
<file path=[Content_Types].xml><?xml version="1.0" encoding="utf-8"?>
<Types xmlns="http://schemas.openxmlformats.org/package/2006/content-types">
  <Default Extension="png" ContentType="image/png"/>
  <Default Extension="bin" ContentType="application/vnd.openxmlformats-officedocument.spreadsheetml.printerSettings"/>
  <Default Extension="svg" ContentType="image/svg+xml"/>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harts/chart1.xml" ContentType="application/vnd.openxmlformats-officedocument.drawingml.chart+xml"/>
  <Override PartName="/xl/drawings/drawing30.xml" ContentType="application/vnd.openxmlformats-officedocument.drawing+xml"/>
  <Override PartName="/xl/charts/chart2.xml" ContentType="application/vnd.openxmlformats-officedocument.drawingml.chart+xml"/>
  <Override PartName="/xl/drawings/drawing31.xml" ContentType="application/vnd.openxmlformats-officedocument.drawing+xml"/>
  <Override PartName="/xl/drawings/drawing32.xml" ContentType="application/vnd.openxmlformats-officedocument.drawing+xml"/>
  <Override PartName="/xl/charts/chart3.xml" ContentType="application/vnd.openxmlformats-officedocument.drawingml.chart+xml"/>
  <Override PartName="/xl/drawings/drawing33.xml" ContentType="application/vnd.openxmlformats-officedocument.drawing+xml"/>
  <Override PartName="/xl/charts/chart4.xml" ContentType="application/vnd.openxmlformats-officedocument.drawingml.chart+xml"/>
  <Override PartName="/xl/drawings/drawing34.xml" ContentType="application/vnd.openxmlformats-officedocument.drawing+xml"/>
  <Override PartName="/xl/drawings/drawing35.xml" ContentType="application/vnd.openxmlformats-officedocument.drawing+xml"/>
  <Override PartName="/xl/charts/chart5.xml" ContentType="application/vnd.openxmlformats-officedocument.drawingml.chart+xml"/>
  <Override PartName="/xl/drawings/drawing36.xml" ContentType="application/vnd.openxmlformats-officedocument.drawing+xml"/>
  <Override PartName="/xl/charts/chart6.xml" ContentType="application/vnd.openxmlformats-officedocument.drawingml.chart+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harts/chart7.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2.xml" ContentType="application/vnd.openxmlformats-officedocument.drawing+xml"/>
  <Override PartName="/xl/drawings/drawing43.xml" ContentType="application/vnd.openxmlformats-officedocument.drawing+xml"/>
  <Override PartName="/xl/charts/chart9.xml" ContentType="application/vnd.openxmlformats-officedocument.drawingml.chart+xml"/>
  <Override PartName="/xl/drawings/drawing44.xml" ContentType="application/vnd.openxmlformats-officedocument.drawing+xml"/>
  <Override PartName="/xl/charts/chart10.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charts/chart11.xml" ContentType="application/vnd.openxmlformats-officedocument.drawingml.chart+xml"/>
  <Override PartName="/xl/drawings/drawing47.xml" ContentType="application/vnd.openxmlformats-officedocument.drawing+xml"/>
  <Override PartName="/xl/charts/chart12.xml" ContentType="application/vnd.openxmlformats-officedocument.drawingml.chart+xml"/>
  <Override PartName="/xl/drawings/drawing48.xml" ContentType="application/vnd.openxmlformats-officedocument.drawing+xml"/>
  <Override PartName="/xl/drawings/drawing49.xml" ContentType="application/vnd.openxmlformats-officedocument.drawing+xml"/>
  <Override PartName="/xl/charts/chart13.xml" ContentType="application/vnd.openxmlformats-officedocument.drawingml.chart+xml"/>
  <Override PartName="/xl/drawings/drawing50.xml" ContentType="application/vnd.openxmlformats-officedocument.drawing+xml"/>
  <Override PartName="/xl/charts/chart14.xml" ContentType="application/vnd.openxmlformats-officedocument.drawingml.chart+xml"/>
  <Override PartName="/xl/drawings/drawing51.xml" ContentType="application/vnd.openxmlformats-officedocument.drawing+xml"/>
  <Override PartName="/xl/drawings/drawing52.xml" ContentType="application/vnd.openxmlformats-officedocument.drawing+xml"/>
  <Override PartName="/xl/charts/chart15.xml" ContentType="application/vnd.openxmlformats-officedocument.drawingml.chart+xml"/>
  <Override PartName="/xl/drawings/drawing53.xml" ContentType="application/vnd.openxmlformats-officedocument.drawing+xml"/>
  <Override PartName="/xl/charts/chart16.xml" ContentType="application/vnd.openxmlformats-officedocument.drawingml.chart+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harts/chart17.xml" ContentType="application/vnd.openxmlformats-officedocument.drawingml.chart+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harts/chart18.xml" ContentType="application/vnd.openxmlformats-officedocument.drawingml.chart+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charts/chart19.xml" ContentType="application/vnd.openxmlformats-officedocument.drawingml.chart+xml"/>
  <Override PartName="/xl/drawings/drawing63.xml" ContentType="application/vnd.openxmlformats-officedocument.drawing+xml"/>
  <Override PartName="/xl/charts/chart20.xml" ContentType="application/vnd.openxmlformats-officedocument.drawingml.chart+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charts/chart21.xml" ContentType="application/vnd.openxmlformats-officedocument.drawingml.chart+xml"/>
  <Override PartName="/xl/drawings/drawing67.xml" ContentType="application/vnd.openxmlformats-officedocument.drawing+xml"/>
  <Override PartName="/xl/charts/chart22.xml" ContentType="application/vnd.openxmlformats-officedocument.drawingml.chart+xml"/>
  <Override PartName="/xl/drawings/drawing68.xml" ContentType="application/vnd.openxmlformats-officedocument.drawing+xml"/>
  <Override PartName="/xl/drawings/drawing69.xml" ContentType="application/vnd.openxmlformats-officedocument.drawing+xml"/>
  <Override PartName="/xl/charts/chart23.xml" ContentType="application/vnd.openxmlformats-officedocument.drawingml.chart+xml"/>
  <Override PartName="/xl/drawings/drawing70.xml" ContentType="application/vnd.openxmlformats-officedocument.drawing+xml"/>
  <Override PartName="/xl/drawings/drawing71.xml" ContentType="application/vnd.openxmlformats-officedocument.drawing+xml"/>
  <Override PartName="/xl/charts/chart24.xml" ContentType="application/vnd.openxmlformats-officedocument.drawingml.chart+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charts/chart25.xml" ContentType="application/vnd.openxmlformats-officedocument.drawingml.chart+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charts/chart26.xml" ContentType="application/vnd.openxmlformats-officedocument.drawingml.chart+xml"/>
  <Override PartName="/xl/drawings/drawing80.xml" ContentType="application/vnd.openxmlformats-officedocument.drawing+xml"/>
  <Override PartName="/xl/charts/chart27.xml" ContentType="application/vnd.openxmlformats-officedocument.drawingml.chart+xml"/>
  <Override PartName="/xl/drawings/drawing81.xml" ContentType="application/vnd.openxmlformats-officedocument.drawing+xml"/>
  <Override PartName="/xl/charts/chart28.xml" ContentType="application/vnd.openxmlformats-officedocument.drawingml.chart+xml"/>
  <Override PartName="/xl/drawings/drawing82.xml" ContentType="application/vnd.openxmlformats-officedocument.drawing+xml"/>
  <Override PartName="/xl/charts/chart29.xml" ContentType="application/vnd.openxmlformats-officedocument.drawingml.chart+xml"/>
  <Override PartName="/xl/drawings/drawing83.xml" ContentType="application/vnd.openxmlformats-officedocument.drawing+xml"/>
  <Override PartName="/xl/charts/chart30.xml" ContentType="application/vnd.openxmlformats-officedocument.drawingml.chart+xml"/>
  <Override PartName="/xl/drawings/drawing84.xml" ContentType="application/vnd.openxmlformats-officedocument.drawing+xml"/>
  <Override PartName="/xl/charts/chart31.xml" ContentType="application/vnd.openxmlformats-officedocument.drawingml.chart+xml"/>
  <Override PartName="/xl/drawings/drawing85.xml" ContentType="application/vnd.openxmlformats-officedocument.drawing+xml"/>
  <Override PartName="/xl/charts/chart32.xml" ContentType="application/vnd.openxmlformats-officedocument.drawingml.chart+xml"/>
  <Override PartName="/xl/drawings/drawing86.xml" ContentType="application/vnd.openxmlformats-officedocument.drawing+xml"/>
  <Override PartName="/xl/charts/chart33.xml" ContentType="application/vnd.openxmlformats-officedocument.drawingml.chart+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34.xml" ContentType="application/vnd.openxmlformats-officedocument.drawingml.chart+xml"/>
  <Override PartName="/xl/drawings/drawing90.xml" ContentType="application/vnd.openxmlformats-officedocument.drawing+xml"/>
  <Override PartName="/xl/charts/chart35.xml" ContentType="application/vnd.openxmlformats-officedocument.drawingml.chart+xml"/>
  <Override PartName="/xl/drawings/drawing91.xml" ContentType="application/vnd.openxmlformats-officedocument.drawing+xml"/>
  <Override PartName="/xl/charts/chart36.xml" ContentType="application/vnd.openxmlformats-officedocument.drawingml.chart+xml"/>
  <Override PartName="/xl/drawings/drawing92.xml" ContentType="application/vnd.openxmlformats-officedocument.drawing+xml"/>
  <Override PartName="/xl/charts/chart37.xml" ContentType="application/vnd.openxmlformats-officedocument.drawingml.chart+xml"/>
  <Override PartName="/xl/drawings/drawing93.xml" ContentType="application/vnd.openxmlformats-officedocument.drawing+xml"/>
  <Override PartName="/xl/charts/chart38.xml" ContentType="application/vnd.openxmlformats-officedocument.drawingml.chart+xml"/>
  <Override PartName="/xl/drawings/drawing94.xml" ContentType="application/vnd.openxmlformats-officedocument.drawing+xml"/>
  <Override PartName="/xl/charts/chart39.xml" ContentType="application/vnd.openxmlformats-officedocument.drawingml.chart+xml"/>
  <Override PartName="/xl/drawings/drawing95.xml" ContentType="application/vnd.openxmlformats-officedocument.drawing+xml"/>
  <Override PartName="/xl/charts/chart40.xml" ContentType="application/vnd.openxmlformats-officedocument.drawingml.chart+xml"/>
  <Override PartName="/xl/drawings/drawing96.xml" ContentType="application/vnd.openxmlformats-officedocument.drawing+xml"/>
  <Override PartName="/xl/charts/chart41.xml" ContentType="application/vnd.openxmlformats-officedocument.drawingml.chart+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charts/chart42.xml" ContentType="application/vnd.openxmlformats-officedocument.drawingml.chart+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charts/chart43.xml" ContentType="application/vnd.openxmlformats-officedocument.drawingml.chart+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charts/chart44.xml" ContentType="application/vnd.openxmlformats-officedocument.drawingml.chart+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charts/chart45.xml" ContentType="application/vnd.openxmlformats-officedocument.drawingml.chart+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charts/chart46.xml" ContentType="application/vnd.openxmlformats-officedocument.drawingml.chart+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charts/chart47.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charts/chart48.xml" ContentType="application/vnd.openxmlformats-officedocument.drawingml.chart+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charts/chart49.xml" ContentType="application/vnd.openxmlformats-officedocument.drawingml.chart+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charts/chart50.xml" ContentType="application/vnd.openxmlformats-officedocument.drawingml.chart+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charts/chart51.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charts/chart52.xml" ContentType="application/vnd.openxmlformats-officedocument.drawingml.chart+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charts/chart53.xml" ContentType="application/vnd.openxmlformats-officedocument.drawingml.chart+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charts/chart54.xml" ContentType="application/vnd.openxmlformats-officedocument.drawingml.chart+xml"/>
  <Override PartName="/xl/drawings/drawing159.xml" ContentType="application/vnd.openxmlformats-officedocument.drawing+xml"/>
  <Override PartName="/xl/drawings/drawing160.xml" ContentType="application/vnd.openxmlformats-officedocument.drawing+xml"/>
  <Override PartName="/xl/charts/chart55.xml" ContentType="application/vnd.openxmlformats-officedocument.drawingml.chart+xml"/>
  <Override PartName="/xl/drawings/drawing161.xml" ContentType="application/vnd.openxmlformats-officedocument.drawing+xml"/>
  <Override PartName="/xl/drawings/drawing162.xml" ContentType="application/vnd.openxmlformats-officedocument.drawing+xml"/>
  <Override PartName="/xl/charts/chart5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63.xml" ContentType="application/vnd.openxmlformats-officedocument.drawing+xml"/>
  <Override PartName="/xl/drawings/drawing164.xml" ContentType="application/vnd.openxmlformats-officedocument.drawing+xml"/>
  <Override PartName="/xl/drawings/drawing165.xml" ContentType="application/vnd.openxmlformats-officedocument.drawing+xml"/>
  <Override PartName="/xl/drawings/drawing166.xml" ContentType="application/vnd.openxmlformats-officedocument.drawing+xml"/>
  <Override PartName="/xl/charts/chart5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7.xml" ContentType="application/vnd.openxmlformats-officedocument.drawing+xml"/>
  <Override PartName="/xl/drawings/drawing168.xml" ContentType="application/vnd.openxmlformats-officedocument.drawing+xml"/>
  <Override PartName="/xl/charts/chart5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69.xml" ContentType="application/vnd.openxmlformats-officedocument.drawing+xml"/>
  <Override PartName="/xl/drawings/drawing170.xml" ContentType="application/vnd.openxmlformats-officedocument.drawing+xml"/>
  <Override PartName="/xl/drawings/drawing171.xml" ContentType="application/vnd.openxmlformats-officedocument.drawing+xml"/>
  <Override PartName="/xl/drawings/drawing172.xml" ContentType="application/vnd.openxmlformats-officedocument.drawing+xml"/>
  <Override PartName="/xl/drawings/drawing173.xml" ContentType="application/vnd.openxmlformats-officedocument.drawing+xml"/>
  <Override PartName="/xl/drawings/drawing174.xml" ContentType="application/vnd.openxmlformats-officedocument.drawing+xml"/>
  <Override PartName="/xl/drawings/drawing175.xml" ContentType="application/vnd.openxmlformats-officedocument.drawing+xml"/>
  <Override PartName="/xl/drawings/drawing176.xml" ContentType="application/vnd.openxmlformats-officedocument.drawing+xml"/>
  <Override PartName="/xl/drawings/drawing177.xml" ContentType="application/vnd.openxmlformats-officedocument.drawing+xml"/>
  <Override PartName="/xl/drawings/drawing178.xml" ContentType="application/vnd.openxmlformats-officedocument.drawing+xml"/>
  <Override PartName="/xl/drawings/drawing179.xml" ContentType="application/vnd.openxmlformats-officedocument.drawing+xml"/>
  <Override PartName="/xl/drawings/drawing180.xml" ContentType="application/vnd.openxmlformats-officedocument.drawing+xml"/>
  <Override PartName="/xl/drawings/drawing181.xml" ContentType="application/vnd.openxmlformats-officedocument.drawing+xml"/>
  <Override PartName="/xl/charts/chart59.xml" ContentType="application/vnd.openxmlformats-officedocument.drawingml.chart+xml"/>
  <Override PartName="/xl/drawings/drawing182.xml" ContentType="application/vnd.openxmlformats-officedocument.drawing+xml"/>
  <Override PartName="/xl/drawings/drawing183.xml" ContentType="application/vnd.openxmlformats-officedocument.drawing+xml"/>
  <Override PartName="/xl/drawings/drawing184.xml" ContentType="application/vnd.openxmlformats-officedocument.drawing+xml"/>
  <Override PartName="/xl/drawings/drawing185.xml" ContentType="application/vnd.openxmlformats-officedocument.drawing+xml"/>
  <Override PartName="/xl/drawings/drawing186.xml" ContentType="application/vnd.openxmlformats-officedocument.drawing+xml"/>
  <Override PartName="/xl/drawings/drawing187.xml" ContentType="application/vnd.openxmlformats-officedocument.drawing+xml"/>
  <Override PartName="/xl/drawings/drawing188.xml" ContentType="application/vnd.openxmlformats-officedocument.drawing+xml"/>
  <Override PartName="/xl/drawings/drawing189.xml" ContentType="application/vnd.openxmlformats-officedocument.drawing+xml"/>
  <Override PartName="/xl/drawings/drawing190.xml" ContentType="application/vnd.openxmlformats-officedocument.drawing+xml"/>
  <Override PartName="/xl/drawings/drawing191.xml" ContentType="application/vnd.openxmlformats-officedocument.drawing+xml"/>
  <Override PartName="/xl/drawings/drawing192.xml" ContentType="application/vnd.openxmlformats-officedocument.drawing+xml"/>
  <Override PartName="/xl/drawings/drawing193.xml" ContentType="application/vnd.openxmlformats-officedocument.drawing+xml"/>
  <Override PartName="/xl/drawings/drawing194.xml" ContentType="application/vnd.openxmlformats-officedocument.drawing+xml"/>
  <Override PartName="/xl/drawings/drawing195.xml" ContentType="application/vnd.openxmlformats-officedocument.drawing+xml"/>
  <Override PartName="/xl/drawings/drawing196.xml" ContentType="application/vnd.openxmlformats-officedocument.drawing+xml"/>
  <Override PartName="/xl/drawings/drawing197.xml" ContentType="application/vnd.openxmlformats-officedocument.drawing+xml"/>
  <Override PartName="/xl/drawings/drawing198.xml" ContentType="application/vnd.openxmlformats-officedocument.drawing+xml"/>
  <Override PartName="/xl/drawings/drawing199.xml" ContentType="application/vnd.openxmlformats-officedocument.drawing+xml"/>
  <Override PartName="/xl/drawings/drawing200.xml" ContentType="application/vnd.openxmlformats-officedocument.drawing+xml"/>
  <Override PartName="/xl/drawings/drawing201.xml" ContentType="application/vnd.openxmlformats-officedocument.drawing+xml"/>
  <Override PartName="/xl/drawings/drawing202.xml" ContentType="application/vnd.openxmlformats-officedocument.drawing+xml"/>
  <Override PartName="/xl/drawings/drawing203.xml" ContentType="application/vnd.openxmlformats-officedocument.drawing+xml"/>
  <Override PartName="/xl/drawings/drawing204.xml" ContentType="application/vnd.openxmlformats-officedocument.drawing+xml"/>
  <Override PartName="/xl/drawings/drawing205.xml" ContentType="application/vnd.openxmlformats-officedocument.drawing+xml"/>
  <Override PartName="/xl/drawings/drawing206.xml" ContentType="application/vnd.openxmlformats-officedocument.drawing+xml"/>
  <Override PartName="/xl/drawings/drawing207.xml" ContentType="application/vnd.openxmlformats-officedocument.drawing+xml"/>
  <Override PartName="/xl/drawings/drawing208.xml" ContentType="application/vnd.openxmlformats-officedocument.drawing+xml"/>
  <Override PartName="/xl/drawings/drawing209.xml" ContentType="application/vnd.openxmlformats-officedocument.drawing+xml"/>
  <Override PartName="/xl/drawings/drawing210.xml" ContentType="application/vnd.openxmlformats-officedocument.drawing+xml"/>
  <Override PartName="/xl/drawings/drawing211.xml" ContentType="application/vnd.openxmlformats-officedocument.drawing+xml"/>
  <Override PartName="/xl/drawings/drawing212.xml" ContentType="application/vnd.openxmlformats-officedocument.drawing+xml"/>
  <Override PartName="/xl/drawings/drawing213.xml" ContentType="application/vnd.openxmlformats-officedocument.drawing+xml"/>
  <Override PartName="/xl/drawings/drawing214.xml" ContentType="application/vnd.openxmlformats-officedocument.drawing+xml"/>
  <Override PartName="/xl/drawings/drawing215.xml" ContentType="application/vnd.openxmlformats-officedocument.drawing+xml"/>
  <Override PartName="/xl/drawings/drawing216.xml" ContentType="application/vnd.openxmlformats-officedocument.drawing+xml"/>
  <Override PartName="/xl/drawings/drawing217.xml" ContentType="application/vnd.openxmlformats-officedocument.drawing+xml"/>
  <Override PartName="/xl/drawings/drawing218.xml" ContentType="application/vnd.openxmlformats-officedocument.drawing+xml"/>
  <Override PartName="/xl/drawings/drawing219.xml" ContentType="application/vnd.openxmlformats-officedocument.drawing+xml"/>
  <Override PartName="/xl/drawings/drawing220.xml" ContentType="application/vnd.openxmlformats-officedocument.drawing+xml"/>
  <Override PartName="/xl/drawings/drawing221.xml" ContentType="application/vnd.openxmlformats-officedocument.drawing+xml"/>
  <Override PartName="/xl/drawings/drawing222.xml" ContentType="application/vnd.openxmlformats-officedocument.drawing+xml"/>
  <Override PartName="/xl/drawings/drawing223.xml" ContentType="application/vnd.openxmlformats-officedocument.drawing+xml"/>
  <Override PartName="/xl/drawings/drawing224.xml" ContentType="application/vnd.openxmlformats-officedocument.drawing+xml"/>
  <Override PartName="/xl/drawings/drawing225.xml" ContentType="application/vnd.openxmlformats-officedocument.drawing+xml"/>
  <Override PartName="/xl/charts/chart6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26.xml" ContentType="application/vnd.openxmlformats-officedocument.drawing+xml"/>
  <Override PartName="/xl/drawings/drawing227.xml" ContentType="application/vnd.openxmlformats-officedocument.drawing+xml"/>
  <Override PartName="/xl/drawings/drawing228.xml" ContentType="application/vnd.openxmlformats-officedocument.drawing+xml"/>
  <Override PartName="/xl/drawings/drawing229.xml" ContentType="application/vnd.openxmlformats-officedocument.drawing+xml"/>
  <Override PartName="/xl/drawings/drawing2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ADMIN\Documents\2017\FRANCIA.PLANEACION\"/>
    </mc:Choice>
  </mc:AlternateContent>
  <bookViews>
    <workbookView xWindow="-120" yWindow="-120" windowWidth="29040" windowHeight="15990" tabRatio="818" firstSheet="9" activeTab="17"/>
  </bookViews>
  <sheets>
    <sheet name="HojaNueva" sheetId="301" state="hidden" r:id="rId1"/>
    <sheet name="Hoja1" sheetId="12" r:id="rId2"/>
    <sheet name="Hoja2" sheetId="13" r:id="rId3"/>
    <sheet name="Hoja3" sheetId="14" r:id="rId4"/>
    <sheet name="Indice" sheetId="4" r:id="rId5"/>
    <sheet name="Presentacion" sheetId="5" r:id="rId6"/>
    <sheet name="Generalidades" sheetId="6" r:id="rId7"/>
    <sheet name="Mision Vision Politicas" sheetId="7" r:id="rId8"/>
    <sheet name="MapaProcesos" sheetId="8" r:id="rId9"/>
    <sheet name="EstructuraOrganicaU" sheetId="9" r:id="rId10"/>
    <sheet name="Contenidos" sheetId="10" r:id="rId11"/>
    <sheet name="Consolidado OfertaProgramas" sheetId="17" r:id="rId12"/>
    <sheet name="Pregrado Neiva" sheetId="24" r:id="rId13"/>
    <sheet name="Pregrado Sedes" sheetId="25" r:id="rId14"/>
    <sheet name="Postgrado Neiva" sheetId="26" r:id="rId15"/>
    <sheet name="Registro Calificado" sheetId="11" r:id="rId16"/>
    <sheet name="Programas Acreditados" sheetId="27" r:id="rId17"/>
    <sheet name="Consolidado Inscr. Matric. Grad" sheetId="15" r:id="rId18"/>
    <sheet name="Desercion" sheetId="275" r:id="rId19"/>
    <sheet name="Dedicacion Docentes" sheetId="18" r:id="rId20"/>
    <sheet name="Formacion Docentes" sheetId="19" r:id="rId21"/>
    <sheet name="Personal Administrativo" sheetId="20" r:id="rId22"/>
    <sheet name="Presupuesto" sheetId="21" r:id="rId23"/>
    <sheet name="Grupos Investigacion" sheetId="22" r:id="rId24"/>
    <sheet name="ClasificacionGrupoInvestigacion" sheetId="23" r:id="rId25"/>
    <sheet name="A. Consolidado Matriculados " sheetId="28" r:id="rId26"/>
    <sheet name="B. Consolidado Matriculados" sheetId="276" r:id="rId27"/>
    <sheet name="Consolidado Graduados" sheetId="29" r:id="rId28"/>
    <sheet name="Grafica Egresados PregraPostgra" sheetId="80" r:id="rId29"/>
    <sheet name="Grafica Graduados PregraPostgra" sheetId="82" r:id="rId30"/>
    <sheet name="Egresado Graduado PregradGenero" sheetId="31" r:id="rId31"/>
    <sheet name="Grafica Egresados Pregrado" sheetId="33" r:id="rId32"/>
    <sheet name="Grafica Graduados Pregrado" sheetId="77" r:id="rId33"/>
    <sheet name="EgresadoGraduadoPostgraGenero" sheetId="32" r:id="rId34"/>
    <sheet name="Grafica Egresados Postgrado" sheetId="78" r:id="rId35"/>
    <sheet name="Grafica Graduados Postgrado" sheetId="79" r:id="rId36"/>
    <sheet name="Evaluacion Indicadores" sheetId="30" r:id="rId37"/>
    <sheet name="Absorcion Bachilleres" sheetId="280" r:id="rId38"/>
    <sheet name="Grafica AbsorcionBachilleres" sheetId="282" r:id="rId39"/>
    <sheet name="Hist. Inscrit Admitid Matricula" sheetId="34" r:id="rId40"/>
    <sheet name="Primiparos" sheetId="278" r:id="rId41"/>
    <sheet name="%Abs InscriAdmitiMatri Pregrado" sheetId="36" r:id="rId42"/>
    <sheet name="GraficaA %Absorcion Pregrado" sheetId="38" r:id="rId43"/>
    <sheet name="GraficaB %Absorcion Pregrado" sheetId="83" r:id="rId44"/>
    <sheet name="%Abs InscriAdmitiMatri Postgrad" sheetId="37" r:id="rId45"/>
    <sheet name="GraficaA %Absorcion Postgrado" sheetId="84" r:id="rId46"/>
    <sheet name="GraficaB %Absorcion Postgrado" sheetId="86" r:id="rId47"/>
    <sheet name="InscritosMatriculaGeneroPregrad" sheetId="41" r:id="rId48"/>
    <sheet name="GraficaA Inscri Matric Pregrado" sheetId="87" r:id="rId49"/>
    <sheet name="GraficaB Inscri Matric Pregrado" sheetId="88" r:id="rId50"/>
    <sheet name="InscritosMatriculaGeneroPostgra" sheetId="43" r:id="rId51"/>
    <sheet name="GraficaA InscriMatric Postgrado" sheetId="89" r:id="rId52"/>
    <sheet name="GraficaB InscriMatric Postgrado" sheetId="90" r:id="rId53"/>
    <sheet name="A. Matri. Pregrado GeneroSede" sheetId="44" r:id="rId54"/>
    <sheet name="B. Matri. Pregrado GeneroSede" sheetId="46" r:id="rId55"/>
    <sheet name="Grafica MatricuPregrado Formac" sheetId="92" r:id="rId56"/>
    <sheet name="A. Matri Postgrado GeneroSede" sheetId="45" r:id="rId57"/>
    <sheet name="B. Matri. Postgrado GeneroSede" sheetId="47" r:id="rId58"/>
    <sheet name="Grafica MatricuPostgrado Formac" sheetId="93" r:id="rId59"/>
    <sheet name="A. Matricula Estrato" sheetId="48" r:id="rId60"/>
    <sheet name="B. Matricula Estrato" sheetId="50" r:id="rId61"/>
    <sheet name="GraficaA Matricula Estrato" sheetId="94" r:id="rId62"/>
    <sheet name="GraficaB Matricula Estrato" sheetId="95" r:id="rId63"/>
    <sheet name="A. MatriculaPregrado Ingreso" sheetId="51" r:id="rId64"/>
    <sheet name="B. MatriculaPregrado Ingreso" sheetId="52" r:id="rId65"/>
    <sheet name="GraficaA MatriculaPreg Ingreso" sheetId="96" r:id="rId66"/>
    <sheet name="GraficaB MatriculaPreg Ingreso" sheetId="97" r:id="rId67"/>
    <sheet name="MatriculaTotal PregradoGenero" sheetId="53" r:id="rId68"/>
    <sheet name="Grafica MatriculaTotal Pregrado" sheetId="98" r:id="rId69"/>
    <sheet name="MatriculaTotalPostgradoGenero" sheetId="54" r:id="rId70"/>
    <sheet name="Grafica MatriculaTotal Postgrad" sheetId="99" r:id="rId71"/>
    <sheet name="InscrMatricTotal PregradoGenero" sheetId="55" r:id="rId72"/>
    <sheet name="InscrMatricTotal PostgradoGener" sheetId="56" r:id="rId73"/>
    <sheet name="A. Inscritos Pregrado Edad" sheetId="58" r:id="rId74"/>
    <sheet name="B. Inscritos Pregrado Edad" sheetId="59" r:id="rId75"/>
    <sheet name="Grafica InscritosPregrado Edad" sheetId="102" r:id="rId76"/>
    <sheet name="A. MatriculaTotal PregradoEdad" sheetId="60" r:id="rId77"/>
    <sheet name="B. MatriculaTotal PregradoEdad" sheetId="62" r:id="rId78"/>
    <sheet name="Grafica MatricTotalPregr Edades" sheetId="103" r:id="rId79"/>
    <sheet name="Graf MatriTPreg Fac. EconoAdmin" sheetId="104" r:id="rId80"/>
    <sheet name="Graf MatriTPregra Fac. Salud" sheetId="105" r:id="rId81"/>
    <sheet name="Graf MatriTPreg Fac. Ingenieria" sheetId="106" r:id="rId82"/>
    <sheet name="Graf MatriTPreg Fac. Educacion" sheetId="107" r:id="rId83"/>
    <sheet name="Graf MatriTPreg Fac. CSocialHum" sheetId="108" r:id="rId84"/>
    <sheet name="Graf MatriTPreg Fac. CExactaNat" sheetId="110" r:id="rId85"/>
    <sheet name="Graf MatriTPreg Fac. JuridicaPo" sheetId="109" r:id="rId86"/>
    <sheet name="A. MatriculaTotal PostgradoEdad" sheetId="61" r:id="rId87"/>
    <sheet name="B. MatriculaTotal PostgradoEdad" sheetId="63" r:id="rId88"/>
    <sheet name="Grafica MatricTotalPostg Edades" sheetId="111" r:id="rId89"/>
    <sheet name="Graf MatricTPost Fac. EconoAdmi" sheetId="112" r:id="rId90"/>
    <sheet name="Graf MatriTPost Fac. Salud" sheetId="113" r:id="rId91"/>
    <sheet name="Graf MatriTPost Fac. Ingenieria" sheetId="114" r:id="rId92"/>
    <sheet name="Graf MatriTPost Fac. Educacion" sheetId="115" r:id="rId93"/>
    <sheet name="Graf MatriTPost Fac. CSocialHum" sheetId="116" r:id="rId94"/>
    <sheet name="Graf MatriTPost Fac. CExactNat" sheetId="117" r:id="rId95"/>
    <sheet name="Graf MatriTPost Fac. JuridiPoli" sheetId="118" r:id="rId96"/>
    <sheet name="A. MatriculaTotal PregMunicipio" sheetId="64" r:id="rId97"/>
    <sheet name="B. MatriculaTotal PregMunicipio" sheetId="65" r:id="rId98"/>
    <sheet name="Grafica MatriT PregMunicipio" sheetId="119" r:id="rId99"/>
    <sheet name="A. MatriculaTotal PregDepartam" sheetId="66" r:id="rId100"/>
    <sheet name="B. MatriculaTotal PregDepartam" sheetId="67" r:id="rId101"/>
    <sheet name="Grafica MatriT PregDepartament" sheetId="120" r:id="rId102"/>
    <sheet name="Historico MatriculaT Pregrado" sheetId="68" r:id="rId103"/>
    <sheet name="Historico MatriculaT PregSede" sheetId="70" r:id="rId104"/>
    <sheet name="Historico MatriculaT PregConv" sheetId="71" r:id="rId105"/>
    <sheet name="Grafica Hist. MatriT Pregrado" sheetId="121" r:id="rId106"/>
    <sheet name="Historico MatriculaT Postgrado" sheetId="72" r:id="rId107"/>
    <sheet name="Historico MatriculaT PostConve" sheetId="73" r:id="rId108"/>
    <sheet name="Grafica Hist. MatriT Postgrado" sheetId="122" r:id="rId109"/>
    <sheet name="Hist. Matricu PregradoPostgrado" sheetId="74" r:id="rId110"/>
    <sheet name="HistoricoGraduadosPregrado" sheetId="75" r:id="rId111"/>
    <sheet name="HistoricoGraduadosPostgrado" sheetId="76" r:id="rId112"/>
    <sheet name="A. Docentes Dedicacion " sheetId="123" r:id="rId113"/>
    <sheet name="B. Docentes Dedicacion" sheetId="124" r:id="rId114"/>
    <sheet name="Grafica DocentesDedicacion" sheetId="148" r:id="rId115"/>
    <sheet name="A. Docentes Titulo" sheetId="273" r:id="rId116"/>
    <sheet name="B. Docentes Titulo" sheetId="127" r:id="rId117"/>
    <sheet name="Grafica DocentesTitulo" sheetId="149" r:id="rId118"/>
    <sheet name="A. Docentes Categoria" sheetId="129" r:id="rId119"/>
    <sheet name="B. Docentes Categoria" sheetId="130" r:id="rId120"/>
    <sheet name="Grafica DocentesCategoria" sheetId="150" r:id="rId121"/>
    <sheet name="A. Docentes Genero" sheetId="132" r:id="rId122"/>
    <sheet name="B. Docentes Genero" sheetId="133" r:id="rId123"/>
    <sheet name="Grafica DocentesGenero" sheetId="151" r:id="rId124"/>
    <sheet name="A. Docente Catedra GenTitCat" sheetId="285" r:id="rId125"/>
    <sheet name="B. Docente Catedra GenTitCat" sheetId="286" r:id="rId126"/>
    <sheet name="A. Horas Catedra Titulo" sheetId="134" r:id="rId127"/>
    <sheet name="B. Horas Catedra Titulo" sheetId="135" r:id="rId128"/>
    <sheet name="Grafica HorasCatedra Titulo" sheetId="152" r:id="rId129"/>
    <sheet name="A. Docentes TCompleto" sheetId="136" r:id="rId130"/>
    <sheet name="B. Docentes TCompleto" sheetId="137" r:id="rId131"/>
    <sheet name="Grafica Docentes TiempoComplEqu" sheetId="153" r:id="rId132"/>
    <sheet name="A. Detalle PersonalAdministra" sheetId="140" r:id="rId133"/>
    <sheet name="B. Detalle PersonalAdministra" sheetId="287" r:id="rId134"/>
    <sheet name="Proyectos Investigacion" sheetId="142" r:id="rId135"/>
    <sheet name="Consolidado ProyectoInvestig" sheetId="289" r:id="rId136"/>
    <sheet name="Centros Investigacion " sheetId="143" r:id="rId137"/>
    <sheet name="Laboratorios Investigacion" sheetId="144" r:id="rId138"/>
    <sheet name="Revistas Academicas" sheetId="145" r:id="rId139"/>
    <sheet name="Financiamiento Investigacion" sheetId="146" r:id="rId140"/>
    <sheet name="Financiamiento Investig" sheetId="147" r:id="rId141"/>
    <sheet name="GruposInvestigacio" sheetId="154" r:id="rId142"/>
    <sheet name="Servicios Salud" sheetId="156" r:id="rId143"/>
    <sheet name="Servicios SaludPrograma" sheetId="157" r:id="rId144"/>
    <sheet name="Grafica Servicios SaludPrograma" sheetId="158" r:id="rId145"/>
    <sheet name="Prevencion Promocion" sheetId="160" r:id="rId146"/>
    <sheet name="Orientacion Psicologica" sheetId="162" r:id="rId147"/>
    <sheet name="Restaurante Venada" sheetId="163" r:id="rId148"/>
    <sheet name="Restaurante FacSalud" sheetId="164" r:id="rId149"/>
    <sheet name="Poblacion Beneficiada" sheetId="165" r:id="rId150"/>
    <sheet name="Grafica PoblBeneficiada" sheetId="166" r:id="rId151"/>
    <sheet name="Even. DeportivosRecreativos" sheetId="167" r:id="rId152"/>
    <sheet name="Even. ProgramadosRealizados" sheetId="169" r:id="rId153"/>
    <sheet name="Actividades Extension " sheetId="168" r:id="rId154"/>
    <sheet name="Talleres" sheetId="170" r:id="rId155"/>
    <sheet name="Grupos Artisticos" sheetId="171" r:id="rId156"/>
    <sheet name="Programas SaludOcupacional" sheetId="172" r:id="rId157"/>
    <sheet name="Grafica Prog. SaludOcupacional" sheetId="173" r:id="rId158"/>
    <sheet name="Presupuesto Ingresos" sheetId="206" r:id="rId159"/>
    <sheet name="GraficaA PresupuestoIngresos" sheetId="207" r:id="rId160"/>
    <sheet name="Presupuesto Gastos" sheetId="208" r:id="rId161"/>
    <sheet name="GraficaA PresupuestoGastos" sheetId="209" r:id="rId162"/>
    <sheet name="FondoDocumental" sheetId="323" r:id="rId163"/>
    <sheet name="FDTesis" sheetId="325" r:id="rId164"/>
    <sheet name="FormacionUsuarios" sheetId="346" r:id="rId165"/>
    <sheet name="FormacionUsuariosGrafica" sheetId="347" r:id="rId166"/>
    <sheet name="ConsultaBDSuscripcion" sheetId="350" r:id="rId167"/>
    <sheet name="ConsultasBDSuscripcionGrafica" sheetId="351" r:id="rId168"/>
    <sheet name="PASPS Consolidado" sheetId="296" r:id="rId169"/>
    <sheet name="PASPS Fac. EcoAdmin" sheetId="212" r:id="rId170"/>
    <sheet name="PASPS Fac. Educ" sheetId="213" r:id="rId171"/>
    <sheet name="PASPS Fac. CienExacNat" sheetId="214" r:id="rId172"/>
    <sheet name="PASPS Fac. CienSociHuma" sheetId="215" r:id="rId173"/>
    <sheet name="PASPS Fac. CienPoliJurid" sheetId="216" r:id="rId174"/>
    <sheet name="PASPS Fac. Salud" sheetId="217" r:id="rId175"/>
    <sheet name="PASPS Fac. Ingeni" sheetId="218" r:id="rId176"/>
    <sheet name="Pasantias Programas" sheetId="219" r:id="rId177"/>
    <sheet name="  Movilidad VIPS" sheetId="220" r:id="rId178"/>
    <sheet name="MovilidadVIPS Facultades" sheetId="311" r:id="rId179"/>
    <sheet name="Productividad Academica" sheetId="223" r:id="rId180"/>
    <sheet name="Grafica Productividada Academic" sheetId="224" r:id="rId181"/>
    <sheet name="ProdIntelecDoce Consolidado" sheetId="298" r:id="rId182"/>
    <sheet name="ProdIntelDoce. CienExactNat" sheetId="225" r:id="rId183"/>
    <sheet name="ProdIntelDoce. CienSociHumana" sheetId="317" r:id="rId184"/>
    <sheet name="ProdIntelDoce.CienJudidPolitica" sheetId="319" r:id="rId185"/>
    <sheet name="ProdIntelDoce.EconAdmon" sheetId="320" r:id="rId186"/>
    <sheet name="ProdIntelDocen.Educacion" sheetId="321" r:id="rId187"/>
    <sheet name="ProdIntelDoce.Ingenieria" sheetId="318" r:id="rId188"/>
    <sheet name="ProdIntelDocen. Salud" sheetId="322" r:id="rId189"/>
    <sheet name="Uso Suelo" sheetId="232" r:id="rId190"/>
    <sheet name="Estructura Fisica Disponnible" sheetId="233" r:id="rId191"/>
    <sheet name="Sede Neiva" sheetId="234" r:id="rId192"/>
    <sheet name="SubSedeCentral" sheetId="235" r:id="rId193"/>
    <sheet name="SubSedeAdministrativa" sheetId="236" r:id="rId194"/>
    <sheet name="SubSedeSalud" sheetId="237" r:id="rId195"/>
    <sheet name="SubSedeAltico" sheetId="238" r:id="rId196"/>
    <sheet name="SubSedeCaAgraria" sheetId="239" r:id="rId197"/>
    <sheet name="SubSedeComuneros" sheetId="240" r:id="rId198"/>
    <sheet name="SubSedeGranja" sheetId="241" r:id="rId199"/>
    <sheet name="SubSedeRecreacional" sheetId="242" r:id="rId200"/>
    <sheet name="Sede Garzon" sheetId="243" r:id="rId201"/>
    <sheet name="Sede Pitalito" sheetId="244" r:id="rId202"/>
    <sheet name="Sede LaPlata" sheetId="245" r:id="rId203"/>
    <sheet name="InmuebeUsoArea" sheetId="246" r:id="rId204"/>
    <sheet name="InfraestructuraFisica" sheetId="247" r:id="rId205"/>
    <sheet name="InmueblesUsoArea Neiva" sheetId="248" r:id="rId206"/>
    <sheet name="InmueblesUsoArea Sedes" sheetId="249" r:id="rId207"/>
    <sheet name="BloquesDisponible Neiva" sheetId="250" r:id="rId208"/>
    <sheet name="Bloques Disponible Sedes" sheetId="251" r:id="rId209"/>
    <sheet name="Area Distribucion" sheetId="252" r:id="rId210"/>
    <sheet name="CTIC" sheetId="253" r:id="rId211"/>
    <sheet name="Hardware" sheetId="254" r:id="rId212"/>
    <sheet name="EquipoUsuaFinal" sheetId="315" r:id="rId213"/>
    <sheet name="Motor BaseDato" sheetId="316" r:id="rId214"/>
    <sheet name="SistemaInformacion" sheetId="256" r:id="rId215"/>
    <sheet name="Software Produccion" sheetId="257" r:id="rId216"/>
    <sheet name="CanalesTransmision" sheetId="258" r:id="rId217"/>
    <sheet name="Equipos Red" sheetId="259" r:id="rId218"/>
    <sheet name="Equipos VideoConferencia" sheetId="260" r:id="rId219"/>
    <sheet name="Correo" sheetId="261" r:id="rId220"/>
    <sheet name="Recursos Fisicos" sheetId="263" r:id="rId221"/>
    <sheet name="Salas Informaticas" sheetId="264" r:id="rId222"/>
    <sheet name="Red Investigacion y Educacion " sheetId="265" r:id="rId223"/>
    <sheet name="Movilidad Internacional" sheetId="268" r:id="rId224"/>
    <sheet name="Grafica MovilidaInternacional" sheetId="269" r:id="rId225"/>
    <sheet name="Movilidad EstudPrograma" sheetId="266" r:id="rId226"/>
    <sheet name="Movilidad DocenteProgra" sheetId="267" r:id="rId227"/>
    <sheet name="Movilidad DocentePais" sheetId="270" r:id="rId228"/>
    <sheet name="Movilidad EstudianPais" sheetId="271" r:id="rId229"/>
    <sheet name="Movilidad AdminPais" sheetId="272" r:id="rId230"/>
  </sheets>
  <externalReferences>
    <externalReference r:id="rId231"/>
  </externalReferences>
  <definedNames>
    <definedName name="_►_FACULTADES">Indice!$C$158</definedName>
    <definedName name="_►_SERVICIO_DE_RESTAURANTE_SEDES">Indice!$C$124</definedName>
    <definedName name="FACULTADES">Indice!$C$158</definedName>
    <definedName name="Indice">Indice!$B$8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C77" i="68" l="1"/>
  <c r="BD77" i="68"/>
  <c r="J10" i="346" l="1"/>
  <c r="J9" i="346"/>
  <c r="J8" i="346"/>
  <c r="J7" i="346"/>
  <c r="BC106" i="72" l="1"/>
  <c r="BD106" i="72"/>
  <c r="BE22" i="71" l="1"/>
  <c r="BF22" i="71"/>
  <c r="BG22" i="71"/>
  <c r="BH22" i="71"/>
  <c r="BI22" i="71"/>
  <c r="BJ22" i="71"/>
  <c r="AW22" i="71"/>
  <c r="AX22" i="71"/>
  <c r="AY22" i="71"/>
  <c r="AZ22" i="71"/>
  <c r="BA22" i="71"/>
  <c r="BB22" i="71"/>
  <c r="BC22" i="71"/>
  <c r="BD22" i="71"/>
  <c r="AW23" i="71" l="1"/>
  <c r="AX23" i="71"/>
  <c r="AY23" i="71"/>
  <c r="AZ23" i="71"/>
  <c r="BA23" i="71"/>
  <c r="BB23" i="71"/>
  <c r="BC23" i="71"/>
  <c r="BD23" i="71"/>
  <c r="BE23" i="71"/>
  <c r="BF23" i="71"/>
  <c r="BG23" i="71"/>
  <c r="BH23" i="71"/>
  <c r="BI23" i="71"/>
  <c r="BJ23" i="71"/>
  <c r="AW8" i="71"/>
  <c r="AX8" i="71"/>
  <c r="AY8" i="71"/>
  <c r="AZ8" i="71"/>
  <c r="BA8" i="71"/>
  <c r="BB8" i="71"/>
  <c r="BC8" i="71"/>
  <c r="BD8" i="71"/>
  <c r="AW39" i="71"/>
  <c r="AX39" i="71"/>
  <c r="AY39" i="71"/>
  <c r="AZ39" i="71"/>
  <c r="BA39" i="71"/>
  <c r="BB39" i="71"/>
  <c r="BC39" i="71"/>
  <c r="BD39" i="71"/>
  <c r="BE39" i="71"/>
  <c r="BF39" i="71"/>
  <c r="BG39" i="71"/>
  <c r="BH39" i="71"/>
  <c r="BI39" i="71"/>
  <c r="BJ39" i="71"/>
  <c r="AW45" i="71"/>
  <c r="AX45" i="71"/>
  <c r="AY45" i="71"/>
  <c r="AZ45" i="71"/>
  <c r="BA45" i="71"/>
  <c r="BB45" i="71"/>
  <c r="BC45" i="71"/>
  <c r="BD45" i="71"/>
  <c r="BE45" i="71"/>
  <c r="BF45" i="71"/>
  <c r="BG45" i="71"/>
  <c r="BH45" i="71"/>
  <c r="BI45" i="71"/>
  <c r="BJ45" i="71"/>
  <c r="AW48" i="71"/>
  <c r="AX48" i="71"/>
  <c r="AY48" i="71"/>
  <c r="AZ48" i="71"/>
  <c r="BA48" i="71"/>
  <c r="BB48" i="71"/>
  <c r="BC48" i="71"/>
  <c r="BD48" i="71"/>
  <c r="BE48" i="71"/>
  <c r="BF48" i="71"/>
  <c r="BG48" i="71"/>
  <c r="BH48" i="71"/>
  <c r="BI48" i="71"/>
  <c r="BJ48" i="71"/>
  <c r="AW61" i="71"/>
  <c r="AX61" i="71"/>
  <c r="AY61" i="71"/>
  <c r="AZ61" i="71"/>
  <c r="BA61" i="71"/>
  <c r="BB61" i="71"/>
  <c r="BC61" i="71"/>
  <c r="BD61" i="71"/>
  <c r="BE61" i="71"/>
  <c r="BF61" i="71"/>
  <c r="BG61" i="71"/>
  <c r="BH61" i="71"/>
  <c r="BI61" i="71"/>
  <c r="BJ61" i="71"/>
  <c r="AW60" i="71"/>
  <c r="AX60" i="71"/>
  <c r="AY60" i="71"/>
  <c r="AZ60" i="71"/>
  <c r="BA60" i="71"/>
  <c r="BB60" i="71"/>
  <c r="BC60" i="71"/>
  <c r="BD60" i="71"/>
  <c r="BE60" i="71"/>
  <c r="BF60" i="71"/>
  <c r="BG60" i="71"/>
  <c r="BH60" i="71"/>
  <c r="BI60" i="71"/>
  <c r="BJ60" i="71"/>
  <c r="AW59" i="71"/>
  <c r="AX59" i="71"/>
  <c r="AY59" i="71"/>
  <c r="AZ59" i="71"/>
  <c r="BA59" i="71"/>
  <c r="BB59" i="71"/>
  <c r="BC59" i="71"/>
  <c r="BD59" i="71"/>
  <c r="BE59" i="71"/>
  <c r="BF59" i="71"/>
  <c r="BG59" i="71"/>
  <c r="BH59" i="71"/>
  <c r="BI59" i="71"/>
  <c r="BJ59" i="71"/>
  <c r="AW55" i="71"/>
  <c r="AW65" i="71" s="1"/>
  <c r="AX55" i="71"/>
  <c r="AX65" i="71" s="1"/>
  <c r="AY55" i="71"/>
  <c r="AY65" i="71" s="1"/>
  <c r="AZ55" i="71"/>
  <c r="AZ65" i="71" s="1"/>
  <c r="BA55" i="71"/>
  <c r="BA65" i="71" s="1"/>
  <c r="BD55" i="71"/>
  <c r="BD65" i="71" s="1"/>
  <c r="BE55" i="71"/>
  <c r="BE65" i="71" s="1"/>
  <c r="BF55" i="71"/>
  <c r="BF65" i="71" s="1"/>
  <c r="BG55" i="71"/>
  <c r="BG65" i="71" s="1"/>
  <c r="BH55" i="71"/>
  <c r="BH65" i="71" s="1"/>
  <c r="BI55" i="71"/>
  <c r="BI65" i="71" s="1"/>
  <c r="AW54" i="71"/>
  <c r="AX54" i="71"/>
  <c r="AY54" i="71"/>
  <c r="AZ54" i="71"/>
  <c r="BA54" i="71"/>
  <c r="BB54" i="71"/>
  <c r="BB55" i="71" s="1"/>
  <c r="BB65" i="71" s="1"/>
  <c r="BC54" i="71"/>
  <c r="BC55" i="71" s="1"/>
  <c r="BC65" i="71" s="1"/>
  <c r="BD54" i="71"/>
  <c r="BE54" i="71"/>
  <c r="BF54" i="71"/>
  <c r="BG54" i="71"/>
  <c r="BH54" i="71"/>
  <c r="BI54" i="71"/>
  <c r="BJ54" i="71"/>
  <c r="BJ55" i="71" s="1"/>
  <c r="BJ65" i="71" s="1"/>
  <c r="AW53" i="71"/>
  <c r="AX53" i="71"/>
  <c r="AY53" i="71"/>
  <c r="AZ53" i="71"/>
  <c r="BA53" i="71"/>
  <c r="BB53" i="71"/>
  <c r="BC53" i="71"/>
  <c r="BD53" i="71"/>
  <c r="BE53" i="71"/>
  <c r="BF53" i="71"/>
  <c r="BG53" i="71"/>
  <c r="BH53" i="71"/>
  <c r="BI53" i="71"/>
  <c r="BJ53" i="71"/>
  <c r="AW52" i="71"/>
  <c r="AX52" i="71"/>
  <c r="AY52" i="71"/>
  <c r="AZ52" i="71"/>
  <c r="BA52" i="71"/>
  <c r="BB52" i="71"/>
  <c r="BC52" i="71"/>
  <c r="BD52" i="71"/>
  <c r="BE52" i="71"/>
  <c r="BF52" i="71"/>
  <c r="BG52" i="71"/>
  <c r="BH52" i="71"/>
  <c r="BI52" i="71"/>
  <c r="BJ52" i="71"/>
  <c r="P55" i="63" l="1"/>
  <c r="P46" i="63"/>
  <c r="P40" i="63"/>
  <c r="P33" i="63"/>
  <c r="P30" i="63"/>
  <c r="D318" i="47"/>
  <c r="E318" i="47"/>
  <c r="C318" i="47"/>
  <c r="C54" i="47"/>
  <c r="D54" i="47"/>
  <c r="E54" i="47"/>
  <c r="C55" i="47"/>
  <c r="D55" i="47"/>
  <c r="E55" i="47"/>
  <c r="D53" i="47"/>
  <c r="C53" i="47"/>
  <c r="E51" i="47"/>
  <c r="E52" i="47"/>
  <c r="E50" i="47"/>
  <c r="E30" i="47"/>
  <c r="E31" i="47"/>
  <c r="E32" i="47"/>
  <c r="E33" i="47"/>
  <c r="E34" i="47"/>
  <c r="E35" i="47"/>
  <c r="E36" i="47"/>
  <c r="E9" i="47"/>
  <c r="E10" i="47"/>
  <c r="E38" i="45"/>
  <c r="E39" i="45"/>
  <c r="E40" i="45"/>
  <c r="E41" i="45"/>
  <c r="E42" i="45"/>
  <c r="E30" i="45"/>
  <c r="E31" i="45"/>
  <c r="E32" i="45"/>
  <c r="E33" i="45"/>
  <c r="E34" i="45"/>
  <c r="E35" i="45"/>
  <c r="E36" i="45"/>
  <c r="E37" i="45"/>
  <c r="E43" i="45"/>
  <c r="E44" i="45"/>
  <c r="E45" i="45"/>
  <c r="E46" i="45"/>
  <c r="E47" i="45"/>
  <c r="E48" i="45"/>
  <c r="E49" i="45"/>
  <c r="E13" i="45"/>
  <c r="E14" i="45"/>
  <c r="D56" i="47" l="1"/>
  <c r="D57" i="47"/>
  <c r="C56" i="47"/>
  <c r="C57" i="47" s="1"/>
  <c r="E53" i="47"/>
  <c r="C23" i="252"/>
  <c r="D37" i="249"/>
  <c r="E37" i="249"/>
  <c r="F37" i="249"/>
  <c r="G37" i="249"/>
  <c r="H37" i="249"/>
  <c r="I37" i="249"/>
  <c r="J37" i="249"/>
  <c r="K37" i="249"/>
  <c r="L37" i="249"/>
  <c r="M37" i="249"/>
  <c r="N37" i="249"/>
  <c r="C37" i="249"/>
  <c r="D32" i="249"/>
  <c r="E32" i="249"/>
  <c r="F32" i="249"/>
  <c r="G32" i="249"/>
  <c r="H32" i="249"/>
  <c r="I32" i="249"/>
  <c r="J32" i="249"/>
  <c r="K32" i="249"/>
  <c r="L32" i="249"/>
  <c r="M32" i="249"/>
  <c r="N32" i="249"/>
  <c r="C32" i="249"/>
  <c r="D27" i="249"/>
  <c r="E27" i="249"/>
  <c r="F27" i="249"/>
  <c r="G27" i="249"/>
  <c r="H27" i="249"/>
  <c r="I27" i="249"/>
  <c r="J27" i="249"/>
  <c r="K27" i="249"/>
  <c r="L27" i="249"/>
  <c r="M27" i="249"/>
  <c r="N27" i="249"/>
  <c r="C27" i="249"/>
  <c r="D19" i="249"/>
  <c r="E19" i="249"/>
  <c r="F19" i="249"/>
  <c r="G19" i="249"/>
  <c r="H19" i="249"/>
  <c r="I19" i="249"/>
  <c r="J19" i="249"/>
  <c r="K19" i="249"/>
  <c r="L19" i="249"/>
  <c r="M19" i="249"/>
  <c r="N19" i="249"/>
  <c r="C19" i="249"/>
  <c r="D12" i="249"/>
  <c r="E12" i="249"/>
  <c r="F12" i="249"/>
  <c r="G12" i="249"/>
  <c r="H12" i="249"/>
  <c r="I12" i="249"/>
  <c r="J12" i="249"/>
  <c r="K12" i="249"/>
  <c r="L12" i="249"/>
  <c r="M12" i="249"/>
  <c r="N12" i="249"/>
  <c r="C12" i="249"/>
  <c r="D8" i="249"/>
  <c r="E8" i="249"/>
  <c r="F8" i="249"/>
  <c r="G8" i="249"/>
  <c r="H8" i="249"/>
  <c r="I8" i="249"/>
  <c r="J8" i="249"/>
  <c r="K8" i="249"/>
  <c r="L8" i="249"/>
  <c r="M8" i="249"/>
  <c r="N8" i="249"/>
  <c r="C8" i="249"/>
  <c r="Q37" i="248"/>
  <c r="D37" i="248"/>
  <c r="E37" i="248"/>
  <c r="F37" i="248"/>
  <c r="G37" i="248"/>
  <c r="H37" i="248"/>
  <c r="I37" i="248"/>
  <c r="J37" i="248"/>
  <c r="K37" i="248"/>
  <c r="L37" i="248"/>
  <c r="M37" i="248"/>
  <c r="N37" i="248"/>
  <c r="O37" i="248"/>
  <c r="P37" i="248"/>
  <c r="C37" i="248"/>
  <c r="D32" i="248"/>
  <c r="E32" i="248"/>
  <c r="F32" i="248"/>
  <c r="G32" i="248"/>
  <c r="H32" i="248"/>
  <c r="I32" i="248"/>
  <c r="J32" i="248"/>
  <c r="K32" i="248"/>
  <c r="L32" i="248"/>
  <c r="M32" i="248"/>
  <c r="N32" i="248"/>
  <c r="O32" i="248"/>
  <c r="P32" i="248"/>
  <c r="Q32" i="248"/>
  <c r="C32" i="248"/>
  <c r="D27" i="248"/>
  <c r="E27" i="248"/>
  <c r="F27" i="248"/>
  <c r="G27" i="248"/>
  <c r="H27" i="248"/>
  <c r="I27" i="248"/>
  <c r="J27" i="248"/>
  <c r="K27" i="248"/>
  <c r="L27" i="248"/>
  <c r="M27" i="248"/>
  <c r="N27" i="248"/>
  <c r="O27" i="248"/>
  <c r="P27" i="248"/>
  <c r="Q27" i="248"/>
  <c r="C27" i="248"/>
  <c r="D19" i="248"/>
  <c r="E19" i="248"/>
  <c r="F19" i="248"/>
  <c r="G19" i="248"/>
  <c r="H19" i="248"/>
  <c r="I19" i="248"/>
  <c r="J19" i="248"/>
  <c r="K19" i="248"/>
  <c r="L19" i="248"/>
  <c r="M19" i="248"/>
  <c r="N19" i="248"/>
  <c r="O19" i="248"/>
  <c r="P19" i="248"/>
  <c r="Q19" i="248"/>
  <c r="C19" i="248"/>
  <c r="D12" i="248"/>
  <c r="E12" i="248"/>
  <c r="F12" i="248"/>
  <c r="G12" i="248"/>
  <c r="H12" i="248"/>
  <c r="I12" i="248"/>
  <c r="J12" i="248"/>
  <c r="K12" i="248"/>
  <c r="L12" i="248"/>
  <c r="M12" i="248"/>
  <c r="N12" i="248"/>
  <c r="O12" i="248"/>
  <c r="P12" i="248"/>
  <c r="Q12" i="248"/>
  <c r="C12" i="248"/>
  <c r="D8" i="248"/>
  <c r="E8" i="248"/>
  <c r="F8" i="248"/>
  <c r="G8" i="248"/>
  <c r="H8" i="248"/>
  <c r="I8" i="248"/>
  <c r="J8" i="248"/>
  <c r="K8" i="248"/>
  <c r="L8" i="248"/>
  <c r="M8" i="248"/>
  <c r="N8" i="248"/>
  <c r="O8" i="248"/>
  <c r="P8" i="248"/>
  <c r="Q8" i="248"/>
  <c r="C8" i="248"/>
  <c r="D37" i="246"/>
  <c r="E37" i="246"/>
  <c r="F37" i="246"/>
  <c r="C37" i="246"/>
  <c r="D32" i="246"/>
  <c r="E32" i="246"/>
  <c r="F32" i="246"/>
  <c r="C32" i="246"/>
  <c r="D27" i="246"/>
  <c r="E27" i="246"/>
  <c r="F27" i="246"/>
  <c r="C27" i="246"/>
  <c r="D19" i="246"/>
  <c r="E19" i="246"/>
  <c r="F19" i="246"/>
  <c r="C19" i="246"/>
  <c r="D12" i="246"/>
  <c r="E12" i="246"/>
  <c r="F12" i="246"/>
  <c r="C12" i="246"/>
  <c r="D8" i="246"/>
  <c r="E8" i="246"/>
  <c r="F8" i="246"/>
  <c r="H9" i="247"/>
  <c r="H10" i="247"/>
  <c r="H11" i="247"/>
  <c r="H12" i="247"/>
  <c r="H13" i="247"/>
  <c r="H14" i="247"/>
  <c r="H15" i="247"/>
  <c r="H16" i="247"/>
  <c r="H17" i="247"/>
  <c r="H18" i="247"/>
  <c r="H19" i="247"/>
  <c r="H20" i="247"/>
  <c r="H21" i="247"/>
  <c r="E57" i="47" l="1"/>
  <c r="C58" i="47"/>
  <c r="D59" i="47"/>
  <c r="D60" i="47" s="1"/>
  <c r="E56" i="47"/>
  <c r="D58" i="47"/>
  <c r="D15" i="157"/>
  <c r="E15" i="157"/>
  <c r="C15" i="157"/>
  <c r="D19" i="156"/>
  <c r="D12" i="156"/>
  <c r="E58" i="47" l="1"/>
  <c r="D61" i="47"/>
  <c r="C59" i="47"/>
  <c r="G10" i="146"/>
  <c r="G11" i="146"/>
  <c r="G12" i="146"/>
  <c r="G13" i="146"/>
  <c r="G14" i="146"/>
  <c r="G15" i="146"/>
  <c r="G9" i="146"/>
  <c r="G41" i="142"/>
  <c r="G184" i="142" s="1"/>
  <c r="D107" i="142"/>
  <c r="G107" i="142"/>
  <c r="E59" i="47" l="1"/>
  <c r="C60" i="47"/>
  <c r="C61" i="47"/>
  <c r="D63" i="47"/>
  <c r="D62" i="47"/>
  <c r="E38" i="137"/>
  <c r="F38" i="137"/>
  <c r="G38" i="137" s="1"/>
  <c r="F36" i="136"/>
  <c r="G36" i="136" s="1"/>
  <c r="E36" i="136"/>
  <c r="H20" i="135"/>
  <c r="G20" i="135"/>
  <c r="H31" i="135"/>
  <c r="G31" i="135"/>
  <c r="H37" i="135"/>
  <c r="G37" i="135"/>
  <c r="C33" i="135"/>
  <c r="D33" i="135"/>
  <c r="E33" i="135"/>
  <c r="F33" i="135"/>
  <c r="H39" i="134"/>
  <c r="G39" i="134"/>
  <c r="G20" i="134"/>
  <c r="H20" i="134" s="1"/>
  <c r="G13" i="134"/>
  <c r="H13" i="134" s="1"/>
  <c r="M19" i="286"/>
  <c r="M20" i="286"/>
  <c r="M21" i="286"/>
  <c r="C42" i="285"/>
  <c r="D42" i="285"/>
  <c r="E42" i="285"/>
  <c r="F42" i="285"/>
  <c r="G42" i="285"/>
  <c r="H42" i="285"/>
  <c r="I42" i="285"/>
  <c r="J42" i="285"/>
  <c r="K42" i="285"/>
  <c r="L42" i="285"/>
  <c r="E21" i="127"/>
  <c r="E13" i="130"/>
  <c r="E24" i="129"/>
  <c r="E25" i="129"/>
  <c r="E26" i="129"/>
  <c r="E24" i="132"/>
  <c r="E25" i="132"/>
  <c r="E26" i="132"/>
  <c r="E28" i="133"/>
  <c r="E22" i="273"/>
  <c r="E23" i="273"/>
  <c r="E24" i="273"/>
  <c r="H19" i="124"/>
  <c r="H20" i="124"/>
  <c r="H21" i="124"/>
  <c r="H22" i="124"/>
  <c r="H24" i="123"/>
  <c r="H25" i="123"/>
  <c r="H26" i="123"/>
  <c r="H27" i="123"/>
  <c r="BD16" i="67"/>
  <c r="BD17" i="67"/>
  <c r="BD17" i="66"/>
  <c r="BE43" i="64"/>
  <c r="D44" i="64"/>
  <c r="E44" i="64"/>
  <c r="F44" i="64"/>
  <c r="F45" i="64" s="1"/>
  <c r="G44" i="64"/>
  <c r="G45" i="64" s="1"/>
  <c r="H44" i="64"/>
  <c r="I44" i="64"/>
  <c r="I45" i="64" s="1"/>
  <c r="J44" i="64"/>
  <c r="J45" i="64" s="1"/>
  <c r="K44" i="64"/>
  <c r="K45" i="64" s="1"/>
  <c r="L44" i="64"/>
  <c r="M44" i="64"/>
  <c r="N44" i="64"/>
  <c r="N45" i="64" s="1"/>
  <c r="O44" i="64"/>
  <c r="O45" i="64" s="1"/>
  <c r="P44" i="64"/>
  <c r="Q44" i="64"/>
  <c r="Q45" i="64" s="1"/>
  <c r="R44" i="64"/>
  <c r="R45" i="64" s="1"/>
  <c r="S44" i="64"/>
  <c r="S45" i="64" s="1"/>
  <c r="T44" i="64"/>
  <c r="U44" i="64"/>
  <c r="V44" i="64"/>
  <c r="V45" i="64" s="1"/>
  <c r="W44" i="64"/>
  <c r="W45" i="64" s="1"/>
  <c r="X44" i="64"/>
  <c r="Y44" i="64"/>
  <c r="Y45" i="64" s="1"/>
  <c r="Z44" i="64"/>
  <c r="Z45" i="64" s="1"/>
  <c r="AA44" i="64"/>
  <c r="AA45" i="64" s="1"/>
  <c r="AB44" i="64"/>
  <c r="AC44" i="64"/>
  <c r="AD44" i="64"/>
  <c r="AD45" i="64" s="1"/>
  <c r="AE44" i="64"/>
  <c r="AE45" i="64" s="1"/>
  <c r="AF44" i="64"/>
  <c r="AG44" i="64"/>
  <c r="AG45" i="64" s="1"/>
  <c r="AH44" i="64"/>
  <c r="AH45" i="64" s="1"/>
  <c r="AI44" i="64"/>
  <c r="AI45" i="64" s="1"/>
  <c r="AJ44" i="64"/>
  <c r="AK44" i="64"/>
  <c r="AL44" i="64"/>
  <c r="AL45" i="64" s="1"/>
  <c r="AM44" i="64"/>
  <c r="AM45" i="64" s="1"/>
  <c r="AN44" i="64"/>
  <c r="AO44" i="64"/>
  <c r="AO45" i="64" s="1"/>
  <c r="AP44" i="64"/>
  <c r="AP45" i="64" s="1"/>
  <c r="AQ44" i="64"/>
  <c r="AQ45" i="64" s="1"/>
  <c r="AR44" i="64"/>
  <c r="AS44" i="64"/>
  <c r="AT44" i="64"/>
  <c r="AT45" i="64" s="1"/>
  <c r="AU44" i="64"/>
  <c r="AU45" i="64" s="1"/>
  <c r="AV44" i="64"/>
  <c r="AW44" i="64"/>
  <c r="AW45" i="64" s="1"/>
  <c r="AX44" i="64"/>
  <c r="AX45" i="64" s="1"/>
  <c r="AY44" i="64"/>
  <c r="AY45" i="64" s="1"/>
  <c r="AZ44" i="64"/>
  <c r="BA44" i="64"/>
  <c r="BB44" i="64"/>
  <c r="BB45" i="64" s="1"/>
  <c r="BC44" i="64"/>
  <c r="BC45" i="64" s="1"/>
  <c r="BD44" i="64"/>
  <c r="BE44" i="64"/>
  <c r="C44" i="64"/>
  <c r="C45" i="64" s="1"/>
  <c r="D45" i="64"/>
  <c r="E45" i="64"/>
  <c r="H45" i="64"/>
  <c r="L45" i="64"/>
  <c r="M45" i="64"/>
  <c r="P45" i="64"/>
  <c r="T45" i="64"/>
  <c r="U45" i="64"/>
  <c r="X45" i="64"/>
  <c r="AB45" i="64"/>
  <c r="AC45" i="64"/>
  <c r="AF45" i="64"/>
  <c r="AJ45" i="64"/>
  <c r="AK45" i="64"/>
  <c r="AN45" i="64"/>
  <c r="AR45" i="64"/>
  <c r="AS45" i="64"/>
  <c r="AV45" i="64"/>
  <c r="AZ45" i="64"/>
  <c r="BA45" i="64"/>
  <c r="BD45" i="64"/>
  <c r="L41" i="51"/>
  <c r="L42" i="51"/>
  <c r="L43" i="51"/>
  <c r="L44" i="51"/>
  <c r="C62" i="51"/>
  <c r="D62" i="51"/>
  <c r="E62" i="51"/>
  <c r="F62" i="51"/>
  <c r="G62" i="51"/>
  <c r="H62" i="51"/>
  <c r="I62" i="51"/>
  <c r="J62" i="51"/>
  <c r="K62" i="51"/>
  <c r="AL49" i="73"/>
  <c r="AM49" i="73"/>
  <c r="AN49" i="73"/>
  <c r="AO49" i="73"/>
  <c r="AP49" i="73"/>
  <c r="AQ49" i="73"/>
  <c r="AR49" i="73"/>
  <c r="AS49" i="73"/>
  <c r="AT49" i="73"/>
  <c r="AU49" i="73"/>
  <c r="AV49" i="73"/>
  <c r="AW49" i="73"/>
  <c r="AX49" i="73"/>
  <c r="AY49" i="73"/>
  <c r="AZ49" i="73"/>
  <c r="BA49" i="73"/>
  <c r="BB49" i="73"/>
  <c r="BC49" i="73"/>
  <c r="BD49" i="73"/>
  <c r="BE49" i="73"/>
  <c r="BF49" i="73"/>
  <c r="BG49" i="73"/>
  <c r="BH49" i="73"/>
  <c r="BI49" i="73"/>
  <c r="BJ49" i="73"/>
  <c r="AK44" i="73"/>
  <c r="AL44" i="73"/>
  <c r="AM44" i="73"/>
  <c r="AN44" i="73"/>
  <c r="AO44" i="73"/>
  <c r="AP44" i="73"/>
  <c r="AQ44" i="73"/>
  <c r="AR44" i="73"/>
  <c r="AS44" i="73"/>
  <c r="AT44" i="73"/>
  <c r="AU44" i="73"/>
  <c r="AV44" i="73"/>
  <c r="AW44" i="73"/>
  <c r="AX44" i="73"/>
  <c r="AY44" i="73"/>
  <c r="AZ44" i="73"/>
  <c r="BA44" i="73"/>
  <c r="BB44" i="73"/>
  <c r="BC44" i="73"/>
  <c r="BD44" i="73"/>
  <c r="BE44" i="73"/>
  <c r="BF44" i="73"/>
  <c r="BG44" i="73"/>
  <c r="BH44" i="73"/>
  <c r="BI44" i="73"/>
  <c r="BJ44" i="73"/>
  <c r="AK43" i="73"/>
  <c r="AL43" i="73"/>
  <c r="AM43" i="73"/>
  <c r="AN43" i="73"/>
  <c r="AO43" i="73"/>
  <c r="AP43" i="73"/>
  <c r="AQ43" i="73"/>
  <c r="AR43" i="73"/>
  <c r="AS43" i="73"/>
  <c r="AT43" i="73"/>
  <c r="AU43" i="73"/>
  <c r="AV43" i="73"/>
  <c r="AW43" i="73"/>
  <c r="AX43" i="73"/>
  <c r="AY43" i="73"/>
  <c r="AZ43" i="73"/>
  <c r="BA43" i="73"/>
  <c r="BB43" i="73"/>
  <c r="BC43" i="73"/>
  <c r="BD43" i="73"/>
  <c r="BE43" i="73"/>
  <c r="BF43" i="73"/>
  <c r="BG43" i="73"/>
  <c r="BH43" i="73"/>
  <c r="BI43" i="73"/>
  <c r="BJ43" i="73"/>
  <c r="AK42" i="73"/>
  <c r="AL42" i="73"/>
  <c r="AM42" i="73"/>
  <c r="AN42" i="73"/>
  <c r="AO42" i="73"/>
  <c r="AP42" i="73"/>
  <c r="AQ42" i="73"/>
  <c r="AR42" i="73"/>
  <c r="AS42" i="73"/>
  <c r="AT42" i="73"/>
  <c r="AU42" i="73"/>
  <c r="AV42" i="73"/>
  <c r="AW42" i="73"/>
  <c r="AX42" i="73"/>
  <c r="AY42" i="73"/>
  <c r="AZ42" i="73"/>
  <c r="BA42" i="73"/>
  <c r="BB42" i="73"/>
  <c r="BC42" i="73"/>
  <c r="BD42" i="73"/>
  <c r="BE42" i="73"/>
  <c r="BF42" i="73"/>
  <c r="BG42" i="73"/>
  <c r="BH42" i="73"/>
  <c r="BI42" i="73"/>
  <c r="BJ42" i="73"/>
  <c r="BB38" i="73"/>
  <c r="BA38" i="73"/>
  <c r="AZ38" i="73"/>
  <c r="AY38" i="73"/>
  <c r="BB36" i="73"/>
  <c r="BA36" i="73"/>
  <c r="AZ36" i="73"/>
  <c r="AY36" i="73"/>
  <c r="BB29" i="73"/>
  <c r="BA29" i="73"/>
  <c r="AZ29" i="73"/>
  <c r="AY29" i="73"/>
  <c r="BB21" i="73"/>
  <c r="BA21" i="73"/>
  <c r="AZ21" i="73"/>
  <c r="AY21" i="73"/>
  <c r="BB18" i="73"/>
  <c r="BA18" i="73"/>
  <c r="AZ18" i="73"/>
  <c r="AY18" i="73"/>
  <c r="BB15" i="73"/>
  <c r="BA15" i="73"/>
  <c r="AZ15" i="73"/>
  <c r="AY15" i="73"/>
  <c r="AY40" i="73" s="1"/>
  <c r="AY50" i="73" s="1"/>
  <c r="BB8" i="73"/>
  <c r="BA8" i="73"/>
  <c r="AZ8" i="73"/>
  <c r="AY8" i="73"/>
  <c r="AX38" i="73"/>
  <c r="AW38" i="73"/>
  <c r="AV38" i="73"/>
  <c r="AU38" i="73"/>
  <c r="AT38" i="73"/>
  <c r="AS38" i="73"/>
  <c r="AR38" i="73"/>
  <c r="AQ38" i="73"/>
  <c r="AX36" i="73"/>
  <c r="AW36" i="73"/>
  <c r="AV36" i="73"/>
  <c r="AU36" i="73"/>
  <c r="AT36" i="73"/>
  <c r="AS36" i="73"/>
  <c r="AR36" i="73"/>
  <c r="AQ36" i="73"/>
  <c r="AX29" i="73"/>
  <c r="AW29" i="73"/>
  <c r="AV29" i="73"/>
  <c r="AU29" i="73"/>
  <c r="AT29" i="73"/>
  <c r="AS29" i="73"/>
  <c r="AR29" i="73"/>
  <c r="AQ29" i="73"/>
  <c r="AX21" i="73"/>
  <c r="AW21" i="73"/>
  <c r="AV21" i="73"/>
  <c r="AU21" i="73"/>
  <c r="AT21" i="73"/>
  <c r="AS21" i="73"/>
  <c r="AR21" i="73"/>
  <c r="AQ21" i="73"/>
  <c r="AX18" i="73"/>
  <c r="AW18" i="73"/>
  <c r="AV18" i="73"/>
  <c r="AU18" i="73"/>
  <c r="AT18" i="73"/>
  <c r="AS18" i="73"/>
  <c r="AR18" i="73"/>
  <c r="AQ18" i="73"/>
  <c r="AX15" i="73"/>
  <c r="AW15" i="73"/>
  <c r="AV15" i="73"/>
  <c r="AU15" i="73"/>
  <c r="AT15" i="73"/>
  <c r="AS15" i="73"/>
  <c r="AR15" i="73"/>
  <c r="AQ15" i="73"/>
  <c r="AX8" i="73"/>
  <c r="AX40" i="73" s="1"/>
  <c r="AX50" i="73" s="1"/>
  <c r="AW8" i="73"/>
  <c r="AV8" i="73"/>
  <c r="AU8" i="73"/>
  <c r="AT8" i="73"/>
  <c r="AT40" i="73" s="1"/>
  <c r="AT50" i="73" s="1"/>
  <c r="AS8" i="73"/>
  <c r="AS40" i="73" s="1"/>
  <c r="AS50" i="73" s="1"/>
  <c r="AR8" i="73"/>
  <c r="AR40" i="73" s="1"/>
  <c r="AR50" i="73" s="1"/>
  <c r="AQ8" i="73"/>
  <c r="AQ40" i="73" s="1"/>
  <c r="AQ50" i="73" s="1"/>
  <c r="AT91" i="72"/>
  <c r="AU91" i="72"/>
  <c r="AV91" i="72"/>
  <c r="AW91" i="72"/>
  <c r="AX91" i="72"/>
  <c r="AY91" i="72"/>
  <c r="AZ91" i="72"/>
  <c r="BA91" i="72"/>
  <c r="BB91" i="72"/>
  <c r="BC91" i="72"/>
  <c r="BD91" i="72"/>
  <c r="BE91" i="72"/>
  <c r="BF91" i="72"/>
  <c r="BG91" i="72"/>
  <c r="BH91" i="72"/>
  <c r="BI91" i="72"/>
  <c r="BJ91" i="72"/>
  <c r="AS91" i="72"/>
  <c r="AT88" i="72"/>
  <c r="AU88" i="72"/>
  <c r="AV88" i="72"/>
  <c r="AW88" i="72"/>
  <c r="AX88" i="72"/>
  <c r="AY88" i="72"/>
  <c r="AZ88" i="72"/>
  <c r="BA88" i="72"/>
  <c r="BB88" i="72"/>
  <c r="BC88" i="72"/>
  <c r="BD88" i="72"/>
  <c r="BE88" i="72"/>
  <c r="BF88" i="72"/>
  <c r="BG88" i="72"/>
  <c r="BH88" i="72"/>
  <c r="BI88" i="72"/>
  <c r="BJ88" i="72"/>
  <c r="AS88" i="72"/>
  <c r="AT45" i="72"/>
  <c r="AU45" i="72"/>
  <c r="AV45" i="72"/>
  <c r="AW45" i="72"/>
  <c r="AX45" i="72"/>
  <c r="AY45" i="72"/>
  <c r="AZ45" i="72"/>
  <c r="BA45" i="72"/>
  <c r="BB45" i="72"/>
  <c r="BC45" i="72"/>
  <c r="BD45" i="72"/>
  <c r="BE45" i="72"/>
  <c r="BF45" i="72"/>
  <c r="BG45" i="72"/>
  <c r="BH45" i="72"/>
  <c r="BI45" i="72"/>
  <c r="BJ45" i="72"/>
  <c r="AS45" i="72"/>
  <c r="BF8" i="72"/>
  <c r="BG8" i="72"/>
  <c r="BH8" i="72"/>
  <c r="BI8" i="72"/>
  <c r="BJ8" i="72"/>
  <c r="BE8" i="72"/>
  <c r="BD100" i="72"/>
  <c r="BC100" i="72"/>
  <c r="BB100" i="72"/>
  <c r="BA100" i="72"/>
  <c r="AZ100" i="72"/>
  <c r="AY100" i="72"/>
  <c r="AX100" i="72"/>
  <c r="AW100" i="72"/>
  <c r="BD99" i="72"/>
  <c r="BC99" i="72"/>
  <c r="BB99" i="72"/>
  <c r="BA99" i="72"/>
  <c r="AZ99" i="72"/>
  <c r="AY99" i="72"/>
  <c r="AX99" i="72"/>
  <c r="AW99" i="72"/>
  <c r="BD98" i="72"/>
  <c r="BD101" i="72" s="1"/>
  <c r="BC98" i="72"/>
  <c r="BC101" i="72" s="1"/>
  <c r="BB98" i="72"/>
  <c r="BB101" i="72" s="1"/>
  <c r="BA98" i="72"/>
  <c r="AZ98" i="72"/>
  <c r="AZ101" i="72" s="1"/>
  <c r="AY98" i="72"/>
  <c r="AY101" i="72" s="1"/>
  <c r="AX98" i="72"/>
  <c r="AW98" i="72"/>
  <c r="BD85" i="72"/>
  <c r="BC85" i="72"/>
  <c r="BB85" i="72"/>
  <c r="BA85" i="72"/>
  <c r="AZ85" i="72"/>
  <c r="AY85" i="72"/>
  <c r="AX85" i="72"/>
  <c r="AW85" i="72"/>
  <c r="BD53" i="72"/>
  <c r="BC53" i="72"/>
  <c r="BB53" i="72"/>
  <c r="BA53" i="72"/>
  <c r="AZ53" i="72"/>
  <c r="AY53" i="72"/>
  <c r="AX53" i="72"/>
  <c r="AW53" i="72"/>
  <c r="BD26" i="72"/>
  <c r="BC26" i="72"/>
  <c r="BB26" i="72"/>
  <c r="BA26" i="72"/>
  <c r="AZ26" i="72"/>
  <c r="AY26" i="72"/>
  <c r="AX26" i="72"/>
  <c r="AW26" i="72"/>
  <c r="BD8" i="72"/>
  <c r="BC8" i="72"/>
  <c r="BB8" i="72"/>
  <c r="BB96" i="72" s="1"/>
  <c r="BB105" i="72" s="1"/>
  <c r="BA8" i="72"/>
  <c r="AZ8" i="72"/>
  <c r="AY8" i="72"/>
  <c r="AX8" i="72"/>
  <c r="AX96" i="72" s="1"/>
  <c r="AX105" i="72" s="1"/>
  <c r="AW8" i="72"/>
  <c r="F42" i="54"/>
  <c r="F37" i="54"/>
  <c r="F24" i="54"/>
  <c r="C24" i="54"/>
  <c r="F40" i="54"/>
  <c r="F41" i="54"/>
  <c r="C40" i="54"/>
  <c r="C41" i="54"/>
  <c r="C42" i="54"/>
  <c r="D49" i="54"/>
  <c r="E49" i="54"/>
  <c r="D54" i="54"/>
  <c r="E54" i="54"/>
  <c r="G54" i="54"/>
  <c r="H54" i="54"/>
  <c r="F56" i="54"/>
  <c r="F57" i="54"/>
  <c r="C56" i="54"/>
  <c r="C57" i="54"/>
  <c r="C58" i="54"/>
  <c r="G49" i="54"/>
  <c r="H49" i="54"/>
  <c r="C51" i="54"/>
  <c r="F25" i="54"/>
  <c r="F26" i="54"/>
  <c r="C25" i="54"/>
  <c r="F11" i="54"/>
  <c r="F12" i="54"/>
  <c r="F13" i="54"/>
  <c r="C11" i="54"/>
  <c r="C12" i="54"/>
  <c r="C13" i="54"/>
  <c r="BJ45" i="73" l="1"/>
  <c r="BI45" i="73"/>
  <c r="AT45" i="73"/>
  <c r="AS46" i="73" s="1"/>
  <c r="AS45" i="73"/>
  <c r="E60" i="47"/>
  <c r="C63" i="47"/>
  <c r="D65" i="47"/>
  <c r="C64" i="47"/>
  <c r="E61" i="47"/>
  <c r="D64" i="47"/>
  <c r="C62" i="47"/>
  <c r="BA45" i="73"/>
  <c r="BD45" i="73"/>
  <c r="AV45" i="73"/>
  <c r="BC45" i="73"/>
  <c r="AU45" i="73"/>
  <c r="AU46" i="73" s="1"/>
  <c r="BB45" i="73"/>
  <c r="BF45" i="73"/>
  <c r="AX45" i="73"/>
  <c r="BE45" i="73"/>
  <c r="AW45" i="73"/>
  <c r="AW46" i="73" s="1"/>
  <c r="AQ45" i="73"/>
  <c r="AQ46" i="73" s="1"/>
  <c r="BH45" i="73"/>
  <c r="AZ45" i="73"/>
  <c r="AR45" i="73"/>
  <c r="BG45" i="73"/>
  <c r="AY45" i="73"/>
  <c r="AZ40" i="73"/>
  <c r="AZ50" i="73" s="1"/>
  <c r="AW40" i="73"/>
  <c r="AW50" i="73" s="1"/>
  <c r="AW51" i="73" s="1"/>
  <c r="BB40" i="73"/>
  <c r="BB50" i="73" s="1"/>
  <c r="AU40" i="73"/>
  <c r="AU50" i="73" s="1"/>
  <c r="AU51" i="73" s="1"/>
  <c r="AV40" i="73"/>
  <c r="AV50" i="73" s="1"/>
  <c r="BA40" i="73"/>
  <c r="BA50" i="73" s="1"/>
  <c r="AZ51" i="73"/>
  <c r="BA51" i="73"/>
  <c r="BB51" i="73"/>
  <c r="AY51" i="73"/>
  <c r="AQ51" i="73"/>
  <c r="AR51" i="73"/>
  <c r="AR55" i="73" s="1"/>
  <c r="AS51" i="73"/>
  <c r="AT51" i="73"/>
  <c r="AV51" i="73"/>
  <c r="AX51" i="73"/>
  <c r="AX55" i="73" s="1"/>
  <c r="BC96" i="72"/>
  <c r="BC105" i="72" s="1"/>
  <c r="BC102" i="72"/>
  <c r="BA101" i="72"/>
  <c r="BA102" i="72" s="1"/>
  <c r="AZ96" i="72"/>
  <c r="AZ105" i="72" s="1"/>
  <c r="BA96" i="72"/>
  <c r="BA105" i="72" s="1"/>
  <c r="BD96" i="72"/>
  <c r="BD105" i="72" s="1"/>
  <c r="AY102" i="72"/>
  <c r="AW96" i="72"/>
  <c r="AW105" i="72" s="1"/>
  <c r="AY96" i="72"/>
  <c r="AY105" i="72" s="1"/>
  <c r="AW101" i="72"/>
  <c r="AX101" i="72"/>
  <c r="AY46" i="73" l="1"/>
  <c r="AW47" i="73" s="1"/>
  <c r="AW48" i="73" s="1"/>
  <c r="AT55" i="73"/>
  <c r="BA46" i="73"/>
  <c r="D66" i="47"/>
  <c r="C65" i="47"/>
  <c r="E62" i="47"/>
  <c r="D67" i="47"/>
  <c r="E64" i="47"/>
  <c r="C66" i="47"/>
  <c r="E63" i="47"/>
  <c r="AV55" i="73"/>
  <c r="AU55" i="73"/>
  <c r="BB55" i="73"/>
  <c r="AS47" i="73"/>
  <c r="AS48" i="73" s="1"/>
  <c r="AU47" i="73"/>
  <c r="AU48" i="73" s="1"/>
  <c r="AZ55" i="73"/>
  <c r="BA52" i="73"/>
  <c r="AQ47" i="73"/>
  <c r="AQ48" i="73" s="1"/>
  <c r="BA55" i="73"/>
  <c r="AY52" i="73"/>
  <c r="AY55" i="73"/>
  <c r="AS52" i="73"/>
  <c r="AS55" i="73"/>
  <c r="AQ55" i="73"/>
  <c r="AQ52" i="73"/>
  <c r="AW52" i="73"/>
  <c r="AW55" i="73"/>
  <c r="AU52" i="73"/>
  <c r="AW102" i="72"/>
  <c r="AW103" i="72" s="1"/>
  <c r="AW104" i="72" s="1"/>
  <c r="AY103" i="72"/>
  <c r="AY104" i="72" s="1"/>
  <c r="BA103" i="72"/>
  <c r="BA104" i="72" s="1"/>
  <c r="AY47" i="73" l="1"/>
  <c r="AY48" i="73" s="1"/>
  <c r="E66" i="47"/>
  <c r="E65" i="47"/>
  <c r="C67" i="47"/>
  <c r="D68" i="47"/>
  <c r="AY53" i="73"/>
  <c r="AY54" i="73" s="1"/>
  <c r="AS53" i="73"/>
  <c r="AS54" i="73" s="1"/>
  <c r="AW53" i="73"/>
  <c r="AW54" i="73" s="1"/>
  <c r="AU53" i="73"/>
  <c r="AU54" i="73" s="1"/>
  <c r="AQ53" i="73"/>
  <c r="AQ54" i="73" s="1"/>
  <c r="E67" i="47" l="1"/>
  <c r="D69" i="47"/>
  <c r="C68" i="47"/>
  <c r="D70" i="47"/>
  <c r="J49" i="48"/>
  <c r="BE19" i="70"/>
  <c r="BF19" i="70"/>
  <c r="BG19" i="70"/>
  <c r="BH19" i="70"/>
  <c r="BI19" i="70"/>
  <c r="BJ19" i="70"/>
  <c r="BD65" i="70"/>
  <c r="BC65" i="70"/>
  <c r="BB65" i="70"/>
  <c r="BA65" i="70"/>
  <c r="AZ65" i="70"/>
  <c r="AY65" i="70"/>
  <c r="AX65" i="70"/>
  <c r="AW65" i="70"/>
  <c r="BD63" i="70"/>
  <c r="BC63" i="70"/>
  <c r="BB63" i="70"/>
  <c r="BA63" i="70"/>
  <c r="AZ63" i="70"/>
  <c r="AY63" i="70"/>
  <c r="AX63" i="70"/>
  <c r="AW63" i="70"/>
  <c r="BD54" i="70"/>
  <c r="BC54" i="70"/>
  <c r="BB54" i="70"/>
  <c r="BA54" i="70"/>
  <c r="AZ54" i="70"/>
  <c r="AY54" i="70"/>
  <c r="AX54" i="70"/>
  <c r="AW54" i="70"/>
  <c r="BD52" i="70"/>
  <c r="BC52" i="70"/>
  <c r="BB52" i="70"/>
  <c r="BA52" i="70"/>
  <c r="AZ52" i="70"/>
  <c r="AY52" i="70"/>
  <c r="AX52" i="70"/>
  <c r="AW52" i="70"/>
  <c r="BD48" i="70"/>
  <c r="BC48" i="70"/>
  <c r="BB48" i="70"/>
  <c r="BA48" i="70"/>
  <c r="AZ48" i="70"/>
  <c r="AY48" i="70"/>
  <c r="AX48" i="70"/>
  <c r="AW48" i="70"/>
  <c r="BD42" i="70"/>
  <c r="BC42" i="70"/>
  <c r="BB42" i="70"/>
  <c r="BA42" i="70"/>
  <c r="AZ42" i="70"/>
  <c r="AY42" i="70"/>
  <c r="AX42" i="70"/>
  <c r="AW42" i="70"/>
  <c r="BD33" i="70"/>
  <c r="BC33" i="70"/>
  <c r="BB33" i="70"/>
  <c r="BA33" i="70"/>
  <c r="AZ33" i="70"/>
  <c r="AY33" i="70"/>
  <c r="AX33" i="70"/>
  <c r="AW33" i="70"/>
  <c r="BD19" i="70"/>
  <c r="BC19" i="70"/>
  <c r="BB19" i="70"/>
  <c r="BA19" i="70"/>
  <c r="AZ19" i="70"/>
  <c r="AY19" i="70"/>
  <c r="AX19" i="70"/>
  <c r="AW19" i="70"/>
  <c r="BD8" i="70"/>
  <c r="BD61" i="70" s="1"/>
  <c r="BC8" i="70"/>
  <c r="BC61" i="70" s="1"/>
  <c r="BB8" i="70"/>
  <c r="BB61" i="70" s="1"/>
  <c r="BB64" i="70" s="1"/>
  <c r="BA8" i="70"/>
  <c r="BA61" i="70" s="1"/>
  <c r="BA64" i="70" s="1"/>
  <c r="AZ8" i="70"/>
  <c r="AZ61" i="70" s="1"/>
  <c r="AZ64" i="70" s="1"/>
  <c r="AY8" i="70"/>
  <c r="AY61" i="70" s="1"/>
  <c r="AY64" i="70" s="1"/>
  <c r="AX8" i="70"/>
  <c r="AX61" i="70" s="1"/>
  <c r="AX64" i="70" s="1"/>
  <c r="AW8" i="70"/>
  <c r="AW61" i="70" s="1"/>
  <c r="AW64" i="70" s="1"/>
  <c r="BD71" i="68"/>
  <c r="BC71" i="68"/>
  <c r="BB71" i="68"/>
  <c r="BA71" i="68"/>
  <c r="AZ71" i="68"/>
  <c r="AY71" i="68"/>
  <c r="AX71" i="68"/>
  <c r="AW71" i="68"/>
  <c r="BD44" i="68"/>
  <c r="BC44" i="68"/>
  <c r="BB44" i="68"/>
  <c r="BA44" i="68"/>
  <c r="AZ44" i="68"/>
  <c r="AY44" i="68"/>
  <c r="AX44" i="68"/>
  <c r="AW44" i="68"/>
  <c r="BD39" i="68"/>
  <c r="BC39" i="68"/>
  <c r="BB39" i="68"/>
  <c r="BA39" i="68"/>
  <c r="AZ39" i="68"/>
  <c r="AY39" i="68"/>
  <c r="AX39" i="68"/>
  <c r="AW39" i="68"/>
  <c r="BD35" i="68"/>
  <c r="BC35" i="68"/>
  <c r="BB35" i="68"/>
  <c r="BA35" i="68"/>
  <c r="AZ35" i="68"/>
  <c r="AY35" i="68"/>
  <c r="AX35" i="68"/>
  <c r="AW35" i="68"/>
  <c r="BD31" i="68"/>
  <c r="BC31" i="68"/>
  <c r="BB31" i="68"/>
  <c r="BA31" i="68"/>
  <c r="AZ31" i="68"/>
  <c r="AY31" i="68"/>
  <c r="AX31" i="68"/>
  <c r="AW31" i="68"/>
  <c r="BD20" i="68"/>
  <c r="BC20" i="68"/>
  <c r="BB20" i="68"/>
  <c r="BA20" i="68"/>
  <c r="AZ20" i="68"/>
  <c r="AY20" i="68"/>
  <c r="AX20" i="68"/>
  <c r="AW20" i="68"/>
  <c r="BD16" i="68"/>
  <c r="BC16" i="68"/>
  <c r="BB16" i="68"/>
  <c r="BA16" i="68"/>
  <c r="AZ16" i="68"/>
  <c r="AY16" i="68"/>
  <c r="AX16" i="68"/>
  <c r="AW16" i="68"/>
  <c r="BD8" i="68"/>
  <c r="BD67" i="68" s="1"/>
  <c r="BD69" i="68" s="1"/>
  <c r="BC8" i="68"/>
  <c r="BC67" i="68" s="1"/>
  <c r="BC69" i="68" s="1"/>
  <c r="BB8" i="68"/>
  <c r="BB67" i="68" s="1"/>
  <c r="BB69" i="68" s="1"/>
  <c r="BA8" i="68"/>
  <c r="BA67" i="68" s="1"/>
  <c r="BA69" i="68" s="1"/>
  <c r="AZ8" i="68"/>
  <c r="AZ67" i="68" s="1"/>
  <c r="AZ69" i="68" s="1"/>
  <c r="AY8" i="68"/>
  <c r="AY67" i="68" s="1"/>
  <c r="AY69" i="68" s="1"/>
  <c r="AX8" i="68"/>
  <c r="AX67" i="68" s="1"/>
  <c r="AX69" i="68" s="1"/>
  <c r="AW8" i="68"/>
  <c r="AW67" i="68" s="1"/>
  <c r="AW69" i="68" s="1"/>
  <c r="C65" i="53"/>
  <c r="C56" i="53"/>
  <c r="C52" i="53"/>
  <c r="C53" i="53"/>
  <c r="C54" i="53"/>
  <c r="C55" i="53"/>
  <c r="C60" i="53"/>
  <c r="C14" i="53"/>
  <c r="C9" i="53"/>
  <c r="C10" i="53"/>
  <c r="C11" i="53"/>
  <c r="C12" i="53"/>
  <c r="C13" i="53"/>
  <c r="C15" i="53"/>
  <c r="C16" i="53"/>
  <c r="C17" i="53"/>
  <c r="C18" i="53"/>
  <c r="C19" i="53"/>
  <c r="C20" i="53"/>
  <c r="C21" i="53"/>
  <c r="C22" i="53"/>
  <c r="F56" i="53"/>
  <c r="F51" i="53" s="1"/>
  <c r="D51" i="53"/>
  <c r="E51" i="53"/>
  <c r="H51" i="53"/>
  <c r="G51" i="53"/>
  <c r="D65" i="46"/>
  <c r="E65" i="46"/>
  <c r="C65" i="46"/>
  <c r="E64" i="46"/>
  <c r="C70" i="47" l="1"/>
  <c r="D72" i="47"/>
  <c r="C71" i="47"/>
  <c r="E68" i="47"/>
  <c r="C69" i="47"/>
  <c r="D71" i="47"/>
  <c r="AX66" i="70"/>
  <c r="AY66" i="70"/>
  <c r="AZ66" i="70"/>
  <c r="BB66" i="70"/>
  <c r="BA66" i="70"/>
  <c r="BC64" i="70"/>
  <c r="BC66" i="70" s="1"/>
  <c r="BC70" i="68"/>
  <c r="BC72" i="68" s="1"/>
  <c r="BD70" i="68"/>
  <c r="BD72" i="68" s="1"/>
  <c r="BD64" i="70"/>
  <c r="BD66" i="70" s="1"/>
  <c r="AW66" i="70"/>
  <c r="C51" i="53"/>
  <c r="E70" i="47" l="1"/>
  <c r="C72" i="47"/>
  <c r="E69" i="47"/>
  <c r="E71" i="47"/>
  <c r="D73" i="47"/>
  <c r="BC67" i="70"/>
  <c r="AW67" i="70"/>
  <c r="BC73" i="68"/>
  <c r="AY67" i="70"/>
  <c r="BA67" i="70"/>
  <c r="C74" i="47" l="1"/>
  <c r="E72" i="47"/>
  <c r="C75" i="47"/>
  <c r="D74" i="47"/>
  <c r="C73" i="47"/>
  <c r="AW68" i="70"/>
  <c r="AW69" i="70" s="1"/>
  <c r="D75" i="47" l="1"/>
  <c r="E75" i="47" s="1"/>
  <c r="E74" i="47"/>
  <c r="E73" i="47"/>
  <c r="C76" i="47"/>
  <c r="E62" i="44"/>
  <c r="E52" i="44"/>
  <c r="E53" i="44"/>
  <c r="E54" i="44"/>
  <c r="E55" i="44"/>
  <c r="E10" i="44"/>
  <c r="E11" i="44"/>
  <c r="E16" i="44"/>
  <c r="E17" i="44"/>
  <c r="E18" i="44"/>
  <c r="E19" i="44"/>
  <c r="E20" i="44"/>
  <c r="E21" i="44"/>
  <c r="E22" i="44"/>
  <c r="E23" i="44"/>
  <c r="E24" i="44"/>
  <c r="E25" i="44"/>
  <c r="E26" i="44"/>
  <c r="E27" i="44"/>
  <c r="E28" i="44"/>
  <c r="E29" i="44"/>
  <c r="E30" i="44"/>
  <c r="E31" i="44"/>
  <c r="E32" i="44"/>
  <c r="E33" i="44"/>
  <c r="E34" i="44"/>
  <c r="E35" i="44"/>
  <c r="E36" i="44"/>
  <c r="E37" i="44"/>
  <c r="E38" i="44"/>
  <c r="E39" i="44"/>
  <c r="E40" i="44"/>
  <c r="E41" i="44"/>
  <c r="E42" i="44"/>
  <c r="E43" i="44"/>
  <c r="E44" i="44"/>
  <c r="E45" i="44"/>
  <c r="E46" i="44"/>
  <c r="C79" i="44"/>
  <c r="D80" i="44"/>
  <c r="C80" i="44"/>
  <c r="D78" i="44"/>
  <c r="C78" i="44"/>
  <c r="C77" i="47" l="1"/>
  <c r="D76" i="47"/>
  <c r="D77" i="47" s="1"/>
  <c r="C78" i="47"/>
  <c r="D60" i="56"/>
  <c r="E60" i="56"/>
  <c r="F60" i="56"/>
  <c r="G60" i="56"/>
  <c r="H60" i="56"/>
  <c r="I60" i="56"/>
  <c r="J60" i="56"/>
  <c r="K60" i="56"/>
  <c r="L60" i="56"/>
  <c r="M60" i="56"/>
  <c r="N60" i="56"/>
  <c r="O60" i="56"/>
  <c r="P60" i="56"/>
  <c r="N59" i="56"/>
  <c r="O59" i="56"/>
  <c r="P59" i="56"/>
  <c r="D54" i="56"/>
  <c r="E54" i="56"/>
  <c r="F54" i="56"/>
  <c r="G54" i="56"/>
  <c r="H54" i="56"/>
  <c r="I54" i="56"/>
  <c r="J54" i="56"/>
  <c r="K54" i="56"/>
  <c r="L54" i="56"/>
  <c r="M54" i="56"/>
  <c r="N54" i="56"/>
  <c r="O54" i="56"/>
  <c r="P54" i="56"/>
  <c r="Q54" i="56"/>
  <c r="C54" i="56"/>
  <c r="D51" i="56"/>
  <c r="E51" i="56"/>
  <c r="F51" i="56"/>
  <c r="G51" i="56"/>
  <c r="H51" i="56"/>
  <c r="I51" i="56"/>
  <c r="J51" i="56"/>
  <c r="K51" i="56"/>
  <c r="L51" i="56"/>
  <c r="M51" i="56"/>
  <c r="N51" i="56"/>
  <c r="O51" i="56"/>
  <c r="P51" i="56"/>
  <c r="Q51" i="56"/>
  <c r="C51" i="56"/>
  <c r="H48" i="56"/>
  <c r="I48" i="56"/>
  <c r="J48" i="56"/>
  <c r="K48" i="56"/>
  <c r="L48" i="56"/>
  <c r="M48" i="56"/>
  <c r="N48" i="56"/>
  <c r="O48" i="56"/>
  <c r="P48" i="56"/>
  <c r="Q48" i="56"/>
  <c r="D48" i="56"/>
  <c r="E48" i="56"/>
  <c r="F48" i="56"/>
  <c r="G48" i="56"/>
  <c r="C48" i="56"/>
  <c r="G53" i="56"/>
  <c r="G56" i="56"/>
  <c r="G57" i="56"/>
  <c r="G58" i="56"/>
  <c r="L56" i="56"/>
  <c r="L57" i="56"/>
  <c r="L58" i="56"/>
  <c r="L53" i="56"/>
  <c r="Q53" i="56"/>
  <c r="Q56" i="56"/>
  <c r="Q57" i="56"/>
  <c r="Q58" i="56"/>
  <c r="G50" i="56"/>
  <c r="Q50" i="56"/>
  <c r="L50" i="56"/>
  <c r="Q12" i="56"/>
  <c r="Q13" i="56"/>
  <c r="Q14" i="56"/>
  <c r="L12" i="56"/>
  <c r="L13" i="56"/>
  <c r="L14" i="56"/>
  <c r="G12" i="56"/>
  <c r="G13" i="56"/>
  <c r="G14" i="56"/>
  <c r="I55" i="43"/>
  <c r="J55" i="43"/>
  <c r="K55" i="43"/>
  <c r="H55" i="43"/>
  <c r="D55" i="43"/>
  <c r="E55" i="43"/>
  <c r="F55" i="43"/>
  <c r="C55" i="43"/>
  <c r="L57" i="43"/>
  <c r="L58" i="43"/>
  <c r="L59" i="43"/>
  <c r="G57" i="43"/>
  <c r="G58" i="43"/>
  <c r="G59" i="43"/>
  <c r="L47" i="43"/>
  <c r="L40" i="43"/>
  <c r="L41" i="43"/>
  <c r="L42" i="43"/>
  <c r="G34" i="43"/>
  <c r="G35" i="43"/>
  <c r="L34" i="43"/>
  <c r="L35" i="43"/>
  <c r="L23" i="43"/>
  <c r="L24" i="43"/>
  <c r="L30" i="43"/>
  <c r="L21" i="43"/>
  <c r="L22" i="43"/>
  <c r="L25" i="43"/>
  <c r="L26" i="43"/>
  <c r="L27" i="43"/>
  <c r="L28" i="43"/>
  <c r="L29" i="43"/>
  <c r="L31" i="43"/>
  <c r="L11" i="43"/>
  <c r="L10" i="43"/>
  <c r="G11" i="43"/>
  <c r="G12" i="43"/>
  <c r="G13" i="43"/>
  <c r="G14" i="43"/>
  <c r="G10" i="43"/>
  <c r="G54" i="55"/>
  <c r="G65" i="55"/>
  <c r="L65" i="55"/>
  <c r="L54" i="55"/>
  <c r="Q54" i="55"/>
  <c r="L62" i="41"/>
  <c r="L26" i="41"/>
  <c r="L27" i="41"/>
  <c r="L28" i="41"/>
  <c r="L29" i="41"/>
  <c r="L30" i="41"/>
  <c r="G26" i="41"/>
  <c r="G27" i="41"/>
  <c r="G28" i="41"/>
  <c r="G29" i="41"/>
  <c r="G30" i="41"/>
  <c r="L16" i="41"/>
  <c r="D52" i="63"/>
  <c r="E52" i="63"/>
  <c r="F52" i="63"/>
  <c r="G52" i="63"/>
  <c r="H52" i="63"/>
  <c r="I52" i="63"/>
  <c r="J52" i="63"/>
  <c r="K52" i="63"/>
  <c r="L52" i="63"/>
  <c r="M52" i="63"/>
  <c r="N52" i="63"/>
  <c r="O52" i="63"/>
  <c r="P52" i="63"/>
  <c r="C52" i="63"/>
  <c r="D56" i="63"/>
  <c r="E56" i="63"/>
  <c r="F56" i="63"/>
  <c r="G56" i="63"/>
  <c r="H56" i="63"/>
  <c r="I56" i="63"/>
  <c r="J56" i="63"/>
  <c r="K56" i="63"/>
  <c r="L56" i="63"/>
  <c r="M56" i="63"/>
  <c r="N56" i="63"/>
  <c r="O56" i="63"/>
  <c r="C56" i="63"/>
  <c r="P59" i="63"/>
  <c r="P60" i="63"/>
  <c r="P61" i="63"/>
  <c r="P22" i="63"/>
  <c r="P11" i="63"/>
  <c r="P12" i="63"/>
  <c r="P13" i="63"/>
  <c r="P60" i="61"/>
  <c r="P57" i="61" s="1"/>
  <c r="P61" i="61"/>
  <c r="P62" i="61"/>
  <c r="D57" i="61"/>
  <c r="E57" i="61"/>
  <c r="F57" i="61"/>
  <c r="G57" i="61"/>
  <c r="H57" i="61"/>
  <c r="I57" i="61"/>
  <c r="J57" i="61"/>
  <c r="K57" i="61"/>
  <c r="L57" i="61"/>
  <c r="M57" i="61"/>
  <c r="N57" i="61"/>
  <c r="O57" i="61"/>
  <c r="C57" i="61"/>
  <c r="D53" i="61"/>
  <c r="E53" i="61"/>
  <c r="F53" i="61"/>
  <c r="G53" i="61"/>
  <c r="H53" i="61"/>
  <c r="I53" i="61"/>
  <c r="J53" i="61"/>
  <c r="K53" i="61"/>
  <c r="L53" i="61"/>
  <c r="M53" i="61"/>
  <c r="N53" i="61"/>
  <c r="O53" i="61"/>
  <c r="C53" i="61"/>
  <c r="P56" i="61"/>
  <c r="P31" i="61"/>
  <c r="C39" i="61"/>
  <c r="D39" i="61"/>
  <c r="E39" i="61"/>
  <c r="F39" i="61"/>
  <c r="G39" i="61"/>
  <c r="H39" i="61"/>
  <c r="I39" i="61"/>
  <c r="J39" i="61"/>
  <c r="K39" i="61"/>
  <c r="L39" i="61"/>
  <c r="M39" i="61"/>
  <c r="N39" i="61"/>
  <c r="O39" i="61"/>
  <c r="P22" i="61"/>
  <c r="P11" i="61"/>
  <c r="P12" i="61"/>
  <c r="P13" i="61"/>
  <c r="O54" i="62"/>
  <c r="P54" i="62"/>
  <c r="D54" i="62"/>
  <c r="E54" i="62"/>
  <c r="F54" i="62"/>
  <c r="G54" i="62"/>
  <c r="H54" i="62"/>
  <c r="I54" i="62"/>
  <c r="J54" i="62"/>
  <c r="K54" i="62"/>
  <c r="L54" i="62"/>
  <c r="M54" i="62"/>
  <c r="N54" i="62"/>
  <c r="C54" i="62"/>
  <c r="P60" i="62"/>
  <c r="P46" i="62"/>
  <c r="D40" i="60"/>
  <c r="E40" i="60"/>
  <c r="F40" i="60"/>
  <c r="G40" i="60"/>
  <c r="H40" i="60"/>
  <c r="I40" i="60"/>
  <c r="J40" i="60"/>
  <c r="K40" i="60"/>
  <c r="L40" i="60"/>
  <c r="M40" i="60"/>
  <c r="N40" i="60"/>
  <c r="O40" i="60"/>
  <c r="C40" i="60"/>
  <c r="D54" i="60"/>
  <c r="E54" i="60"/>
  <c r="F54" i="60"/>
  <c r="G54" i="60"/>
  <c r="H54" i="60"/>
  <c r="I54" i="60"/>
  <c r="J54" i="60"/>
  <c r="K54" i="60"/>
  <c r="L54" i="60"/>
  <c r="M54" i="60"/>
  <c r="N54" i="60"/>
  <c r="O54" i="60"/>
  <c r="C54" i="60"/>
  <c r="P46" i="60"/>
  <c r="P69" i="60"/>
  <c r="P70" i="60"/>
  <c r="P71" i="60"/>
  <c r="P72" i="60"/>
  <c r="P64" i="60"/>
  <c r="P65" i="60"/>
  <c r="P57" i="60"/>
  <c r="P58" i="60"/>
  <c r="P59" i="60"/>
  <c r="P60" i="60"/>
  <c r="P43" i="60"/>
  <c r="P44" i="60"/>
  <c r="P45" i="60"/>
  <c r="P47" i="60"/>
  <c r="P48" i="60"/>
  <c r="P49" i="60"/>
  <c r="P50" i="60"/>
  <c r="P51" i="60"/>
  <c r="P52" i="60"/>
  <c r="P53" i="60"/>
  <c r="P30" i="60"/>
  <c r="P31" i="60"/>
  <c r="P32" i="60"/>
  <c r="P33" i="60"/>
  <c r="P34" i="60"/>
  <c r="P35" i="60"/>
  <c r="P36" i="60"/>
  <c r="P37" i="60"/>
  <c r="P38" i="60"/>
  <c r="P39" i="60"/>
  <c r="P26" i="60"/>
  <c r="P10" i="60"/>
  <c r="P11" i="60"/>
  <c r="P12" i="60"/>
  <c r="P13" i="60"/>
  <c r="P14" i="60"/>
  <c r="P15" i="60"/>
  <c r="P16" i="60"/>
  <c r="P17" i="60"/>
  <c r="P18" i="60"/>
  <c r="P19" i="60"/>
  <c r="P20" i="60"/>
  <c r="P21" i="60"/>
  <c r="P22" i="60"/>
  <c r="P25" i="59"/>
  <c r="P26" i="59"/>
  <c r="P27" i="59"/>
  <c r="P28" i="59"/>
  <c r="P29" i="59"/>
  <c r="P30" i="59"/>
  <c r="P31" i="59"/>
  <c r="P32" i="59"/>
  <c r="P33" i="59"/>
  <c r="P17" i="58"/>
  <c r="P18" i="58"/>
  <c r="P19" i="58"/>
  <c r="P20" i="58"/>
  <c r="P21" i="58"/>
  <c r="P22" i="58"/>
  <c r="P23" i="58"/>
  <c r="P24" i="58"/>
  <c r="P25" i="58"/>
  <c r="C55" i="58"/>
  <c r="D55" i="58"/>
  <c r="E55" i="58"/>
  <c r="F55" i="58"/>
  <c r="G55" i="58"/>
  <c r="H55" i="58"/>
  <c r="I55" i="58"/>
  <c r="J55" i="58"/>
  <c r="K55" i="58"/>
  <c r="L55" i="58"/>
  <c r="M55" i="58"/>
  <c r="N55" i="58"/>
  <c r="O55" i="58"/>
  <c r="D49" i="37"/>
  <c r="E49" i="37"/>
  <c r="C49" i="37"/>
  <c r="H52" i="37"/>
  <c r="I52" i="37"/>
  <c r="G52" i="37"/>
  <c r="F51" i="37"/>
  <c r="F31" i="37"/>
  <c r="F32" i="37"/>
  <c r="F33" i="37"/>
  <c r="F34" i="37"/>
  <c r="J31" i="37"/>
  <c r="J32" i="37"/>
  <c r="J33" i="37"/>
  <c r="J34" i="37"/>
  <c r="F23" i="37"/>
  <c r="F24" i="37"/>
  <c r="F25" i="37"/>
  <c r="F26" i="37"/>
  <c r="F27" i="37"/>
  <c r="J23" i="37"/>
  <c r="J24" i="37"/>
  <c r="J25" i="37"/>
  <c r="J26" i="37"/>
  <c r="J27" i="37"/>
  <c r="J11" i="37"/>
  <c r="F11" i="37"/>
  <c r="F12" i="37"/>
  <c r="FI8" i="34"/>
  <c r="FJ8" i="34"/>
  <c r="FK8" i="34"/>
  <c r="FL8" i="34"/>
  <c r="FM8" i="34"/>
  <c r="FN8" i="34"/>
  <c r="FO8" i="34"/>
  <c r="FO144" i="34" s="1"/>
  <c r="FP8" i="34"/>
  <c r="FP144" i="34" s="1"/>
  <c r="FQ8" i="34"/>
  <c r="FR8" i="34"/>
  <c r="FS8" i="34"/>
  <c r="FT8" i="34"/>
  <c r="FU8" i="34"/>
  <c r="FV8" i="34"/>
  <c r="FW8" i="34"/>
  <c r="FW144" i="34" s="1"/>
  <c r="FX8" i="34"/>
  <c r="FX144" i="34" s="1"/>
  <c r="FY8" i="34"/>
  <c r="FY144" i="34" s="1"/>
  <c r="EQ144" i="34"/>
  <c r="ER144" i="34"/>
  <c r="ES144" i="34"/>
  <c r="ET144" i="34"/>
  <c r="EU144" i="34"/>
  <c r="EV144" i="34"/>
  <c r="EW144" i="34"/>
  <c r="EX144" i="34"/>
  <c r="EY144" i="34"/>
  <c r="EZ144" i="34"/>
  <c r="FA144" i="34"/>
  <c r="FB144" i="34"/>
  <c r="FC144" i="34"/>
  <c r="FD144" i="34"/>
  <c r="FE144" i="34"/>
  <c r="FF144" i="34"/>
  <c r="FG144" i="34"/>
  <c r="FH144" i="34"/>
  <c r="FI144" i="34"/>
  <c r="FJ144" i="34"/>
  <c r="FK144" i="34"/>
  <c r="FL144" i="34"/>
  <c r="FM144" i="34"/>
  <c r="FN144" i="34"/>
  <c r="FQ144" i="34"/>
  <c r="FR144" i="34"/>
  <c r="FS144" i="34"/>
  <c r="FT144" i="34"/>
  <c r="FU144" i="34"/>
  <c r="FV144" i="34"/>
  <c r="FY118" i="34"/>
  <c r="FX118" i="34"/>
  <c r="FW118" i="34"/>
  <c r="FV118" i="34"/>
  <c r="FU118" i="34"/>
  <c r="FT118" i="34"/>
  <c r="FS118" i="34"/>
  <c r="FR118" i="34"/>
  <c r="FQ118" i="34"/>
  <c r="FP118" i="34"/>
  <c r="FO118" i="34"/>
  <c r="FN118" i="34"/>
  <c r="FM118" i="34"/>
  <c r="FL118" i="34"/>
  <c r="FK118" i="34"/>
  <c r="FJ118" i="34"/>
  <c r="FI118" i="34"/>
  <c r="FH118" i="34"/>
  <c r="FH8" i="34"/>
  <c r="D46" i="36"/>
  <c r="E46" i="36"/>
  <c r="C46" i="36"/>
  <c r="F58" i="36"/>
  <c r="E58" i="36"/>
  <c r="D58" i="36"/>
  <c r="C58" i="36"/>
  <c r="J61" i="36"/>
  <c r="F63" i="36"/>
  <c r="F61" i="36"/>
  <c r="F49" i="36"/>
  <c r="J24" i="36"/>
  <c r="J25" i="36"/>
  <c r="J26" i="36"/>
  <c r="J27" i="36"/>
  <c r="J28" i="36"/>
  <c r="F24" i="36"/>
  <c r="F25" i="36"/>
  <c r="F26" i="36"/>
  <c r="F27" i="36"/>
  <c r="F28" i="36"/>
  <c r="J16" i="36"/>
  <c r="C33" i="32"/>
  <c r="C39" i="32"/>
  <c r="D9" i="32"/>
  <c r="E9" i="32"/>
  <c r="F9" i="32"/>
  <c r="G9" i="32"/>
  <c r="H9" i="32"/>
  <c r="I9" i="32"/>
  <c r="J9" i="32"/>
  <c r="K9" i="32"/>
  <c r="L9" i="32"/>
  <c r="C9" i="32"/>
  <c r="H11" i="32"/>
  <c r="H12" i="32"/>
  <c r="H13" i="32"/>
  <c r="H14" i="32"/>
  <c r="H15" i="32"/>
  <c r="H25" i="32"/>
  <c r="C25" i="32"/>
  <c r="C19" i="32"/>
  <c r="C11" i="32"/>
  <c r="C12" i="32"/>
  <c r="C13" i="32"/>
  <c r="C14" i="32"/>
  <c r="D46" i="32"/>
  <c r="E46" i="32"/>
  <c r="F46" i="32"/>
  <c r="G46" i="32"/>
  <c r="I46" i="32"/>
  <c r="J46" i="32"/>
  <c r="K46" i="32"/>
  <c r="L46" i="32"/>
  <c r="C53" i="32"/>
  <c r="C54" i="32"/>
  <c r="H53" i="32"/>
  <c r="H54" i="32"/>
  <c r="C48" i="32"/>
  <c r="C47" i="32"/>
  <c r="H48" i="32"/>
  <c r="H47" i="32"/>
  <c r="H46" i="32" s="1"/>
  <c r="H30" i="31"/>
  <c r="H31" i="31"/>
  <c r="C30" i="31"/>
  <c r="C31" i="31"/>
  <c r="AF62" i="75"/>
  <c r="AJ62" i="75"/>
  <c r="AK62" i="75"/>
  <c r="AN62" i="75"/>
  <c r="AR62" i="75"/>
  <c r="AS62" i="75"/>
  <c r="AE28" i="75"/>
  <c r="AE62" i="75" s="1"/>
  <c r="AF28" i="75"/>
  <c r="AG28" i="75"/>
  <c r="AH28" i="75"/>
  <c r="AI28" i="75"/>
  <c r="AJ28" i="75"/>
  <c r="AK28" i="75"/>
  <c r="AL28" i="75"/>
  <c r="AM28" i="75"/>
  <c r="AM62" i="75" s="1"/>
  <c r="AN28" i="75"/>
  <c r="AO28" i="75"/>
  <c r="AP28" i="75"/>
  <c r="AQ28" i="75"/>
  <c r="AR28" i="75"/>
  <c r="AS28" i="75"/>
  <c r="AT28" i="75"/>
  <c r="AU28" i="75"/>
  <c r="AU62" i="75" s="1"/>
  <c r="AU7" i="76" s="1"/>
  <c r="AU70" i="76" s="1"/>
  <c r="AV28" i="75"/>
  <c r="AV62" i="75" s="1"/>
  <c r="AV7" i="76" s="1"/>
  <c r="AV70" i="76" s="1"/>
  <c r="AW28" i="75"/>
  <c r="AX28" i="75"/>
  <c r="AY28" i="75"/>
  <c r="AE19" i="75"/>
  <c r="AF19" i="75"/>
  <c r="AG19" i="75"/>
  <c r="AH19" i="75"/>
  <c r="AH62" i="75" s="1"/>
  <c r="AI19" i="75"/>
  <c r="AJ19" i="75"/>
  <c r="AK19" i="75"/>
  <c r="AL19" i="75"/>
  <c r="AM19" i="75"/>
  <c r="AN19" i="75"/>
  <c r="AO19" i="75"/>
  <c r="AP19" i="75"/>
  <c r="AP62" i="75" s="1"/>
  <c r="AQ19" i="75"/>
  <c r="AR19" i="75"/>
  <c r="AS19" i="75"/>
  <c r="AT19" i="75"/>
  <c r="AU19" i="75"/>
  <c r="AV19" i="75"/>
  <c r="AW19" i="75"/>
  <c r="AX19" i="75"/>
  <c r="AX62" i="75" s="1"/>
  <c r="AY19" i="75"/>
  <c r="AE7" i="75"/>
  <c r="AF7" i="75"/>
  <c r="AG7" i="75"/>
  <c r="AG62" i="75" s="1"/>
  <c r="AH7" i="75"/>
  <c r="AI7" i="75"/>
  <c r="AI62" i="75" s="1"/>
  <c r="AJ7" i="75"/>
  <c r="AK7" i="75"/>
  <c r="AL7" i="75"/>
  <c r="AL62" i="75" s="1"/>
  <c r="AM7" i="75"/>
  <c r="AN7" i="75"/>
  <c r="AO7" i="75"/>
  <c r="AO62" i="75" s="1"/>
  <c r="AP7" i="75"/>
  <c r="AQ7" i="75"/>
  <c r="AQ62" i="75" s="1"/>
  <c r="AR7" i="75"/>
  <c r="AS7" i="75"/>
  <c r="AT7" i="75"/>
  <c r="AT62" i="75" s="1"/>
  <c r="AU7" i="75"/>
  <c r="AV7" i="75"/>
  <c r="AW7" i="75"/>
  <c r="AW62" i="75" s="1"/>
  <c r="AX7" i="75"/>
  <c r="AY7" i="75"/>
  <c r="AY62" i="75" s="1"/>
  <c r="AO8" i="76"/>
  <c r="AP8" i="76"/>
  <c r="AQ8" i="76"/>
  <c r="AR8" i="76"/>
  <c r="AS8" i="76"/>
  <c r="AT8" i="76"/>
  <c r="AU8" i="76"/>
  <c r="AV8" i="76"/>
  <c r="AW8" i="76"/>
  <c r="AX8" i="76"/>
  <c r="AY8" i="76"/>
  <c r="AZ66" i="76"/>
  <c r="AZ67" i="76"/>
  <c r="AZ68" i="76"/>
  <c r="AO49" i="76"/>
  <c r="AP49" i="76"/>
  <c r="AQ49" i="76"/>
  <c r="AR49" i="76"/>
  <c r="AS49" i="76"/>
  <c r="AT49" i="76"/>
  <c r="AU49" i="76"/>
  <c r="AV49" i="76"/>
  <c r="AN49" i="76"/>
  <c r="AX49" i="76"/>
  <c r="AY49" i="76"/>
  <c r="AW49" i="76"/>
  <c r="AX66" i="76"/>
  <c r="AY66" i="76"/>
  <c r="AW66" i="76"/>
  <c r="AZ51" i="76"/>
  <c r="AZ52" i="76"/>
  <c r="AZ59" i="76"/>
  <c r="AZ13" i="76"/>
  <c r="AZ29" i="76"/>
  <c r="AZ28" i="76"/>
  <c r="AZ41" i="76"/>
  <c r="AV26" i="75"/>
  <c r="AU26" i="75"/>
  <c r="AT26" i="75"/>
  <c r="D80" i="47" l="1"/>
  <c r="D78" i="47"/>
  <c r="E77" i="47"/>
  <c r="E78" i="47"/>
  <c r="D79" i="47"/>
  <c r="E76" i="47"/>
  <c r="C79" i="47"/>
  <c r="P54" i="60"/>
  <c r="C46" i="32"/>
  <c r="AX7" i="76"/>
  <c r="AW7" i="76"/>
  <c r="AT7" i="76"/>
  <c r="AT70" i="76" s="1"/>
  <c r="AY7" i="76"/>
  <c r="E79" i="47" l="1"/>
  <c r="C80" i="47"/>
  <c r="C81" i="47" s="1"/>
  <c r="D81" i="47"/>
  <c r="D82" i="47" s="1"/>
  <c r="H8" i="29"/>
  <c r="H9" i="29"/>
  <c r="H10" i="29"/>
  <c r="H11" i="29"/>
  <c r="H12" i="29"/>
  <c r="H14" i="29"/>
  <c r="H15" i="29"/>
  <c r="H16" i="29"/>
  <c r="H17" i="29"/>
  <c r="D12" i="19"/>
  <c r="E12" i="19"/>
  <c r="C12" i="19"/>
  <c r="E9" i="19"/>
  <c r="E10" i="19"/>
  <c r="E11" i="19"/>
  <c r="E8" i="19"/>
  <c r="E81" i="47" l="1"/>
  <c r="D83" i="47"/>
  <c r="D84" i="47" s="1"/>
  <c r="E80" i="47"/>
  <c r="C82" i="47"/>
  <c r="C31" i="219"/>
  <c r="D19" i="208"/>
  <c r="C19" i="208"/>
  <c r="D25" i="206"/>
  <c r="E25" i="206"/>
  <c r="F25" i="206"/>
  <c r="C25" i="206"/>
  <c r="D7" i="206"/>
  <c r="E7" i="206"/>
  <c r="F7" i="206"/>
  <c r="C7" i="206"/>
  <c r="B594" i="266"/>
  <c r="E82" i="47" l="1"/>
  <c r="C83" i="47"/>
  <c r="D85" i="47"/>
  <c r="E17" i="133"/>
  <c r="E18" i="133"/>
  <c r="E19" i="133"/>
  <c r="E20" i="133"/>
  <c r="E83" i="47" l="1"/>
  <c r="C85" i="47"/>
  <c r="C84" i="47"/>
  <c r="D86" i="47"/>
  <c r="D14" i="220"/>
  <c r="E14" i="220"/>
  <c r="F14" i="220"/>
  <c r="G14" i="220"/>
  <c r="H14" i="220"/>
  <c r="I14" i="220"/>
  <c r="J14" i="220"/>
  <c r="K14" i="220"/>
  <c r="L14" i="220"/>
  <c r="C14" i="220"/>
  <c r="E85" i="47" l="1"/>
  <c r="D87" i="47"/>
  <c r="C87" i="47"/>
  <c r="E84" i="47"/>
  <c r="C86" i="47"/>
  <c r="H8" i="223"/>
  <c r="H9" i="223"/>
  <c r="E87" i="47" l="1"/>
  <c r="D88" i="47"/>
  <c r="C88" i="47"/>
  <c r="C90" i="47" s="1"/>
  <c r="C89" i="47"/>
  <c r="E86" i="47"/>
  <c r="E54" i="311"/>
  <c r="F54" i="311"/>
  <c r="G54" i="311"/>
  <c r="H54" i="311"/>
  <c r="I54" i="311"/>
  <c r="J54" i="311"/>
  <c r="K54" i="311"/>
  <c r="L54" i="311"/>
  <c r="M54" i="311"/>
  <c r="D54" i="311"/>
  <c r="D89" i="47" l="1"/>
  <c r="C92" i="47"/>
  <c r="E88" i="47"/>
  <c r="C91" i="47"/>
  <c r="D12" i="164"/>
  <c r="E12" i="164"/>
  <c r="F12" i="164"/>
  <c r="G12" i="164"/>
  <c r="H12" i="164"/>
  <c r="I12" i="164"/>
  <c r="J12" i="164"/>
  <c r="K12" i="164"/>
  <c r="L12" i="164"/>
  <c r="M12" i="164"/>
  <c r="N12" i="164"/>
  <c r="O12" i="164"/>
  <c r="C12" i="164"/>
  <c r="D12" i="163"/>
  <c r="E12" i="163"/>
  <c r="F12" i="163"/>
  <c r="G12" i="163"/>
  <c r="H12" i="163"/>
  <c r="I12" i="163"/>
  <c r="J12" i="163"/>
  <c r="K12" i="163"/>
  <c r="L12" i="163"/>
  <c r="M12" i="163"/>
  <c r="N12" i="163"/>
  <c r="O12" i="163"/>
  <c r="C12" i="163"/>
  <c r="P12" i="163"/>
  <c r="D90" i="47" l="1"/>
  <c r="D91" i="47" s="1"/>
  <c r="E89" i="47"/>
  <c r="C93" i="47"/>
  <c r="C94" i="47" s="1"/>
  <c r="P12" i="164"/>
  <c r="D51" i="157"/>
  <c r="E51" i="157"/>
  <c r="C51" i="157"/>
  <c r="D48" i="157"/>
  <c r="E48" i="157"/>
  <c r="C48" i="157"/>
  <c r="D45" i="157"/>
  <c r="E45" i="157"/>
  <c r="C45" i="157"/>
  <c r="D41" i="157"/>
  <c r="E41" i="157"/>
  <c r="C41" i="157"/>
  <c r="D31" i="157"/>
  <c r="E31" i="157"/>
  <c r="C31" i="157"/>
  <c r="D8" i="157"/>
  <c r="E8" i="157"/>
  <c r="C8" i="157"/>
  <c r="B82" i="154"/>
  <c r="D16" i="146"/>
  <c r="C16" i="146"/>
  <c r="D151" i="142"/>
  <c r="G151" i="142"/>
  <c r="D72" i="142"/>
  <c r="G72" i="142"/>
  <c r="E91" i="47" l="1"/>
  <c r="D93" i="47"/>
  <c r="E90" i="47"/>
  <c r="D92" i="47"/>
  <c r="C95" i="47"/>
  <c r="E56" i="157"/>
  <c r="C56" i="157"/>
  <c r="D56" i="157"/>
  <c r="D17" i="137"/>
  <c r="C17" i="137"/>
  <c r="E9" i="137"/>
  <c r="E10" i="137"/>
  <c r="E12" i="137"/>
  <c r="E13" i="137"/>
  <c r="D24" i="135"/>
  <c r="E24" i="135"/>
  <c r="F24" i="135"/>
  <c r="G28" i="135"/>
  <c r="H28" i="135" s="1"/>
  <c r="C39" i="133"/>
  <c r="D39" i="133"/>
  <c r="E16" i="127"/>
  <c r="E17" i="127"/>
  <c r="E18" i="127"/>
  <c r="E19" i="127"/>
  <c r="E20" i="127"/>
  <c r="C39" i="127"/>
  <c r="D39" i="127"/>
  <c r="D94" i="47" l="1"/>
  <c r="D95" i="47" s="1"/>
  <c r="C98" i="47"/>
  <c r="E93" i="47"/>
  <c r="C96" i="47"/>
  <c r="E92" i="47"/>
  <c r="C97" i="47"/>
  <c r="BD8" i="67"/>
  <c r="BD9" i="67"/>
  <c r="BD10" i="67"/>
  <c r="BD11" i="67"/>
  <c r="BD12" i="67"/>
  <c r="BD13" i="67"/>
  <c r="BD14" i="67"/>
  <c r="BD15" i="67"/>
  <c r="BD18" i="67"/>
  <c r="BD19" i="67"/>
  <c r="BD20" i="67"/>
  <c r="BD21" i="67"/>
  <c r="BD22" i="67"/>
  <c r="BD23" i="67"/>
  <c r="BD24" i="67"/>
  <c r="BD25" i="67"/>
  <c r="BD26" i="67"/>
  <c r="BD27" i="67"/>
  <c r="BD28" i="67"/>
  <c r="BD29" i="67"/>
  <c r="BD30" i="67"/>
  <c r="BD31" i="67"/>
  <c r="BD32" i="67"/>
  <c r="BD33" i="67"/>
  <c r="BD34" i="67"/>
  <c r="BD35" i="67"/>
  <c r="BD7" i="67"/>
  <c r="D36" i="67"/>
  <c r="E36" i="67"/>
  <c r="F36" i="67"/>
  <c r="G36" i="67"/>
  <c r="H36" i="67"/>
  <c r="I36" i="67"/>
  <c r="J36" i="67"/>
  <c r="K36" i="67"/>
  <c r="L36" i="67"/>
  <c r="M36" i="67"/>
  <c r="N36" i="67"/>
  <c r="O36" i="67"/>
  <c r="P36" i="67"/>
  <c r="Q36" i="67"/>
  <c r="R36" i="67"/>
  <c r="S36" i="67"/>
  <c r="T36" i="67"/>
  <c r="U36" i="67"/>
  <c r="V36" i="67"/>
  <c r="W36" i="67"/>
  <c r="X36" i="67"/>
  <c r="Y36" i="67"/>
  <c r="Z36" i="67"/>
  <c r="AA36" i="67"/>
  <c r="AB36" i="67"/>
  <c r="AC36" i="67"/>
  <c r="AD36" i="67"/>
  <c r="AE36" i="67"/>
  <c r="AF36" i="67"/>
  <c r="AG36" i="67"/>
  <c r="AH36" i="67"/>
  <c r="AI36" i="67"/>
  <c r="AJ36" i="67"/>
  <c r="AK36" i="67"/>
  <c r="AL36" i="67"/>
  <c r="AM36" i="67"/>
  <c r="AN36" i="67"/>
  <c r="AO36" i="67"/>
  <c r="AP36" i="67"/>
  <c r="AQ36" i="67"/>
  <c r="AR36" i="67"/>
  <c r="AS36" i="67"/>
  <c r="AT36" i="67"/>
  <c r="AU36" i="67"/>
  <c r="AV36" i="67"/>
  <c r="AW36" i="67"/>
  <c r="AX36" i="67"/>
  <c r="AY36" i="67"/>
  <c r="AZ36" i="67"/>
  <c r="BA36" i="67"/>
  <c r="BB36" i="67"/>
  <c r="BC36" i="67"/>
  <c r="C36" i="67"/>
  <c r="BD8" i="66"/>
  <c r="BD9" i="66"/>
  <c r="BD10" i="66"/>
  <c r="BD11" i="66"/>
  <c r="BD12" i="66"/>
  <c r="BD13" i="66"/>
  <c r="BD14" i="66"/>
  <c r="BD15" i="66"/>
  <c r="BD16" i="66"/>
  <c r="BD18" i="66"/>
  <c r="BD19" i="66"/>
  <c r="BD20" i="66"/>
  <c r="BD21" i="66"/>
  <c r="BD22" i="66"/>
  <c r="BD23" i="66"/>
  <c r="BD24" i="66"/>
  <c r="BD25" i="66"/>
  <c r="BD26" i="66"/>
  <c r="BD27" i="66"/>
  <c r="BD28" i="66"/>
  <c r="BD29" i="66"/>
  <c r="BD30" i="66"/>
  <c r="BD31" i="66"/>
  <c r="BD32" i="66"/>
  <c r="BD33" i="66"/>
  <c r="BD34" i="66"/>
  <c r="BD35" i="66"/>
  <c r="BD7" i="66"/>
  <c r="D36" i="66"/>
  <c r="E36" i="66"/>
  <c r="F36" i="66"/>
  <c r="G36" i="66"/>
  <c r="H36" i="66"/>
  <c r="I36" i="66"/>
  <c r="J36" i="66"/>
  <c r="K36" i="66"/>
  <c r="L36" i="66"/>
  <c r="M36" i="66"/>
  <c r="N36" i="66"/>
  <c r="O36" i="66"/>
  <c r="P36" i="66"/>
  <c r="Q36" i="66"/>
  <c r="R36" i="66"/>
  <c r="S36" i="66"/>
  <c r="T36" i="66"/>
  <c r="U36" i="66"/>
  <c r="V36" i="66"/>
  <c r="W36" i="66"/>
  <c r="X36" i="66"/>
  <c r="Y36" i="66"/>
  <c r="Z36" i="66"/>
  <c r="AA36" i="66"/>
  <c r="AB36" i="66"/>
  <c r="AC36" i="66"/>
  <c r="AD36" i="66"/>
  <c r="AE36" i="66"/>
  <c r="AF36" i="66"/>
  <c r="AG36" i="66"/>
  <c r="AH36" i="66"/>
  <c r="AI36" i="66"/>
  <c r="AJ36" i="66"/>
  <c r="AK36" i="66"/>
  <c r="AL36" i="66"/>
  <c r="AM36" i="66"/>
  <c r="AN36" i="66"/>
  <c r="AO36" i="66"/>
  <c r="AP36" i="66"/>
  <c r="AQ36" i="66"/>
  <c r="AR36" i="66"/>
  <c r="AS36" i="66"/>
  <c r="AT36" i="66"/>
  <c r="AU36" i="66"/>
  <c r="AV36" i="66"/>
  <c r="AW36" i="66"/>
  <c r="AX36" i="66"/>
  <c r="AY36" i="66"/>
  <c r="AZ36" i="66"/>
  <c r="BA36" i="66"/>
  <c r="BB36" i="66"/>
  <c r="BC36" i="66"/>
  <c r="C36" i="66"/>
  <c r="BC8" i="65"/>
  <c r="BC9" i="65"/>
  <c r="BC10" i="65"/>
  <c r="BC11" i="65"/>
  <c r="BC12" i="65"/>
  <c r="BC13" i="65"/>
  <c r="BC14" i="65"/>
  <c r="BC15" i="65"/>
  <c r="BC16" i="65"/>
  <c r="BC17" i="65"/>
  <c r="BC18" i="65"/>
  <c r="BC19" i="65"/>
  <c r="BC20" i="65"/>
  <c r="BC21" i="65"/>
  <c r="BC22" i="65"/>
  <c r="BC23" i="65"/>
  <c r="BC24" i="65"/>
  <c r="BC25" i="65"/>
  <c r="BC26" i="65"/>
  <c r="BC27" i="65"/>
  <c r="BC28" i="65"/>
  <c r="BC29" i="65"/>
  <c r="BC30" i="65"/>
  <c r="BC31" i="65"/>
  <c r="BC32" i="65"/>
  <c r="BC33" i="65"/>
  <c r="BC34" i="65"/>
  <c r="BC35" i="65"/>
  <c r="BC36" i="65"/>
  <c r="BC37" i="65"/>
  <c r="BC38" i="65"/>
  <c r="BC39" i="65"/>
  <c r="BC40" i="65"/>
  <c r="BC41" i="65"/>
  <c r="BC42" i="65"/>
  <c r="BC43" i="65"/>
  <c r="BC7" i="65"/>
  <c r="D44" i="65"/>
  <c r="E44" i="65"/>
  <c r="F44" i="65"/>
  <c r="G44" i="65"/>
  <c r="H44" i="65"/>
  <c r="I44" i="65"/>
  <c r="J44" i="65"/>
  <c r="K44" i="65"/>
  <c r="L44" i="65"/>
  <c r="M44" i="65"/>
  <c r="N44" i="65"/>
  <c r="O44" i="65"/>
  <c r="P44" i="65"/>
  <c r="Q44" i="65"/>
  <c r="R44" i="65"/>
  <c r="S44" i="65"/>
  <c r="T44" i="65"/>
  <c r="U44" i="65"/>
  <c r="V44" i="65"/>
  <c r="W44" i="65"/>
  <c r="X44" i="65"/>
  <c r="Y44" i="65"/>
  <c r="Z44" i="65"/>
  <c r="AA44" i="65"/>
  <c r="AB44" i="65"/>
  <c r="AC44" i="65"/>
  <c r="AD44" i="65"/>
  <c r="AE44" i="65"/>
  <c r="AF44" i="65"/>
  <c r="AG44" i="65"/>
  <c r="AH44" i="65"/>
  <c r="AI44" i="65"/>
  <c r="AJ44" i="65"/>
  <c r="AK44" i="65"/>
  <c r="AL44" i="65"/>
  <c r="AM44" i="65"/>
  <c r="AN44" i="65"/>
  <c r="AO44" i="65"/>
  <c r="AP44" i="65"/>
  <c r="AQ44" i="65"/>
  <c r="AR44" i="65"/>
  <c r="AS44" i="65"/>
  <c r="AT44" i="65"/>
  <c r="AU44" i="65"/>
  <c r="AV44" i="65"/>
  <c r="AW44" i="65"/>
  <c r="AX44" i="65"/>
  <c r="AY44" i="65"/>
  <c r="AZ44" i="65"/>
  <c r="BA44" i="65"/>
  <c r="BB44" i="65"/>
  <c r="C44" i="65"/>
  <c r="BE8" i="64"/>
  <c r="BE9" i="64"/>
  <c r="BE10" i="64"/>
  <c r="BE11" i="64"/>
  <c r="BE12" i="64"/>
  <c r="BE13" i="64"/>
  <c r="BE14" i="64"/>
  <c r="BE15" i="64"/>
  <c r="BE16" i="64"/>
  <c r="BE17" i="64"/>
  <c r="BE18" i="64"/>
  <c r="BE19" i="64"/>
  <c r="BE20" i="64"/>
  <c r="BE21" i="64"/>
  <c r="BE22" i="64"/>
  <c r="BE23" i="64"/>
  <c r="BE24" i="64"/>
  <c r="BE25" i="64"/>
  <c r="BE26" i="64"/>
  <c r="BE27" i="64"/>
  <c r="BE28" i="64"/>
  <c r="BE29" i="64"/>
  <c r="BE30" i="64"/>
  <c r="BE31" i="64"/>
  <c r="BE32" i="64"/>
  <c r="BE33" i="64"/>
  <c r="BE34" i="64"/>
  <c r="BE35" i="64"/>
  <c r="BE36" i="64"/>
  <c r="BE37" i="64"/>
  <c r="BE38" i="64"/>
  <c r="BE39" i="64"/>
  <c r="BE40" i="64"/>
  <c r="BE41" i="64"/>
  <c r="BE42" i="64"/>
  <c r="BE7" i="64"/>
  <c r="E95" i="47" l="1"/>
  <c r="C101" i="47"/>
  <c r="E96" i="47"/>
  <c r="C99" i="47"/>
  <c r="E94" i="47"/>
  <c r="C100" i="47"/>
  <c r="D96" i="47"/>
  <c r="BD36" i="67"/>
  <c r="BC44" i="65"/>
  <c r="BD36" i="66"/>
  <c r="H9" i="19"/>
  <c r="H10" i="19"/>
  <c r="H11" i="19"/>
  <c r="H8" i="19"/>
  <c r="C103" i="47" l="1"/>
  <c r="D97" i="47"/>
  <c r="C102" i="47"/>
  <c r="BE45" i="64"/>
  <c r="E97" i="47" l="1"/>
  <c r="D98" i="47"/>
  <c r="C104" i="47"/>
  <c r="F25" i="350"/>
  <c r="K12" i="346"/>
  <c r="I15" i="325"/>
  <c r="F14" i="325"/>
  <c r="I19" i="323"/>
  <c r="E98" i="47" l="1"/>
  <c r="D99" i="47"/>
  <c r="C105" i="47"/>
  <c r="H11" i="346"/>
  <c r="F11" i="346"/>
  <c r="H18" i="323"/>
  <c r="I18" i="323"/>
  <c r="E24" i="350"/>
  <c r="D18" i="323"/>
  <c r="E18" i="323"/>
  <c r="F18" i="323"/>
  <c r="H14" i="325"/>
  <c r="G18" i="323"/>
  <c r="D24" i="350"/>
  <c r="J8" i="50"/>
  <c r="J9" i="50"/>
  <c r="J10" i="50"/>
  <c r="J11" i="50"/>
  <c r="J12" i="50"/>
  <c r="J13" i="50"/>
  <c r="J14" i="50"/>
  <c r="J15" i="50"/>
  <c r="J16" i="50"/>
  <c r="J17" i="50"/>
  <c r="J18" i="50"/>
  <c r="J19" i="50"/>
  <c r="J20" i="50"/>
  <c r="J21" i="50"/>
  <c r="J22" i="50"/>
  <c r="J50" i="50"/>
  <c r="J52" i="48"/>
  <c r="J53" i="48"/>
  <c r="J54" i="48"/>
  <c r="J55" i="48"/>
  <c r="J56" i="48"/>
  <c r="C61" i="48"/>
  <c r="D61" i="48"/>
  <c r="E61" i="48"/>
  <c r="F61" i="48"/>
  <c r="G61" i="48"/>
  <c r="H61" i="48"/>
  <c r="I61" i="48"/>
  <c r="E37" i="47"/>
  <c r="E17" i="47"/>
  <c r="E20" i="45"/>
  <c r="D76" i="46"/>
  <c r="E70" i="46"/>
  <c r="E52" i="46"/>
  <c r="E53" i="46"/>
  <c r="E41" i="46"/>
  <c r="C106" i="47" l="1"/>
  <c r="E99" i="47"/>
  <c r="D100" i="47"/>
  <c r="D101" i="47"/>
  <c r="J11" i="346"/>
  <c r="F24" i="350"/>
  <c r="D52" i="43"/>
  <c r="E52" i="43"/>
  <c r="F52" i="43"/>
  <c r="C52" i="43"/>
  <c r="D49" i="43"/>
  <c r="E49" i="43"/>
  <c r="F49" i="43"/>
  <c r="C49" i="43"/>
  <c r="P50" i="63"/>
  <c r="P28" i="63"/>
  <c r="P27" i="63"/>
  <c r="C38" i="63"/>
  <c r="D38" i="63"/>
  <c r="E38" i="63"/>
  <c r="F38" i="63"/>
  <c r="G38" i="63"/>
  <c r="H38" i="63"/>
  <c r="I38" i="63"/>
  <c r="J38" i="63"/>
  <c r="K38" i="63"/>
  <c r="L38" i="63"/>
  <c r="M38" i="63"/>
  <c r="N38" i="63"/>
  <c r="O38" i="63"/>
  <c r="C50" i="61"/>
  <c r="D50" i="61"/>
  <c r="E50" i="61"/>
  <c r="F50" i="61"/>
  <c r="G50" i="61"/>
  <c r="H50" i="61"/>
  <c r="I50" i="61"/>
  <c r="J50" i="61"/>
  <c r="K50" i="61"/>
  <c r="L50" i="61"/>
  <c r="M50" i="61"/>
  <c r="N50" i="61"/>
  <c r="O50" i="61"/>
  <c r="P71" i="62"/>
  <c r="P14" i="62"/>
  <c r="C23" i="60"/>
  <c r="D23" i="60"/>
  <c r="E23" i="60"/>
  <c r="F23" i="60"/>
  <c r="G23" i="60"/>
  <c r="H23" i="60"/>
  <c r="I23" i="60"/>
  <c r="J23" i="60"/>
  <c r="K23" i="60"/>
  <c r="L23" i="60"/>
  <c r="M23" i="60"/>
  <c r="N23" i="60"/>
  <c r="O23" i="60"/>
  <c r="C27" i="60"/>
  <c r="D27" i="60"/>
  <c r="E27" i="60"/>
  <c r="F27" i="60"/>
  <c r="G27" i="60"/>
  <c r="H27" i="60"/>
  <c r="I27" i="60"/>
  <c r="J27" i="60"/>
  <c r="K27" i="60"/>
  <c r="L27" i="60"/>
  <c r="M27" i="60"/>
  <c r="N27" i="60"/>
  <c r="O27" i="60"/>
  <c r="C61" i="60"/>
  <c r="D61" i="60"/>
  <c r="E61" i="60"/>
  <c r="F61" i="60"/>
  <c r="G61" i="60"/>
  <c r="H61" i="60"/>
  <c r="I61" i="60"/>
  <c r="J61" i="60"/>
  <c r="K61" i="60"/>
  <c r="L61" i="60"/>
  <c r="M61" i="60"/>
  <c r="N61" i="60"/>
  <c r="O61" i="60"/>
  <c r="C66" i="60"/>
  <c r="D66" i="60"/>
  <c r="E66" i="60"/>
  <c r="F66" i="60"/>
  <c r="G66" i="60"/>
  <c r="H66" i="60"/>
  <c r="I66" i="60"/>
  <c r="J66" i="60"/>
  <c r="K66" i="60"/>
  <c r="L66" i="60"/>
  <c r="M66" i="60"/>
  <c r="N66" i="60"/>
  <c r="O66" i="60"/>
  <c r="P8" i="59"/>
  <c r="P9" i="59"/>
  <c r="P10" i="59"/>
  <c r="P11" i="59"/>
  <c r="P12" i="59"/>
  <c r="P13" i="59"/>
  <c r="P14" i="59"/>
  <c r="P15" i="59"/>
  <c r="P16" i="59"/>
  <c r="P17" i="59"/>
  <c r="P18" i="59"/>
  <c r="P19" i="59"/>
  <c r="P20" i="59"/>
  <c r="P21" i="59"/>
  <c r="P22" i="59"/>
  <c r="P23" i="59"/>
  <c r="P24" i="59"/>
  <c r="P34" i="59"/>
  <c r="P35" i="59"/>
  <c r="P36" i="59"/>
  <c r="P37" i="59"/>
  <c r="P38" i="59"/>
  <c r="P39" i="59"/>
  <c r="P40" i="59"/>
  <c r="P41" i="59"/>
  <c r="P42" i="59"/>
  <c r="P43" i="59"/>
  <c r="P44" i="59"/>
  <c r="P45" i="59"/>
  <c r="P46" i="59"/>
  <c r="P47" i="59"/>
  <c r="P48" i="59"/>
  <c r="P49" i="59"/>
  <c r="P50" i="59"/>
  <c r="P51" i="59"/>
  <c r="E100" i="47" l="1"/>
  <c r="D102" i="47"/>
  <c r="E101" i="47"/>
  <c r="C107" i="47"/>
  <c r="P61" i="60"/>
  <c r="P66" i="60"/>
  <c r="P23" i="60"/>
  <c r="BJ85" i="72"/>
  <c r="BI85" i="72"/>
  <c r="BH8" i="71"/>
  <c r="BG8" i="71"/>
  <c r="BF8" i="71"/>
  <c r="BE8" i="71"/>
  <c r="BI20" i="68"/>
  <c r="BJ20" i="68"/>
  <c r="C49" i="53"/>
  <c r="F50" i="54"/>
  <c r="F51" i="54"/>
  <c r="F65" i="53"/>
  <c r="F60" i="53"/>
  <c r="F14" i="53"/>
  <c r="E102" i="47" l="1"/>
  <c r="D104" i="47"/>
  <c r="D103" i="47"/>
  <c r="C108" i="47"/>
  <c r="F49" i="54"/>
  <c r="H39" i="32"/>
  <c r="H40" i="32"/>
  <c r="H19" i="32"/>
  <c r="H30" i="32"/>
  <c r="C30" i="32"/>
  <c r="C40" i="32"/>
  <c r="AZ54" i="76"/>
  <c r="AZ50" i="76"/>
  <c r="AZ53" i="76"/>
  <c r="L33" i="43"/>
  <c r="L36" i="43"/>
  <c r="L38" i="43"/>
  <c r="L39" i="43"/>
  <c r="L43" i="43"/>
  <c r="L44" i="43"/>
  <c r="L45" i="43"/>
  <c r="L46" i="43"/>
  <c r="L48" i="43"/>
  <c r="L50" i="43"/>
  <c r="L53" i="43"/>
  <c r="L54" i="43"/>
  <c r="L56" i="43"/>
  <c r="I49" i="43"/>
  <c r="J49" i="43"/>
  <c r="K49" i="43"/>
  <c r="H49" i="43"/>
  <c r="I52" i="43"/>
  <c r="J52" i="43"/>
  <c r="K52" i="43"/>
  <c r="H52" i="43"/>
  <c r="Q65" i="55"/>
  <c r="N57" i="55"/>
  <c r="O57" i="55"/>
  <c r="P57" i="55"/>
  <c r="M57" i="55"/>
  <c r="E103" i="47" l="1"/>
  <c r="D105" i="47"/>
  <c r="C109" i="47"/>
  <c r="E104" i="47"/>
  <c r="L52" i="43"/>
  <c r="L49" i="43"/>
  <c r="G52" i="43"/>
  <c r="Q57" i="55"/>
  <c r="H9" i="41"/>
  <c r="L63" i="41"/>
  <c r="G63" i="41"/>
  <c r="L50" i="41"/>
  <c r="I47" i="41"/>
  <c r="J47" i="41"/>
  <c r="K47" i="41"/>
  <c r="H47" i="41"/>
  <c r="D47" i="41"/>
  <c r="E47" i="41"/>
  <c r="F47" i="41"/>
  <c r="C47" i="41"/>
  <c r="C110" i="47" l="1"/>
  <c r="C111" i="47"/>
  <c r="E105" i="47"/>
  <c r="D106" i="47"/>
  <c r="AZ60" i="75"/>
  <c r="C113" i="47" l="1"/>
  <c r="E106" i="47"/>
  <c r="D107" i="47"/>
  <c r="C112" i="47"/>
  <c r="C17" i="268"/>
  <c r="C114" i="47" l="1"/>
  <c r="C115" i="47" s="1"/>
  <c r="E107" i="47"/>
  <c r="D108" i="47"/>
  <c r="C9" i="252"/>
  <c r="C6" i="252"/>
  <c r="H8" i="247"/>
  <c r="E108" i="47" l="1"/>
  <c r="D109" i="47"/>
  <c r="C116" i="47"/>
  <c r="D25" i="134"/>
  <c r="E25" i="134"/>
  <c r="F25" i="134"/>
  <c r="C25" i="134"/>
  <c r="G33" i="134"/>
  <c r="H33" i="134" s="1"/>
  <c r="E40" i="132"/>
  <c r="D41" i="132"/>
  <c r="F41" i="132"/>
  <c r="G41" i="132"/>
  <c r="C41" i="132"/>
  <c r="D41" i="129"/>
  <c r="F41" i="129"/>
  <c r="G41" i="129"/>
  <c r="H41" i="129"/>
  <c r="I41" i="129"/>
  <c r="C41" i="129"/>
  <c r="E39" i="273"/>
  <c r="E40" i="273"/>
  <c r="C41" i="273"/>
  <c r="D41" i="273"/>
  <c r="E109" i="47" l="1"/>
  <c r="D111" i="47"/>
  <c r="D112" i="47" s="1"/>
  <c r="C117" i="47"/>
  <c r="D110" i="47"/>
  <c r="H49" i="37"/>
  <c r="I49" i="37"/>
  <c r="G49" i="37"/>
  <c r="H46" i="37"/>
  <c r="I46" i="37"/>
  <c r="G46" i="37"/>
  <c r="J49" i="36"/>
  <c r="J63" i="36"/>
  <c r="H58" i="36"/>
  <c r="I58" i="36"/>
  <c r="G58" i="36"/>
  <c r="H46" i="36"/>
  <c r="I46" i="36"/>
  <c r="G46" i="36"/>
  <c r="E112" i="47" l="1"/>
  <c r="D113" i="47"/>
  <c r="E110" i="47"/>
  <c r="C118" i="47"/>
  <c r="E111" i="47"/>
  <c r="J58" i="36"/>
  <c r="G16" i="41"/>
  <c r="G50" i="41"/>
  <c r="G47" i="43"/>
  <c r="G24" i="43"/>
  <c r="G23" i="43"/>
  <c r="G30" i="43"/>
  <c r="G40" i="43"/>
  <c r="G41" i="43"/>
  <c r="E113" i="47" l="1"/>
  <c r="D114" i="47"/>
  <c r="C119" i="47"/>
  <c r="AX26" i="75"/>
  <c r="AW26" i="75"/>
  <c r="AX43" i="76"/>
  <c r="AX69" i="76" s="1"/>
  <c r="AW43" i="76"/>
  <c r="AW69" i="76" s="1"/>
  <c r="AW70" i="76" s="1"/>
  <c r="P13" i="74"/>
  <c r="O13" i="74"/>
  <c r="N13" i="74"/>
  <c r="M13" i="74"/>
  <c r="P8" i="74"/>
  <c r="O8" i="74"/>
  <c r="N8" i="74"/>
  <c r="N15" i="74" s="1"/>
  <c r="M8" i="74"/>
  <c r="M15" i="74" s="1"/>
  <c r="BI100" i="72"/>
  <c r="BJ100" i="72"/>
  <c r="BI106" i="72"/>
  <c r="BJ106" i="72"/>
  <c r="BH100" i="72"/>
  <c r="BG100" i="72"/>
  <c r="BF100" i="72"/>
  <c r="BE100" i="72"/>
  <c r="BH85" i="72"/>
  <c r="BG85" i="72"/>
  <c r="BF85" i="72"/>
  <c r="BE85" i="72"/>
  <c r="BH53" i="72"/>
  <c r="BG53" i="72"/>
  <c r="BF53" i="72"/>
  <c r="BE53" i="72"/>
  <c r="BH26" i="72"/>
  <c r="BG26" i="72"/>
  <c r="BF26" i="72"/>
  <c r="BE26" i="72"/>
  <c r="BH65" i="70"/>
  <c r="BG65" i="70"/>
  <c r="BF65" i="70"/>
  <c r="BE65" i="70"/>
  <c r="BH54" i="70"/>
  <c r="BG54" i="70"/>
  <c r="BF54" i="70"/>
  <c r="BE54" i="70"/>
  <c r="BH52" i="70"/>
  <c r="BG52" i="70"/>
  <c r="BF52" i="70"/>
  <c r="BE52" i="70"/>
  <c r="BH48" i="70"/>
  <c r="BG48" i="70"/>
  <c r="BF48" i="70"/>
  <c r="BE48" i="70"/>
  <c r="BH42" i="70"/>
  <c r="BG42" i="70"/>
  <c r="BF42" i="70"/>
  <c r="BE42" i="70"/>
  <c r="BH33" i="70"/>
  <c r="BG33" i="70"/>
  <c r="BF33" i="70"/>
  <c r="BE33" i="70"/>
  <c r="BH8" i="70"/>
  <c r="BG8" i="70"/>
  <c r="BF8" i="70"/>
  <c r="BE8" i="70"/>
  <c r="BH71" i="68"/>
  <c r="BG71" i="68"/>
  <c r="BF71" i="68"/>
  <c r="BE71" i="68"/>
  <c r="BH44" i="68"/>
  <c r="BG44" i="68"/>
  <c r="BF44" i="68"/>
  <c r="BE44" i="68"/>
  <c r="BH39" i="68"/>
  <c r="BG39" i="68"/>
  <c r="BF39" i="68"/>
  <c r="BE39" i="68"/>
  <c r="BH35" i="68"/>
  <c r="BG35" i="68"/>
  <c r="BF35" i="68"/>
  <c r="BE35" i="68"/>
  <c r="BH31" i="68"/>
  <c r="BG31" i="68"/>
  <c r="BF31" i="68"/>
  <c r="BE31" i="68"/>
  <c r="BH20" i="68"/>
  <c r="BG20" i="68"/>
  <c r="BF20" i="68"/>
  <c r="BE20" i="68"/>
  <c r="BH16" i="68"/>
  <c r="BG16" i="68"/>
  <c r="BF16" i="68"/>
  <c r="BE16" i="68"/>
  <c r="BH8" i="68"/>
  <c r="BG8" i="68"/>
  <c r="BF8" i="68"/>
  <c r="BE8" i="68"/>
  <c r="E114" i="47" l="1"/>
  <c r="C120" i="47"/>
  <c r="D115" i="47"/>
  <c r="BE61" i="70"/>
  <c r="BE64" i="70" s="1"/>
  <c r="BF61" i="70"/>
  <c r="BF64" i="70" s="1"/>
  <c r="AX70" i="76"/>
  <c r="BG61" i="70"/>
  <c r="O15" i="74"/>
  <c r="BH61" i="70"/>
  <c r="BH64" i="70" s="1"/>
  <c r="BH96" i="72"/>
  <c r="P15" i="74"/>
  <c r="BH67" i="68"/>
  <c r="BF99" i="72"/>
  <c r="BG67" i="68"/>
  <c r="BE67" i="68"/>
  <c r="BF67" i="68"/>
  <c r="BE96" i="72"/>
  <c r="BF96" i="72"/>
  <c r="BG96" i="72"/>
  <c r="EU118" i="34"/>
  <c r="ET118" i="34"/>
  <c r="ES118" i="34"/>
  <c r="ER118" i="34"/>
  <c r="EQ118" i="34"/>
  <c r="EP118" i="34"/>
  <c r="EU8" i="34"/>
  <c r="ET8" i="34"/>
  <c r="ES8" i="34"/>
  <c r="ER8" i="34"/>
  <c r="EQ8" i="34"/>
  <c r="EP8" i="34"/>
  <c r="E115" i="47" l="1"/>
  <c r="C121" i="47"/>
  <c r="D116" i="47"/>
  <c r="BF70" i="68"/>
  <c r="BE99" i="72"/>
  <c r="BE70" i="68"/>
  <c r="BH105" i="72"/>
  <c r="BG99" i="72"/>
  <c r="BG70" i="68"/>
  <c r="BG105" i="72"/>
  <c r="BH99" i="72"/>
  <c r="BH70" i="68"/>
  <c r="BG64" i="70"/>
  <c r="BF105" i="72"/>
  <c r="BE105" i="72"/>
  <c r="BG69" i="68"/>
  <c r="BG98" i="72"/>
  <c r="BG63" i="70"/>
  <c r="BH69" i="68"/>
  <c r="BH98" i="72"/>
  <c r="BH63" i="70"/>
  <c r="BH66" i="70" s="1"/>
  <c r="BF69" i="68"/>
  <c r="BF98" i="72"/>
  <c r="BF101" i="72" s="1"/>
  <c r="BF63" i="70"/>
  <c r="BF66" i="70" s="1"/>
  <c r="BE69" i="68"/>
  <c r="BE98" i="72"/>
  <c r="BE63" i="70"/>
  <c r="BE66" i="70" s="1"/>
  <c r="EP144" i="34"/>
  <c r="H7" i="223"/>
  <c r="BE101" i="72" l="1"/>
  <c r="BE102" i="72" s="1"/>
  <c r="BC103" i="72" s="1"/>
  <c r="BC104" i="72" s="1"/>
  <c r="E116" i="47"/>
  <c r="D117" i="47"/>
  <c r="C122" i="47"/>
  <c r="BH101" i="72"/>
  <c r="BG56" i="71"/>
  <c r="BG66" i="70"/>
  <c r="BG67" i="70" s="1"/>
  <c r="BG101" i="72"/>
  <c r="BE56" i="71"/>
  <c r="BG72" i="68"/>
  <c r="BH72" i="68"/>
  <c r="BE67" i="70"/>
  <c r="G8" i="214"/>
  <c r="H8" i="214"/>
  <c r="E117" i="47" l="1"/>
  <c r="D118" i="47"/>
  <c r="C123" i="47"/>
  <c r="C124" i="47"/>
  <c r="BG102" i="72"/>
  <c r="BE103" i="72" s="1"/>
  <c r="BE104" i="72" s="1"/>
  <c r="BG73" i="68"/>
  <c r="E118" i="47" l="1"/>
  <c r="D119" i="47"/>
  <c r="D120" i="47"/>
  <c r="C125" i="47"/>
  <c r="C50" i="287"/>
  <c r="D39" i="71"/>
  <c r="E39" i="71"/>
  <c r="F39" i="71"/>
  <c r="G39" i="71"/>
  <c r="H39" i="71"/>
  <c r="I39" i="71"/>
  <c r="J39" i="71"/>
  <c r="K39" i="71"/>
  <c r="L39" i="71"/>
  <c r="M39" i="71"/>
  <c r="N39" i="71"/>
  <c r="O39" i="71"/>
  <c r="P39" i="71"/>
  <c r="Q39" i="71"/>
  <c r="R39" i="71"/>
  <c r="S39" i="71"/>
  <c r="T39" i="71"/>
  <c r="U39" i="71"/>
  <c r="V39" i="71"/>
  <c r="W39" i="71"/>
  <c r="X39" i="71"/>
  <c r="Y39" i="71"/>
  <c r="Z39" i="71"/>
  <c r="AA39" i="71"/>
  <c r="AB39" i="71"/>
  <c r="AC39" i="71"/>
  <c r="AD39" i="71"/>
  <c r="AE39" i="71"/>
  <c r="AF39" i="71"/>
  <c r="AG39" i="71"/>
  <c r="AH39" i="71"/>
  <c r="AI39" i="71"/>
  <c r="AJ39" i="71"/>
  <c r="AK39" i="71"/>
  <c r="AL39" i="71"/>
  <c r="AM39" i="71"/>
  <c r="AN39" i="71"/>
  <c r="AO39" i="71"/>
  <c r="AP39" i="71"/>
  <c r="AQ39" i="71"/>
  <c r="AR39" i="71"/>
  <c r="AS39" i="71"/>
  <c r="AT39" i="71"/>
  <c r="AU39" i="71"/>
  <c r="AV39" i="71"/>
  <c r="C39" i="71"/>
  <c r="D23" i="71"/>
  <c r="E23" i="71"/>
  <c r="F23" i="71"/>
  <c r="G23" i="71"/>
  <c r="H23" i="71"/>
  <c r="I23" i="71"/>
  <c r="J23" i="71"/>
  <c r="K23" i="71"/>
  <c r="L23" i="71"/>
  <c r="M23" i="71"/>
  <c r="N23" i="71"/>
  <c r="O23" i="71"/>
  <c r="P23" i="71"/>
  <c r="Q23" i="71"/>
  <c r="R23" i="71"/>
  <c r="S23" i="71"/>
  <c r="T23" i="71"/>
  <c r="U23" i="71"/>
  <c r="V23" i="71"/>
  <c r="W23" i="71"/>
  <c r="X23" i="71"/>
  <c r="Y23" i="71"/>
  <c r="Z23" i="71"/>
  <c r="AA23" i="71"/>
  <c r="AB23" i="71"/>
  <c r="AC23" i="71"/>
  <c r="AD23" i="71"/>
  <c r="AE23" i="71"/>
  <c r="AF23" i="71"/>
  <c r="AG23" i="71"/>
  <c r="AH23" i="71"/>
  <c r="AI23" i="71"/>
  <c r="AJ23" i="71"/>
  <c r="AK23" i="71"/>
  <c r="AL23" i="71"/>
  <c r="AM23" i="71"/>
  <c r="AN23" i="71"/>
  <c r="AO23" i="71"/>
  <c r="AP23" i="71"/>
  <c r="AQ23" i="71"/>
  <c r="AR23" i="71"/>
  <c r="AS23" i="71"/>
  <c r="AT23" i="71"/>
  <c r="AU23" i="71"/>
  <c r="AV23" i="71"/>
  <c r="C23" i="71"/>
  <c r="D8" i="71"/>
  <c r="E8" i="71"/>
  <c r="F8" i="71"/>
  <c r="G8" i="71"/>
  <c r="H8" i="71"/>
  <c r="I8" i="71"/>
  <c r="J8" i="71"/>
  <c r="K8" i="71"/>
  <c r="L8" i="71"/>
  <c r="M8" i="71"/>
  <c r="N8" i="71"/>
  <c r="O8" i="71"/>
  <c r="P8" i="71"/>
  <c r="Q8" i="71"/>
  <c r="R8" i="71"/>
  <c r="S8" i="71"/>
  <c r="T8" i="71"/>
  <c r="U8" i="71"/>
  <c r="V8" i="71"/>
  <c r="W8" i="71"/>
  <c r="X8" i="71"/>
  <c r="Y8" i="71"/>
  <c r="Z8" i="71"/>
  <c r="AA8" i="71"/>
  <c r="AB8" i="71"/>
  <c r="AC8" i="71"/>
  <c r="AD8" i="71"/>
  <c r="AE8" i="71"/>
  <c r="AF8" i="71"/>
  <c r="AG8" i="71"/>
  <c r="AH8" i="71"/>
  <c r="AI8" i="71"/>
  <c r="AJ8" i="71"/>
  <c r="AK8" i="71"/>
  <c r="AL8" i="71"/>
  <c r="AM8" i="71"/>
  <c r="AN8" i="71"/>
  <c r="AO8" i="71"/>
  <c r="AP8" i="71"/>
  <c r="AQ8" i="71"/>
  <c r="AR8" i="71"/>
  <c r="AS8" i="71"/>
  <c r="AT8" i="71"/>
  <c r="AU8" i="71"/>
  <c r="AV8" i="71"/>
  <c r="BI8" i="71"/>
  <c r="BJ8" i="71"/>
  <c r="C8" i="71"/>
  <c r="C127" i="47" l="1"/>
  <c r="E120" i="47"/>
  <c r="D122" i="47"/>
  <c r="E119" i="47"/>
  <c r="C126" i="47"/>
  <c r="D121" i="47"/>
  <c r="C30" i="271"/>
  <c r="B281" i="267"/>
  <c r="E122" i="47" l="1"/>
  <c r="D123" i="47"/>
  <c r="D124" i="47" s="1"/>
  <c r="C130" i="47"/>
  <c r="C128" i="47"/>
  <c r="E121" i="47"/>
  <c r="C129" i="47"/>
  <c r="E10" i="136"/>
  <c r="E9" i="136"/>
  <c r="E124" i="47" l="1"/>
  <c r="D125" i="47"/>
  <c r="C131" i="47"/>
  <c r="D126" i="47"/>
  <c r="E123" i="47"/>
  <c r="H10" i="276"/>
  <c r="E11" i="18"/>
  <c r="D11" i="18"/>
  <c r="E12" i="11"/>
  <c r="E126" i="47" l="1"/>
  <c r="D127" i="47"/>
  <c r="D128" i="47"/>
  <c r="E125" i="47"/>
  <c r="C132" i="47"/>
  <c r="E8" i="296"/>
  <c r="D130" i="47" l="1"/>
  <c r="E127" i="47"/>
  <c r="D129" i="47"/>
  <c r="C133" i="47"/>
  <c r="E128" i="47"/>
  <c r="C8" i="246"/>
  <c r="C134" i="47" l="1"/>
  <c r="C135" i="47"/>
  <c r="D132" i="47"/>
  <c r="D133" i="47" s="1"/>
  <c r="E129" i="47"/>
  <c r="D131" i="47"/>
  <c r="E130" i="47"/>
  <c r="C15" i="298"/>
  <c r="E133" i="47" l="1"/>
  <c r="E135" i="47"/>
  <c r="E134" i="47"/>
  <c r="D134" i="47"/>
  <c r="E131" i="47"/>
  <c r="D135" i="47"/>
  <c r="E132" i="47"/>
  <c r="C136" i="47"/>
  <c r="C137" i="47" s="1"/>
  <c r="F8" i="296"/>
  <c r="H8" i="218"/>
  <c r="F13" i="296" s="1"/>
  <c r="G8" i="218"/>
  <c r="E13" i="296" s="1"/>
  <c r="F8" i="218"/>
  <c r="D13" i="296" s="1"/>
  <c r="B8" i="218"/>
  <c r="C13" i="296" s="1"/>
  <c r="H8" i="217"/>
  <c r="F14" i="296" s="1"/>
  <c r="G8" i="217"/>
  <c r="E14" i="296" s="1"/>
  <c r="F8" i="217"/>
  <c r="D14" i="296" s="1"/>
  <c r="B8" i="217"/>
  <c r="C14" i="296" s="1"/>
  <c r="H8" i="216"/>
  <c r="F10" i="296" s="1"/>
  <c r="G8" i="216"/>
  <c r="E10" i="296" s="1"/>
  <c r="F8" i="216"/>
  <c r="D10" i="296" s="1"/>
  <c r="B8" i="216"/>
  <c r="C10" i="296" s="1"/>
  <c r="F8" i="214"/>
  <c r="D8" i="296" s="1"/>
  <c r="H8" i="213"/>
  <c r="F12" i="296" s="1"/>
  <c r="G8" i="213"/>
  <c r="E12" i="296" s="1"/>
  <c r="F8" i="213"/>
  <c r="D12" i="296" s="1"/>
  <c r="H8" i="212"/>
  <c r="F11" i="296" s="1"/>
  <c r="G8" i="212"/>
  <c r="E11" i="296" s="1"/>
  <c r="F8" i="212"/>
  <c r="D11" i="296" s="1"/>
  <c r="H8" i="215"/>
  <c r="F9" i="296" s="1"/>
  <c r="G8" i="215"/>
  <c r="E9" i="296" s="1"/>
  <c r="F8" i="215"/>
  <c r="D9" i="296" s="1"/>
  <c r="B8" i="215"/>
  <c r="C9" i="296" s="1"/>
  <c r="B8" i="214"/>
  <c r="C8" i="296" s="1"/>
  <c r="B8" i="213"/>
  <c r="C12" i="296" s="1"/>
  <c r="B8" i="212"/>
  <c r="C11" i="296" s="1"/>
  <c r="D137" i="47" l="1"/>
  <c r="E136" i="47"/>
  <c r="C139" i="47"/>
  <c r="C138" i="47"/>
  <c r="D136" i="47"/>
  <c r="F15" i="296"/>
  <c r="C15" i="296"/>
  <c r="D15" i="296"/>
  <c r="E15" i="296"/>
  <c r="E137" i="47" l="1"/>
  <c r="D138" i="47"/>
  <c r="E138" i="47" s="1"/>
  <c r="C140" i="47"/>
  <c r="D47" i="172"/>
  <c r="C47" i="172"/>
  <c r="B74" i="154"/>
  <c r="B66" i="154"/>
  <c r="B58" i="154"/>
  <c r="B53" i="154"/>
  <c r="B33" i="154"/>
  <c r="B20" i="154"/>
  <c r="B7" i="154"/>
  <c r="D7" i="142"/>
  <c r="D161" i="142"/>
  <c r="D136" i="142"/>
  <c r="G161" i="142"/>
  <c r="G136" i="142"/>
  <c r="G7" i="142"/>
  <c r="C141" i="47" l="1"/>
  <c r="D140" i="47"/>
  <c r="E140" i="47" s="1"/>
  <c r="D139" i="47"/>
  <c r="D14" i="289"/>
  <c r="C14" i="289"/>
  <c r="G48" i="140"/>
  <c r="C48" i="140"/>
  <c r="E48" i="140"/>
  <c r="G50" i="287"/>
  <c r="E50" i="287"/>
  <c r="L41" i="286"/>
  <c r="K41" i="286"/>
  <c r="J41" i="286"/>
  <c r="I41" i="286"/>
  <c r="H41" i="286"/>
  <c r="G41" i="286"/>
  <c r="F41" i="286"/>
  <c r="E41" i="286"/>
  <c r="D41" i="286"/>
  <c r="C41" i="286"/>
  <c r="M40" i="286"/>
  <c r="M39" i="286"/>
  <c r="M38" i="286"/>
  <c r="M37" i="286"/>
  <c r="M36" i="286"/>
  <c r="M35" i="286"/>
  <c r="M34" i="286"/>
  <c r="M33" i="286"/>
  <c r="M32" i="286"/>
  <c r="M31" i="286"/>
  <c r="M30" i="286"/>
  <c r="M29" i="286"/>
  <c r="M28" i="286"/>
  <c r="M27" i="286"/>
  <c r="M26" i="286"/>
  <c r="M25" i="286"/>
  <c r="M24" i="286"/>
  <c r="M23" i="286"/>
  <c r="M22" i="286"/>
  <c r="M18" i="286"/>
  <c r="M17" i="286"/>
  <c r="M16" i="286"/>
  <c r="M15" i="286"/>
  <c r="M14" i="286"/>
  <c r="M13" i="286"/>
  <c r="M12" i="286"/>
  <c r="M11" i="286"/>
  <c r="M10" i="286"/>
  <c r="M9" i="286"/>
  <c r="M8" i="286"/>
  <c r="M42" i="285"/>
  <c r="E139" i="47" l="1"/>
  <c r="C142" i="47"/>
  <c r="D141" i="47"/>
  <c r="M41" i="286"/>
  <c r="C31" i="137"/>
  <c r="D31" i="137"/>
  <c r="G23" i="134"/>
  <c r="H23" i="134" s="1"/>
  <c r="F22" i="136" s="1"/>
  <c r="G24" i="134"/>
  <c r="G10" i="135"/>
  <c r="G12" i="135"/>
  <c r="G14" i="135"/>
  <c r="G16" i="135"/>
  <c r="G17" i="135"/>
  <c r="G19" i="135"/>
  <c r="G21" i="135"/>
  <c r="G22" i="135"/>
  <c r="G23" i="135"/>
  <c r="H23" i="135" s="1"/>
  <c r="F21" i="137" s="1"/>
  <c r="G25" i="135"/>
  <c r="G26" i="135"/>
  <c r="G27" i="135"/>
  <c r="G29" i="135"/>
  <c r="G30" i="135"/>
  <c r="G32" i="135"/>
  <c r="G34" i="135"/>
  <c r="G35" i="135"/>
  <c r="G36" i="135"/>
  <c r="G38" i="135"/>
  <c r="G39" i="135"/>
  <c r="G40" i="135"/>
  <c r="G41" i="135"/>
  <c r="G42" i="135"/>
  <c r="G44" i="135"/>
  <c r="G45" i="135"/>
  <c r="G46" i="135"/>
  <c r="G47" i="135"/>
  <c r="G9" i="135"/>
  <c r="G12" i="134"/>
  <c r="G14" i="134"/>
  <c r="G16" i="134"/>
  <c r="G17" i="134"/>
  <c r="G19" i="134"/>
  <c r="G21" i="134"/>
  <c r="G22" i="134"/>
  <c r="G26" i="134"/>
  <c r="G27" i="134"/>
  <c r="G28" i="134"/>
  <c r="G29" i="134"/>
  <c r="G30" i="134"/>
  <c r="G31" i="134"/>
  <c r="G32" i="134"/>
  <c r="G35" i="134"/>
  <c r="G36" i="134"/>
  <c r="G37" i="134"/>
  <c r="G38" i="134"/>
  <c r="G40" i="134"/>
  <c r="G41" i="134"/>
  <c r="G42" i="134"/>
  <c r="G43" i="134"/>
  <c r="G45" i="134"/>
  <c r="G46" i="134"/>
  <c r="G47" i="134"/>
  <c r="G48" i="134"/>
  <c r="G10" i="134"/>
  <c r="G9" i="134"/>
  <c r="F8" i="134"/>
  <c r="D143" i="47" l="1"/>
  <c r="E142" i="47"/>
  <c r="D142" i="47"/>
  <c r="C143" i="47"/>
  <c r="E141" i="47"/>
  <c r="C144" i="47"/>
  <c r="G25" i="134"/>
  <c r="E39" i="129"/>
  <c r="E40" i="129"/>
  <c r="D49" i="76"/>
  <c r="E49" i="76"/>
  <c r="F49" i="76"/>
  <c r="G49" i="76"/>
  <c r="H49" i="76"/>
  <c r="I49" i="76"/>
  <c r="J49" i="76"/>
  <c r="K49" i="76"/>
  <c r="L49" i="76"/>
  <c r="M49" i="76"/>
  <c r="N49" i="76"/>
  <c r="O49" i="76"/>
  <c r="P49" i="76"/>
  <c r="Q49" i="76"/>
  <c r="R49" i="76"/>
  <c r="S49" i="76"/>
  <c r="T49" i="76"/>
  <c r="U49" i="76"/>
  <c r="V49" i="76"/>
  <c r="W49" i="76"/>
  <c r="X49" i="76"/>
  <c r="Y49" i="76"/>
  <c r="Z49" i="76"/>
  <c r="AA49" i="76"/>
  <c r="AB49" i="76"/>
  <c r="AC49" i="76"/>
  <c r="AD49" i="76"/>
  <c r="AE49" i="76"/>
  <c r="AF49" i="76"/>
  <c r="AG49" i="76"/>
  <c r="AH49" i="76"/>
  <c r="AI49" i="76"/>
  <c r="AJ49" i="76"/>
  <c r="AK49" i="76"/>
  <c r="AL49" i="76"/>
  <c r="AM49" i="76"/>
  <c r="C49" i="76"/>
  <c r="D43" i="76"/>
  <c r="E43" i="76"/>
  <c r="F43" i="76"/>
  <c r="G43" i="76"/>
  <c r="H43" i="76"/>
  <c r="I43" i="76"/>
  <c r="J43" i="76"/>
  <c r="K43" i="76"/>
  <c r="L43" i="76"/>
  <c r="M43" i="76"/>
  <c r="N43" i="76"/>
  <c r="O43" i="76"/>
  <c r="P43" i="76"/>
  <c r="Q43" i="76"/>
  <c r="R43" i="76"/>
  <c r="S43" i="76"/>
  <c r="T43" i="76"/>
  <c r="U43" i="76"/>
  <c r="V43" i="76"/>
  <c r="W43" i="76"/>
  <c r="X43" i="76"/>
  <c r="Y43" i="76"/>
  <c r="Z43" i="76"/>
  <c r="AA43" i="76"/>
  <c r="AB43" i="76"/>
  <c r="AC43" i="76"/>
  <c r="AD43" i="76"/>
  <c r="AE43" i="76"/>
  <c r="AF43" i="76"/>
  <c r="AG43" i="76"/>
  <c r="AH43" i="76"/>
  <c r="AI43" i="76"/>
  <c r="AJ43" i="76"/>
  <c r="AK43" i="76"/>
  <c r="AL43" i="76"/>
  <c r="AM43" i="76"/>
  <c r="AN43" i="76"/>
  <c r="AO43" i="76"/>
  <c r="AP43" i="76"/>
  <c r="AQ43" i="76"/>
  <c r="AR43" i="76"/>
  <c r="AS43" i="76"/>
  <c r="AY43" i="76"/>
  <c r="AY69" i="76" s="1"/>
  <c r="C43" i="76"/>
  <c r="AZ9" i="76"/>
  <c r="AZ10" i="76"/>
  <c r="AZ11" i="76"/>
  <c r="AZ12" i="76"/>
  <c r="AZ14" i="76"/>
  <c r="AZ15" i="76"/>
  <c r="AZ16" i="76"/>
  <c r="AZ17" i="76"/>
  <c r="AZ18" i="76"/>
  <c r="AZ19" i="76"/>
  <c r="AZ20" i="76"/>
  <c r="AZ21" i="76"/>
  <c r="AZ22" i="76"/>
  <c r="AZ23" i="76"/>
  <c r="AZ24" i="76"/>
  <c r="AZ25" i="76"/>
  <c r="AZ26" i="76"/>
  <c r="AZ27" i="76"/>
  <c r="AZ30" i="76"/>
  <c r="AZ31" i="76"/>
  <c r="AZ32" i="76"/>
  <c r="AZ33" i="76"/>
  <c r="AZ34" i="76"/>
  <c r="AZ35" i="76"/>
  <c r="AZ36" i="76"/>
  <c r="AZ37" i="76"/>
  <c r="AZ38" i="76"/>
  <c r="AZ39" i="76"/>
  <c r="AZ40" i="76"/>
  <c r="AZ42" i="76"/>
  <c r="AZ44" i="76"/>
  <c r="AZ45" i="76"/>
  <c r="AZ46" i="76"/>
  <c r="AZ47" i="76"/>
  <c r="AZ48" i="76"/>
  <c r="AZ55" i="76"/>
  <c r="AZ56" i="76"/>
  <c r="AZ57" i="76"/>
  <c r="AZ58" i="76"/>
  <c r="AZ60" i="76"/>
  <c r="AZ61" i="76"/>
  <c r="AZ62" i="76"/>
  <c r="AZ63" i="76"/>
  <c r="AZ64" i="76"/>
  <c r="AZ65" i="76"/>
  <c r="D8" i="76"/>
  <c r="E8" i="76"/>
  <c r="F8" i="76"/>
  <c r="G8" i="76"/>
  <c r="H8" i="76"/>
  <c r="I8" i="76"/>
  <c r="J8" i="76"/>
  <c r="K8" i="76"/>
  <c r="L8" i="76"/>
  <c r="M8" i="76"/>
  <c r="N8" i="76"/>
  <c r="O8" i="76"/>
  <c r="P8" i="76"/>
  <c r="Q8" i="76"/>
  <c r="R8" i="76"/>
  <c r="S8" i="76"/>
  <c r="T8" i="76"/>
  <c r="U8" i="76"/>
  <c r="V8" i="76"/>
  <c r="W8" i="76"/>
  <c r="X8" i="76"/>
  <c r="Y8" i="76"/>
  <c r="Z8" i="76"/>
  <c r="AA8" i="76"/>
  <c r="AB8" i="76"/>
  <c r="AC8" i="76"/>
  <c r="AD8" i="76"/>
  <c r="AE8" i="76"/>
  <c r="AF8" i="76"/>
  <c r="AG8" i="76"/>
  <c r="AH8" i="76"/>
  <c r="AI8" i="76"/>
  <c r="AJ8" i="76"/>
  <c r="AK8" i="76"/>
  <c r="AL8" i="76"/>
  <c r="AM8" i="76"/>
  <c r="AN8" i="76"/>
  <c r="C8" i="76"/>
  <c r="D19" i="75"/>
  <c r="E19" i="75"/>
  <c r="F19" i="75"/>
  <c r="G19" i="75"/>
  <c r="H19" i="75"/>
  <c r="I19" i="75"/>
  <c r="J19" i="75"/>
  <c r="K19" i="75"/>
  <c r="L19" i="75"/>
  <c r="M19" i="75"/>
  <c r="N19" i="75"/>
  <c r="O19" i="75"/>
  <c r="P19" i="75"/>
  <c r="Q19" i="75"/>
  <c r="R19" i="75"/>
  <c r="S19" i="75"/>
  <c r="T19" i="75"/>
  <c r="U19" i="75"/>
  <c r="V19" i="75"/>
  <c r="W19" i="75"/>
  <c r="X19" i="75"/>
  <c r="Y19" i="75"/>
  <c r="Z19" i="75"/>
  <c r="AA19" i="75"/>
  <c r="AB19" i="75"/>
  <c r="AC19" i="75"/>
  <c r="AD19" i="75"/>
  <c r="C19" i="75"/>
  <c r="D28" i="75"/>
  <c r="E28" i="75"/>
  <c r="F28" i="75"/>
  <c r="G28" i="75"/>
  <c r="H28" i="75"/>
  <c r="I28" i="75"/>
  <c r="J28" i="75"/>
  <c r="K28" i="75"/>
  <c r="L28" i="75"/>
  <c r="M28" i="75"/>
  <c r="N28" i="75"/>
  <c r="O28" i="75"/>
  <c r="P28" i="75"/>
  <c r="Q28" i="75"/>
  <c r="R28" i="75"/>
  <c r="S28" i="75"/>
  <c r="T28" i="75"/>
  <c r="U28" i="75"/>
  <c r="V28" i="75"/>
  <c r="W28" i="75"/>
  <c r="X28" i="75"/>
  <c r="Y28" i="75"/>
  <c r="Z28" i="75"/>
  <c r="AA28" i="75"/>
  <c r="AB28" i="75"/>
  <c r="AC28" i="75"/>
  <c r="AD28" i="75"/>
  <c r="C28" i="75"/>
  <c r="D26" i="75"/>
  <c r="E26" i="75"/>
  <c r="F26" i="75"/>
  <c r="G26" i="75"/>
  <c r="H26" i="75"/>
  <c r="I26" i="75"/>
  <c r="J26" i="75"/>
  <c r="K26" i="75"/>
  <c r="L26" i="75"/>
  <c r="M26" i="75"/>
  <c r="N26" i="75"/>
  <c r="O26" i="75"/>
  <c r="P26" i="75"/>
  <c r="Q26" i="75"/>
  <c r="R26" i="75"/>
  <c r="S26" i="75"/>
  <c r="T26" i="75"/>
  <c r="U26" i="75"/>
  <c r="V26" i="75"/>
  <c r="W26" i="75"/>
  <c r="X26" i="75"/>
  <c r="Y26" i="75"/>
  <c r="Z26" i="75"/>
  <c r="AA26" i="75"/>
  <c r="AB26" i="75"/>
  <c r="AC26" i="75"/>
  <c r="AD26" i="75"/>
  <c r="AE26" i="75"/>
  <c r="AF26" i="75"/>
  <c r="AG26" i="75"/>
  <c r="AH26" i="75"/>
  <c r="AI26" i="75"/>
  <c r="AJ26" i="75"/>
  <c r="AK26" i="75"/>
  <c r="AL26" i="75"/>
  <c r="AM26" i="75"/>
  <c r="AN26" i="75"/>
  <c r="AO26" i="75"/>
  <c r="AP26" i="75"/>
  <c r="AQ26" i="75"/>
  <c r="AR26" i="75"/>
  <c r="AS26" i="75"/>
  <c r="AY26" i="75"/>
  <c r="C26" i="75"/>
  <c r="AZ8" i="75"/>
  <c r="AZ9" i="75"/>
  <c r="AZ10" i="75"/>
  <c r="AZ11" i="75"/>
  <c r="AZ12" i="75"/>
  <c r="AZ13" i="75"/>
  <c r="AZ14" i="75"/>
  <c r="AZ15" i="75"/>
  <c r="AZ16" i="75"/>
  <c r="AZ17" i="75"/>
  <c r="AZ18" i="75"/>
  <c r="AZ20" i="75"/>
  <c r="AZ21" i="75"/>
  <c r="AZ22" i="75"/>
  <c r="AZ23" i="75"/>
  <c r="AZ24" i="75"/>
  <c r="AZ25" i="75"/>
  <c r="AZ27" i="75"/>
  <c r="AZ29" i="75"/>
  <c r="AZ30" i="75"/>
  <c r="AZ31" i="75"/>
  <c r="AZ32" i="75"/>
  <c r="AZ33" i="75"/>
  <c r="AZ34" i="75"/>
  <c r="AZ35" i="75"/>
  <c r="AZ36" i="75"/>
  <c r="AZ37" i="75"/>
  <c r="AZ38" i="75"/>
  <c r="AZ39" i="75"/>
  <c r="AZ40" i="75"/>
  <c r="AZ41" i="75"/>
  <c r="AZ42" i="75"/>
  <c r="AZ43" i="75"/>
  <c r="AZ44" i="75"/>
  <c r="AZ45" i="75"/>
  <c r="AZ46" i="75"/>
  <c r="AZ47" i="75"/>
  <c r="AZ48" i="75"/>
  <c r="AZ49" i="75"/>
  <c r="AZ50" i="75"/>
  <c r="AZ51" i="75"/>
  <c r="AZ52" i="75"/>
  <c r="AZ53" i="75"/>
  <c r="AZ55" i="75"/>
  <c r="AZ56" i="75"/>
  <c r="AZ57" i="75"/>
  <c r="AZ58" i="75"/>
  <c r="AZ59" i="75"/>
  <c r="AZ61" i="75"/>
  <c r="C7" i="75"/>
  <c r="D7" i="75"/>
  <c r="E7" i="75"/>
  <c r="F7" i="75"/>
  <c r="G7" i="75"/>
  <c r="H7" i="75"/>
  <c r="I7" i="75"/>
  <c r="J7" i="75"/>
  <c r="K7" i="75"/>
  <c r="L7" i="75"/>
  <c r="M7" i="75"/>
  <c r="N7" i="75"/>
  <c r="O7" i="75"/>
  <c r="P7" i="75"/>
  <c r="Q7" i="75"/>
  <c r="R7" i="75"/>
  <c r="S7" i="75"/>
  <c r="T7" i="75"/>
  <c r="U7" i="75"/>
  <c r="V7" i="75"/>
  <c r="W7" i="75"/>
  <c r="X7" i="75"/>
  <c r="Y7" i="75"/>
  <c r="Z7" i="75"/>
  <c r="AA7" i="75"/>
  <c r="AB7" i="75"/>
  <c r="AC7" i="75"/>
  <c r="AD7" i="75"/>
  <c r="C26" i="72"/>
  <c r="D26" i="72"/>
  <c r="E26" i="72"/>
  <c r="F26" i="72"/>
  <c r="G26" i="72"/>
  <c r="H26" i="72"/>
  <c r="I26" i="72"/>
  <c r="J26" i="72"/>
  <c r="K26" i="72"/>
  <c r="L26" i="72"/>
  <c r="M26" i="72"/>
  <c r="N26" i="72"/>
  <c r="O26" i="72"/>
  <c r="P26" i="72"/>
  <c r="Q26" i="72"/>
  <c r="R26" i="72"/>
  <c r="S26" i="72"/>
  <c r="T26" i="72"/>
  <c r="U26" i="72"/>
  <c r="V26" i="72"/>
  <c r="W26" i="72"/>
  <c r="X26" i="72"/>
  <c r="Y26" i="72"/>
  <c r="Z26" i="72"/>
  <c r="AA26" i="72"/>
  <c r="AB26" i="72"/>
  <c r="AC26" i="72"/>
  <c r="AD26" i="72"/>
  <c r="AE26" i="72"/>
  <c r="AF26" i="72"/>
  <c r="AG26" i="72"/>
  <c r="AH26" i="72"/>
  <c r="AI26" i="72"/>
  <c r="AJ26" i="72"/>
  <c r="AK26" i="72"/>
  <c r="AL26" i="72"/>
  <c r="AM26" i="72"/>
  <c r="AN26" i="72"/>
  <c r="AO26" i="72"/>
  <c r="AP26" i="72"/>
  <c r="AQ26" i="72"/>
  <c r="AR26" i="72"/>
  <c r="AS26" i="72"/>
  <c r="AT26" i="72"/>
  <c r="AU26" i="72"/>
  <c r="AV26" i="72"/>
  <c r="BJ26" i="72"/>
  <c r="BI26" i="72"/>
  <c r="C8" i="72"/>
  <c r="D8" i="72"/>
  <c r="E8" i="72"/>
  <c r="F8" i="72"/>
  <c r="G8" i="72"/>
  <c r="H8" i="72"/>
  <c r="I8" i="72"/>
  <c r="J8" i="72"/>
  <c r="K8" i="72"/>
  <c r="L8" i="72"/>
  <c r="M8" i="72"/>
  <c r="N8" i="72"/>
  <c r="O8" i="72"/>
  <c r="P8" i="72"/>
  <c r="Q8" i="72"/>
  <c r="R8" i="72"/>
  <c r="S8" i="72"/>
  <c r="T8" i="72"/>
  <c r="U8" i="72"/>
  <c r="V8" i="72"/>
  <c r="W8" i="72"/>
  <c r="X8" i="72"/>
  <c r="Y8" i="72"/>
  <c r="Z8" i="72"/>
  <c r="AA8" i="72"/>
  <c r="AB8" i="72"/>
  <c r="AC8" i="72"/>
  <c r="AD8" i="72"/>
  <c r="AE8" i="72"/>
  <c r="AF8" i="72"/>
  <c r="AG8" i="72"/>
  <c r="AH8" i="72"/>
  <c r="AI8" i="72"/>
  <c r="AJ8" i="72"/>
  <c r="AK8" i="72"/>
  <c r="AL8" i="72"/>
  <c r="AM8" i="72"/>
  <c r="AN8" i="72"/>
  <c r="AO8" i="72"/>
  <c r="AP8" i="72"/>
  <c r="AQ8" i="72"/>
  <c r="AR8" i="72"/>
  <c r="AS8" i="72"/>
  <c r="AT8" i="72"/>
  <c r="AU8" i="72"/>
  <c r="AV8" i="72"/>
  <c r="BI31" i="68"/>
  <c r="BJ31" i="68"/>
  <c r="I50" i="31"/>
  <c r="J50" i="31"/>
  <c r="K50" i="31"/>
  <c r="L50" i="31"/>
  <c r="D50" i="31"/>
  <c r="E50" i="31"/>
  <c r="F50" i="31"/>
  <c r="G50" i="31"/>
  <c r="H29" i="32"/>
  <c r="C29" i="32"/>
  <c r="H51" i="31"/>
  <c r="C51" i="31"/>
  <c r="C33" i="31"/>
  <c r="H33" i="31"/>
  <c r="P14" i="63"/>
  <c r="P15" i="63"/>
  <c r="P16" i="63"/>
  <c r="P35" i="61"/>
  <c r="P36" i="61"/>
  <c r="P37" i="61"/>
  <c r="P38" i="61"/>
  <c r="P17" i="61"/>
  <c r="P18" i="61"/>
  <c r="P33" i="62"/>
  <c r="P34" i="62"/>
  <c r="P35" i="62"/>
  <c r="P36" i="62"/>
  <c r="P37" i="62"/>
  <c r="P38" i="62"/>
  <c r="P39" i="62"/>
  <c r="Q27" i="56"/>
  <c r="Q28" i="56"/>
  <c r="Q29" i="56"/>
  <c r="L27" i="56"/>
  <c r="L28" i="56"/>
  <c r="L29" i="56"/>
  <c r="L30" i="56"/>
  <c r="G27" i="56"/>
  <c r="G28" i="56"/>
  <c r="G29" i="56"/>
  <c r="G30" i="56"/>
  <c r="G17" i="56"/>
  <c r="Q17" i="56"/>
  <c r="L17" i="56"/>
  <c r="Q35" i="55"/>
  <c r="Q36" i="55"/>
  <c r="Q37" i="55"/>
  <c r="L34" i="55"/>
  <c r="L35" i="55"/>
  <c r="L36" i="55"/>
  <c r="L37" i="55"/>
  <c r="L38" i="55"/>
  <c r="G35" i="55"/>
  <c r="G36" i="55"/>
  <c r="G37" i="55"/>
  <c r="Q21" i="55"/>
  <c r="Q22" i="55"/>
  <c r="L21" i="55"/>
  <c r="L22" i="55"/>
  <c r="G21" i="55"/>
  <c r="G22" i="55"/>
  <c r="F27" i="54"/>
  <c r="F28" i="54"/>
  <c r="F29" i="54"/>
  <c r="F31" i="54"/>
  <c r="D37" i="54"/>
  <c r="E37" i="54"/>
  <c r="G37" i="54"/>
  <c r="H37" i="54"/>
  <c r="G32" i="54"/>
  <c r="H32" i="54"/>
  <c r="D32" i="54"/>
  <c r="E32" i="54"/>
  <c r="F15" i="54"/>
  <c r="F16" i="54"/>
  <c r="F17" i="54"/>
  <c r="F18" i="54"/>
  <c r="G8" i="54"/>
  <c r="H8" i="54"/>
  <c r="D8" i="54"/>
  <c r="E8" i="54"/>
  <c r="C30" i="54"/>
  <c r="C31" i="54"/>
  <c r="C26" i="54"/>
  <c r="C27" i="54"/>
  <c r="C28" i="54"/>
  <c r="C15" i="54"/>
  <c r="C29" i="54"/>
  <c r="F31" i="53"/>
  <c r="F32" i="53"/>
  <c r="F33" i="53"/>
  <c r="F34" i="53"/>
  <c r="C31" i="53"/>
  <c r="C32" i="53"/>
  <c r="C33" i="53"/>
  <c r="L10" i="52"/>
  <c r="L17" i="51"/>
  <c r="E143" i="47" l="1"/>
  <c r="C145" i="47"/>
  <c r="D144" i="47"/>
  <c r="D145" i="47" s="1"/>
  <c r="AM69" i="76"/>
  <c r="AE69" i="76"/>
  <c r="W69" i="76"/>
  <c r="O69" i="76"/>
  <c r="G69" i="76"/>
  <c r="C69" i="76"/>
  <c r="AP69" i="76"/>
  <c r="AL69" i="76"/>
  <c r="AD69" i="76"/>
  <c r="V69" i="76"/>
  <c r="N69" i="76"/>
  <c r="F69" i="76"/>
  <c r="AG69" i="76"/>
  <c r="Y69" i="76"/>
  <c r="Q69" i="76"/>
  <c r="I69" i="76"/>
  <c r="P69" i="76"/>
  <c r="AO69" i="76"/>
  <c r="AI69" i="76"/>
  <c r="S69" i="76"/>
  <c r="AN69" i="76"/>
  <c r="AH69" i="76"/>
  <c r="Z69" i="76"/>
  <c r="R69" i="76"/>
  <c r="J69" i="76"/>
  <c r="AQ69" i="76"/>
  <c r="AA69" i="76"/>
  <c r="K69" i="76"/>
  <c r="AZ43" i="76"/>
  <c r="X69" i="76"/>
  <c r="AF69" i="76"/>
  <c r="H69" i="76"/>
  <c r="AZ49" i="76"/>
  <c r="AL7" i="76"/>
  <c r="AD62" i="75"/>
  <c r="AD7" i="76" s="1"/>
  <c r="AD70" i="76" s="1"/>
  <c r="V62" i="75"/>
  <c r="V7" i="76" s="1"/>
  <c r="N62" i="75"/>
  <c r="N7" i="76" s="1"/>
  <c r="F62" i="75"/>
  <c r="F7" i="76" s="1"/>
  <c r="C62" i="75"/>
  <c r="C7" i="76" s="1"/>
  <c r="AS69" i="76"/>
  <c r="AK69" i="76"/>
  <c r="AC69" i="76"/>
  <c r="U69" i="76"/>
  <c r="M69" i="76"/>
  <c r="E69" i="76"/>
  <c r="AR69" i="76"/>
  <c r="AJ69" i="76"/>
  <c r="AB69" i="76"/>
  <c r="T69" i="76"/>
  <c r="L69" i="76"/>
  <c r="D69" i="76"/>
  <c r="AS7" i="76"/>
  <c r="AC62" i="75"/>
  <c r="AC7" i="76" s="1"/>
  <c r="E62" i="75"/>
  <c r="E7" i="76" s="1"/>
  <c r="AB62" i="75"/>
  <c r="AB7" i="76" s="1"/>
  <c r="D62" i="75"/>
  <c r="D7" i="76" s="1"/>
  <c r="AQ7" i="76"/>
  <c r="AA62" i="75"/>
  <c r="AA7" i="76" s="1"/>
  <c r="K62" i="75"/>
  <c r="K7" i="76" s="1"/>
  <c r="AP7" i="76"/>
  <c r="AH7" i="76"/>
  <c r="Z62" i="75"/>
  <c r="Z7" i="76" s="1"/>
  <c r="R62" i="75"/>
  <c r="R7" i="76" s="1"/>
  <c r="J62" i="75"/>
  <c r="J7" i="76" s="1"/>
  <c r="AK7" i="76"/>
  <c r="AK70" i="76" s="1"/>
  <c r="M62" i="75"/>
  <c r="M7" i="76" s="1"/>
  <c r="AR7" i="76"/>
  <c r="T62" i="75"/>
  <c r="T7" i="76" s="1"/>
  <c r="S62" i="75"/>
  <c r="S7" i="76" s="1"/>
  <c r="AG7" i="76"/>
  <c r="Q62" i="75"/>
  <c r="Q7" i="76" s="1"/>
  <c r="Q70" i="76" s="1"/>
  <c r="AN7" i="76"/>
  <c r="AF7" i="76"/>
  <c r="X62" i="75"/>
  <c r="X7" i="76" s="1"/>
  <c r="P62" i="75"/>
  <c r="P7" i="76" s="1"/>
  <c r="P70" i="76" s="1"/>
  <c r="H62" i="75"/>
  <c r="H7" i="76" s="1"/>
  <c r="U62" i="75"/>
  <c r="U7" i="76" s="1"/>
  <c r="AJ7" i="76"/>
  <c r="L62" i="75"/>
  <c r="L7" i="76" s="1"/>
  <c r="AI7" i="76"/>
  <c r="AO7" i="76"/>
  <c r="Y62" i="75"/>
  <c r="Y7" i="76" s="1"/>
  <c r="I62" i="75"/>
  <c r="I7" i="76" s="1"/>
  <c r="AM7" i="76"/>
  <c r="AM70" i="76" s="1"/>
  <c r="AE7" i="76"/>
  <c r="AE70" i="76" s="1"/>
  <c r="W62" i="75"/>
  <c r="W7" i="76" s="1"/>
  <c r="O62" i="75"/>
  <c r="O7" i="76" s="1"/>
  <c r="O70" i="76" s="1"/>
  <c r="G62" i="75"/>
  <c r="G7" i="76" s="1"/>
  <c r="AY70" i="76"/>
  <c r="AZ8" i="76"/>
  <c r="AZ7" i="75"/>
  <c r="AZ26" i="75"/>
  <c r="AZ28" i="75"/>
  <c r="E144" i="47" l="1"/>
  <c r="D146" i="47"/>
  <c r="E145" i="47"/>
  <c r="D147" i="47"/>
  <c r="C146" i="47"/>
  <c r="AS70" i="76"/>
  <c r="C70" i="76"/>
  <c r="G70" i="76"/>
  <c r="AN70" i="76"/>
  <c r="W70" i="76"/>
  <c r="AL70" i="76"/>
  <c r="I70" i="76"/>
  <c r="AF70" i="76"/>
  <c r="AP70" i="76"/>
  <c r="V70" i="76"/>
  <c r="AG70" i="76"/>
  <c r="H70" i="76"/>
  <c r="F70" i="76"/>
  <c r="N70" i="76"/>
  <c r="X70" i="76"/>
  <c r="AA70" i="76"/>
  <c r="Y70" i="76"/>
  <c r="M70" i="76"/>
  <c r="AI70" i="76"/>
  <c r="L70" i="76"/>
  <c r="AJ70" i="76"/>
  <c r="AO70" i="76"/>
  <c r="AQ70" i="76"/>
  <c r="E70" i="76"/>
  <c r="U70" i="76"/>
  <c r="S70" i="76"/>
  <c r="AC70" i="76"/>
  <c r="AR70" i="76"/>
  <c r="AB70" i="76"/>
  <c r="R70" i="76"/>
  <c r="AH70" i="76"/>
  <c r="J70" i="76"/>
  <c r="Z70" i="76"/>
  <c r="K70" i="76"/>
  <c r="AZ69" i="76"/>
  <c r="T70" i="76"/>
  <c r="D70" i="76"/>
  <c r="D60" i="50"/>
  <c r="J8" i="48"/>
  <c r="J9" i="48"/>
  <c r="J10" i="48"/>
  <c r="J11" i="48"/>
  <c r="J12" i="48"/>
  <c r="J13" i="48"/>
  <c r="J14" i="48"/>
  <c r="J15" i="48"/>
  <c r="J16" i="48"/>
  <c r="J17" i="48"/>
  <c r="J18" i="48"/>
  <c r="J19" i="48"/>
  <c r="J20" i="48"/>
  <c r="J21" i="48"/>
  <c r="J22" i="48"/>
  <c r="J23" i="48"/>
  <c r="J24" i="48"/>
  <c r="J25" i="48"/>
  <c r="J26" i="48"/>
  <c r="J27" i="48"/>
  <c r="J28" i="48"/>
  <c r="J29" i="48"/>
  <c r="J30" i="48"/>
  <c r="J31" i="48"/>
  <c r="J32" i="48"/>
  <c r="J33" i="48"/>
  <c r="J34" i="48"/>
  <c r="J35" i="48"/>
  <c r="J36" i="48"/>
  <c r="J37" i="48"/>
  <c r="J38" i="48"/>
  <c r="J39" i="48"/>
  <c r="J40" i="48"/>
  <c r="J41" i="48"/>
  <c r="J42" i="48"/>
  <c r="J43" i="48"/>
  <c r="J44" i="48"/>
  <c r="J45" i="48"/>
  <c r="J46" i="48"/>
  <c r="J47" i="48"/>
  <c r="J48" i="48"/>
  <c r="J50" i="48"/>
  <c r="J51" i="48"/>
  <c r="J57" i="48"/>
  <c r="J58" i="48"/>
  <c r="J59" i="48"/>
  <c r="J60" i="48"/>
  <c r="E46" i="46"/>
  <c r="E10" i="46"/>
  <c r="E54" i="45"/>
  <c r="G54" i="43"/>
  <c r="E146" i="47" l="1"/>
  <c r="C147" i="47"/>
  <c r="D149" i="47"/>
  <c r="D148" i="47"/>
  <c r="G49" i="43"/>
  <c r="D150" i="47" l="1"/>
  <c r="E147" i="47"/>
  <c r="C148" i="47"/>
  <c r="L15" i="43"/>
  <c r="L16" i="43"/>
  <c r="L17" i="43"/>
  <c r="G15" i="43"/>
  <c r="G16" i="43"/>
  <c r="D152" i="47" l="1"/>
  <c r="E148" i="47"/>
  <c r="C149" i="47"/>
  <c r="D151" i="47"/>
  <c r="L19" i="41"/>
  <c r="G19" i="41"/>
  <c r="C151" i="47" l="1"/>
  <c r="C150" i="47"/>
  <c r="D153" i="47"/>
  <c r="C152" i="47"/>
  <c r="E149" i="47"/>
  <c r="J50" i="37"/>
  <c r="F50" i="37"/>
  <c r="J47" i="37"/>
  <c r="F47" i="37"/>
  <c r="E46" i="37"/>
  <c r="D46" i="37"/>
  <c r="C46" i="37"/>
  <c r="F9" i="37"/>
  <c r="F10" i="37"/>
  <c r="F13" i="37"/>
  <c r="F14" i="37"/>
  <c r="F15" i="37"/>
  <c r="F16" i="37"/>
  <c r="F17" i="37"/>
  <c r="J15" i="37"/>
  <c r="J16" i="37"/>
  <c r="J21" i="36"/>
  <c r="F21" i="36"/>
  <c r="D154" i="47" l="1"/>
  <c r="E151" i="47"/>
  <c r="C154" i="47"/>
  <c r="E152" i="47"/>
  <c r="C155" i="47"/>
  <c r="C153" i="47"/>
  <c r="E150" i="47"/>
  <c r="J46" i="37"/>
  <c r="J49" i="37"/>
  <c r="F49" i="37"/>
  <c r="F46" i="37"/>
  <c r="E155" i="47" l="1"/>
  <c r="E154" i="47"/>
  <c r="C157" i="47"/>
  <c r="D156" i="47"/>
  <c r="D157" i="47" s="1"/>
  <c r="C156" i="47"/>
  <c r="E153" i="47"/>
  <c r="D155" i="47"/>
  <c r="H17" i="276"/>
  <c r="H16" i="276"/>
  <c r="H15" i="276"/>
  <c r="H14" i="276"/>
  <c r="G13" i="276"/>
  <c r="F13" i="276"/>
  <c r="E13" i="276"/>
  <c r="H12" i="276"/>
  <c r="H11" i="276"/>
  <c r="H9" i="276"/>
  <c r="H8" i="276"/>
  <c r="G7" i="276"/>
  <c r="F7" i="276"/>
  <c r="E7" i="276"/>
  <c r="D160" i="47" l="1"/>
  <c r="E157" i="47"/>
  <c r="D158" i="47"/>
  <c r="E156" i="47"/>
  <c r="D159" i="47"/>
  <c r="C158" i="47"/>
  <c r="E18" i="276"/>
  <c r="G18" i="276"/>
  <c r="F18" i="276"/>
  <c r="H13" i="276"/>
  <c r="H7" i="276"/>
  <c r="E158" i="47" l="1"/>
  <c r="C159" i="47"/>
  <c r="D161" i="47"/>
  <c r="C160" i="47"/>
  <c r="H18" i="276"/>
  <c r="D10" i="17"/>
  <c r="D7" i="17"/>
  <c r="E160" i="47" l="1"/>
  <c r="E159" i="47"/>
  <c r="C162" i="47"/>
  <c r="D162" i="47"/>
  <c r="C161" i="47"/>
  <c r="D163" i="47"/>
  <c r="D14" i="17"/>
  <c r="C11" i="264"/>
  <c r="C9" i="169"/>
  <c r="D16" i="147"/>
  <c r="E16" i="147"/>
  <c r="F16" i="147"/>
  <c r="G16" i="147"/>
  <c r="H16" i="147"/>
  <c r="I16" i="147"/>
  <c r="J16" i="147"/>
  <c r="C16" i="147"/>
  <c r="D43" i="135"/>
  <c r="E43" i="135"/>
  <c r="F43" i="135"/>
  <c r="C43" i="135"/>
  <c r="C24" i="135"/>
  <c r="C18" i="135"/>
  <c r="D18" i="135"/>
  <c r="E18" i="135"/>
  <c r="F18" i="135"/>
  <c r="F15" i="135"/>
  <c r="E15" i="135"/>
  <c r="D15" i="135"/>
  <c r="C15" i="135"/>
  <c r="F11" i="135"/>
  <c r="E11" i="135"/>
  <c r="D11" i="135"/>
  <c r="C11" i="135"/>
  <c r="D8" i="135"/>
  <c r="E8" i="135"/>
  <c r="F8" i="135"/>
  <c r="C8" i="135"/>
  <c r="D44" i="134"/>
  <c r="E44" i="134"/>
  <c r="F44" i="134"/>
  <c r="C44" i="134"/>
  <c r="D34" i="134"/>
  <c r="E34" i="134"/>
  <c r="F34" i="134"/>
  <c r="C34" i="134"/>
  <c r="D18" i="134"/>
  <c r="E18" i="134"/>
  <c r="F18" i="134"/>
  <c r="C18" i="134"/>
  <c r="F15" i="134"/>
  <c r="E15" i="134"/>
  <c r="D15" i="134"/>
  <c r="C15" i="134"/>
  <c r="F11" i="134"/>
  <c r="E11" i="134"/>
  <c r="D11" i="134"/>
  <c r="C11" i="134"/>
  <c r="D8" i="134"/>
  <c r="E8" i="134"/>
  <c r="C8" i="134"/>
  <c r="E9" i="132"/>
  <c r="E10" i="132"/>
  <c r="E11" i="132"/>
  <c r="E12" i="132"/>
  <c r="E13" i="132"/>
  <c r="E14" i="132"/>
  <c r="E15" i="132"/>
  <c r="E16" i="132"/>
  <c r="E17" i="132"/>
  <c r="E18" i="132"/>
  <c r="E19" i="132"/>
  <c r="E20" i="132"/>
  <c r="E21" i="132"/>
  <c r="E22" i="132"/>
  <c r="E23" i="132"/>
  <c r="E27" i="132"/>
  <c r="E28" i="132"/>
  <c r="E29" i="132"/>
  <c r="E30" i="132"/>
  <c r="E31" i="132"/>
  <c r="E32" i="132"/>
  <c r="E33" i="132"/>
  <c r="E34" i="132"/>
  <c r="E35" i="132"/>
  <c r="E36" i="132"/>
  <c r="E37" i="132"/>
  <c r="E38" i="132"/>
  <c r="E39" i="132"/>
  <c r="E8" i="132"/>
  <c r="E9" i="129"/>
  <c r="E10" i="129"/>
  <c r="E11" i="129"/>
  <c r="E12" i="129"/>
  <c r="E13" i="129"/>
  <c r="E14" i="129"/>
  <c r="E15" i="129"/>
  <c r="E16" i="129"/>
  <c r="E17" i="129"/>
  <c r="E18" i="129"/>
  <c r="E19" i="129"/>
  <c r="E20" i="129"/>
  <c r="E21" i="129"/>
  <c r="E22" i="129"/>
  <c r="E23" i="129"/>
  <c r="E27" i="129"/>
  <c r="E28" i="129"/>
  <c r="E29" i="129"/>
  <c r="E30" i="129"/>
  <c r="E31" i="129"/>
  <c r="E32" i="129"/>
  <c r="E33" i="129"/>
  <c r="E34" i="129"/>
  <c r="E35" i="129"/>
  <c r="E36" i="129"/>
  <c r="E37" i="129"/>
  <c r="E38" i="129"/>
  <c r="E8" i="129"/>
  <c r="E9" i="273"/>
  <c r="E10" i="273"/>
  <c r="E11" i="273"/>
  <c r="E12" i="273"/>
  <c r="E13" i="273"/>
  <c r="E14" i="273"/>
  <c r="E15" i="273"/>
  <c r="E16" i="273"/>
  <c r="E17" i="273"/>
  <c r="E18" i="273"/>
  <c r="E19" i="273"/>
  <c r="E20" i="273"/>
  <c r="E21" i="273"/>
  <c r="E25" i="273"/>
  <c r="E26" i="273"/>
  <c r="E27" i="273"/>
  <c r="E28" i="273"/>
  <c r="E29" i="273"/>
  <c r="E30" i="273"/>
  <c r="E31" i="273"/>
  <c r="E32" i="273"/>
  <c r="E33" i="273"/>
  <c r="E34" i="273"/>
  <c r="E35" i="273"/>
  <c r="E36" i="273"/>
  <c r="E37" i="273"/>
  <c r="E38" i="273"/>
  <c r="E8" i="273"/>
  <c r="AZ19" i="75"/>
  <c r="AZ62" i="75" s="1"/>
  <c r="AZ7" i="76" s="1"/>
  <c r="AZ70" i="76" s="1"/>
  <c r="BH38" i="73"/>
  <c r="BG38" i="73"/>
  <c r="BH36" i="73"/>
  <c r="BG36" i="73"/>
  <c r="BH29" i="73"/>
  <c r="BG29" i="73"/>
  <c r="BH21" i="73"/>
  <c r="BG21" i="73"/>
  <c r="BH18" i="73"/>
  <c r="BG18" i="73"/>
  <c r="BH15" i="73"/>
  <c r="BG15" i="73"/>
  <c r="BH8" i="73"/>
  <c r="BG8" i="73"/>
  <c r="BI71" i="70"/>
  <c r="BJ71" i="70"/>
  <c r="BI65" i="70"/>
  <c r="BJ65" i="70"/>
  <c r="BI77" i="68"/>
  <c r="BJ77" i="68"/>
  <c r="BI71" i="68"/>
  <c r="BJ71" i="68"/>
  <c r="P55" i="61"/>
  <c r="C164" i="47" l="1"/>
  <c r="E161" i="47"/>
  <c r="D164" i="47"/>
  <c r="D165" i="47" s="1"/>
  <c r="C163" i="47"/>
  <c r="E162" i="47"/>
  <c r="C165" i="47"/>
  <c r="P53" i="61"/>
  <c r="P54" i="61" s="1"/>
  <c r="BG40" i="73"/>
  <c r="BE77" i="68" s="1"/>
  <c r="E41" i="129"/>
  <c r="G8" i="135"/>
  <c r="G15" i="135"/>
  <c r="G24" i="135"/>
  <c r="G43" i="135"/>
  <c r="E41" i="273"/>
  <c r="E41" i="132"/>
  <c r="BH40" i="73"/>
  <c r="G18" i="135"/>
  <c r="BE106" i="72"/>
  <c r="BE107" i="72" s="1"/>
  <c r="BG50" i="73"/>
  <c r="G11" i="135"/>
  <c r="G33" i="135"/>
  <c r="BG76" i="68"/>
  <c r="BG70" i="70"/>
  <c r="G8" i="134"/>
  <c r="G34" i="134"/>
  <c r="G44" i="134"/>
  <c r="G18" i="134"/>
  <c r="G15" i="134"/>
  <c r="G11" i="134"/>
  <c r="H54" i="61"/>
  <c r="L54" i="61"/>
  <c r="E54" i="61"/>
  <c r="I54" i="61"/>
  <c r="M54" i="61"/>
  <c r="G54" i="61"/>
  <c r="N54" i="61"/>
  <c r="C40" i="62"/>
  <c r="D40" i="62"/>
  <c r="E40" i="62"/>
  <c r="F40" i="62"/>
  <c r="G40" i="62"/>
  <c r="H40" i="62"/>
  <c r="I40" i="62"/>
  <c r="J40" i="62"/>
  <c r="K40" i="62"/>
  <c r="L40" i="62"/>
  <c r="M40" i="62"/>
  <c r="N40" i="62"/>
  <c r="O40" i="62"/>
  <c r="C50" i="54"/>
  <c r="C49" i="54" s="1"/>
  <c r="F39" i="54"/>
  <c r="E38" i="47"/>
  <c r="E39" i="47"/>
  <c r="E40" i="47"/>
  <c r="E41" i="47"/>
  <c r="E42" i="47"/>
  <c r="E43" i="47"/>
  <c r="E44" i="47"/>
  <c r="E45" i="47"/>
  <c r="E46" i="47"/>
  <c r="E29" i="47"/>
  <c r="E11" i="47"/>
  <c r="E12" i="47"/>
  <c r="E13" i="47"/>
  <c r="E14" i="47"/>
  <c r="E15" i="47"/>
  <c r="E16" i="47"/>
  <c r="E18" i="47"/>
  <c r="E19" i="47"/>
  <c r="E20" i="47"/>
  <c r="E21" i="47"/>
  <c r="E22" i="47"/>
  <c r="E23" i="47"/>
  <c r="E24" i="47"/>
  <c r="E8" i="47"/>
  <c r="E16" i="45"/>
  <c r="C76" i="44"/>
  <c r="D76" i="44"/>
  <c r="C76" i="46"/>
  <c r="E75" i="44"/>
  <c r="E74" i="44"/>
  <c r="E75" i="46"/>
  <c r="E73" i="44"/>
  <c r="E74" i="46"/>
  <c r="E72" i="44"/>
  <c r="E73" i="46"/>
  <c r="E71" i="44"/>
  <c r="E72" i="46"/>
  <c r="E70" i="44"/>
  <c r="E71" i="46"/>
  <c r="E69" i="44"/>
  <c r="E69" i="46"/>
  <c r="C65" i="44"/>
  <c r="D65" i="44"/>
  <c r="E61" i="44"/>
  <c r="E63" i="44"/>
  <c r="E64" i="44"/>
  <c r="E61" i="46"/>
  <c r="E62" i="46"/>
  <c r="E63" i="46"/>
  <c r="E60" i="44"/>
  <c r="E60" i="46"/>
  <c r="C56" i="44"/>
  <c r="D56" i="44"/>
  <c r="C56" i="46"/>
  <c r="D56" i="46"/>
  <c r="E54" i="46"/>
  <c r="E55" i="46"/>
  <c r="E51" i="44"/>
  <c r="E51" i="46"/>
  <c r="D47" i="46"/>
  <c r="C47" i="46"/>
  <c r="E16" i="46"/>
  <c r="E17" i="46"/>
  <c r="E18" i="46"/>
  <c r="E19" i="46"/>
  <c r="E20" i="46"/>
  <c r="E21" i="46"/>
  <c r="E22" i="46"/>
  <c r="E23" i="46"/>
  <c r="E24" i="46"/>
  <c r="E25" i="46"/>
  <c r="E26" i="46"/>
  <c r="E27" i="46"/>
  <c r="E28" i="46"/>
  <c r="E29" i="46"/>
  <c r="E30" i="46"/>
  <c r="E31" i="46"/>
  <c r="E32" i="46"/>
  <c r="E33" i="46"/>
  <c r="E34" i="46"/>
  <c r="E35" i="46"/>
  <c r="E36" i="46"/>
  <c r="E37" i="46"/>
  <c r="E38" i="46"/>
  <c r="E39" i="46"/>
  <c r="E40" i="46"/>
  <c r="E42" i="46"/>
  <c r="E43" i="46"/>
  <c r="E44" i="46"/>
  <c r="E45" i="46"/>
  <c r="E15" i="46"/>
  <c r="C12" i="46"/>
  <c r="C78" i="46" s="1"/>
  <c r="D12" i="46"/>
  <c r="D78" i="46" s="1"/>
  <c r="E11" i="46"/>
  <c r="E9" i="46"/>
  <c r="L51" i="43"/>
  <c r="L19" i="43"/>
  <c r="L18" i="43"/>
  <c r="G17" i="43"/>
  <c r="G18" i="43"/>
  <c r="G19" i="43"/>
  <c r="G28" i="43"/>
  <c r="G27" i="43"/>
  <c r="G26" i="43"/>
  <c r="G25" i="43"/>
  <c r="G51" i="43"/>
  <c r="G22" i="43"/>
  <c r="G21" i="43"/>
  <c r="G29" i="43"/>
  <c r="G31" i="43"/>
  <c r="G33" i="43"/>
  <c r="G36" i="43"/>
  <c r="G38" i="43"/>
  <c r="G39" i="43"/>
  <c r="G42" i="43"/>
  <c r="G43" i="43"/>
  <c r="G44" i="43"/>
  <c r="G45" i="43"/>
  <c r="G46" i="43"/>
  <c r="G48" i="43"/>
  <c r="G56" i="43"/>
  <c r="E165" i="47" l="1"/>
  <c r="C166" i="47"/>
  <c r="E163" i="47"/>
  <c r="E164" i="47"/>
  <c r="C167" i="47"/>
  <c r="D166" i="47"/>
  <c r="D167" i="47" s="1"/>
  <c r="O54" i="61"/>
  <c r="K54" i="61"/>
  <c r="C54" i="61"/>
  <c r="D54" i="61"/>
  <c r="J54" i="61"/>
  <c r="F54" i="61"/>
  <c r="C80" i="46"/>
  <c r="BE71" i="70"/>
  <c r="D80" i="46"/>
  <c r="E76" i="46"/>
  <c r="BG51" i="73"/>
  <c r="BG55" i="73" s="1"/>
  <c r="BE111" i="72"/>
  <c r="BF71" i="70"/>
  <c r="BF106" i="72"/>
  <c r="BF107" i="72" s="1"/>
  <c r="BF111" i="72" s="1"/>
  <c r="BF77" i="68"/>
  <c r="BH50" i="73"/>
  <c r="BH76" i="68"/>
  <c r="BH70" i="70"/>
  <c r="BG46" i="73"/>
  <c r="E56" i="46"/>
  <c r="E12" i="46"/>
  <c r="E78" i="46" s="1"/>
  <c r="E47" i="46"/>
  <c r="E65" i="44"/>
  <c r="E76" i="44"/>
  <c r="E56" i="44"/>
  <c r="L64" i="41"/>
  <c r="L61" i="41"/>
  <c r="L60" i="41"/>
  <c r="L58" i="41"/>
  <c r="L57" i="41"/>
  <c r="L56" i="41"/>
  <c r="L55" i="41"/>
  <c r="L53" i="41"/>
  <c r="L52" i="41"/>
  <c r="L49" i="41"/>
  <c r="L48" i="41"/>
  <c r="L46" i="41"/>
  <c r="L45" i="41"/>
  <c r="L44" i="41"/>
  <c r="L43" i="41"/>
  <c r="L42" i="41"/>
  <c r="L41" i="41"/>
  <c r="L40" i="41"/>
  <c r="L39" i="41"/>
  <c r="L38" i="41"/>
  <c r="L37" i="41"/>
  <c r="L36" i="41"/>
  <c r="L34" i="41"/>
  <c r="L33" i="41"/>
  <c r="L32" i="41"/>
  <c r="L31" i="41"/>
  <c r="L25" i="41"/>
  <c r="L24" i="41"/>
  <c r="L22" i="41"/>
  <c r="L20" i="41"/>
  <c r="L18" i="41"/>
  <c r="L17" i="41"/>
  <c r="L15" i="41"/>
  <c r="L14" i="41"/>
  <c r="L13" i="41"/>
  <c r="L12" i="41"/>
  <c r="L11" i="41"/>
  <c r="L10" i="41"/>
  <c r="L21" i="41"/>
  <c r="G10" i="41"/>
  <c r="G11" i="41"/>
  <c r="G12" i="41"/>
  <c r="G13" i="41"/>
  <c r="G14" i="41"/>
  <c r="G15" i="41"/>
  <c r="G17" i="41"/>
  <c r="G18" i="41"/>
  <c r="G20" i="41"/>
  <c r="G22" i="41"/>
  <c r="G24" i="41"/>
  <c r="G25" i="41"/>
  <c r="G31" i="41"/>
  <c r="G32" i="41"/>
  <c r="G33" i="41"/>
  <c r="G34" i="41"/>
  <c r="G36" i="41"/>
  <c r="G37" i="41"/>
  <c r="G38" i="41"/>
  <c r="G39" i="41"/>
  <c r="G40" i="41"/>
  <c r="G41" i="41"/>
  <c r="G42" i="41"/>
  <c r="G43" i="41"/>
  <c r="G44" i="41"/>
  <c r="G45" i="41"/>
  <c r="G46" i="41"/>
  <c r="G48" i="41"/>
  <c r="G49" i="41"/>
  <c r="G52" i="41"/>
  <c r="G53" i="41"/>
  <c r="G55" i="41"/>
  <c r="G56" i="41"/>
  <c r="G57" i="41"/>
  <c r="G58" i="41"/>
  <c r="G60" i="41"/>
  <c r="G61" i="41"/>
  <c r="G64" i="41"/>
  <c r="G21" i="41"/>
  <c r="J53" i="37"/>
  <c r="J45" i="37"/>
  <c r="J43" i="37"/>
  <c r="J41" i="37"/>
  <c r="J39" i="37"/>
  <c r="J38" i="37"/>
  <c r="J37" i="37"/>
  <c r="J36" i="37"/>
  <c r="J30" i="37"/>
  <c r="J28" i="37"/>
  <c r="J22" i="37"/>
  <c r="J21" i="37"/>
  <c r="J20" i="37"/>
  <c r="J19" i="37"/>
  <c r="J17" i="37"/>
  <c r="J14" i="37"/>
  <c r="J13" i="37"/>
  <c r="J10" i="37"/>
  <c r="J9" i="37"/>
  <c r="F19" i="37"/>
  <c r="F20" i="37"/>
  <c r="F21" i="37"/>
  <c r="F22" i="37"/>
  <c r="F28" i="37"/>
  <c r="F30" i="37"/>
  <c r="F36" i="37"/>
  <c r="F37" i="37"/>
  <c r="F38" i="37"/>
  <c r="F39" i="37"/>
  <c r="F41" i="37"/>
  <c r="F43" i="37"/>
  <c r="F45" i="37"/>
  <c r="F53" i="37"/>
  <c r="J62" i="36"/>
  <c r="J59" i="36"/>
  <c r="J60" i="36"/>
  <c r="J57" i="36"/>
  <c r="J56" i="36"/>
  <c r="J55" i="36"/>
  <c r="J54" i="36"/>
  <c r="J52" i="36"/>
  <c r="J51" i="36"/>
  <c r="J48" i="36"/>
  <c r="J47" i="36"/>
  <c r="J45" i="36"/>
  <c r="J44" i="36"/>
  <c r="J43" i="36"/>
  <c r="J42" i="36"/>
  <c r="J41" i="36"/>
  <c r="J40" i="36"/>
  <c r="J39" i="36"/>
  <c r="J38" i="36"/>
  <c r="J37" i="36"/>
  <c r="J36" i="36"/>
  <c r="J35" i="36"/>
  <c r="J33" i="36"/>
  <c r="J32" i="36"/>
  <c r="J31" i="36"/>
  <c r="J30" i="36"/>
  <c r="J29" i="36"/>
  <c r="J23" i="36"/>
  <c r="J20" i="36"/>
  <c r="J19" i="36"/>
  <c r="J18" i="36"/>
  <c r="J17" i="36"/>
  <c r="J15" i="36"/>
  <c r="J14" i="36"/>
  <c r="J13" i="36"/>
  <c r="J12" i="36"/>
  <c r="J11" i="36"/>
  <c r="J10" i="36"/>
  <c r="J9" i="36"/>
  <c r="F23" i="36"/>
  <c r="F29" i="36"/>
  <c r="F30" i="36"/>
  <c r="F31" i="36"/>
  <c r="F32" i="36"/>
  <c r="F33" i="36"/>
  <c r="F35" i="36"/>
  <c r="F36" i="36"/>
  <c r="F37" i="36"/>
  <c r="F38" i="36"/>
  <c r="F39" i="36"/>
  <c r="F40" i="36"/>
  <c r="F41" i="36"/>
  <c r="F42" i="36"/>
  <c r="F43" i="36"/>
  <c r="F44" i="36"/>
  <c r="F45" i="36"/>
  <c r="F47" i="36"/>
  <c r="F48" i="36"/>
  <c r="F51" i="36"/>
  <c r="F52" i="36"/>
  <c r="F54" i="36"/>
  <c r="F55" i="36"/>
  <c r="F56" i="36"/>
  <c r="F57" i="36"/>
  <c r="F60" i="36"/>
  <c r="F59" i="36"/>
  <c r="F62" i="36"/>
  <c r="F10" i="36"/>
  <c r="F11" i="36"/>
  <c r="F12" i="36"/>
  <c r="F13" i="36"/>
  <c r="F14" i="36"/>
  <c r="F15" i="36"/>
  <c r="F17" i="36"/>
  <c r="F18" i="36"/>
  <c r="F19" i="36"/>
  <c r="F20" i="36"/>
  <c r="F9" i="36"/>
  <c r="E167" i="47" l="1"/>
  <c r="C169" i="47"/>
  <c r="E166" i="47"/>
  <c r="C168" i="47"/>
  <c r="D168" i="47"/>
  <c r="BE62" i="71"/>
  <c r="E80" i="46"/>
  <c r="BE108" i="72"/>
  <c r="BH51" i="73"/>
  <c r="BH55" i="73" s="1"/>
  <c r="BG56" i="73" s="1"/>
  <c r="C170" i="47" l="1"/>
  <c r="C171" i="47" s="1"/>
  <c r="D169" i="47"/>
  <c r="E168" i="47"/>
  <c r="BG52" i="73"/>
  <c r="H17" i="28"/>
  <c r="H16" i="28"/>
  <c r="H15" i="28"/>
  <c r="H14" i="28"/>
  <c r="H9" i="28"/>
  <c r="H10" i="28"/>
  <c r="H11" i="28"/>
  <c r="H12" i="28"/>
  <c r="H8" i="28"/>
  <c r="D35" i="31"/>
  <c r="E35" i="31"/>
  <c r="F35" i="31"/>
  <c r="G35" i="31"/>
  <c r="I35" i="31"/>
  <c r="J35" i="31"/>
  <c r="K35" i="31"/>
  <c r="L35" i="31"/>
  <c r="I9" i="31"/>
  <c r="J9" i="31"/>
  <c r="K9" i="31"/>
  <c r="L9" i="31"/>
  <c r="D9" i="31"/>
  <c r="E9" i="31"/>
  <c r="F9" i="31"/>
  <c r="G9" i="31"/>
  <c r="C10" i="31"/>
  <c r="F13" i="29"/>
  <c r="E13" i="29"/>
  <c r="C172" i="47" l="1"/>
  <c r="D170" i="47"/>
  <c r="E170" i="47" s="1"/>
  <c r="E169" i="47"/>
  <c r="G13" i="29"/>
  <c r="H13" i="29" s="1"/>
  <c r="C29" i="270"/>
  <c r="D171" i="47" l="1"/>
  <c r="C173" i="47"/>
  <c r="D172" i="47"/>
  <c r="E172" i="47" s="1"/>
  <c r="I41" i="273"/>
  <c r="H41" i="273"/>
  <c r="G41" i="273"/>
  <c r="F41" i="273"/>
  <c r="E173" i="47" l="1"/>
  <c r="D174" i="47"/>
  <c r="E171" i="47"/>
  <c r="C174" i="47"/>
  <c r="D173" i="47"/>
  <c r="E7" i="29"/>
  <c r="F7" i="29"/>
  <c r="G7" i="29"/>
  <c r="C175" i="47" l="1"/>
  <c r="D175" i="47"/>
  <c r="E174" i="47"/>
  <c r="D25" i="15"/>
  <c r="H7" i="29"/>
  <c r="F7" i="208"/>
  <c r="F19" i="208" s="1"/>
  <c r="D7" i="208"/>
  <c r="C7" i="208"/>
  <c r="F19" i="206"/>
  <c r="D19" i="206"/>
  <c r="C19" i="206"/>
  <c r="F14" i="206"/>
  <c r="D14" i="206"/>
  <c r="C14" i="206"/>
  <c r="F8" i="206"/>
  <c r="D8" i="206"/>
  <c r="C8" i="206"/>
  <c r="D176" i="47" l="1"/>
  <c r="E175" i="47"/>
  <c r="C176" i="47"/>
  <c r="C177" i="47" s="1"/>
  <c r="E7" i="208"/>
  <c r="E19" i="208" s="1"/>
  <c r="E14" i="206"/>
  <c r="E19" i="206"/>
  <c r="E8" i="206"/>
  <c r="D24" i="172"/>
  <c r="C24" i="172"/>
  <c r="C18" i="171"/>
  <c r="C20" i="170"/>
  <c r="D19" i="168"/>
  <c r="C19" i="168"/>
  <c r="E7" i="167"/>
  <c r="E9" i="167"/>
  <c r="D10" i="167"/>
  <c r="E8" i="167"/>
  <c r="E177" i="47" l="1"/>
  <c r="C178" i="47"/>
  <c r="E176" i="47"/>
  <c r="C179" i="47"/>
  <c r="D179" i="47"/>
  <c r="D177" i="47"/>
  <c r="D178" i="47"/>
  <c r="F20" i="208"/>
  <c r="F26" i="206"/>
  <c r="C10" i="167"/>
  <c r="E10" i="167" s="1"/>
  <c r="C14" i="165"/>
  <c r="E179" i="47" l="1"/>
  <c r="E178" i="47"/>
  <c r="C180" i="47"/>
  <c r="D180" i="47"/>
  <c r="C13" i="160"/>
  <c r="F16" i="146"/>
  <c r="C67" i="144"/>
  <c r="D49" i="143"/>
  <c r="E45" i="137"/>
  <c r="E44" i="137"/>
  <c r="E43" i="137"/>
  <c r="E42" i="137"/>
  <c r="D41" i="137"/>
  <c r="C41" i="137"/>
  <c r="E41" i="137" s="1"/>
  <c r="E40" i="137"/>
  <c r="E39" i="137"/>
  <c r="E37" i="137"/>
  <c r="E36" i="137"/>
  <c r="E35" i="137"/>
  <c r="E34" i="137"/>
  <c r="G34" i="137" s="1"/>
  <c r="E33" i="137"/>
  <c r="E32" i="137"/>
  <c r="E30" i="137"/>
  <c r="E29" i="137"/>
  <c r="E28" i="137"/>
  <c r="E27" i="137"/>
  <c r="E26" i="137"/>
  <c r="E25" i="137"/>
  <c r="E24" i="137"/>
  <c r="D23" i="137"/>
  <c r="C23" i="137"/>
  <c r="E21" i="137"/>
  <c r="G21" i="137" s="1"/>
  <c r="E20" i="137"/>
  <c r="E19" i="137"/>
  <c r="E18" i="137"/>
  <c r="E16" i="137"/>
  <c r="G16" i="137" s="1"/>
  <c r="E15" i="137"/>
  <c r="D14" i="137"/>
  <c r="C14" i="137"/>
  <c r="D11" i="137"/>
  <c r="C11" i="137"/>
  <c r="D8" i="137"/>
  <c r="C8" i="137"/>
  <c r="E46" i="136"/>
  <c r="E45" i="136"/>
  <c r="E44" i="136"/>
  <c r="E43" i="136"/>
  <c r="D42" i="136"/>
  <c r="C42" i="136"/>
  <c r="E41" i="136"/>
  <c r="E40" i="136"/>
  <c r="E39" i="136"/>
  <c r="E38" i="136"/>
  <c r="E37" i="136"/>
  <c r="E35" i="136"/>
  <c r="E34" i="136"/>
  <c r="E33" i="136"/>
  <c r="D32" i="136"/>
  <c r="C32" i="136"/>
  <c r="E32" i="136" s="1"/>
  <c r="E31" i="136"/>
  <c r="E30" i="136"/>
  <c r="E29" i="136"/>
  <c r="E28" i="136"/>
  <c r="E27" i="136"/>
  <c r="E26" i="136"/>
  <c r="E25" i="136"/>
  <c r="D24" i="136"/>
  <c r="C24" i="136"/>
  <c r="E23" i="136"/>
  <c r="E22" i="136"/>
  <c r="G22" i="136" s="1"/>
  <c r="E21" i="136"/>
  <c r="E20" i="136"/>
  <c r="E18" i="136"/>
  <c r="D17" i="136"/>
  <c r="C17" i="136"/>
  <c r="E16" i="136"/>
  <c r="E15" i="136"/>
  <c r="D14" i="136"/>
  <c r="C14" i="136"/>
  <c r="E13" i="136"/>
  <c r="E12" i="136"/>
  <c r="D11" i="136"/>
  <c r="C11" i="136"/>
  <c r="D8" i="136"/>
  <c r="C8" i="136"/>
  <c r="H47" i="135"/>
  <c r="F45" i="137" s="1"/>
  <c r="H46" i="135"/>
  <c r="F44" i="137" s="1"/>
  <c r="H45" i="135"/>
  <c r="F43" i="137" s="1"/>
  <c r="H42" i="135"/>
  <c r="F40" i="137" s="1"/>
  <c r="H41" i="135"/>
  <c r="F39" i="137" s="1"/>
  <c r="H40" i="135"/>
  <c r="F37" i="137" s="1"/>
  <c r="H39" i="135"/>
  <c r="F36" i="137" s="1"/>
  <c r="H38" i="135"/>
  <c r="F35" i="137" s="1"/>
  <c r="H36" i="135"/>
  <c r="F34" i="137" s="1"/>
  <c r="H35" i="135"/>
  <c r="F33" i="137" s="1"/>
  <c r="H34" i="135"/>
  <c r="F32" i="137" s="1"/>
  <c r="H32" i="135"/>
  <c r="H30" i="135"/>
  <c r="F28" i="137" s="1"/>
  <c r="G28" i="137" s="1"/>
  <c r="H29" i="135"/>
  <c r="F27" i="137" s="1"/>
  <c r="G27" i="137" s="1"/>
  <c r="H27" i="135"/>
  <c r="F26" i="137" s="1"/>
  <c r="G26" i="137" s="1"/>
  <c r="H26" i="135"/>
  <c r="F25" i="137" s="1"/>
  <c r="G22" i="137"/>
  <c r="H22" i="135"/>
  <c r="F20" i="137" s="1"/>
  <c r="H21" i="135"/>
  <c r="F19" i="137" s="1"/>
  <c r="H19" i="135"/>
  <c r="F18" i="137" s="1"/>
  <c r="H17" i="135"/>
  <c r="F16" i="137" s="1"/>
  <c r="H14" i="135"/>
  <c r="F13" i="137" s="1"/>
  <c r="G13" i="137" s="1"/>
  <c r="H12" i="135"/>
  <c r="F12" i="137" s="1"/>
  <c r="G12" i="137" s="1"/>
  <c r="F48" i="135"/>
  <c r="F49" i="135" s="1"/>
  <c r="E48" i="135"/>
  <c r="E49" i="135" s="1"/>
  <c r="D48" i="135"/>
  <c r="D49" i="135" s="1"/>
  <c r="C48" i="135"/>
  <c r="C49" i="135" s="1"/>
  <c r="H10" i="135"/>
  <c r="F10" i="137" s="1"/>
  <c r="G10" i="137" s="1"/>
  <c r="H48" i="134"/>
  <c r="F46" i="136" s="1"/>
  <c r="H47" i="134"/>
  <c r="F45" i="136" s="1"/>
  <c r="H46" i="134"/>
  <c r="F44" i="136" s="1"/>
  <c r="H45" i="134"/>
  <c r="F43" i="136" s="1"/>
  <c r="H44" i="134"/>
  <c r="F42" i="136" s="1"/>
  <c r="H43" i="134"/>
  <c r="F41" i="136" s="1"/>
  <c r="H42" i="134"/>
  <c r="F40" i="136" s="1"/>
  <c r="H41" i="134"/>
  <c r="F39" i="136" s="1"/>
  <c r="H40" i="134"/>
  <c r="F38" i="136" s="1"/>
  <c r="H38" i="134"/>
  <c r="F37" i="136" s="1"/>
  <c r="H37" i="134"/>
  <c r="F35" i="136" s="1"/>
  <c r="H36" i="134"/>
  <c r="F34" i="136" s="1"/>
  <c r="H35" i="134"/>
  <c r="F33" i="136" s="1"/>
  <c r="H34" i="134"/>
  <c r="F32" i="136" s="1"/>
  <c r="H32" i="134"/>
  <c r="F31" i="136" s="1"/>
  <c r="H31" i="134"/>
  <c r="F30" i="136" s="1"/>
  <c r="H30" i="134"/>
  <c r="F29" i="136" s="1"/>
  <c r="H29" i="134"/>
  <c r="F28" i="136" s="1"/>
  <c r="H28" i="134"/>
  <c r="F27" i="136" s="1"/>
  <c r="H27" i="134"/>
  <c r="F26" i="136" s="1"/>
  <c r="H26" i="134"/>
  <c r="F25" i="136" s="1"/>
  <c r="H25" i="134"/>
  <c r="F24" i="136" s="1"/>
  <c r="H24" i="134"/>
  <c r="F23" i="136" s="1"/>
  <c r="H22" i="134"/>
  <c r="F21" i="136" s="1"/>
  <c r="H21" i="134"/>
  <c r="F20" i="136" s="1"/>
  <c r="H19" i="134"/>
  <c r="F18" i="136" s="1"/>
  <c r="H18" i="134"/>
  <c r="F17" i="136" s="1"/>
  <c r="H17" i="134"/>
  <c r="F16" i="136" s="1"/>
  <c r="H16" i="134"/>
  <c r="F15" i="136" s="1"/>
  <c r="H15" i="134"/>
  <c r="F14" i="136" s="1"/>
  <c r="H12" i="134"/>
  <c r="F12" i="136" s="1"/>
  <c r="F49" i="134"/>
  <c r="F50" i="134" s="1"/>
  <c r="E49" i="134"/>
  <c r="E50" i="134" s="1"/>
  <c r="D49" i="134"/>
  <c r="D50" i="134" s="1"/>
  <c r="C49" i="134"/>
  <c r="C50" i="134" s="1"/>
  <c r="H10" i="134"/>
  <c r="F10" i="136" s="1"/>
  <c r="G10" i="136" s="1"/>
  <c r="H9" i="134"/>
  <c r="F9" i="136" s="1"/>
  <c r="G9" i="136" s="1"/>
  <c r="H8" i="134"/>
  <c r="F8" i="136" s="1"/>
  <c r="G39" i="133"/>
  <c r="F39" i="133"/>
  <c r="E38" i="133"/>
  <c r="E37" i="133"/>
  <c r="E36" i="133"/>
  <c r="E35" i="133"/>
  <c r="E34" i="133"/>
  <c r="E33" i="133"/>
  <c r="E32" i="133"/>
  <c r="E31" i="133"/>
  <c r="E30" i="133"/>
  <c r="E29" i="133"/>
  <c r="E27" i="133"/>
  <c r="E26" i="133"/>
  <c r="E25" i="133"/>
  <c r="E24" i="133"/>
  <c r="E23" i="133"/>
  <c r="E22" i="133"/>
  <c r="E21" i="133"/>
  <c r="E16" i="133"/>
  <c r="E15" i="133"/>
  <c r="E14" i="133"/>
  <c r="E13" i="133"/>
  <c r="E12" i="133"/>
  <c r="E11" i="133"/>
  <c r="E10" i="133"/>
  <c r="E9" i="133"/>
  <c r="E8" i="133"/>
  <c r="I39" i="130"/>
  <c r="H39" i="130"/>
  <c r="G39" i="130"/>
  <c r="F39" i="130"/>
  <c r="D39" i="130"/>
  <c r="C39" i="130"/>
  <c r="E38" i="130"/>
  <c r="E37" i="130"/>
  <c r="E36" i="130"/>
  <c r="E35" i="130"/>
  <c r="E34" i="130"/>
  <c r="E33" i="130"/>
  <c r="E32" i="130"/>
  <c r="E31" i="130"/>
  <c r="E30" i="130"/>
  <c r="E29" i="130"/>
  <c r="E28" i="130"/>
  <c r="E27" i="130"/>
  <c r="E26" i="130"/>
  <c r="E25" i="130"/>
  <c r="E24" i="130"/>
  <c r="E23" i="130"/>
  <c r="E22" i="130"/>
  <c r="E21" i="130"/>
  <c r="E20" i="130"/>
  <c r="E19" i="130"/>
  <c r="E18" i="130"/>
  <c r="E17" i="130"/>
  <c r="E16" i="130"/>
  <c r="E15" i="130"/>
  <c r="E14" i="130"/>
  <c r="E12" i="130"/>
  <c r="E11" i="130"/>
  <c r="E10" i="130"/>
  <c r="E9" i="130"/>
  <c r="E8" i="130"/>
  <c r="I39" i="127"/>
  <c r="H39" i="127"/>
  <c r="G39" i="127"/>
  <c r="F39" i="127"/>
  <c r="E38" i="127"/>
  <c r="E37" i="127"/>
  <c r="E36" i="127"/>
  <c r="E35" i="127"/>
  <c r="E34" i="127"/>
  <c r="E33" i="127"/>
  <c r="E32" i="127"/>
  <c r="E31" i="127"/>
  <c r="E30" i="127"/>
  <c r="E29" i="127"/>
  <c r="E28" i="127"/>
  <c r="E27" i="127"/>
  <c r="E26" i="127"/>
  <c r="E25" i="127"/>
  <c r="E24" i="127"/>
  <c r="E23" i="127"/>
  <c r="E22" i="127"/>
  <c r="E15" i="127"/>
  <c r="E14" i="127"/>
  <c r="E13" i="127"/>
  <c r="E12" i="127"/>
  <c r="E11" i="127"/>
  <c r="E10" i="127"/>
  <c r="E9" i="127"/>
  <c r="E8" i="127"/>
  <c r="G42" i="124"/>
  <c r="F42" i="124"/>
  <c r="E42" i="124"/>
  <c r="D42" i="124"/>
  <c r="C42" i="124"/>
  <c r="H41" i="124"/>
  <c r="H40" i="124"/>
  <c r="H39" i="124"/>
  <c r="H38" i="124"/>
  <c r="H37" i="124"/>
  <c r="H36" i="124"/>
  <c r="H35" i="124"/>
  <c r="H34" i="124"/>
  <c r="H33" i="124"/>
  <c r="H32" i="124"/>
  <c r="H31" i="124"/>
  <c r="H30" i="124"/>
  <c r="H29" i="124"/>
  <c r="H28" i="124"/>
  <c r="H27" i="124"/>
  <c r="H26" i="124"/>
  <c r="H25" i="124"/>
  <c r="H24" i="124"/>
  <c r="H23" i="124"/>
  <c r="H18" i="124"/>
  <c r="H17" i="124"/>
  <c r="H16" i="124"/>
  <c r="H15" i="124"/>
  <c r="H14" i="124"/>
  <c r="H13" i="124"/>
  <c r="H12" i="124"/>
  <c r="H11" i="124"/>
  <c r="H10" i="124"/>
  <c r="H9" i="124"/>
  <c r="H8" i="124"/>
  <c r="G42" i="123"/>
  <c r="F42" i="123"/>
  <c r="E42" i="123"/>
  <c r="D42" i="123"/>
  <c r="C42" i="123"/>
  <c r="H41" i="123"/>
  <c r="H40" i="123"/>
  <c r="H39" i="123"/>
  <c r="H38" i="123"/>
  <c r="H37" i="123"/>
  <c r="H36" i="123"/>
  <c r="H35" i="123"/>
  <c r="H34" i="123"/>
  <c r="H33" i="123"/>
  <c r="H32" i="123"/>
  <c r="H31" i="123"/>
  <c r="H30" i="123"/>
  <c r="H29" i="123"/>
  <c r="H28" i="123"/>
  <c r="H23" i="123"/>
  <c r="H22" i="123"/>
  <c r="H21" i="123"/>
  <c r="H20" i="123"/>
  <c r="H19" i="123"/>
  <c r="H18" i="123"/>
  <c r="H17" i="123"/>
  <c r="H16" i="123"/>
  <c r="H15" i="123"/>
  <c r="H14" i="123"/>
  <c r="H13" i="123"/>
  <c r="H12" i="123"/>
  <c r="H11" i="123"/>
  <c r="H10" i="123"/>
  <c r="H9" i="123"/>
  <c r="H8" i="123"/>
  <c r="R13" i="74"/>
  <c r="Q13" i="74"/>
  <c r="L13" i="74"/>
  <c r="K13" i="74"/>
  <c r="J13" i="74"/>
  <c r="I13" i="74"/>
  <c r="H13" i="74"/>
  <c r="G13" i="74"/>
  <c r="F13" i="74"/>
  <c r="E13" i="74"/>
  <c r="D13" i="74"/>
  <c r="C13" i="74"/>
  <c r="R8" i="74"/>
  <c r="Q8" i="74"/>
  <c r="L8" i="74"/>
  <c r="L15" i="74" s="1"/>
  <c r="K8" i="74"/>
  <c r="J8" i="74"/>
  <c r="I8" i="74"/>
  <c r="H8" i="74"/>
  <c r="G8" i="74"/>
  <c r="F8" i="74"/>
  <c r="E8" i="74"/>
  <c r="D8" i="74"/>
  <c r="D15" i="74" s="1"/>
  <c r="C8" i="74"/>
  <c r="BJ38" i="73"/>
  <c r="BI38" i="73"/>
  <c r="BF38" i="73"/>
  <c r="BE38" i="73"/>
  <c r="BD38" i="73"/>
  <c r="BC38" i="73"/>
  <c r="AP38" i="73"/>
  <c r="AO38" i="73"/>
  <c r="AN38" i="73"/>
  <c r="AM38" i="73"/>
  <c r="AL38" i="73"/>
  <c r="AK38" i="73"/>
  <c r="AJ38" i="73"/>
  <c r="AI38" i="73"/>
  <c r="AH38" i="73"/>
  <c r="AG38" i="73"/>
  <c r="AF38" i="73"/>
  <c r="AE38" i="73"/>
  <c r="AD38" i="73"/>
  <c r="AC38" i="73"/>
  <c r="AB38" i="73"/>
  <c r="AA38" i="73"/>
  <c r="Z38" i="73"/>
  <c r="Y38" i="73"/>
  <c r="X38" i="73"/>
  <c r="W38" i="73"/>
  <c r="V38" i="73"/>
  <c r="U38" i="73"/>
  <c r="T38" i="73"/>
  <c r="S38" i="73"/>
  <c r="R38" i="73"/>
  <c r="Q38" i="73"/>
  <c r="P38" i="73"/>
  <c r="O38" i="73"/>
  <c r="N38" i="73"/>
  <c r="M38" i="73"/>
  <c r="L38" i="73"/>
  <c r="K38" i="73"/>
  <c r="J38" i="73"/>
  <c r="I38" i="73"/>
  <c r="H38" i="73"/>
  <c r="G38" i="73"/>
  <c r="F38" i="73"/>
  <c r="E38" i="73"/>
  <c r="D38" i="73"/>
  <c r="C38" i="73"/>
  <c r="BJ36" i="73"/>
  <c r="BI36" i="73"/>
  <c r="BF36" i="73"/>
  <c r="BE36" i="73"/>
  <c r="BD36" i="73"/>
  <c r="BC36" i="73"/>
  <c r="AP36" i="73"/>
  <c r="AO36" i="73"/>
  <c r="AN36" i="73"/>
  <c r="AM36" i="73"/>
  <c r="AL36" i="73"/>
  <c r="AK36" i="73"/>
  <c r="AJ36" i="73"/>
  <c r="AI36" i="73"/>
  <c r="AH36" i="73"/>
  <c r="AG36" i="73"/>
  <c r="AF36" i="73"/>
  <c r="AE36" i="73"/>
  <c r="AD36" i="73"/>
  <c r="AC36" i="73"/>
  <c r="AB36" i="73"/>
  <c r="AA36" i="73"/>
  <c r="Z36" i="73"/>
  <c r="Y36" i="73"/>
  <c r="X36" i="73"/>
  <c r="W36" i="73"/>
  <c r="V36" i="73"/>
  <c r="U36" i="73"/>
  <c r="T36" i="73"/>
  <c r="S36" i="73"/>
  <c r="R36" i="73"/>
  <c r="Q36" i="73"/>
  <c r="P36" i="73"/>
  <c r="O36" i="73"/>
  <c r="N36" i="73"/>
  <c r="M36" i="73"/>
  <c r="L36" i="73"/>
  <c r="K36" i="73"/>
  <c r="J36" i="73"/>
  <c r="I36" i="73"/>
  <c r="H36" i="73"/>
  <c r="G36" i="73"/>
  <c r="F36" i="73"/>
  <c r="E36" i="73"/>
  <c r="D36" i="73"/>
  <c r="C36" i="73"/>
  <c r="BJ29" i="73"/>
  <c r="BI29" i="73"/>
  <c r="BF29" i="73"/>
  <c r="BE29" i="73"/>
  <c r="BD29" i="73"/>
  <c r="BC29" i="73"/>
  <c r="AP29" i="73"/>
  <c r="AO29" i="73"/>
  <c r="AN29" i="73"/>
  <c r="AM29" i="73"/>
  <c r="AL29" i="73"/>
  <c r="AK29" i="73"/>
  <c r="AJ29" i="73"/>
  <c r="AI29" i="73"/>
  <c r="AH29" i="73"/>
  <c r="AG29" i="73"/>
  <c r="AF29" i="73"/>
  <c r="AE29" i="73"/>
  <c r="AD29" i="73"/>
  <c r="AC29" i="73"/>
  <c r="AB29" i="73"/>
  <c r="AA29" i="73"/>
  <c r="Z29" i="73"/>
  <c r="Y29" i="73"/>
  <c r="X29" i="73"/>
  <c r="W29" i="73"/>
  <c r="V29" i="73"/>
  <c r="U29" i="73"/>
  <c r="T29" i="73"/>
  <c r="S29" i="73"/>
  <c r="R29" i="73"/>
  <c r="Q29" i="73"/>
  <c r="P29" i="73"/>
  <c r="O29" i="73"/>
  <c r="N29" i="73"/>
  <c r="M29" i="73"/>
  <c r="L29" i="73"/>
  <c r="K29" i="73"/>
  <c r="J29" i="73"/>
  <c r="I29" i="73"/>
  <c r="H29" i="73"/>
  <c r="G29" i="73"/>
  <c r="F29" i="73"/>
  <c r="E29" i="73"/>
  <c r="D29" i="73"/>
  <c r="C29" i="73"/>
  <c r="BJ21" i="73"/>
  <c r="BI21" i="73"/>
  <c r="BF21" i="73"/>
  <c r="BE21" i="73"/>
  <c r="BD21" i="73"/>
  <c r="BC21" i="73"/>
  <c r="AP21" i="73"/>
  <c r="AO21" i="73"/>
  <c r="AN21" i="73"/>
  <c r="AM21" i="73"/>
  <c r="AL21" i="73"/>
  <c r="AK21" i="73"/>
  <c r="AJ21" i="73"/>
  <c r="AI21" i="73"/>
  <c r="AH21" i="73"/>
  <c r="AG21" i="73"/>
  <c r="AF21" i="73"/>
  <c r="AE21" i="73"/>
  <c r="AD21" i="73"/>
  <c r="AC21" i="73"/>
  <c r="AB21" i="73"/>
  <c r="AA21" i="73"/>
  <c r="Z21" i="73"/>
  <c r="Y21" i="73"/>
  <c r="X21" i="73"/>
  <c r="W21" i="73"/>
  <c r="V21" i="73"/>
  <c r="U21" i="73"/>
  <c r="T21" i="73"/>
  <c r="S21" i="73"/>
  <c r="R21" i="73"/>
  <c r="Q21" i="73"/>
  <c r="P21" i="73"/>
  <c r="O21" i="73"/>
  <c r="N21" i="73"/>
  <c r="M21" i="73"/>
  <c r="L21" i="73"/>
  <c r="K21" i="73"/>
  <c r="J21" i="73"/>
  <c r="I21" i="73"/>
  <c r="H21" i="73"/>
  <c r="G21" i="73"/>
  <c r="F21" i="73"/>
  <c r="E21" i="73"/>
  <c r="D21" i="73"/>
  <c r="C21" i="73"/>
  <c r="BJ18" i="73"/>
  <c r="BI18" i="73"/>
  <c r="BF18" i="73"/>
  <c r="BE18" i="73"/>
  <c r="BD18" i="73"/>
  <c r="BC18" i="73"/>
  <c r="AP18" i="73"/>
  <c r="AO18" i="73"/>
  <c r="AN18" i="73"/>
  <c r="AM18" i="73"/>
  <c r="AL18" i="73"/>
  <c r="AK18" i="73"/>
  <c r="AJ18" i="73"/>
  <c r="AI18" i="73"/>
  <c r="AH18" i="73"/>
  <c r="AG18" i="73"/>
  <c r="AF18" i="73"/>
  <c r="AE18" i="73"/>
  <c r="AD18" i="73"/>
  <c r="AC18" i="73"/>
  <c r="AB18" i="73"/>
  <c r="AA18" i="73"/>
  <c r="Z18" i="73"/>
  <c r="Y18" i="73"/>
  <c r="X18" i="73"/>
  <c r="W18" i="73"/>
  <c r="V18" i="73"/>
  <c r="U18" i="73"/>
  <c r="T18" i="73"/>
  <c r="S18" i="73"/>
  <c r="R18" i="73"/>
  <c r="Q18" i="73"/>
  <c r="P18" i="73"/>
  <c r="O18" i="73"/>
  <c r="N18" i="73"/>
  <c r="M18" i="73"/>
  <c r="L18" i="73"/>
  <c r="K18" i="73"/>
  <c r="J18" i="73"/>
  <c r="I18" i="73"/>
  <c r="H18" i="73"/>
  <c r="G18" i="73"/>
  <c r="F18" i="73"/>
  <c r="E18" i="73"/>
  <c r="D18" i="73"/>
  <c r="C18" i="73"/>
  <c r="BJ15" i="73"/>
  <c r="BI15" i="73"/>
  <c r="BF15" i="73"/>
  <c r="BE15" i="73"/>
  <c r="BD15" i="73"/>
  <c r="BC15" i="73"/>
  <c r="AP15" i="73"/>
  <c r="AO15" i="73"/>
  <c r="AN15" i="73"/>
  <c r="AM15" i="73"/>
  <c r="AL15" i="73"/>
  <c r="AK15" i="73"/>
  <c r="AJ15" i="73"/>
  <c r="AI15" i="73"/>
  <c r="AH15" i="73"/>
  <c r="AG15" i="73"/>
  <c r="AF15" i="73"/>
  <c r="AE15" i="73"/>
  <c r="AD15" i="73"/>
  <c r="AC15" i="73"/>
  <c r="AB15" i="73"/>
  <c r="AA15" i="73"/>
  <c r="Z15" i="73"/>
  <c r="Y15" i="73"/>
  <c r="X15" i="73"/>
  <c r="W15" i="73"/>
  <c r="V15" i="73"/>
  <c r="U15" i="73"/>
  <c r="T15" i="73"/>
  <c r="S15" i="73"/>
  <c r="R15" i="73"/>
  <c r="Q15" i="73"/>
  <c r="P15" i="73"/>
  <c r="O15" i="73"/>
  <c r="N15" i="73"/>
  <c r="M15" i="73"/>
  <c r="L15" i="73"/>
  <c r="K15" i="73"/>
  <c r="J15" i="73"/>
  <c r="I15" i="73"/>
  <c r="H15" i="73"/>
  <c r="G15" i="73"/>
  <c r="F15" i="73"/>
  <c r="E15" i="73"/>
  <c r="D15" i="73"/>
  <c r="C15" i="73"/>
  <c r="BJ8" i="73"/>
  <c r="BI8" i="73"/>
  <c r="BF8" i="73"/>
  <c r="BE8" i="73"/>
  <c r="BD8" i="73"/>
  <c r="BC8" i="73"/>
  <c r="AP8" i="73"/>
  <c r="AO8" i="73"/>
  <c r="AN8" i="73"/>
  <c r="AM8" i="73"/>
  <c r="AL8" i="73"/>
  <c r="AK8" i="73"/>
  <c r="AJ8" i="73"/>
  <c r="AI8" i="73"/>
  <c r="AH8" i="73"/>
  <c r="AG8" i="73"/>
  <c r="AF8" i="73"/>
  <c r="AE8" i="73"/>
  <c r="AD8" i="73"/>
  <c r="AC8" i="73"/>
  <c r="AB8" i="73"/>
  <c r="AA8" i="73"/>
  <c r="Z8" i="73"/>
  <c r="Y8" i="73"/>
  <c r="X8" i="73"/>
  <c r="W8" i="73"/>
  <c r="V8" i="73"/>
  <c r="U8" i="73"/>
  <c r="T8" i="73"/>
  <c r="S8" i="73"/>
  <c r="R8" i="73"/>
  <c r="Q8" i="73"/>
  <c r="P8" i="73"/>
  <c r="O8" i="73"/>
  <c r="N8" i="73"/>
  <c r="M8" i="73"/>
  <c r="L8" i="73"/>
  <c r="K8" i="73"/>
  <c r="J8" i="73"/>
  <c r="I8" i="73"/>
  <c r="H8" i="73"/>
  <c r="G8" i="73"/>
  <c r="F8" i="73"/>
  <c r="E8" i="73"/>
  <c r="D8" i="73"/>
  <c r="C8" i="73"/>
  <c r="AR91" i="72"/>
  <c r="AQ91" i="72"/>
  <c r="AP91" i="72"/>
  <c r="AO91" i="72"/>
  <c r="AN91" i="72"/>
  <c r="AM91" i="72"/>
  <c r="AL91" i="72"/>
  <c r="AK91" i="72"/>
  <c r="AJ91" i="72"/>
  <c r="AI91" i="72"/>
  <c r="AH91" i="72"/>
  <c r="AG91" i="72"/>
  <c r="AF91" i="72"/>
  <c r="AE91" i="72"/>
  <c r="AD91" i="72"/>
  <c r="AC91" i="72"/>
  <c r="AB91" i="72"/>
  <c r="AA91" i="72"/>
  <c r="Z91" i="72"/>
  <c r="Y91" i="72"/>
  <c r="X91" i="72"/>
  <c r="W91" i="72"/>
  <c r="V91" i="72"/>
  <c r="U91" i="72"/>
  <c r="T91" i="72"/>
  <c r="S91" i="72"/>
  <c r="R91" i="72"/>
  <c r="Q91" i="72"/>
  <c r="P91" i="72"/>
  <c r="O91" i="72"/>
  <c r="N91" i="72"/>
  <c r="M91" i="72"/>
  <c r="L91" i="72"/>
  <c r="K91" i="72"/>
  <c r="J91" i="72"/>
  <c r="I91" i="72"/>
  <c r="H91" i="72"/>
  <c r="G91" i="72"/>
  <c r="F91" i="72"/>
  <c r="E91" i="72"/>
  <c r="D91" i="72"/>
  <c r="C91" i="72"/>
  <c r="AR88" i="72"/>
  <c r="AQ88" i="72"/>
  <c r="AP88" i="72"/>
  <c r="AO88" i="72"/>
  <c r="AN88" i="72"/>
  <c r="AM88" i="72"/>
  <c r="AL88" i="72"/>
  <c r="AK88" i="72"/>
  <c r="AJ88" i="72"/>
  <c r="AI88" i="72"/>
  <c r="AH88" i="72"/>
  <c r="AG88" i="72"/>
  <c r="AF88" i="72"/>
  <c r="AE88" i="72"/>
  <c r="AD88" i="72"/>
  <c r="AC88" i="72"/>
  <c r="AB88" i="72"/>
  <c r="AA88" i="72"/>
  <c r="Z88" i="72"/>
  <c r="Y88" i="72"/>
  <c r="X88" i="72"/>
  <c r="W88" i="72"/>
  <c r="V88" i="72"/>
  <c r="U88" i="72"/>
  <c r="T88" i="72"/>
  <c r="S88" i="72"/>
  <c r="R88" i="72"/>
  <c r="Q88" i="72"/>
  <c r="P88" i="72"/>
  <c r="O88" i="72"/>
  <c r="N88" i="72"/>
  <c r="M88" i="72"/>
  <c r="L88" i="72"/>
  <c r="K88" i="72"/>
  <c r="J88" i="72"/>
  <c r="I88" i="72"/>
  <c r="H88" i="72"/>
  <c r="G88" i="72"/>
  <c r="F88" i="72"/>
  <c r="E88" i="72"/>
  <c r="D88" i="72"/>
  <c r="C88" i="72"/>
  <c r="AV85" i="72"/>
  <c r="AU85" i="72"/>
  <c r="AT85" i="72"/>
  <c r="AS85" i="72"/>
  <c r="AR85" i="72"/>
  <c r="AQ85" i="72"/>
  <c r="AP85" i="72"/>
  <c r="AO85" i="72"/>
  <c r="AN85" i="72"/>
  <c r="AM85" i="72"/>
  <c r="AL85" i="72"/>
  <c r="AK85" i="72"/>
  <c r="AJ85" i="72"/>
  <c r="AI85" i="72"/>
  <c r="AH85" i="72"/>
  <c r="AG85" i="72"/>
  <c r="AF85" i="72"/>
  <c r="AE85" i="72"/>
  <c r="AD85" i="72"/>
  <c r="AC85" i="72"/>
  <c r="AB85" i="72"/>
  <c r="AA85" i="72"/>
  <c r="Z85" i="72"/>
  <c r="Y85" i="72"/>
  <c r="X85" i="72"/>
  <c r="W85" i="72"/>
  <c r="V85" i="72"/>
  <c r="U85" i="72"/>
  <c r="T85" i="72"/>
  <c r="S85" i="72"/>
  <c r="R85" i="72"/>
  <c r="Q85" i="72"/>
  <c r="P85" i="72"/>
  <c r="O85" i="72"/>
  <c r="N85" i="72"/>
  <c r="M85" i="72"/>
  <c r="L85" i="72"/>
  <c r="K85" i="72"/>
  <c r="J85" i="72"/>
  <c r="I85" i="72"/>
  <c r="H85" i="72"/>
  <c r="G85" i="72"/>
  <c r="F85" i="72"/>
  <c r="E85" i="72"/>
  <c r="D85" i="72"/>
  <c r="C85" i="72"/>
  <c r="BJ53" i="72"/>
  <c r="BI53" i="72"/>
  <c r="AV53" i="72"/>
  <c r="AU53" i="72"/>
  <c r="AT53" i="72"/>
  <c r="AS53" i="72"/>
  <c r="AR53" i="72"/>
  <c r="AQ53" i="72"/>
  <c r="AP53" i="72"/>
  <c r="AO53" i="72"/>
  <c r="AN53" i="72"/>
  <c r="AM53" i="72"/>
  <c r="AL53" i="72"/>
  <c r="AK53" i="72"/>
  <c r="AJ53" i="72"/>
  <c r="AI53" i="72"/>
  <c r="AH53" i="72"/>
  <c r="AG53" i="72"/>
  <c r="AF53" i="72"/>
  <c r="AE53" i="72"/>
  <c r="AD53" i="72"/>
  <c r="AC53" i="72"/>
  <c r="AB53" i="72"/>
  <c r="AA53" i="72"/>
  <c r="Z53" i="72"/>
  <c r="Y53" i="72"/>
  <c r="X53" i="72"/>
  <c r="W53" i="72"/>
  <c r="V53" i="72"/>
  <c r="U53" i="72"/>
  <c r="T53" i="72"/>
  <c r="S53" i="72"/>
  <c r="R53" i="72"/>
  <c r="Q53" i="72"/>
  <c r="P53" i="72"/>
  <c r="O53" i="72"/>
  <c r="N53" i="72"/>
  <c r="M53" i="72"/>
  <c r="L53" i="72"/>
  <c r="K53" i="72"/>
  <c r="J53" i="72"/>
  <c r="I53" i="72"/>
  <c r="H53" i="72"/>
  <c r="G53" i="72"/>
  <c r="F53" i="72"/>
  <c r="E53" i="72"/>
  <c r="D53" i="72"/>
  <c r="C53" i="72"/>
  <c r="AR45" i="72"/>
  <c r="AQ45" i="72"/>
  <c r="AP45" i="72"/>
  <c r="AO45" i="72"/>
  <c r="AN45" i="72"/>
  <c r="AM45" i="72"/>
  <c r="AL45" i="72"/>
  <c r="AK45" i="72"/>
  <c r="AJ45" i="72"/>
  <c r="AI45" i="72"/>
  <c r="AH45" i="72"/>
  <c r="AG45" i="72"/>
  <c r="AF45" i="72"/>
  <c r="AE45" i="72"/>
  <c r="AD45" i="72"/>
  <c r="AC45" i="72"/>
  <c r="AB45" i="72"/>
  <c r="AA45" i="72"/>
  <c r="Z45" i="72"/>
  <c r="Y45" i="72"/>
  <c r="X45" i="72"/>
  <c r="W45" i="72"/>
  <c r="V45" i="72"/>
  <c r="U45" i="72"/>
  <c r="T45" i="72"/>
  <c r="S45" i="72"/>
  <c r="R45" i="72"/>
  <c r="Q45" i="72"/>
  <c r="P45" i="72"/>
  <c r="O45" i="72"/>
  <c r="N45" i="72"/>
  <c r="M45" i="72"/>
  <c r="L45" i="72"/>
  <c r="K45" i="72"/>
  <c r="J45" i="72"/>
  <c r="I45" i="72"/>
  <c r="H45" i="72"/>
  <c r="G45" i="72"/>
  <c r="F45" i="72"/>
  <c r="E45" i="72"/>
  <c r="D45" i="72"/>
  <c r="C45" i="72"/>
  <c r="AV48" i="71"/>
  <c r="AU48" i="71"/>
  <c r="AT48" i="71"/>
  <c r="AS48" i="71"/>
  <c r="AR48" i="71"/>
  <c r="AQ48" i="71"/>
  <c r="AP48" i="71"/>
  <c r="AO48" i="71"/>
  <c r="AN48" i="71"/>
  <c r="AM48" i="71"/>
  <c r="AL48" i="71"/>
  <c r="AK48" i="71"/>
  <c r="AJ48" i="71"/>
  <c r="AI48" i="71"/>
  <c r="AH48" i="71"/>
  <c r="AG48" i="71"/>
  <c r="AF48" i="71"/>
  <c r="AE48" i="71"/>
  <c r="AD48" i="71"/>
  <c r="AC48" i="71"/>
  <c r="AB48" i="71"/>
  <c r="AA48" i="71"/>
  <c r="Z48" i="71"/>
  <c r="Y48" i="71"/>
  <c r="X48" i="71"/>
  <c r="W48" i="71"/>
  <c r="V48" i="71"/>
  <c r="U48" i="71"/>
  <c r="T48" i="71"/>
  <c r="S48" i="71"/>
  <c r="R48" i="71"/>
  <c r="Q48" i="71"/>
  <c r="P48" i="71"/>
  <c r="O48" i="71"/>
  <c r="N48" i="71"/>
  <c r="M48" i="71"/>
  <c r="L48" i="71"/>
  <c r="K48" i="71"/>
  <c r="J48" i="71"/>
  <c r="I48" i="71"/>
  <c r="H48" i="71"/>
  <c r="G48" i="71"/>
  <c r="F48" i="71"/>
  <c r="E48" i="71"/>
  <c r="D48" i="71"/>
  <c r="C48" i="71"/>
  <c r="AV45" i="71"/>
  <c r="AU45" i="71"/>
  <c r="AT45" i="71"/>
  <c r="AS45" i="71"/>
  <c r="AR45" i="71"/>
  <c r="AQ45" i="71"/>
  <c r="AQ22" i="71" s="1"/>
  <c r="AP45" i="71"/>
  <c r="AO45" i="71"/>
  <c r="AN45" i="71"/>
  <c r="AM45" i="71"/>
  <c r="AL45" i="71"/>
  <c r="AK45" i="71"/>
  <c r="AJ45" i="71"/>
  <c r="AI45" i="71"/>
  <c r="AH45" i="71"/>
  <c r="AG45" i="71"/>
  <c r="AF45" i="71"/>
  <c r="AE45" i="71"/>
  <c r="AD45" i="71"/>
  <c r="AC45" i="71"/>
  <c r="AB45" i="71"/>
  <c r="AA45" i="71"/>
  <c r="Z45" i="71"/>
  <c r="Y45" i="71"/>
  <c r="X45" i="71"/>
  <c r="W45" i="71"/>
  <c r="V45" i="71"/>
  <c r="U45" i="71"/>
  <c r="T45" i="71"/>
  <c r="S45" i="71"/>
  <c r="R45" i="71"/>
  <c r="Q45" i="71"/>
  <c r="P45" i="71"/>
  <c r="O45" i="71"/>
  <c r="N45" i="71"/>
  <c r="M45" i="71"/>
  <c r="L45" i="71"/>
  <c r="K45" i="71"/>
  <c r="J45" i="71"/>
  <c r="I45" i="71"/>
  <c r="H45" i="71"/>
  <c r="G45" i="71"/>
  <c r="F45" i="71"/>
  <c r="E45" i="71"/>
  <c r="D45" i="71"/>
  <c r="C45" i="71"/>
  <c r="AJ32" i="71"/>
  <c r="AI32" i="71"/>
  <c r="AH32" i="71"/>
  <c r="AG32" i="71"/>
  <c r="AF32" i="71"/>
  <c r="AE32" i="71"/>
  <c r="AD32" i="71"/>
  <c r="AC32" i="71"/>
  <c r="AC22" i="71" s="1"/>
  <c r="AB32" i="71"/>
  <c r="AA32" i="71"/>
  <c r="Z32" i="71"/>
  <c r="Y32" i="71"/>
  <c r="X32" i="71"/>
  <c r="W32" i="71"/>
  <c r="V32" i="71"/>
  <c r="U32" i="71"/>
  <c r="U22" i="71" s="1"/>
  <c r="T32" i="71"/>
  <c r="S32" i="71"/>
  <c r="R32" i="71"/>
  <c r="Q32" i="71"/>
  <c r="P32" i="71"/>
  <c r="O32" i="71"/>
  <c r="N32" i="71"/>
  <c r="M32" i="71"/>
  <c r="M22" i="71" s="1"/>
  <c r="L32" i="71"/>
  <c r="K32" i="71"/>
  <c r="J32" i="71"/>
  <c r="I32" i="71"/>
  <c r="H32" i="71"/>
  <c r="G32" i="71"/>
  <c r="F32" i="71"/>
  <c r="E32" i="71"/>
  <c r="E22" i="71" s="1"/>
  <c r="D32" i="71"/>
  <c r="C32" i="71"/>
  <c r="AP71" i="68"/>
  <c r="AL65" i="70"/>
  <c r="AD65" i="70"/>
  <c r="Z65" i="70"/>
  <c r="V71" i="68"/>
  <c r="R65" i="70"/>
  <c r="N71" i="68"/>
  <c r="F71" i="68"/>
  <c r="R59" i="70"/>
  <c r="Q59" i="70"/>
  <c r="P59" i="70"/>
  <c r="O59" i="70"/>
  <c r="N59" i="70"/>
  <c r="M59" i="70"/>
  <c r="L59" i="70"/>
  <c r="K59" i="70"/>
  <c r="J59" i="70"/>
  <c r="I59" i="70"/>
  <c r="H59" i="70"/>
  <c r="G59" i="70"/>
  <c r="F59" i="70"/>
  <c r="E59" i="70"/>
  <c r="D59" i="70"/>
  <c r="C59" i="70"/>
  <c r="BJ54" i="70"/>
  <c r="BI54" i="70"/>
  <c r="AV54" i="70"/>
  <c r="AU54" i="70"/>
  <c r="AT54" i="70"/>
  <c r="AS54" i="70"/>
  <c r="AR54" i="70"/>
  <c r="AQ54" i="70"/>
  <c r="AP54" i="70"/>
  <c r="AO54" i="70"/>
  <c r="AN54" i="70"/>
  <c r="AM54" i="70"/>
  <c r="AL54" i="70"/>
  <c r="AK54" i="70"/>
  <c r="AJ54" i="70"/>
  <c r="AI54" i="70"/>
  <c r="AH54" i="70"/>
  <c r="AG54" i="70"/>
  <c r="AF54" i="70"/>
  <c r="AE54" i="70"/>
  <c r="AD54" i="70"/>
  <c r="AC54" i="70"/>
  <c r="AB54" i="70"/>
  <c r="AA54" i="70"/>
  <c r="Z54" i="70"/>
  <c r="Y54" i="70"/>
  <c r="X54" i="70"/>
  <c r="W54" i="70"/>
  <c r="V54" i="70"/>
  <c r="U54" i="70"/>
  <c r="T54" i="70"/>
  <c r="S54" i="70"/>
  <c r="R54" i="70"/>
  <c r="Q54" i="70"/>
  <c r="P54" i="70"/>
  <c r="O54" i="70"/>
  <c r="N54" i="70"/>
  <c r="M54" i="70"/>
  <c r="L54" i="70"/>
  <c r="K54" i="70"/>
  <c r="J54" i="70"/>
  <c r="I54" i="70"/>
  <c r="H54" i="70"/>
  <c r="G54" i="70"/>
  <c r="F54" i="70"/>
  <c r="E54" i="70"/>
  <c r="D54" i="70"/>
  <c r="C54" i="70"/>
  <c r="BJ52" i="70"/>
  <c r="BI52" i="70"/>
  <c r="AV52" i="70"/>
  <c r="AU52" i="70"/>
  <c r="AT52" i="70"/>
  <c r="AS52" i="70"/>
  <c r="AR52" i="70"/>
  <c r="AQ52" i="70"/>
  <c r="AP52" i="70"/>
  <c r="AO52" i="70"/>
  <c r="AN52" i="70"/>
  <c r="AM52" i="70"/>
  <c r="AL52" i="70"/>
  <c r="AK52" i="70"/>
  <c r="AJ52" i="70"/>
  <c r="AI52" i="70"/>
  <c r="AH52" i="70"/>
  <c r="AG52" i="70"/>
  <c r="AF52" i="70"/>
  <c r="AE52" i="70"/>
  <c r="AD52" i="70"/>
  <c r="AC52" i="70"/>
  <c r="AB52" i="70"/>
  <c r="AA52" i="70"/>
  <c r="Z52" i="70"/>
  <c r="Y52" i="70"/>
  <c r="X52" i="70"/>
  <c r="W52" i="70"/>
  <c r="V52" i="70"/>
  <c r="U52" i="70"/>
  <c r="T52" i="70"/>
  <c r="S52" i="70"/>
  <c r="R52" i="70"/>
  <c r="Q52" i="70"/>
  <c r="P52" i="70"/>
  <c r="O52" i="70"/>
  <c r="N52" i="70"/>
  <c r="M52" i="70"/>
  <c r="L52" i="70"/>
  <c r="K52" i="70"/>
  <c r="J52" i="70"/>
  <c r="I52" i="70"/>
  <c r="H52" i="70"/>
  <c r="G52" i="70"/>
  <c r="F52" i="70"/>
  <c r="E52" i="70"/>
  <c r="D52" i="70"/>
  <c r="C52" i="70"/>
  <c r="BJ48" i="70"/>
  <c r="BI48" i="70"/>
  <c r="AV48" i="70"/>
  <c r="AU48" i="70"/>
  <c r="AT48" i="70"/>
  <c r="AS48" i="70"/>
  <c r="AR48" i="70"/>
  <c r="AQ48" i="70"/>
  <c r="AP48" i="70"/>
  <c r="AO48" i="70"/>
  <c r="AN48" i="70"/>
  <c r="AM48" i="70"/>
  <c r="AL48" i="70"/>
  <c r="AK48" i="70"/>
  <c r="AJ48" i="70"/>
  <c r="AI48" i="70"/>
  <c r="AH48" i="70"/>
  <c r="AG48" i="70"/>
  <c r="AF48" i="70"/>
  <c r="AE48" i="70"/>
  <c r="AD48" i="70"/>
  <c r="AC48" i="70"/>
  <c r="AB48" i="70"/>
  <c r="AA48" i="70"/>
  <c r="Z48" i="70"/>
  <c r="Y48" i="70"/>
  <c r="X48" i="70"/>
  <c r="W48" i="70"/>
  <c r="V48" i="70"/>
  <c r="U48" i="70"/>
  <c r="T48" i="70"/>
  <c r="S48" i="70"/>
  <c r="R48" i="70"/>
  <c r="Q48" i="70"/>
  <c r="P48" i="70"/>
  <c r="O48" i="70"/>
  <c r="N48" i="70"/>
  <c r="M48" i="70"/>
  <c r="L48" i="70"/>
  <c r="K48" i="70"/>
  <c r="J48" i="70"/>
  <c r="I48" i="70"/>
  <c r="H48" i="70"/>
  <c r="G48" i="70"/>
  <c r="F48" i="70"/>
  <c r="E48" i="70"/>
  <c r="D48" i="70"/>
  <c r="C48" i="70"/>
  <c r="Z46" i="70"/>
  <c r="Z45" i="70" s="1"/>
  <c r="Z43" i="70" s="1"/>
  <c r="Z42" i="70" s="1"/>
  <c r="Z35" i="70" s="1"/>
  <c r="Z33" i="70" s="1"/>
  <c r="Z26" i="70" s="1"/>
  <c r="Z19" i="70" s="1"/>
  <c r="Y46" i="70"/>
  <c r="Y45" i="70" s="1"/>
  <c r="Y43" i="70" s="1"/>
  <c r="Y42" i="70" s="1"/>
  <c r="Y35" i="70" s="1"/>
  <c r="Y33" i="70" s="1"/>
  <c r="Y26" i="70" s="1"/>
  <c r="Y19" i="70" s="1"/>
  <c r="X46" i="70"/>
  <c r="W46" i="70"/>
  <c r="W45" i="70" s="1"/>
  <c r="W43" i="70" s="1"/>
  <c r="W42" i="70" s="1"/>
  <c r="W35" i="70" s="1"/>
  <c r="W33" i="70" s="1"/>
  <c r="W26" i="70" s="1"/>
  <c r="W19" i="70" s="1"/>
  <c r="X45" i="70"/>
  <c r="X43" i="70" s="1"/>
  <c r="X42" i="70" s="1"/>
  <c r="X35" i="70" s="1"/>
  <c r="X33" i="70" s="1"/>
  <c r="X26" i="70" s="1"/>
  <c r="X19" i="70" s="1"/>
  <c r="V45" i="70"/>
  <c r="U45" i="70"/>
  <c r="T45" i="70"/>
  <c r="S45" i="70"/>
  <c r="R45" i="70"/>
  <c r="Q45" i="70"/>
  <c r="P45" i="70"/>
  <c r="O45" i="70"/>
  <c r="N45" i="70"/>
  <c r="M45" i="70"/>
  <c r="L45" i="70"/>
  <c r="K45" i="70"/>
  <c r="J45" i="70"/>
  <c r="I45" i="70"/>
  <c r="H45" i="70"/>
  <c r="G45" i="70"/>
  <c r="F45" i="70"/>
  <c r="E45" i="70"/>
  <c r="D45" i="70"/>
  <c r="C45" i="70"/>
  <c r="BJ42" i="70"/>
  <c r="BI42" i="70"/>
  <c r="AV42" i="70"/>
  <c r="AU42" i="70"/>
  <c r="AT42" i="70"/>
  <c r="AS42" i="70"/>
  <c r="AR42" i="70"/>
  <c r="AQ42" i="70"/>
  <c r="AP42" i="70"/>
  <c r="AO42" i="70"/>
  <c r="AN42" i="70"/>
  <c r="AM42" i="70"/>
  <c r="AL42" i="70"/>
  <c r="AK42" i="70"/>
  <c r="AJ42" i="70"/>
  <c r="AJ35" i="70" s="1"/>
  <c r="AJ33" i="70" s="1"/>
  <c r="AI42" i="70"/>
  <c r="AH42" i="70"/>
  <c r="AG42" i="70"/>
  <c r="AF42" i="70"/>
  <c r="AE42" i="70"/>
  <c r="AD42" i="70"/>
  <c r="AC42" i="70"/>
  <c r="AB42" i="70"/>
  <c r="AA42" i="70"/>
  <c r="V42" i="70"/>
  <c r="U42" i="70"/>
  <c r="T42" i="70"/>
  <c r="S42" i="70"/>
  <c r="R42" i="70"/>
  <c r="Q42" i="70"/>
  <c r="P42" i="70"/>
  <c r="O42" i="70"/>
  <c r="N42" i="70"/>
  <c r="M42" i="70"/>
  <c r="L42" i="70"/>
  <c r="K42" i="70"/>
  <c r="J42" i="70"/>
  <c r="I42" i="70"/>
  <c r="H42" i="70"/>
  <c r="G42" i="70"/>
  <c r="F42" i="70"/>
  <c r="E42" i="70"/>
  <c r="D42" i="70"/>
  <c r="C42" i="70"/>
  <c r="BJ33" i="70"/>
  <c r="BI33" i="70"/>
  <c r="AV33" i="70"/>
  <c r="AU33" i="70"/>
  <c r="AT33" i="70"/>
  <c r="AS33" i="70"/>
  <c r="AR33" i="70"/>
  <c r="AQ33" i="70"/>
  <c r="AP33" i="70"/>
  <c r="AO33" i="70"/>
  <c r="AN33" i="70"/>
  <c r="AM33" i="70"/>
  <c r="AL33" i="70"/>
  <c r="AK33" i="70"/>
  <c r="AI33" i="70"/>
  <c r="AH33" i="70"/>
  <c r="AG33" i="70"/>
  <c r="AF33" i="70"/>
  <c r="AE33" i="70"/>
  <c r="AD33" i="70"/>
  <c r="AC33" i="70"/>
  <c r="AB33" i="70"/>
  <c r="AB26" i="70" s="1"/>
  <c r="AB19" i="70" s="1"/>
  <c r="AA33" i="70"/>
  <c r="AA26" i="70" s="1"/>
  <c r="AA19" i="70" s="1"/>
  <c r="V33" i="70"/>
  <c r="U33" i="70"/>
  <c r="T33" i="70"/>
  <c r="S33" i="70"/>
  <c r="R33" i="70"/>
  <c r="Q33" i="70"/>
  <c r="P33" i="70"/>
  <c r="O33" i="70"/>
  <c r="N33" i="70"/>
  <c r="M33" i="70"/>
  <c r="L33" i="70"/>
  <c r="K33" i="70"/>
  <c r="J33" i="70"/>
  <c r="I33" i="70"/>
  <c r="H33" i="70"/>
  <c r="G33" i="70"/>
  <c r="F33" i="70"/>
  <c r="E33" i="70"/>
  <c r="D33" i="70"/>
  <c r="C33" i="70"/>
  <c r="AV19" i="70"/>
  <c r="AU19" i="70"/>
  <c r="AT19" i="70"/>
  <c r="AS19" i="70"/>
  <c r="AR19" i="70"/>
  <c r="AQ19" i="70"/>
  <c r="AP19" i="70"/>
  <c r="AO19" i="70"/>
  <c r="AN19" i="70"/>
  <c r="AM19" i="70"/>
  <c r="AL19" i="70"/>
  <c r="AK19" i="70"/>
  <c r="AJ19" i="70"/>
  <c r="AI19" i="70"/>
  <c r="AH19" i="70"/>
  <c r="AG19" i="70"/>
  <c r="AF19" i="70"/>
  <c r="AE19" i="70"/>
  <c r="AD19" i="70"/>
  <c r="AC19" i="70"/>
  <c r="V19" i="70"/>
  <c r="U19" i="70"/>
  <c r="T19" i="70"/>
  <c r="S19" i="70"/>
  <c r="R19" i="70"/>
  <c r="Q19" i="70"/>
  <c r="P19" i="70"/>
  <c r="O19" i="70"/>
  <c r="N19" i="70"/>
  <c r="M19" i="70"/>
  <c r="L19" i="70"/>
  <c r="K19" i="70"/>
  <c r="J19" i="70"/>
  <c r="I19" i="70"/>
  <c r="H19" i="70"/>
  <c r="G19" i="70"/>
  <c r="F19" i="70"/>
  <c r="E19" i="70"/>
  <c r="D19" i="70"/>
  <c r="C19" i="70"/>
  <c r="BJ8" i="70"/>
  <c r="BI8" i="70"/>
  <c r="AV8" i="70"/>
  <c r="AU8" i="70"/>
  <c r="AT8" i="70"/>
  <c r="AS8" i="70"/>
  <c r="AR8" i="70"/>
  <c r="AQ8" i="70"/>
  <c r="AP8" i="70"/>
  <c r="AO8" i="70"/>
  <c r="AN8" i="70"/>
  <c r="AM8" i="70"/>
  <c r="AL8" i="70"/>
  <c r="AK8" i="70"/>
  <c r="AJ8" i="70"/>
  <c r="AI8" i="70"/>
  <c r="AH8" i="70"/>
  <c r="AG8" i="70"/>
  <c r="AF8" i="70"/>
  <c r="AE8" i="70"/>
  <c r="AD8" i="70"/>
  <c r="AC8" i="70"/>
  <c r="AB8" i="70"/>
  <c r="AA8" i="70"/>
  <c r="Z8" i="70"/>
  <c r="Y8" i="70"/>
  <c r="X8" i="70"/>
  <c r="W8" i="70"/>
  <c r="V8" i="70"/>
  <c r="U8" i="70"/>
  <c r="T8" i="70"/>
  <c r="S8" i="70"/>
  <c r="R8" i="70"/>
  <c r="Q8" i="70"/>
  <c r="P8" i="70"/>
  <c r="O8" i="70"/>
  <c r="N8" i="70"/>
  <c r="M8" i="70"/>
  <c r="L8" i="70"/>
  <c r="K8" i="70"/>
  <c r="J8" i="70"/>
  <c r="I8" i="70"/>
  <c r="H8" i="70"/>
  <c r="G8" i="70"/>
  <c r="F8" i="70"/>
  <c r="E8" i="70"/>
  <c r="D8" i="70"/>
  <c r="C8" i="70"/>
  <c r="BJ44" i="68"/>
  <c r="BI44" i="68"/>
  <c r="AV44" i="68"/>
  <c r="AU44" i="68"/>
  <c r="AT44" i="68"/>
  <c r="AS44" i="68"/>
  <c r="AR44" i="68"/>
  <c r="AQ44" i="68"/>
  <c r="AP44" i="68"/>
  <c r="AO44" i="68"/>
  <c r="AN44" i="68"/>
  <c r="AM44" i="68"/>
  <c r="AL44" i="68"/>
  <c r="AK44" i="68"/>
  <c r="AJ44" i="68"/>
  <c r="AI44" i="68"/>
  <c r="AH44" i="68"/>
  <c r="AG44" i="68"/>
  <c r="AF44" i="68"/>
  <c r="AE44" i="68"/>
  <c r="AD44" i="68"/>
  <c r="AC44" i="68"/>
  <c r="AB44" i="68"/>
  <c r="AA44" i="68"/>
  <c r="Z44" i="68"/>
  <c r="Y44" i="68"/>
  <c r="X44" i="68"/>
  <c r="W44" i="68"/>
  <c r="V44" i="68"/>
  <c r="U44" i="68"/>
  <c r="T44" i="68"/>
  <c r="S44" i="68"/>
  <c r="R44" i="68"/>
  <c r="Q44" i="68"/>
  <c r="P44" i="68"/>
  <c r="O44" i="68"/>
  <c r="N44" i="68"/>
  <c r="M44" i="68"/>
  <c r="L44" i="68"/>
  <c r="K44" i="68"/>
  <c r="J44" i="68"/>
  <c r="I44" i="68"/>
  <c r="H44" i="68"/>
  <c r="G44" i="68"/>
  <c r="F44" i="68"/>
  <c r="E44" i="68"/>
  <c r="D44" i="68"/>
  <c r="C44" i="68"/>
  <c r="BJ39" i="68"/>
  <c r="BI39" i="68"/>
  <c r="AV39" i="68"/>
  <c r="AU39" i="68"/>
  <c r="AT39" i="68"/>
  <c r="AS39" i="68"/>
  <c r="AR39" i="68"/>
  <c r="AQ39" i="68"/>
  <c r="AP39" i="68"/>
  <c r="AO39" i="68"/>
  <c r="AN39" i="68"/>
  <c r="AM39" i="68"/>
  <c r="AL39" i="68"/>
  <c r="AK39" i="68"/>
  <c r="AJ39" i="68"/>
  <c r="AI39" i="68"/>
  <c r="AH39" i="68"/>
  <c r="AG39" i="68"/>
  <c r="AF39" i="68"/>
  <c r="AE39" i="68"/>
  <c r="AD39" i="68"/>
  <c r="AC39" i="68"/>
  <c r="AB39" i="68"/>
  <c r="AA39" i="68"/>
  <c r="Z39" i="68"/>
  <c r="Y39" i="68"/>
  <c r="X39" i="68"/>
  <c r="W39" i="68"/>
  <c r="V39" i="68"/>
  <c r="U39" i="68"/>
  <c r="T39" i="68"/>
  <c r="S39" i="68"/>
  <c r="R39" i="68"/>
  <c r="Q39" i="68"/>
  <c r="P39" i="68"/>
  <c r="O39" i="68"/>
  <c r="N39" i="68"/>
  <c r="M39" i="68"/>
  <c r="L39" i="68"/>
  <c r="K39" i="68"/>
  <c r="J39" i="68"/>
  <c r="I39" i="68"/>
  <c r="H39" i="68"/>
  <c r="G39" i="68"/>
  <c r="F39" i="68"/>
  <c r="E39" i="68"/>
  <c r="D39" i="68"/>
  <c r="C39" i="68"/>
  <c r="BJ35" i="68"/>
  <c r="BI35" i="68"/>
  <c r="AV35" i="68"/>
  <c r="AU35" i="68"/>
  <c r="AT35" i="68"/>
  <c r="AS35" i="68"/>
  <c r="AR35" i="68"/>
  <c r="AQ35" i="68"/>
  <c r="AP35" i="68"/>
  <c r="AO35" i="68"/>
  <c r="AN35" i="68"/>
  <c r="AM35" i="68"/>
  <c r="AL35" i="68"/>
  <c r="AK35" i="68"/>
  <c r="AJ35" i="68"/>
  <c r="AI35" i="68"/>
  <c r="AH35" i="68"/>
  <c r="AG35" i="68"/>
  <c r="AF35" i="68"/>
  <c r="AE35" i="68"/>
  <c r="AD35" i="68"/>
  <c r="AC35" i="68"/>
  <c r="AB35" i="68"/>
  <c r="AA35" i="68"/>
  <c r="Z35" i="68"/>
  <c r="Y35" i="68"/>
  <c r="X35" i="68"/>
  <c r="W35" i="68"/>
  <c r="V35" i="68"/>
  <c r="U35" i="68"/>
  <c r="T35" i="68"/>
  <c r="S35" i="68"/>
  <c r="R35" i="68"/>
  <c r="Q35" i="68"/>
  <c r="P35" i="68"/>
  <c r="O35" i="68"/>
  <c r="N35" i="68"/>
  <c r="M35" i="68"/>
  <c r="L35" i="68"/>
  <c r="K35" i="68"/>
  <c r="J35" i="68"/>
  <c r="I35" i="68"/>
  <c r="H35" i="68"/>
  <c r="G35" i="68"/>
  <c r="F35" i="68"/>
  <c r="E35" i="68"/>
  <c r="D35" i="68"/>
  <c r="C35" i="68"/>
  <c r="AV31" i="68"/>
  <c r="AU31" i="68"/>
  <c r="AT31" i="68"/>
  <c r="AS31" i="68"/>
  <c r="AR31" i="68"/>
  <c r="AQ31" i="68"/>
  <c r="AP31" i="68"/>
  <c r="AO31" i="68"/>
  <c r="AN31" i="68"/>
  <c r="AM31" i="68"/>
  <c r="AL31" i="68"/>
  <c r="AK31" i="68"/>
  <c r="AJ31" i="68"/>
  <c r="AI31" i="68"/>
  <c r="AH31" i="68"/>
  <c r="AG31" i="68"/>
  <c r="AF31" i="68"/>
  <c r="AE31" i="68"/>
  <c r="AD31" i="68"/>
  <c r="AC31" i="68"/>
  <c r="AB31" i="68"/>
  <c r="AA31" i="68"/>
  <c r="Z31" i="68"/>
  <c r="Y31" i="68"/>
  <c r="X31" i="68"/>
  <c r="W31" i="68"/>
  <c r="V31" i="68"/>
  <c r="U31" i="68"/>
  <c r="T31" i="68"/>
  <c r="S31" i="68"/>
  <c r="R31" i="68"/>
  <c r="Q31" i="68"/>
  <c r="P31" i="68"/>
  <c r="O31" i="68"/>
  <c r="N31" i="68"/>
  <c r="M31" i="68"/>
  <c r="L31" i="68"/>
  <c r="K31" i="68"/>
  <c r="J31" i="68"/>
  <c r="I31" i="68"/>
  <c r="H31" i="68"/>
  <c r="G31" i="68"/>
  <c r="F31" i="68"/>
  <c r="E31" i="68"/>
  <c r="D31" i="68"/>
  <c r="C31" i="68"/>
  <c r="AV20" i="68"/>
  <c r="AU20" i="68"/>
  <c r="AT20" i="68"/>
  <c r="AS20" i="68"/>
  <c r="AR20" i="68"/>
  <c r="AQ20" i="68"/>
  <c r="AP20" i="68"/>
  <c r="AO20" i="68"/>
  <c r="AN20" i="68"/>
  <c r="AM20" i="68"/>
  <c r="AL20" i="68"/>
  <c r="AK20" i="68"/>
  <c r="AJ20" i="68"/>
  <c r="AI20" i="68"/>
  <c r="AH20" i="68"/>
  <c r="AG20" i="68"/>
  <c r="AF20" i="68"/>
  <c r="AE20" i="68"/>
  <c r="AD20" i="68"/>
  <c r="AC20" i="68"/>
  <c r="AB20" i="68"/>
  <c r="AA20" i="68"/>
  <c r="Z20" i="68"/>
  <c r="Y20" i="68"/>
  <c r="X20" i="68"/>
  <c r="W20" i="68"/>
  <c r="V20" i="68"/>
  <c r="U20" i="68"/>
  <c r="T20" i="68"/>
  <c r="S20" i="68"/>
  <c r="R20" i="68"/>
  <c r="Q20" i="68"/>
  <c r="P20" i="68"/>
  <c r="O20" i="68"/>
  <c r="N20" i="68"/>
  <c r="M20" i="68"/>
  <c r="L20" i="68"/>
  <c r="K20" i="68"/>
  <c r="J20" i="68"/>
  <c r="I20" i="68"/>
  <c r="H20" i="68"/>
  <c r="G20" i="68"/>
  <c r="F20" i="68"/>
  <c r="E20" i="68"/>
  <c r="D20" i="68"/>
  <c r="C20" i="68"/>
  <c r="BJ16" i="68"/>
  <c r="BI16" i="68"/>
  <c r="AV16" i="68"/>
  <c r="AU16" i="68"/>
  <c r="AT16" i="68"/>
  <c r="AS16" i="68"/>
  <c r="AR16" i="68"/>
  <c r="AQ16" i="68"/>
  <c r="AP16" i="68"/>
  <c r="AO16" i="68"/>
  <c r="AN16" i="68"/>
  <c r="AM16" i="68"/>
  <c r="AL16" i="68"/>
  <c r="AK16" i="68"/>
  <c r="AJ16" i="68"/>
  <c r="AI16" i="68"/>
  <c r="AH16" i="68"/>
  <c r="AG16" i="68"/>
  <c r="AF16" i="68"/>
  <c r="AE16" i="68"/>
  <c r="AD16" i="68"/>
  <c r="AC16" i="68"/>
  <c r="AB16" i="68"/>
  <c r="AA16" i="68"/>
  <c r="Z16" i="68"/>
  <c r="Y16" i="68"/>
  <c r="X16" i="68"/>
  <c r="W16" i="68"/>
  <c r="V16" i="68"/>
  <c r="U16" i="68"/>
  <c r="T16" i="68"/>
  <c r="S16" i="68"/>
  <c r="R16" i="68"/>
  <c r="Q16" i="68"/>
  <c r="P16" i="68"/>
  <c r="O16" i="68"/>
  <c r="N16" i="68"/>
  <c r="M16" i="68"/>
  <c r="L16" i="68"/>
  <c r="K16" i="68"/>
  <c r="J16" i="68"/>
  <c r="I16" i="68"/>
  <c r="H16" i="68"/>
  <c r="G16" i="68"/>
  <c r="F16" i="68"/>
  <c r="E16" i="68"/>
  <c r="D16" i="68"/>
  <c r="C16" i="68"/>
  <c r="BJ8" i="68"/>
  <c r="BI8" i="68"/>
  <c r="AV8" i="68"/>
  <c r="AU8" i="68"/>
  <c r="AT8" i="68"/>
  <c r="AS8" i="68"/>
  <c r="AR8" i="68"/>
  <c r="AQ8" i="68"/>
  <c r="AP8" i="68"/>
  <c r="AO8" i="68"/>
  <c r="AN8" i="68"/>
  <c r="AM8" i="68"/>
  <c r="AL8" i="68"/>
  <c r="AK8" i="68"/>
  <c r="AJ8" i="68"/>
  <c r="AI8" i="68"/>
  <c r="AH8" i="68"/>
  <c r="AG8" i="68"/>
  <c r="AF8" i="68"/>
  <c r="AE8" i="68"/>
  <c r="AD8" i="68"/>
  <c r="AC8" i="68"/>
  <c r="AB8" i="68"/>
  <c r="AA8" i="68"/>
  <c r="Z8" i="68"/>
  <c r="Y8" i="68"/>
  <c r="X8" i="68"/>
  <c r="W8" i="68"/>
  <c r="V8" i="68"/>
  <c r="U8" i="68"/>
  <c r="T8" i="68"/>
  <c r="S8" i="68"/>
  <c r="R8" i="68"/>
  <c r="Q8" i="68"/>
  <c r="P8" i="68"/>
  <c r="O8" i="68"/>
  <c r="N8" i="68"/>
  <c r="M8" i="68"/>
  <c r="L8" i="68"/>
  <c r="K8" i="68"/>
  <c r="J8" i="68"/>
  <c r="I8" i="68"/>
  <c r="H8" i="68"/>
  <c r="G8" i="68"/>
  <c r="F8" i="68"/>
  <c r="E8" i="68"/>
  <c r="D8" i="68"/>
  <c r="C8" i="68"/>
  <c r="P58" i="63"/>
  <c r="P54" i="63"/>
  <c r="P53" i="63" s="1"/>
  <c r="P51" i="63"/>
  <c r="O48" i="63"/>
  <c r="N48" i="63"/>
  <c r="M48" i="63"/>
  <c r="L48" i="63"/>
  <c r="K48" i="63"/>
  <c r="J48" i="63"/>
  <c r="I48" i="63"/>
  <c r="H48" i="63"/>
  <c r="G48" i="63"/>
  <c r="F48" i="63"/>
  <c r="E48" i="63"/>
  <c r="D48" i="63"/>
  <c r="C48" i="63"/>
  <c r="P47" i="63"/>
  <c r="P45" i="63"/>
  <c r="P44" i="63"/>
  <c r="P43" i="63"/>
  <c r="P42" i="63"/>
  <c r="P41" i="63"/>
  <c r="P37" i="63"/>
  <c r="P36" i="63"/>
  <c r="P35" i="63"/>
  <c r="P34" i="63"/>
  <c r="P32" i="63"/>
  <c r="P31" i="63"/>
  <c r="P29" i="63"/>
  <c r="O25" i="63"/>
  <c r="N25" i="63"/>
  <c r="M25" i="63"/>
  <c r="L25" i="63"/>
  <c r="K25" i="63"/>
  <c r="J25" i="63"/>
  <c r="I25" i="63"/>
  <c r="H25" i="63"/>
  <c r="G25" i="63"/>
  <c r="F25" i="63"/>
  <c r="E25" i="63"/>
  <c r="D25" i="63"/>
  <c r="C25" i="63"/>
  <c r="P24" i="63"/>
  <c r="P23" i="63"/>
  <c r="P21" i="63"/>
  <c r="O19" i="63"/>
  <c r="N19" i="63"/>
  <c r="M19" i="63"/>
  <c r="L19" i="63"/>
  <c r="K19" i="63"/>
  <c r="J19" i="63"/>
  <c r="I19" i="63"/>
  <c r="H19" i="63"/>
  <c r="G19" i="63"/>
  <c r="F19" i="63"/>
  <c r="E19" i="63"/>
  <c r="D19" i="63"/>
  <c r="C19" i="63"/>
  <c r="P18" i="63"/>
  <c r="P17" i="63"/>
  <c r="P10" i="63"/>
  <c r="P9" i="63"/>
  <c r="O7" i="63"/>
  <c r="N7" i="63"/>
  <c r="M7" i="63"/>
  <c r="L7" i="63"/>
  <c r="K7" i="63"/>
  <c r="J7" i="63"/>
  <c r="I7" i="63"/>
  <c r="H7" i="63"/>
  <c r="G7" i="63"/>
  <c r="F7" i="63"/>
  <c r="E7" i="63"/>
  <c r="D7" i="63"/>
  <c r="C7" i="63"/>
  <c r="P59" i="61"/>
  <c r="P52" i="61"/>
  <c r="P50" i="61" s="1"/>
  <c r="P49" i="61"/>
  <c r="P48" i="61"/>
  <c r="P47" i="61"/>
  <c r="P46" i="61"/>
  <c r="P45" i="61"/>
  <c r="P44" i="61"/>
  <c r="P43" i="61"/>
  <c r="P42" i="61"/>
  <c r="P41" i="61"/>
  <c r="P34" i="61"/>
  <c r="P33" i="61"/>
  <c r="P32" i="61"/>
  <c r="P30" i="61"/>
  <c r="P29" i="61"/>
  <c r="P28" i="61"/>
  <c r="P27" i="61"/>
  <c r="O25" i="61"/>
  <c r="N25" i="61"/>
  <c r="M25" i="61"/>
  <c r="L25" i="61"/>
  <c r="K25" i="61"/>
  <c r="J25" i="61"/>
  <c r="I25" i="61"/>
  <c r="H25" i="61"/>
  <c r="G25" i="61"/>
  <c r="F25" i="61"/>
  <c r="E25" i="61"/>
  <c r="D25" i="61"/>
  <c r="C25" i="61"/>
  <c r="P24" i="61"/>
  <c r="P23" i="61"/>
  <c r="P21" i="61"/>
  <c r="O19" i="61"/>
  <c r="N19" i="61"/>
  <c r="M19" i="61"/>
  <c r="L19" i="61"/>
  <c r="K19" i="61"/>
  <c r="J19" i="61"/>
  <c r="I19" i="61"/>
  <c r="H19" i="61"/>
  <c r="G19" i="61"/>
  <c r="F19" i="61"/>
  <c r="E19" i="61"/>
  <c r="D19" i="61"/>
  <c r="C19" i="61"/>
  <c r="P16" i="61"/>
  <c r="P15" i="61"/>
  <c r="P14" i="61"/>
  <c r="P10" i="61"/>
  <c r="P9" i="61"/>
  <c r="O7" i="61"/>
  <c r="N7" i="61"/>
  <c r="M7" i="61"/>
  <c r="L7" i="61"/>
  <c r="K7" i="61"/>
  <c r="J7" i="61"/>
  <c r="I7" i="61"/>
  <c r="H7" i="61"/>
  <c r="G7" i="61"/>
  <c r="F7" i="61"/>
  <c r="E7" i="61"/>
  <c r="D7" i="61"/>
  <c r="C7" i="61"/>
  <c r="P72" i="62"/>
  <c r="P70" i="62"/>
  <c r="P69" i="62"/>
  <c r="P68" i="62"/>
  <c r="O66" i="62"/>
  <c r="N66" i="62"/>
  <c r="M66" i="62"/>
  <c r="L66" i="62"/>
  <c r="K66" i="62"/>
  <c r="J66" i="62"/>
  <c r="I66" i="62"/>
  <c r="H66" i="62"/>
  <c r="G66" i="62"/>
  <c r="F66" i="62"/>
  <c r="E66" i="62"/>
  <c r="D66" i="62"/>
  <c r="C66" i="62"/>
  <c r="P65" i="62"/>
  <c r="P64" i="62"/>
  <c r="P63" i="62"/>
  <c r="O61" i="62"/>
  <c r="N61" i="62"/>
  <c r="M61" i="62"/>
  <c r="L61" i="62"/>
  <c r="K61" i="62"/>
  <c r="J61" i="62"/>
  <c r="I61" i="62"/>
  <c r="H61" i="62"/>
  <c r="G61" i="62"/>
  <c r="F61" i="62"/>
  <c r="E61" i="62"/>
  <c r="D61" i="62"/>
  <c r="C61" i="62"/>
  <c r="P59" i="62"/>
  <c r="P58" i="62"/>
  <c r="P57" i="62"/>
  <c r="P56" i="62"/>
  <c r="P53" i="62"/>
  <c r="P52" i="62"/>
  <c r="P51" i="62"/>
  <c r="P50" i="62"/>
  <c r="P49" i="62"/>
  <c r="P48" i="62"/>
  <c r="P47" i="62"/>
  <c r="P45" i="62"/>
  <c r="P44" i="62"/>
  <c r="P43" i="62"/>
  <c r="P42" i="62"/>
  <c r="P32" i="62"/>
  <c r="P31" i="62"/>
  <c r="P30" i="62"/>
  <c r="P29" i="62"/>
  <c r="O27" i="62"/>
  <c r="N27" i="62"/>
  <c r="M27" i="62"/>
  <c r="L27" i="62"/>
  <c r="K27" i="62"/>
  <c r="J27" i="62"/>
  <c r="I27" i="62"/>
  <c r="H27" i="62"/>
  <c r="G27" i="62"/>
  <c r="F27" i="62"/>
  <c r="E27" i="62"/>
  <c r="D27" i="62"/>
  <c r="C27" i="62"/>
  <c r="P26" i="62"/>
  <c r="P25" i="62"/>
  <c r="O23" i="62"/>
  <c r="N23" i="62"/>
  <c r="M23" i="62"/>
  <c r="L23" i="62"/>
  <c r="K23" i="62"/>
  <c r="J23" i="62"/>
  <c r="I23" i="62"/>
  <c r="H23" i="62"/>
  <c r="G23" i="62"/>
  <c r="F23" i="62"/>
  <c r="E23" i="62"/>
  <c r="D23" i="62"/>
  <c r="C23" i="62"/>
  <c r="P22" i="62"/>
  <c r="P21" i="62"/>
  <c r="P20" i="62"/>
  <c r="P19" i="62"/>
  <c r="P18" i="62"/>
  <c r="P17" i="62"/>
  <c r="P16" i="62"/>
  <c r="P15" i="62"/>
  <c r="P13" i="62"/>
  <c r="P12" i="62"/>
  <c r="P11" i="62"/>
  <c r="P10" i="62"/>
  <c r="P9" i="62"/>
  <c r="O7" i="62"/>
  <c r="N7" i="62"/>
  <c r="M7" i="62"/>
  <c r="L7" i="62"/>
  <c r="K7" i="62"/>
  <c r="J7" i="62"/>
  <c r="I7" i="62"/>
  <c r="H7" i="62"/>
  <c r="G7" i="62"/>
  <c r="F7" i="62"/>
  <c r="E7" i="62"/>
  <c r="D7" i="62"/>
  <c r="C7" i="62"/>
  <c r="P68" i="60"/>
  <c r="P63" i="60"/>
  <c r="P56" i="60"/>
  <c r="P42" i="60"/>
  <c r="P29" i="60"/>
  <c r="P25" i="60"/>
  <c r="P9" i="60"/>
  <c r="O7" i="60"/>
  <c r="O73" i="60" s="1"/>
  <c r="N7" i="60"/>
  <c r="N73" i="60" s="1"/>
  <c r="M7" i="60"/>
  <c r="M73" i="60" s="1"/>
  <c r="L7" i="60"/>
  <c r="L73" i="60" s="1"/>
  <c r="K7" i="60"/>
  <c r="K73" i="60" s="1"/>
  <c r="J7" i="60"/>
  <c r="J73" i="60" s="1"/>
  <c r="I7" i="60"/>
  <c r="I73" i="60" s="1"/>
  <c r="H7" i="60"/>
  <c r="H73" i="60" s="1"/>
  <c r="G7" i="60"/>
  <c r="G73" i="60" s="1"/>
  <c r="F7" i="60"/>
  <c r="F73" i="60" s="1"/>
  <c r="E7" i="60"/>
  <c r="E73" i="60" s="1"/>
  <c r="D7" i="60"/>
  <c r="D73" i="60" s="1"/>
  <c r="C7" i="60"/>
  <c r="C73" i="60" s="1"/>
  <c r="O52" i="59"/>
  <c r="N52" i="59"/>
  <c r="M52" i="59"/>
  <c r="L52" i="59"/>
  <c r="K52" i="59"/>
  <c r="J52" i="59"/>
  <c r="I52" i="59"/>
  <c r="H52" i="59"/>
  <c r="G52" i="59"/>
  <c r="F52" i="59"/>
  <c r="E52" i="59"/>
  <c r="D52" i="59"/>
  <c r="C52" i="59"/>
  <c r="P7" i="59"/>
  <c r="P54" i="58"/>
  <c r="P53" i="58"/>
  <c r="P52" i="58"/>
  <c r="P51" i="58"/>
  <c r="P50" i="58"/>
  <c r="P49" i="58"/>
  <c r="P48" i="58"/>
  <c r="P47" i="58"/>
  <c r="P46" i="58"/>
  <c r="P45" i="58"/>
  <c r="P44" i="58"/>
  <c r="P43" i="58"/>
  <c r="P42" i="58"/>
  <c r="P41" i="58"/>
  <c r="P40" i="58"/>
  <c r="P39" i="58"/>
  <c r="P38" i="58"/>
  <c r="P37" i="58"/>
  <c r="P36" i="58"/>
  <c r="P35" i="58"/>
  <c r="P34" i="58"/>
  <c r="P33" i="58"/>
  <c r="P32" i="58"/>
  <c r="P31" i="58"/>
  <c r="P30" i="58"/>
  <c r="P29" i="58"/>
  <c r="P28" i="58"/>
  <c r="P27" i="58"/>
  <c r="P26" i="58"/>
  <c r="P16" i="58"/>
  <c r="P15" i="58"/>
  <c r="P14" i="58"/>
  <c r="P13" i="58"/>
  <c r="P12" i="58"/>
  <c r="P11" i="58"/>
  <c r="P10" i="58"/>
  <c r="P9" i="58"/>
  <c r="P8" i="58"/>
  <c r="P7" i="58"/>
  <c r="Q55" i="56"/>
  <c r="L55" i="56"/>
  <c r="G55" i="56"/>
  <c r="Q52" i="56"/>
  <c r="L52" i="56"/>
  <c r="G52" i="56"/>
  <c r="Q49" i="56"/>
  <c r="L49" i="56"/>
  <c r="G49" i="56"/>
  <c r="Q47" i="56"/>
  <c r="L47" i="56"/>
  <c r="G47" i="56"/>
  <c r="Q46" i="56"/>
  <c r="L46" i="56"/>
  <c r="G46" i="56"/>
  <c r="Q45" i="56"/>
  <c r="L45" i="56"/>
  <c r="G45" i="56"/>
  <c r="Q44" i="56"/>
  <c r="L44" i="56"/>
  <c r="G44" i="56"/>
  <c r="Q43" i="56"/>
  <c r="L43" i="56"/>
  <c r="G43" i="56"/>
  <c r="Q42" i="56"/>
  <c r="L42" i="56"/>
  <c r="G42" i="56"/>
  <c r="Q41" i="56"/>
  <c r="L41" i="56"/>
  <c r="G41" i="56"/>
  <c r="Q40" i="56"/>
  <c r="L40" i="56"/>
  <c r="G40" i="56"/>
  <c r="Q39" i="56"/>
  <c r="L39" i="56"/>
  <c r="G39" i="56"/>
  <c r="Q38" i="56"/>
  <c r="L38" i="56"/>
  <c r="G38" i="56"/>
  <c r="P37" i="56"/>
  <c r="O37" i="56"/>
  <c r="N37" i="56"/>
  <c r="M37" i="56"/>
  <c r="K37" i="56"/>
  <c r="J37" i="56"/>
  <c r="I37" i="56"/>
  <c r="H37" i="56"/>
  <c r="F37" i="56"/>
  <c r="E37" i="56"/>
  <c r="D37" i="56"/>
  <c r="C37" i="56"/>
  <c r="Q36" i="56"/>
  <c r="L36" i="56"/>
  <c r="G36" i="56"/>
  <c r="Q35" i="56"/>
  <c r="L35" i="56"/>
  <c r="G35" i="56"/>
  <c r="Q34" i="56"/>
  <c r="L34" i="56"/>
  <c r="G34" i="56"/>
  <c r="Q33" i="56"/>
  <c r="L33" i="56"/>
  <c r="G33" i="56"/>
  <c r="P32" i="56"/>
  <c r="O32" i="56"/>
  <c r="N32" i="56"/>
  <c r="M32" i="56"/>
  <c r="K32" i="56"/>
  <c r="J32" i="56"/>
  <c r="I32" i="56"/>
  <c r="H32" i="56"/>
  <c r="F32" i="56"/>
  <c r="E32" i="56"/>
  <c r="D32" i="56"/>
  <c r="C32" i="56"/>
  <c r="Q31" i="56"/>
  <c r="L31" i="56"/>
  <c r="G31" i="56"/>
  <c r="Q30" i="56"/>
  <c r="Q26" i="56"/>
  <c r="L26" i="56"/>
  <c r="G26" i="56"/>
  <c r="Q25" i="56"/>
  <c r="L25" i="56"/>
  <c r="G25" i="56"/>
  <c r="Q24" i="56"/>
  <c r="L24" i="56"/>
  <c r="G24" i="56"/>
  <c r="Q23" i="56"/>
  <c r="L23" i="56"/>
  <c r="G23" i="56"/>
  <c r="Q22" i="56"/>
  <c r="L22" i="56"/>
  <c r="G22" i="56"/>
  <c r="Q21" i="56"/>
  <c r="L21" i="56"/>
  <c r="G21" i="56"/>
  <c r="P20" i="56"/>
  <c r="O20" i="56"/>
  <c r="N20" i="56"/>
  <c r="M20" i="56"/>
  <c r="K20" i="56"/>
  <c r="J20" i="56"/>
  <c r="I20" i="56"/>
  <c r="H20" i="56"/>
  <c r="F20" i="56"/>
  <c r="E20" i="56"/>
  <c r="D20" i="56"/>
  <c r="C20" i="56"/>
  <c r="Q19" i="56"/>
  <c r="L19" i="56"/>
  <c r="G19" i="56"/>
  <c r="Q18" i="56"/>
  <c r="L18" i="56"/>
  <c r="G18" i="56"/>
  <c r="Q16" i="56"/>
  <c r="L16" i="56"/>
  <c r="G16" i="56"/>
  <c r="Q15" i="56"/>
  <c r="L15" i="56"/>
  <c r="G15" i="56"/>
  <c r="Q11" i="56"/>
  <c r="L11" i="56"/>
  <c r="G11" i="56"/>
  <c r="Q10" i="56"/>
  <c r="L10" i="56"/>
  <c r="G10" i="56"/>
  <c r="P9" i="56"/>
  <c r="O9" i="56"/>
  <c r="N9" i="56"/>
  <c r="M9" i="56"/>
  <c r="K9" i="56"/>
  <c r="J9" i="56"/>
  <c r="I9" i="56"/>
  <c r="H9" i="56"/>
  <c r="F9" i="56"/>
  <c r="E9" i="56"/>
  <c r="D9" i="56"/>
  <c r="C9" i="56"/>
  <c r="Q66" i="55"/>
  <c r="L66" i="55"/>
  <c r="G66" i="55"/>
  <c r="Q64" i="55"/>
  <c r="L64" i="55"/>
  <c r="G64" i="55"/>
  <c r="Q63" i="55"/>
  <c r="L63" i="55"/>
  <c r="G63" i="55"/>
  <c r="Q62" i="55"/>
  <c r="L62" i="55"/>
  <c r="G62" i="55"/>
  <c r="P61" i="55"/>
  <c r="O61" i="55"/>
  <c r="N61" i="55"/>
  <c r="M61" i="55"/>
  <c r="K61" i="55"/>
  <c r="J61" i="55"/>
  <c r="I61" i="55"/>
  <c r="H61" i="55"/>
  <c r="F61" i="55"/>
  <c r="E61" i="55"/>
  <c r="D61" i="55"/>
  <c r="C61" i="55"/>
  <c r="Q60" i="55"/>
  <c r="L60" i="55"/>
  <c r="G60" i="55"/>
  <c r="Q59" i="55"/>
  <c r="L59" i="55"/>
  <c r="G59" i="55"/>
  <c r="Q58" i="55"/>
  <c r="L58" i="55"/>
  <c r="G58" i="55"/>
  <c r="K57" i="55"/>
  <c r="J57" i="55"/>
  <c r="I57" i="55"/>
  <c r="H57" i="55"/>
  <c r="F57" i="55"/>
  <c r="E57" i="55"/>
  <c r="D57" i="55"/>
  <c r="C57" i="55"/>
  <c r="Q56" i="55"/>
  <c r="L56" i="55"/>
  <c r="G56" i="55"/>
  <c r="Q55" i="55"/>
  <c r="L55" i="55"/>
  <c r="G55" i="55"/>
  <c r="Q53" i="55"/>
  <c r="L53" i="55"/>
  <c r="G53" i="55"/>
  <c r="Q52" i="55"/>
  <c r="L52" i="55"/>
  <c r="G52" i="55"/>
  <c r="P51" i="55"/>
  <c r="O51" i="55"/>
  <c r="N51" i="55"/>
  <c r="M51" i="55"/>
  <c r="K51" i="55"/>
  <c r="J51" i="55"/>
  <c r="I51" i="55"/>
  <c r="H51" i="55"/>
  <c r="F51" i="55"/>
  <c r="E51" i="55"/>
  <c r="D51" i="55"/>
  <c r="C51" i="55"/>
  <c r="Q50" i="55"/>
  <c r="L50" i="55"/>
  <c r="G50" i="55"/>
  <c r="Q49" i="55"/>
  <c r="L49" i="55"/>
  <c r="G49" i="55"/>
  <c r="Q48" i="55"/>
  <c r="L48" i="55"/>
  <c r="G48" i="55"/>
  <c r="Q47" i="55"/>
  <c r="L47" i="55"/>
  <c r="G47" i="55"/>
  <c r="Q46" i="55"/>
  <c r="L46" i="55"/>
  <c r="G46" i="55"/>
  <c r="Q45" i="55"/>
  <c r="L45" i="55"/>
  <c r="G45" i="55"/>
  <c r="Q44" i="55"/>
  <c r="L44" i="55"/>
  <c r="G44" i="55"/>
  <c r="Q43" i="55"/>
  <c r="L43" i="55"/>
  <c r="G43" i="55"/>
  <c r="Q42" i="55"/>
  <c r="L42" i="55"/>
  <c r="G42" i="55"/>
  <c r="Q41" i="55"/>
  <c r="L41" i="55"/>
  <c r="G41" i="55"/>
  <c r="Q40" i="55"/>
  <c r="L40" i="55"/>
  <c r="G40" i="55"/>
  <c r="P39" i="55"/>
  <c r="O39" i="55"/>
  <c r="N39" i="55"/>
  <c r="M39" i="55"/>
  <c r="K39" i="55"/>
  <c r="J39" i="55"/>
  <c r="I39" i="55"/>
  <c r="H39" i="55"/>
  <c r="F39" i="55"/>
  <c r="E39" i="55"/>
  <c r="D39" i="55"/>
  <c r="C39" i="55"/>
  <c r="Q38" i="55"/>
  <c r="G38" i="55"/>
  <c r="Q34" i="55"/>
  <c r="G34" i="55"/>
  <c r="Q33" i="55"/>
  <c r="L33" i="55"/>
  <c r="G33" i="55"/>
  <c r="Q32" i="55"/>
  <c r="L32" i="55"/>
  <c r="G32" i="55"/>
  <c r="Q31" i="55"/>
  <c r="L31" i="55"/>
  <c r="G31" i="55"/>
  <c r="Q30" i="55"/>
  <c r="L30" i="55"/>
  <c r="G30" i="55"/>
  <c r="Q29" i="55"/>
  <c r="L29" i="55"/>
  <c r="G29" i="55"/>
  <c r="Q28" i="55"/>
  <c r="L28" i="55"/>
  <c r="G28" i="55"/>
  <c r="P27" i="55"/>
  <c r="O27" i="55"/>
  <c r="N27" i="55"/>
  <c r="M27" i="55"/>
  <c r="K27" i="55"/>
  <c r="J27" i="55"/>
  <c r="I27" i="55"/>
  <c r="H27" i="55"/>
  <c r="F27" i="55"/>
  <c r="E27" i="55"/>
  <c r="D27" i="55"/>
  <c r="C27" i="55"/>
  <c r="Q26" i="55"/>
  <c r="L26" i="55"/>
  <c r="G26" i="55"/>
  <c r="Q25" i="55"/>
  <c r="L25" i="55"/>
  <c r="G25" i="55"/>
  <c r="P24" i="55"/>
  <c r="O24" i="55"/>
  <c r="N24" i="55"/>
  <c r="M24" i="55"/>
  <c r="K24" i="55"/>
  <c r="J24" i="55"/>
  <c r="I24" i="55"/>
  <c r="H24" i="55"/>
  <c r="F24" i="55"/>
  <c r="E24" i="55"/>
  <c r="D24" i="55"/>
  <c r="C24" i="55"/>
  <c r="Q23" i="55"/>
  <c r="L23" i="55"/>
  <c r="G23" i="55"/>
  <c r="Q20" i="55"/>
  <c r="L20" i="55"/>
  <c r="G20" i="55"/>
  <c r="Q19" i="55"/>
  <c r="L19" i="55"/>
  <c r="G19" i="55"/>
  <c r="Q18" i="55"/>
  <c r="L18" i="55"/>
  <c r="G18" i="55"/>
  <c r="Q17" i="55"/>
  <c r="L17" i="55"/>
  <c r="G17" i="55"/>
  <c r="Q16" i="55"/>
  <c r="L16" i="55"/>
  <c r="G16" i="55"/>
  <c r="Q15" i="55"/>
  <c r="L15" i="55"/>
  <c r="G15" i="55"/>
  <c r="Q14" i="55"/>
  <c r="L14" i="55"/>
  <c r="G14" i="55"/>
  <c r="Q13" i="55"/>
  <c r="L13" i="55"/>
  <c r="G13" i="55"/>
  <c r="Q12" i="55"/>
  <c r="L12" i="55"/>
  <c r="G12" i="55"/>
  <c r="Q11" i="55"/>
  <c r="L11" i="55"/>
  <c r="G11" i="55"/>
  <c r="Q10" i="55"/>
  <c r="L10" i="55"/>
  <c r="G10" i="55"/>
  <c r="P9" i="55"/>
  <c r="O9" i="55"/>
  <c r="N9" i="55"/>
  <c r="M9" i="55"/>
  <c r="K9" i="55"/>
  <c r="J9" i="55"/>
  <c r="I9" i="55"/>
  <c r="H9" i="55"/>
  <c r="F9" i="55"/>
  <c r="E9" i="55"/>
  <c r="D9" i="55"/>
  <c r="C9" i="55"/>
  <c r="F54" i="54"/>
  <c r="C55" i="54"/>
  <c r="C54" i="54" s="1"/>
  <c r="F53" i="54"/>
  <c r="F52" i="54" s="1"/>
  <c r="C53" i="54"/>
  <c r="C52" i="54" s="1"/>
  <c r="H52" i="54"/>
  <c r="G52" i="54"/>
  <c r="E52" i="54"/>
  <c r="D52" i="54"/>
  <c r="F48" i="54"/>
  <c r="C48" i="54"/>
  <c r="F47" i="54"/>
  <c r="F46" i="54"/>
  <c r="C46" i="54"/>
  <c r="F45" i="54"/>
  <c r="C45" i="54"/>
  <c r="F44" i="54"/>
  <c r="C44" i="54"/>
  <c r="C43" i="54"/>
  <c r="C39" i="54"/>
  <c r="F38" i="54"/>
  <c r="C38" i="54"/>
  <c r="F36" i="54"/>
  <c r="C36" i="54"/>
  <c r="F35" i="54"/>
  <c r="C35" i="54"/>
  <c r="F34" i="54"/>
  <c r="C34" i="54"/>
  <c r="F33" i="54"/>
  <c r="C33" i="54"/>
  <c r="F23" i="54"/>
  <c r="C23" i="54"/>
  <c r="F22" i="54"/>
  <c r="C22" i="54"/>
  <c r="F21" i="54"/>
  <c r="C21" i="54"/>
  <c r="F20" i="54"/>
  <c r="C20" i="54"/>
  <c r="H19" i="54"/>
  <c r="G19" i="54"/>
  <c r="E19" i="54"/>
  <c r="D19" i="54"/>
  <c r="C18" i="54"/>
  <c r="C17" i="54"/>
  <c r="C16" i="54"/>
  <c r="F14" i="54"/>
  <c r="C14" i="54"/>
  <c r="F10" i="54"/>
  <c r="C10" i="54"/>
  <c r="F9" i="54"/>
  <c r="C9" i="54"/>
  <c r="F66" i="53"/>
  <c r="C66" i="53"/>
  <c r="F64" i="53"/>
  <c r="C64" i="53"/>
  <c r="F63" i="53"/>
  <c r="C63" i="53"/>
  <c r="F62" i="53"/>
  <c r="C62" i="53"/>
  <c r="H61" i="53"/>
  <c r="G61" i="53"/>
  <c r="E61" i="53"/>
  <c r="D61" i="53"/>
  <c r="F59" i="53"/>
  <c r="C59" i="53"/>
  <c r="F58" i="53"/>
  <c r="C58" i="53"/>
  <c r="H57" i="53"/>
  <c r="G57" i="53"/>
  <c r="E57" i="53"/>
  <c r="D57" i="53"/>
  <c r="F55" i="53"/>
  <c r="F54" i="53"/>
  <c r="F53" i="53"/>
  <c r="F52" i="53"/>
  <c r="F50" i="53"/>
  <c r="C50" i="53"/>
  <c r="F49" i="53"/>
  <c r="F48" i="53"/>
  <c r="C48" i="53"/>
  <c r="F47" i="53"/>
  <c r="C47" i="53"/>
  <c r="F46" i="53"/>
  <c r="C46" i="53"/>
  <c r="F45" i="53"/>
  <c r="C45" i="53"/>
  <c r="F44" i="53"/>
  <c r="C44" i="53"/>
  <c r="F43" i="53"/>
  <c r="C43" i="53"/>
  <c r="F42" i="53"/>
  <c r="C42" i="53"/>
  <c r="F41" i="53"/>
  <c r="C41" i="53"/>
  <c r="F40" i="53"/>
  <c r="C40" i="53"/>
  <c r="F39" i="53"/>
  <c r="C39" i="53"/>
  <c r="H38" i="53"/>
  <c r="G38" i="53"/>
  <c r="E38" i="53"/>
  <c r="D38" i="53"/>
  <c r="F37" i="53"/>
  <c r="C37" i="53"/>
  <c r="F36" i="53"/>
  <c r="C36" i="53"/>
  <c r="F35" i="53"/>
  <c r="C35" i="53"/>
  <c r="C34" i="53"/>
  <c r="F30" i="53"/>
  <c r="C30" i="53"/>
  <c r="F29" i="53"/>
  <c r="C29" i="53"/>
  <c r="F28" i="53"/>
  <c r="C28" i="53"/>
  <c r="F27" i="53"/>
  <c r="C27" i="53"/>
  <c r="H26" i="53"/>
  <c r="G26" i="53"/>
  <c r="E26" i="53"/>
  <c r="D26" i="53"/>
  <c r="F25" i="53"/>
  <c r="C25" i="53"/>
  <c r="F24" i="53"/>
  <c r="C24" i="53"/>
  <c r="H23" i="53"/>
  <c r="G23" i="53"/>
  <c r="E23" i="53"/>
  <c r="D23" i="53"/>
  <c r="F22" i="53"/>
  <c r="F21" i="53"/>
  <c r="F20" i="53"/>
  <c r="F19" i="53"/>
  <c r="F18" i="53"/>
  <c r="F17" i="53"/>
  <c r="F16" i="53"/>
  <c r="F15" i="53"/>
  <c r="F13" i="53"/>
  <c r="F12" i="53"/>
  <c r="F11" i="53"/>
  <c r="F10" i="53"/>
  <c r="F9" i="53"/>
  <c r="H8" i="53"/>
  <c r="G8" i="53"/>
  <c r="E8" i="53"/>
  <c r="D8" i="53"/>
  <c r="K59" i="52"/>
  <c r="J59" i="52"/>
  <c r="I59" i="52"/>
  <c r="H59" i="52"/>
  <c r="G59" i="52"/>
  <c r="F59" i="52"/>
  <c r="E59" i="52"/>
  <c r="D59" i="52"/>
  <c r="C59" i="52"/>
  <c r="L58" i="52"/>
  <c r="L57" i="52"/>
  <c r="L56" i="52"/>
  <c r="L55" i="52"/>
  <c r="L54" i="52"/>
  <c r="L53" i="52"/>
  <c r="L52" i="52"/>
  <c r="L51" i="52"/>
  <c r="L50" i="52"/>
  <c r="L49" i="52"/>
  <c r="L48" i="52"/>
  <c r="L47" i="52"/>
  <c r="L46" i="52"/>
  <c r="L45" i="52"/>
  <c r="L44" i="52"/>
  <c r="L43" i="52"/>
  <c r="L42" i="52"/>
  <c r="L41" i="52"/>
  <c r="L40" i="52"/>
  <c r="L39" i="52"/>
  <c r="L38" i="52"/>
  <c r="L37" i="52"/>
  <c r="L36" i="52"/>
  <c r="L35" i="52"/>
  <c r="L34" i="52"/>
  <c r="L33" i="52"/>
  <c r="L32" i="52"/>
  <c r="L31" i="52"/>
  <c r="L30" i="52"/>
  <c r="L29" i="52"/>
  <c r="L28" i="52"/>
  <c r="L27" i="52"/>
  <c r="L26" i="52"/>
  <c r="L25" i="52"/>
  <c r="L24" i="52"/>
  <c r="L23" i="52"/>
  <c r="L22" i="52"/>
  <c r="L21" i="52"/>
  <c r="L20" i="52"/>
  <c r="L19" i="52"/>
  <c r="L18" i="52"/>
  <c r="L17" i="52"/>
  <c r="L16" i="52"/>
  <c r="L15" i="52"/>
  <c r="L14" i="52"/>
  <c r="L13" i="52"/>
  <c r="L12" i="52"/>
  <c r="L11" i="52"/>
  <c r="L9" i="52"/>
  <c r="L8" i="52"/>
  <c r="L7" i="52"/>
  <c r="L61" i="51"/>
  <c r="L60" i="51"/>
  <c r="L59" i="51"/>
  <c r="L58" i="51"/>
  <c r="L57" i="51"/>
  <c r="L56" i="51"/>
  <c r="L55" i="51"/>
  <c r="L54" i="51"/>
  <c r="L53" i="51"/>
  <c r="L52" i="51"/>
  <c r="L51" i="51"/>
  <c r="L50" i="51"/>
  <c r="L49" i="51"/>
  <c r="L48" i="51"/>
  <c r="L47" i="51"/>
  <c r="L46" i="51"/>
  <c r="L45" i="51"/>
  <c r="L40" i="51"/>
  <c r="L39" i="51"/>
  <c r="L38" i="51"/>
  <c r="L37" i="51"/>
  <c r="L36" i="51"/>
  <c r="L35" i="51"/>
  <c r="L34" i="51"/>
  <c r="L33" i="51"/>
  <c r="L32" i="51"/>
  <c r="L31" i="51"/>
  <c r="L30" i="51"/>
  <c r="L29" i="51"/>
  <c r="L28" i="51"/>
  <c r="L27" i="51"/>
  <c r="L26" i="51"/>
  <c r="L25" i="51"/>
  <c r="L24" i="51"/>
  <c r="L23" i="51"/>
  <c r="L22" i="51"/>
  <c r="L21" i="51"/>
  <c r="L20" i="51"/>
  <c r="L19" i="51"/>
  <c r="L18" i="51"/>
  <c r="L16" i="51"/>
  <c r="L15" i="51"/>
  <c r="L14" i="51"/>
  <c r="L13" i="51"/>
  <c r="L12" i="51"/>
  <c r="L11" i="51"/>
  <c r="L10" i="51"/>
  <c r="L9" i="51"/>
  <c r="L8" i="51"/>
  <c r="L7" i="51"/>
  <c r="I60" i="50"/>
  <c r="H60" i="50"/>
  <c r="G60" i="50"/>
  <c r="F60" i="50"/>
  <c r="E60" i="50"/>
  <c r="C60" i="50"/>
  <c r="J59" i="50"/>
  <c r="J58" i="50"/>
  <c r="J57" i="50"/>
  <c r="J56" i="50"/>
  <c r="J55" i="50"/>
  <c r="J54" i="50"/>
  <c r="J53" i="50"/>
  <c r="J52" i="50"/>
  <c r="J51"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E47" i="47"/>
  <c r="D47" i="47"/>
  <c r="C47" i="47"/>
  <c r="E25" i="47"/>
  <c r="D25" i="47"/>
  <c r="C25" i="47"/>
  <c r="D56" i="45"/>
  <c r="C56" i="45"/>
  <c r="E55" i="45"/>
  <c r="E53" i="45"/>
  <c r="D50" i="45"/>
  <c r="C50" i="45"/>
  <c r="D26" i="45"/>
  <c r="C26" i="45"/>
  <c r="E25" i="45"/>
  <c r="E24" i="45"/>
  <c r="E23" i="45"/>
  <c r="E22" i="45"/>
  <c r="E21" i="45"/>
  <c r="E19" i="45"/>
  <c r="E18" i="45"/>
  <c r="E17" i="45"/>
  <c r="E15" i="45"/>
  <c r="E12" i="45"/>
  <c r="E11" i="45"/>
  <c r="E10" i="45"/>
  <c r="E9" i="45"/>
  <c r="E8" i="45"/>
  <c r="D79" i="46"/>
  <c r="C79" i="46"/>
  <c r="D47" i="44"/>
  <c r="C47" i="44"/>
  <c r="E15" i="44"/>
  <c r="D12" i="44"/>
  <c r="C12" i="44"/>
  <c r="E9" i="44"/>
  <c r="K37" i="43"/>
  <c r="J37" i="43"/>
  <c r="I37" i="43"/>
  <c r="H37" i="43"/>
  <c r="F37" i="43"/>
  <c r="E37" i="43"/>
  <c r="D37" i="43"/>
  <c r="C37" i="43"/>
  <c r="K32" i="43"/>
  <c r="J32" i="43"/>
  <c r="I32" i="43"/>
  <c r="H32" i="43"/>
  <c r="F32" i="43"/>
  <c r="E32" i="43"/>
  <c r="D32" i="43"/>
  <c r="C32" i="43"/>
  <c r="K20" i="43"/>
  <c r="J20" i="43"/>
  <c r="I20" i="43"/>
  <c r="H20" i="43"/>
  <c r="F20" i="43"/>
  <c r="E20" i="43"/>
  <c r="D20" i="43"/>
  <c r="C20" i="43"/>
  <c r="K9" i="43"/>
  <c r="J9" i="43"/>
  <c r="I9" i="43"/>
  <c r="H9" i="43"/>
  <c r="F9" i="43"/>
  <c r="F60" i="43" s="1"/>
  <c r="E9" i="43"/>
  <c r="E60" i="43" s="1"/>
  <c r="D9" i="43"/>
  <c r="C9" i="43"/>
  <c r="K59" i="41"/>
  <c r="J59" i="41"/>
  <c r="I59" i="41"/>
  <c r="H59" i="41"/>
  <c r="F59" i="41"/>
  <c r="E59" i="41"/>
  <c r="D59" i="41"/>
  <c r="C59" i="41"/>
  <c r="K54" i="41"/>
  <c r="J54" i="41"/>
  <c r="I54" i="41"/>
  <c r="H54" i="41"/>
  <c r="F54" i="41"/>
  <c r="E54" i="41"/>
  <c r="D54" i="41"/>
  <c r="C54" i="41"/>
  <c r="K51" i="41"/>
  <c r="J51" i="41"/>
  <c r="I51" i="41"/>
  <c r="H51" i="41"/>
  <c r="F51" i="41"/>
  <c r="E51" i="41"/>
  <c r="D51" i="41"/>
  <c r="C51" i="41"/>
  <c r="K35" i="41"/>
  <c r="J35" i="41"/>
  <c r="I35" i="41"/>
  <c r="H35" i="41"/>
  <c r="F35" i="41"/>
  <c r="E35" i="41"/>
  <c r="D35" i="41"/>
  <c r="C35" i="41"/>
  <c r="K23" i="41"/>
  <c r="J23" i="41"/>
  <c r="I23" i="41"/>
  <c r="H23" i="41"/>
  <c r="F23" i="41"/>
  <c r="E23" i="41"/>
  <c r="D23" i="41"/>
  <c r="C23" i="41"/>
  <c r="K9" i="41"/>
  <c r="J9" i="41"/>
  <c r="I9" i="41"/>
  <c r="F9" i="41"/>
  <c r="E9" i="41"/>
  <c r="D9" i="41"/>
  <c r="C9" i="41"/>
  <c r="E52" i="37"/>
  <c r="D52" i="37"/>
  <c r="C52" i="37"/>
  <c r="I35" i="37"/>
  <c r="H35" i="37"/>
  <c r="G35" i="37"/>
  <c r="E35" i="37"/>
  <c r="D35" i="37"/>
  <c r="C35" i="37"/>
  <c r="I29" i="37"/>
  <c r="H29" i="37"/>
  <c r="G29" i="37"/>
  <c r="E29" i="37"/>
  <c r="D29" i="37"/>
  <c r="C29" i="37"/>
  <c r="I18" i="37"/>
  <c r="H18" i="37"/>
  <c r="G18" i="37"/>
  <c r="E18" i="37"/>
  <c r="D18" i="37"/>
  <c r="C18" i="37"/>
  <c r="I8" i="37"/>
  <c r="H8" i="37"/>
  <c r="G8" i="37"/>
  <c r="E8" i="37"/>
  <c r="D8" i="37"/>
  <c r="C8" i="37"/>
  <c r="I8" i="36"/>
  <c r="I50" i="36" s="1"/>
  <c r="H8" i="36"/>
  <c r="H50" i="36" s="1"/>
  <c r="H34" i="36" s="1"/>
  <c r="H22" i="36" s="1"/>
  <c r="H53" i="36" s="1"/>
  <c r="G8" i="36"/>
  <c r="G50" i="36" s="1"/>
  <c r="G34" i="36" s="1"/>
  <c r="G22" i="36" s="1"/>
  <c r="G53" i="36" s="1"/>
  <c r="E8" i="36"/>
  <c r="E50" i="36" s="1"/>
  <c r="D8" i="36"/>
  <c r="D50" i="36" s="1"/>
  <c r="D34" i="36" s="1"/>
  <c r="D22" i="36" s="1"/>
  <c r="D53" i="36" s="1"/>
  <c r="C8" i="36"/>
  <c r="C50" i="36" s="1"/>
  <c r="C34" i="36" s="1"/>
  <c r="C22" i="36" s="1"/>
  <c r="C53" i="36" s="1"/>
  <c r="EO118" i="34"/>
  <c r="EN118" i="34"/>
  <c r="EM118" i="34"/>
  <c r="EL118" i="34"/>
  <c r="EK118" i="34"/>
  <c r="EJ118" i="34"/>
  <c r="EI118" i="34"/>
  <c r="EH118" i="34"/>
  <c r="EG118" i="34"/>
  <c r="EF118" i="34"/>
  <c r="EE118" i="34"/>
  <c r="ED118" i="34"/>
  <c r="EC118" i="34"/>
  <c r="EB118" i="34"/>
  <c r="EA118" i="34"/>
  <c r="DZ118" i="34"/>
  <c r="DY118" i="34"/>
  <c r="DX118" i="34"/>
  <c r="DW118" i="34"/>
  <c r="DV118" i="34"/>
  <c r="DU118" i="34"/>
  <c r="DT118" i="34"/>
  <c r="DS118" i="34"/>
  <c r="DR118" i="34"/>
  <c r="DQ118" i="34"/>
  <c r="DP118" i="34"/>
  <c r="DO118" i="34"/>
  <c r="DN118" i="34"/>
  <c r="DM118" i="34"/>
  <c r="DL118" i="34"/>
  <c r="DK118" i="34"/>
  <c r="DJ118" i="34"/>
  <c r="DI118" i="34"/>
  <c r="DH118" i="34"/>
  <c r="DG118" i="34"/>
  <c r="DF118" i="34"/>
  <c r="DE118" i="34"/>
  <c r="DD118" i="34"/>
  <c r="DC118" i="34"/>
  <c r="DB118" i="34"/>
  <c r="DA118" i="34"/>
  <c r="CZ118" i="34"/>
  <c r="CY118" i="34"/>
  <c r="CX118" i="34"/>
  <c r="CW118" i="34"/>
  <c r="CV118" i="34"/>
  <c r="CU118" i="34"/>
  <c r="CT118" i="34"/>
  <c r="CS118" i="34"/>
  <c r="CR118" i="34"/>
  <c r="CQ118" i="34"/>
  <c r="CP118" i="34"/>
  <c r="CO118" i="34"/>
  <c r="CN118" i="34"/>
  <c r="CM118" i="34"/>
  <c r="CL118" i="34"/>
  <c r="CK118" i="34"/>
  <c r="CJ118" i="34"/>
  <c r="CI118" i="34"/>
  <c r="CH118" i="34"/>
  <c r="CG118" i="34"/>
  <c r="CF118" i="34"/>
  <c r="CE118" i="34"/>
  <c r="CD118" i="34"/>
  <c r="CC118" i="34"/>
  <c r="CB118" i="34"/>
  <c r="CA118" i="34"/>
  <c r="BZ118" i="34"/>
  <c r="BY118" i="34"/>
  <c r="BX118" i="34"/>
  <c r="BW118" i="34"/>
  <c r="BV118" i="34"/>
  <c r="BU118" i="34"/>
  <c r="BT118" i="34"/>
  <c r="BS118" i="34"/>
  <c r="BR118" i="34"/>
  <c r="BQ118" i="34"/>
  <c r="BP118" i="34"/>
  <c r="BO118" i="34"/>
  <c r="BN118" i="34"/>
  <c r="BM118" i="34"/>
  <c r="BL118" i="34"/>
  <c r="BK118" i="34"/>
  <c r="BJ118" i="34"/>
  <c r="BI118" i="34"/>
  <c r="BH118" i="34"/>
  <c r="BG118" i="34"/>
  <c r="BF118" i="34"/>
  <c r="BE118" i="34"/>
  <c r="BD118" i="34"/>
  <c r="BC118" i="34"/>
  <c r="BB118" i="34"/>
  <c r="BA118" i="34"/>
  <c r="AZ118" i="34"/>
  <c r="AY118" i="34"/>
  <c r="AX118" i="34"/>
  <c r="AW118" i="34"/>
  <c r="AV118" i="34"/>
  <c r="AU118" i="34"/>
  <c r="AT118" i="34"/>
  <c r="AS118" i="34"/>
  <c r="AR118" i="34"/>
  <c r="AQ118" i="34"/>
  <c r="AP118" i="34"/>
  <c r="AO118" i="34"/>
  <c r="AN118" i="34"/>
  <c r="AM118" i="34"/>
  <c r="AL118" i="34"/>
  <c r="AK118" i="34"/>
  <c r="AJ118" i="34"/>
  <c r="AI118" i="34"/>
  <c r="AH118" i="34"/>
  <c r="AG118" i="34"/>
  <c r="AF118" i="34"/>
  <c r="AE118" i="34"/>
  <c r="AD118" i="34"/>
  <c r="AC118" i="34"/>
  <c r="AB118" i="34"/>
  <c r="AA118" i="34"/>
  <c r="Z118" i="34"/>
  <c r="Y118" i="34"/>
  <c r="X118" i="34"/>
  <c r="W118" i="34"/>
  <c r="V118" i="34"/>
  <c r="U118" i="34"/>
  <c r="T118" i="34"/>
  <c r="S118" i="34"/>
  <c r="R118" i="34"/>
  <c r="Q118" i="34"/>
  <c r="P118" i="34"/>
  <c r="O118" i="34"/>
  <c r="N118" i="34"/>
  <c r="M118" i="34"/>
  <c r="L118" i="34"/>
  <c r="K118" i="34"/>
  <c r="J118" i="34"/>
  <c r="I118" i="34"/>
  <c r="H118" i="34"/>
  <c r="G118" i="34"/>
  <c r="F118" i="34"/>
  <c r="E118" i="34"/>
  <c r="D118" i="34"/>
  <c r="C118" i="34"/>
  <c r="L91" i="34"/>
  <c r="I91" i="34"/>
  <c r="AA8" i="34" s="1"/>
  <c r="L90" i="34"/>
  <c r="AD8" i="34" s="1"/>
  <c r="L81" i="34"/>
  <c r="L44" i="34"/>
  <c r="I44" i="34"/>
  <c r="L40" i="34"/>
  <c r="I40" i="34"/>
  <c r="L23" i="34"/>
  <c r="I23" i="34"/>
  <c r="EO8" i="34"/>
  <c r="EN8" i="34"/>
  <c r="EM8" i="34"/>
  <c r="EL8" i="34"/>
  <c r="EK8" i="34"/>
  <c r="EJ8" i="34"/>
  <c r="EI8" i="34"/>
  <c r="EH8" i="34"/>
  <c r="EG8" i="34"/>
  <c r="EF8" i="34"/>
  <c r="EE8" i="34"/>
  <c r="ED8" i="34"/>
  <c r="EC8" i="34"/>
  <c r="EB8" i="34"/>
  <c r="EA8" i="34"/>
  <c r="DZ8" i="34"/>
  <c r="DY8" i="34"/>
  <c r="DX8" i="34"/>
  <c r="DW8" i="34"/>
  <c r="DV8" i="34"/>
  <c r="DU8" i="34"/>
  <c r="DT8" i="34"/>
  <c r="DS8" i="34"/>
  <c r="DR8" i="34"/>
  <c r="DQ8" i="34"/>
  <c r="DP8" i="34"/>
  <c r="DO8" i="34"/>
  <c r="DN8" i="34"/>
  <c r="DM8" i="34"/>
  <c r="DL8" i="34"/>
  <c r="DK8" i="34"/>
  <c r="DJ8" i="34"/>
  <c r="DI8" i="34"/>
  <c r="DH8" i="34"/>
  <c r="DG8" i="34"/>
  <c r="DF8" i="34"/>
  <c r="DE8" i="34"/>
  <c r="DD8" i="34"/>
  <c r="DC8" i="34"/>
  <c r="DB8" i="34"/>
  <c r="DA8" i="34"/>
  <c r="CZ8" i="34"/>
  <c r="CY8" i="34"/>
  <c r="CX8" i="34"/>
  <c r="CW8" i="34"/>
  <c r="CV8" i="34"/>
  <c r="CU8" i="34"/>
  <c r="CT8" i="34"/>
  <c r="CS8" i="34"/>
  <c r="CR8" i="34"/>
  <c r="CQ8" i="34"/>
  <c r="CP8" i="34"/>
  <c r="CO8" i="34"/>
  <c r="CN8" i="34"/>
  <c r="CM8" i="34"/>
  <c r="CL8" i="34"/>
  <c r="CK8" i="34"/>
  <c r="CJ8" i="34"/>
  <c r="CI8" i="34"/>
  <c r="CH8" i="34"/>
  <c r="CG8" i="34"/>
  <c r="CF8" i="34"/>
  <c r="CE8" i="34"/>
  <c r="CD8" i="34"/>
  <c r="CC8" i="34"/>
  <c r="CB8" i="34"/>
  <c r="CA8" i="34"/>
  <c r="BZ8" i="34"/>
  <c r="BY8" i="34"/>
  <c r="BX8" i="34"/>
  <c r="BW8" i="34"/>
  <c r="BV8" i="34"/>
  <c r="BU8" i="34"/>
  <c r="BT8" i="34"/>
  <c r="BS8" i="34"/>
  <c r="BR8" i="34"/>
  <c r="BQ8" i="34"/>
  <c r="BP8" i="34"/>
  <c r="BO8" i="34"/>
  <c r="BN8" i="34"/>
  <c r="BM8" i="34"/>
  <c r="BL8" i="34"/>
  <c r="BK8" i="34"/>
  <c r="BJ8" i="34"/>
  <c r="BI8" i="34"/>
  <c r="BH8" i="34"/>
  <c r="BG8" i="34"/>
  <c r="BF8" i="34"/>
  <c r="BE8" i="34"/>
  <c r="BD8" i="34"/>
  <c r="BC8" i="34"/>
  <c r="BB8" i="34"/>
  <c r="BA8" i="34"/>
  <c r="AZ8" i="34"/>
  <c r="AY8" i="34"/>
  <c r="AX8" i="34"/>
  <c r="AW8" i="34"/>
  <c r="AV8" i="34"/>
  <c r="AU8" i="34"/>
  <c r="AT8" i="34"/>
  <c r="AS8" i="34"/>
  <c r="AR8" i="34"/>
  <c r="AQ8" i="34"/>
  <c r="AP8" i="34"/>
  <c r="AO8" i="34"/>
  <c r="AN8" i="34"/>
  <c r="AM8" i="34"/>
  <c r="AL8" i="34"/>
  <c r="AK8" i="34"/>
  <c r="AJ8" i="34"/>
  <c r="AI8" i="34"/>
  <c r="AH8" i="34"/>
  <c r="AG8" i="34"/>
  <c r="AF8" i="34"/>
  <c r="AE8" i="34"/>
  <c r="AC8" i="34"/>
  <c r="AB8" i="34"/>
  <c r="Z8" i="34"/>
  <c r="Y8" i="34"/>
  <c r="X8" i="34"/>
  <c r="W8" i="34"/>
  <c r="V8" i="34"/>
  <c r="U8" i="34"/>
  <c r="T8" i="34"/>
  <c r="S8" i="34"/>
  <c r="R8" i="34"/>
  <c r="Q8" i="34"/>
  <c r="P8" i="34"/>
  <c r="O8" i="34"/>
  <c r="N8" i="34"/>
  <c r="M8" i="34"/>
  <c r="K8" i="34"/>
  <c r="J8" i="34"/>
  <c r="H8" i="34"/>
  <c r="G8" i="34"/>
  <c r="F8" i="34"/>
  <c r="E8" i="34"/>
  <c r="D8" i="34"/>
  <c r="C8" i="34"/>
  <c r="H52" i="32"/>
  <c r="H51" i="32" s="1"/>
  <c r="C52" i="32"/>
  <c r="C51" i="32" s="1"/>
  <c r="L51" i="32"/>
  <c r="K51" i="32"/>
  <c r="J51" i="32"/>
  <c r="I51" i="32"/>
  <c r="G51" i="32"/>
  <c r="F51" i="32"/>
  <c r="E51" i="32"/>
  <c r="D51" i="32"/>
  <c r="H50" i="32"/>
  <c r="H49" i="32" s="1"/>
  <c r="C50" i="32"/>
  <c r="C49" i="32" s="1"/>
  <c r="L49" i="32"/>
  <c r="K49" i="32"/>
  <c r="J49" i="32"/>
  <c r="I49" i="32"/>
  <c r="G49" i="32"/>
  <c r="F49" i="32"/>
  <c r="E49" i="32"/>
  <c r="D49" i="32"/>
  <c r="H45" i="32"/>
  <c r="C45" i="32"/>
  <c r="H44" i="32"/>
  <c r="C44" i="32"/>
  <c r="H43" i="32"/>
  <c r="C43" i="32"/>
  <c r="H42" i="32"/>
  <c r="C42" i="32"/>
  <c r="H41" i="32"/>
  <c r="C41" i="32"/>
  <c r="H38" i="32"/>
  <c r="C38" i="32"/>
  <c r="H37" i="32"/>
  <c r="C37" i="32"/>
  <c r="L36" i="32"/>
  <c r="K36" i="32"/>
  <c r="J36" i="32"/>
  <c r="I36" i="32"/>
  <c r="G36" i="32"/>
  <c r="F36" i="32"/>
  <c r="E36" i="32"/>
  <c r="D36" i="32"/>
  <c r="H35" i="32"/>
  <c r="C35" i="32"/>
  <c r="H34" i="32"/>
  <c r="C34" i="32"/>
  <c r="L32" i="32"/>
  <c r="K32" i="32"/>
  <c r="J32" i="32"/>
  <c r="I32" i="32"/>
  <c r="G32" i="32"/>
  <c r="F32" i="32"/>
  <c r="E32" i="32"/>
  <c r="D32" i="32"/>
  <c r="H31" i="32"/>
  <c r="C31" i="32"/>
  <c r="H28" i="32"/>
  <c r="C28" i="32"/>
  <c r="H27" i="32"/>
  <c r="C27" i="32"/>
  <c r="H26" i="32"/>
  <c r="C26" i="32"/>
  <c r="H24" i="32"/>
  <c r="C24" i="32"/>
  <c r="H23" i="32"/>
  <c r="C23" i="32"/>
  <c r="H22" i="32"/>
  <c r="C22" i="32"/>
  <c r="H21" i="32"/>
  <c r="C21" i="32"/>
  <c r="L20" i="32"/>
  <c r="K20" i="32"/>
  <c r="J20" i="32"/>
  <c r="I20" i="32"/>
  <c r="I55" i="32" s="1"/>
  <c r="G20" i="32"/>
  <c r="F20" i="32"/>
  <c r="E20" i="32"/>
  <c r="D20" i="32"/>
  <c r="H18" i="32"/>
  <c r="C18" i="32"/>
  <c r="H17" i="32"/>
  <c r="C17" i="32"/>
  <c r="H16" i="32"/>
  <c r="C16" i="32"/>
  <c r="C15" i="32"/>
  <c r="H10" i="32"/>
  <c r="C10" i="32"/>
  <c r="H52" i="31"/>
  <c r="H50" i="31" s="1"/>
  <c r="C52" i="31"/>
  <c r="C50" i="31" s="1"/>
  <c r="H49" i="31"/>
  <c r="C49" i="31"/>
  <c r="H48" i="31"/>
  <c r="C48" i="31"/>
  <c r="L47" i="31"/>
  <c r="K47" i="31"/>
  <c r="J47" i="31"/>
  <c r="I47" i="31"/>
  <c r="G47" i="31"/>
  <c r="F47" i="31"/>
  <c r="E47" i="31"/>
  <c r="D47" i="31"/>
  <c r="H46" i="31"/>
  <c r="C46" i="31"/>
  <c r="H45" i="31"/>
  <c r="C45" i="31"/>
  <c r="L44" i="31"/>
  <c r="K44" i="31"/>
  <c r="J44" i="31"/>
  <c r="I44" i="31"/>
  <c r="G44" i="31"/>
  <c r="F44" i="31"/>
  <c r="E44" i="31"/>
  <c r="D44" i="31"/>
  <c r="H43" i="31"/>
  <c r="C43" i="31"/>
  <c r="H42" i="31"/>
  <c r="C42" i="31"/>
  <c r="H41" i="31"/>
  <c r="C41" i="31"/>
  <c r="H40" i="31"/>
  <c r="C40" i="31"/>
  <c r="H39" i="31"/>
  <c r="C39" i="31"/>
  <c r="H38" i="31"/>
  <c r="C38" i="31"/>
  <c r="H37" i="31"/>
  <c r="C37" i="31"/>
  <c r="H36" i="31"/>
  <c r="C36" i="31"/>
  <c r="H34" i="31"/>
  <c r="C34" i="31"/>
  <c r="H32" i="31"/>
  <c r="C32" i="31"/>
  <c r="H29" i="31"/>
  <c r="C29" i="31"/>
  <c r="H28" i="31"/>
  <c r="C28" i="31"/>
  <c r="H27" i="31"/>
  <c r="C27" i="31"/>
  <c r="L26" i="31"/>
  <c r="K26" i="31"/>
  <c r="J26" i="31"/>
  <c r="I26" i="31"/>
  <c r="G26" i="31"/>
  <c r="F26" i="31"/>
  <c r="E26" i="31"/>
  <c r="D26" i="31"/>
  <c r="H25" i="31"/>
  <c r="C25" i="31"/>
  <c r="H24" i="31"/>
  <c r="C24" i="31"/>
  <c r="L23" i="31"/>
  <c r="K23" i="31"/>
  <c r="J23" i="31"/>
  <c r="I23" i="31"/>
  <c r="G23" i="31"/>
  <c r="F23" i="31"/>
  <c r="E23" i="31"/>
  <c r="D23" i="31"/>
  <c r="H22" i="31"/>
  <c r="C22" i="31"/>
  <c r="H21" i="31"/>
  <c r="C21" i="31"/>
  <c r="H20" i="31"/>
  <c r="C20" i="31"/>
  <c r="H19" i="31"/>
  <c r="C19" i="31"/>
  <c r="H18" i="31"/>
  <c r="C18" i="31"/>
  <c r="H17" i="31"/>
  <c r="C17" i="31"/>
  <c r="H16" i="31"/>
  <c r="C16" i="31"/>
  <c r="H15" i="31"/>
  <c r="C15" i="31"/>
  <c r="H14" i="31"/>
  <c r="C14" i="31"/>
  <c r="H13" i="31"/>
  <c r="C13" i="31"/>
  <c r="H12" i="31"/>
  <c r="C12" i="31"/>
  <c r="H11" i="31"/>
  <c r="C11" i="31"/>
  <c r="H10" i="31"/>
  <c r="F18" i="29"/>
  <c r="E18" i="29"/>
  <c r="H13" i="28"/>
  <c r="G13" i="28"/>
  <c r="F13" i="28"/>
  <c r="E13" i="28"/>
  <c r="H7" i="28"/>
  <c r="G7" i="28"/>
  <c r="F7" i="28"/>
  <c r="E7" i="28"/>
  <c r="J14" i="23"/>
  <c r="I14" i="23"/>
  <c r="H14" i="23"/>
  <c r="G14" i="23"/>
  <c r="F14" i="23"/>
  <c r="E14" i="23"/>
  <c r="D14" i="23"/>
  <c r="C14" i="23"/>
  <c r="K13" i="23"/>
  <c r="K12" i="23"/>
  <c r="K11" i="23"/>
  <c r="K10" i="23"/>
  <c r="K9" i="23"/>
  <c r="K8" i="23"/>
  <c r="K7" i="23"/>
  <c r="H12" i="19"/>
  <c r="G12" i="19"/>
  <c r="F12" i="19"/>
  <c r="E25" i="15"/>
  <c r="C25" i="15"/>
  <c r="E19" i="15"/>
  <c r="E14" i="15"/>
  <c r="E9" i="15"/>
  <c r="E10" i="17"/>
  <c r="C10" i="17"/>
  <c r="E7" i="17"/>
  <c r="C7" i="17"/>
  <c r="P56" i="63" l="1"/>
  <c r="P57" i="63" s="1"/>
  <c r="G35" i="137"/>
  <c r="G45" i="137"/>
  <c r="D181" i="47"/>
  <c r="E180" i="47"/>
  <c r="C181" i="47"/>
  <c r="C182" i="47"/>
  <c r="D182" i="47"/>
  <c r="G43" i="137"/>
  <c r="G44" i="137"/>
  <c r="G19" i="137"/>
  <c r="G20" i="137"/>
  <c r="H60" i="43"/>
  <c r="D60" i="43"/>
  <c r="C60" i="43"/>
  <c r="D55" i="32"/>
  <c r="E55" i="32"/>
  <c r="G55" i="32"/>
  <c r="J55" i="32"/>
  <c r="J56" i="31" s="1"/>
  <c r="K55" i="32"/>
  <c r="K56" i="31" s="1"/>
  <c r="L55" i="32"/>
  <c r="F55" i="32"/>
  <c r="F56" i="31" s="1"/>
  <c r="G36" i="137"/>
  <c r="G37" i="137"/>
  <c r="G40" i="137"/>
  <c r="G32" i="137"/>
  <c r="G18" i="137"/>
  <c r="E17" i="137"/>
  <c r="M62" i="63"/>
  <c r="G39" i="137"/>
  <c r="P48" i="63"/>
  <c r="K49" i="63" s="1"/>
  <c r="AN22" i="71"/>
  <c r="AV22" i="71"/>
  <c r="G25" i="137"/>
  <c r="G33" i="137"/>
  <c r="F29" i="137"/>
  <c r="G29" i="137" s="1"/>
  <c r="F30" i="137"/>
  <c r="G30" i="137" s="1"/>
  <c r="J60" i="43"/>
  <c r="K60" i="43"/>
  <c r="L37" i="43"/>
  <c r="L55" i="43"/>
  <c r="I60" i="43"/>
  <c r="P25" i="63"/>
  <c r="P26" i="63" s="1"/>
  <c r="G16" i="136"/>
  <c r="BC40" i="73"/>
  <c r="G18" i="28"/>
  <c r="U96" i="72"/>
  <c r="U59" i="71" s="1"/>
  <c r="H15" i="74"/>
  <c r="H22" i="71"/>
  <c r="P22" i="71"/>
  <c r="X22" i="71"/>
  <c r="AF22" i="71"/>
  <c r="AL22" i="71"/>
  <c r="AT22" i="71"/>
  <c r="AM22" i="71"/>
  <c r="AU22" i="71"/>
  <c r="AN40" i="73"/>
  <c r="AN50" i="73" s="1"/>
  <c r="BF40" i="73"/>
  <c r="G31" i="136"/>
  <c r="G46" i="136"/>
  <c r="G26" i="136"/>
  <c r="G45" i="136"/>
  <c r="G27" i="136"/>
  <c r="G18" i="136"/>
  <c r="G20" i="136"/>
  <c r="G12" i="136"/>
  <c r="G39" i="136"/>
  <c r="F22" i="71"/>
  <c r="N22" i="71"/>
  <c r="V22" i="71"/>
  <c r="AD22" i="71"/>
  <c r="AR22" i="71"/>
  <c r="F40" i="73"/>
  <c r="F71" i="70" s="1"/>
  <c r="N40" i="73"/>
  <c r="N60" i="71" s="1"/>
  <c r="V40" i="73"/>
  <c r="V77" i="68" s="1"/>
  <c r="AD40" i="73"/>
  <c r="AD77" i="68" s="1"/>
  <c r="AL40" i="73"/>
  <c r="AL71" i="70" s="1"/>
  <c r="BD40" i="73"/>
  <c r="G40" i="136"/>
  <c r="F35" i="37"/>
  <c r="AN71" i="70"/>
  <c r="G22" i="71"/>
  <c r="O22" i="71"/>
  <c r="W22" i="71"/>
  <c r="AE22" i="71"/>
  <c r="AK22" i="71"/>
  <c r="AS22" i="71"/>
  <c r="AE40" i="73"/>
  <c r="AE106" i="72" s="1"/>
  <c r="AM40" i="73"/>
  <c r="AM106" i="72" s="1"/>
  <c r="BE40" i="73"/>
  <c r="G25" i="136"/>
  <c r="G41" i="136"/>
  <c r="AG22" i="71"/>
  <c r="AC96" i="72"/>
  <c r="AC105" i="72" s="1"/>
  <c r="F18" i="28"/>
  <c r="P23" i="62"/>
  <c r="P24" i="62" s="1"/>
  <c r="AJ67" i="68"/>
  <c r="AJ69" i="68" s="1"/>
  <c r="J22" i="71"/>
  <c r="R22" i="71"/>
  <c r="Z22" i="71"/>
  <c r="AH22" i="71"/>
  <c r="P96" i="72"/>
  <c r="P76" i="68" s="1"/>
  <c r="J40" i="73"/>
  <c r="J106" i="72" s="1"/>
  <c r="R40" i="73"/>
  <c r="R77" i="68" s="1"/>
  <c r="Z40" i="73"/>
  <c r="Z106" i="72" s="1"/>
  <c r="AH40" i="73"/>
  <c r="AP40" i="73"/>
  <c r="G21" i="136"/>
  <c r="G28" i="136"/>
  <c r="G35" i="136"/>
  <c r="G43" i="136"/>
  <c r="G33" i="136"/>
  <c r="E18" i="28"/>
  <c r="Q22" i="71"/>
  <c r="M96" i="72"/>
  <c r="M70" i="70" s="1"/>
  <c r="AK96" i="72"/>
  <c r="AK76" i="68" s="1"/>
  <c r="G34" i="136"/>
  <c r="C22" i="71"/>
  <c r="C50" i="71" s="1"/>
  <c r="K22" i="71"/>
  <c r="S22" i="71"/>
  <c r="AA22" i="71"/>
  <c r="AI22" i="71"/>
  <c r="AO22" i="71"/>
  <c r="BI40" i="73"/>
  <c r="G29" i="136"/>
  <c r="G37" i="136"/>
  <c r="G44" i="136"/>
  <c r="I22" i="71"/>
  <c r="Y22" i="71"/>
  <c r="E96" i="72"/>
  <c r="E76" i="68" s="1"/>
  <c r="AS96" i="72"/>
  <c r="AS76" i="68" s="1"/>
  <c r="AO96" i="72"/>
  <c r="AO76" i="68" s="1"/>
  <c r="AO40" i="73"/>
  <c r="H18" i="28"/>
  <c r="D22" i="71"/>
  <c r="L22" i="71"/>
  <c r="T22" i="71"/>
  <c r="AB22" i="71"/>
  <c r="AJ22" i="71"/>
  <c r="AP22" i="71"/>
  <c r="T96" i="72"/>
  <c r="T59" i="71" s="1"/>
  <c r="AB96" i="72"/>
  <c r="AB49" i="73" s="1"/>
  <c r="BJ40" i="73"/>
  <c r="G15" i="136"/>
  <c r="G23" i="136"/>
  <c r="G30" i="136"/>
  <c r="G38" i="136"/>
  <c r="R15" i="74"/>
  <c r="H96" i="72"/>
  <c r="H70" i="70" s="1"/>
  <c r="I96" i="72"/>
  <c r="I59" i="71" s="1"/>
  <c r="AV96" i="72"/>
  <c r="AN96" i="72"/>
  <c r="AN76" i="68" s="1"/>
  <c r="AK59" i="71"/>
  <c r="AK70" i="70"/>
  <c r="F8" i="54"/>
  <c r="F32" i="54"/>
  <c r="C37" i="54"/>
  <c r="C32" i="54"/>
  <c r="C8" i="54"/>
  <c r="H55" i="37"/>
  <c r="I55" i="37"/>
  <c r="G55" i="37"/>
  <c r="E55" i="37"/>
  <c r="D55" i="37"/>
  <c r="C55" i="37"/>
  <c r="F18" i="37"/>
  <c r="C144" i="34"/>
  <c r="F144" i="34"/>
  <c r="X144" i="34"/>
  <c r="AN144" i="34"/>
  <c r="BD144" i="34"/>
  <c r="BT144" i="34"/>
  <c r="CJ144" i="34"/>
  <c r="CZ144" i="34"/>
  <c r="DP144" i="34"/>
  <c r="EF144" i="34"/>
  <c r="P144" i="34"/>
  <c r="AF144" i="34"/>
  <c r="AV144" i="34"/>
  <c r="BL144" i="34"/>
  <c r="CB144" i="34"/>
  <c r="CR144" i="34"/>
  <c r="DH144" i="34"/>
  <c r="DX144" i="34"/>
  <c r="EN144" i="34"/>
  <c r="G144" i="34"/>
  <c r="K144" i="34"/>
  <c r="T144" i="34"/>
  <c r="AB144" i="34"/>
  <c r="AJ144" i="34"/>
  <c r="AR144" i="34"/>
  <c r="AZ144" i="34"/>
  <c r="BH144" i="34"/>
  <c r="BP144" i="34"/>
  <c r="BX144" i="34"/>
  <c r="CF144" i="34"/>
  <c r="CN144" i="34"/>
  <c r="CV144" i="34"/>
  <c r="DD144" i="34"/>
  <c r="DL144" i="34"/>
  <c r="DT144" i="34"/>
  <c r="EB144" i="34"/>
  <c r="EJ144" i="34"/>
  <c r="F65" i="70"/>
  <c r="AD71" i="68"/>
  <c r="E17" i="136"/>
  <c r="G17" i="136" s="1"/>
  <c r="D96" i="72"/>
  <c r="D105" i="72" s="1"/>
  <c r="L96" i="72"/>
  <c r="L49" i="73" s="1"/>
  <c r="X96" i="72"/>
  <c r="X49" i="73" s="1"/>
  <c r="AF96" i="72"/>
  <c r="AJ96" i="72"/>
  <c r="AJ49" i="73" s="1"/>
  <c r="AR96" i="72"/>
  <c r="L47" i="41"/>
  <c r="H36" i="32"/>
  <c r="D53" i="63"/>
  <c r="H53" i="63"/>
  <c r="L53" i="63"/>
  <c r="C57" i="63"/>
  <c r="G57" i="63"/>
  <c r="K57" i="63"/>
  <c r="O57" i="63"/>
  <c r="C53" i="63"/>
  <c r="G53" i="63"/>
  <c r="K53" i="63"/>
  <c r="O53" i="63"/>
  <c r="L57" i="55"/>
  <c r="C26" i="53"/>
  <c r="F23" i="53"/>
  <c r="D58" i="45"/>
  <c r="G55" i="43"/>
  <c r="G37" i="43"/>
  <c r="L32" i="43"/>
  <c r="G32" i="43"/>
  <c r="L20" i="43"/>
  <c r="G20" i="43"/>
  <c r="G9" i="43"/>
  <c r="L59" i="41"/>
  <c r="G59" i="41"/>
  <c r="L54" i="41"/>
  <c r="G54" i="41"/>
  <c r="L51" i="41"/>
  <c r="G51" i="41"/>
  <c r="G47" i="41"/>
  <c r="L35" i="41"/>
  <c r="G35" i="41"/>
  <c r="L23" i="41"/>
  <c r="G23" i="41"/>
  <c r="G9" i="41"/>
  <c r="J52" i="37"/>
  <c r="F29" i="37"/>
  <c r="J35" i="37"/>
  <c r="F8" i="37"/>
  <c r="F50" i="36"/>
  <c r="E34" i="36"/>
  <c r="E22" i="36" s="1"/>
  <c r="J50" i="36"/>
  <c r="I34" i="36"/>
  <c r="I22" i="36" s="1"/>
  <c r="G64" i="36"/>
  <c r="J8" i="36"/>
  <c r="F8" i="36"/>
  <c r="E11" i="136"/>
  <c r="E39" i="133"/>
  <c r="E39" i="130"/>
  <c r="BJ96" i="72"/>
  <c r="BJ76" i="68" s="1"/>
  <c r="BJ78" i="68" s="1"/>
  <c r="G51" i="61"/>
  <c r="K51" i="61"/>
  <c r="O51" i="61"/>
  <c r="D51" i="61"/>
  <c r="H51" i="61"/>
  <c r="L51" i="61"/>
  <c r="P51" i="61"/>
  <c r="J51" i="61"/>
  <c r="E51" i="61"/>
  <c r="I51" i="61"/>
  <c r="M51" i="61"/>
  <c r="C51" i="61"/>
  <c r="F51" i="61"/>
  <c r="N51" i="61"/>
  <c r="E58" i="61"/>
  <c r="I58" i="61"/>
  <c r="M58" i="61"/>
  <c r="C58" i="61"/>
  <c r="F58" i="61"/>
  <c r="J58" i="61"/>
  <c r="N58" i="61"/>
  <c r="H58" i="61"/>
  <c r="P58" i="61"/>
  <c r="G58" i="61"/>
  <c r="K58" i="61"/>
  <c r="O58" i="61"/>
  <c r="D58" i="61"/>
  <c r="L58" i="61"/>
  <c r="E57" i="63"/>
  <c r="I57" i="63"/>
  <c r="M57" i="63"/>
  <c r="D57" i="63"/>
  <c r="H57" i="63"/>
  <c r="L57" i="63"/>
  <c r="F57" i="63"/>
  <c r="J57" i="63"/>
  <c r="N57" i="63"/>
  <c r="E53" i="63"/>
  <c r="I53" i="63"/>
  <c r="M53" i="63"/>
  <c r="F53" i="63"/>
  <c r="J53" i="63"/>
  <c r="N53" i="63"/>
  <c r="Q32" i="56"/>
  <c r="L32" i="56"/>
  <c r="L37" i="56"/>
  <c r="Q24" i="55"/>
  <c r="G9" i="55"/>
  <c r="C61" i="53"/>
  <c r="C57" i="53"/>
  <c r="C8" i="53"/>
  <c r="L9" i="43"/>
  <c r="L9" i="41"/>
  <c r="D65" i="41"/>
  <c r="J8" i="37"/>
  <c r="J18" i="37"/>
  <c r="J29" i="37"/>
  <c r="F52" i="37"/>
  <c r="D64" i="36"/>
  <c r="H35" i="31"/>
  <c r="C35" i="31"/>
  <c r="C32" i="32"/>
  <c r="H47" i="31"/>
  <c r="H9" i="31"/>
  <c r="C9" i="31"/>
  <c r="P38" i="63"/>
  <c r="P39" i="63" s="1"/>
  <c r="O62" i="63"/>
  <c r="C23" i="31"/>
  <c r="C26" i="31"/>
  <c r="H20" i="32"/>
  <c r="D79" i="44"/>
  <c r="C38" i="53"/>
  <c r="L51" i="55"/>
  <c r="Q51" i="55"/>
  <c r="L20" i="56"/>
  <c r="P19" i="63"/>
  <c r="E31" i="137"/>
  <c r="G31" i="137" s="1"/>
  <c r="E14" i="17"/>
  <c r="D144" i="34"/>
  <c r="H144" i="34"/>
  <c r="C23" i="53"/>
  <c r="F26" i="53"/>
  <c r="F61" i="53"/>
  <c r="C19" i="54"/>
  <c r="G24" i="55"/>
  <c r="L24" i="55"/>
  <c r="L39" i="55"/>
  <c r="G51" i="55"/>
  <c r="G61" i="55"/>
  <c r="C59" i="56"/>
  <c r="H59" i="56"/>
  <c r="M59" i="56"/>
  <c r="G9" i="56"/>
  <c r="L9" i="56"/>
  <c r="Q20" i="56"/>
  <c r="P40" i="60"/>
  <c r="F67" i="68"/>
  <c r="F98" i="72" s="1"/>
  <c r="V67" i="68"/>
  <c r="V52" i="71" s="1"/>
  <c r="AH67" i="68"/>
  <c r="AH42" i="73" s="1"/>
  <c r="AP67" i="68"/>
  <c r="AP69" i="68" s="1"/>
  <c r="AB67" i="68"/>
  <c r="AB42" i="73" s="1"/>
  <c r="J77" i="68"/>
  <c r="Z96" i="72"/>
  <c r="H40" i="73"/>
  <c r="L40" i="73"/>
  <c r="L60" i="71" s="1"/>
  <c r="X40" i="73"/>
  <c r="X60" i="71" s="1"/>
  <c r="AJ40" i="73"/>
  <c r="E15" i="74"/>
  <c r="I15" i="74"/>
  <c r="E26" i="45"/>
  <c r="E50" i="45"/>
  <c r="E56" i="45"/>
  <c r="J60" i="50"/>
  <c r="D61" i="50" s="1"/>
  <c r="C67" i="55"/>
  <c r="G37" i="56"/>
  <c r="C67" i="68"/>
  <c r="C52" i="71" s="1"/>
  <c r="G67" i="68"/>
  <c r="G63" i="70" s="1"/>
  <c r="K67" i="68"/>
  <c r="K52" i="71" s="1"/>
  <c r="O67" i="68"/>
  <c r="O69" i="68" s="1"/>
  <c r="S67" i="68"/>
  <c r="S69" i="68" s="1"/>
  <c r="W67" i="68"/>
  <c r="W69" i="68" s="1"/>
  <c r="AA67" i="68"/>
  <c r="AA42" i="73" s="1"/>
  <c r="AE67" i="68"/>
  <c r="AE98" i="72" s="1"/>
  <c r="AI67" i="68"/>
  <c r="AI69" i="68" s="1"/>
  <c r="AM67" i="68"/>
  <c r="AM63" i="70" s="1"/>
  <c r="AQ67" i="68"/>
  <c r="AQ69" i="68" s="1"/>
  <c r="AU67" i="68"/>
  <c r="AU52" i="71" s="1"/>
  <c r="BI67" i="68"/>
  <c r="AS100" i="72"/>
  <c r="E40" i="73"/>
  <c r="E106" i="72" s="1"/>
  <c r="I40" i="73"/>
  <c r="I60" i="71" s="1"/>
  <c r="M40" i="73"/>
  <c r="M50" i="73" s="1"/>
  <c r="Q40" i="73"/>
  <c r="Q60" i="71" s="1"/>
  <c r="U40" i="73"/>
  <c r="U106" i="72" s="1"/>
  <c r="Y40" i="73"/>
  <c r="Y60" i="71" s="1"/>
  <c r="AC40" i="73"/>
  <c r="AC50" i="73" s="1"/>
  <c r="AG40" i="73"/>
  <c r="AG50" i="73" s="1"/>
  <c r="AK40" i="73"/>
  <c r="AK71" i="70" s="1"/>
  <c r="H24" i="135"/>
  <c r="F23" i="137" s="1"/>
  <c r="E16" i="146"/>
  <c r="E23" i="137"/>
  <c r="E8" i="137"/>
  <c r="E14" i="137"/>
  <c r="D46" i="137"/>
  <c r="E11" i="137"/>
  <c r="E24" i="136"/>
  <c r="G24" i="136" s="1"/>
  <c r="D47" i="136"/>
  <c r="E42" i="136"/>
  <c r="G42" i="136" s="1"/>
  <c r="G32" i="136"/>
  <c r="H43" i="135"/>
  <c r="F41" i="137" s="1"/>
  <c r="G41" i="137" s="1"/>
  <c r="H15" i="135"/>
  <c r="F14" i="137" s="1"/>
  <c r="H18" i="135"/>
  <c r="F17" i="137" s="1"/>
  <c r="H44" i="135"/>
  <c r="F42" i="137" s="1"/>
  <c r="G42" i="137" s="1"/>
  <c r="H33" i="135"/>
  <c r="F31" i="137" s="1"/>
  <c r="H42" i="124"/>
  <c r="H42" i="123"/>
  <c r="C15" i="74"/>
  <c r="G15" i="74"/>
  <c r="K15" i="74"/>
  <c r="Q15" i="74"/>
  <c r="J15" i="74"/>
  <c r="X50" i="73"/>
  <c r="X77" i="68"/>
  <c r="C40" i="73"/>
  <c r="C50" i="73" s="1"/>
  <c r="G40" i="73"/>
  <c r="G60" i="71" s="1"/>
  <c r="O40" i="73"/>
  <c r="O106" i="72" s="1"/>
  <c r="S40" i="73"/>
  <c r="S60" i="71" s="1"/>
  <c r="W40" i="73"/>
  <c r="W106" i="72" s="1"/>
  <c r="AI40" i="73"/>
  <c r="AI50" i="73" s="1"/>
  <c r="D40" i="73"/>
  <c r="D50" i="73" s="1"/>
  <c r="T40" i="73"/>
  <c r="AB40" i="73"/>
  <c r="AB50" i="73" s="1"/>
  <c r="G96" i="72"/>
  <c r="K96" i="72"/>
  <c r="O96" i="72"/>
  <c r="S96" i="72"/>
  <c r="W96" i="72"/>
  <c r="AA96" i="72"/>
  <c r="AA105" i="72" s="1"/>
  <c r="AI96" i="72"/>
  <c r="AI105" i="72" s="1"/>
  <c r="AQ96" i="72"/>
  <c r="AU96" i="72"/>
  <c r="BI96" i="72"/>
  <c r="J96" i="72"/>
  <c r="N96" i="72"/>
  <c r="R96" i="72"/>
  <c r="V96" i="72"/>
  <c r="AD96" i="72"/>
  <c r="AH96" i="72"/>
  <c r="AL96" i="72"/>
  <c r="AP96" i="72"/>
  <c r="AT96" i="72"/>
  <c r="BD76" i="68"/>
  <c r="Q96" i="72"/>
  <c r="Y96" i="72"/>
  <c r="AG96" i="72"/>
  <c r="BC76" i="68"/>
  <c r="C96" i="72"/>
  <c r="AE96" i="72"/>
  <c r="AE49" i="73" s="1"/>
  <c r="AM96" i="72"/>
  <c r="F96" i="72"/>
  <c r="C65" i="70"/>
  <c r="O65" i="70"/>
  <c r="S100" i="72"/>
  <c r="W71" i="68"/>
  <c r="AA100" i="72"/>
  <c r="AE65" i="70"/>
  <c r="AI65" i="70"/>
  <c r="AU65" i="70"/>
  <c r="E65" i="70"/>
  <c r="I71" i="68"/>
  <c r="M54" i="71"/>
  <c r="Q71" i="68"/>
  <c r="Y71" i="68"/>
  <c r="AG71" i="68"/>
  <c r="AK54" i="71"/>
  <c r="AO71" i="68"/>
  <c r="E61" i="70"/>
  <c r="E70" i="68" s="1"/>
  <c r="I61" i="70"/>
  <c r="I70" i="68" s="1"/>
  <c r="M61" i="70"/>
  <c r="Q61" i="70"/>
  <c r="Q53" i="71" s="1"/>
  <c r="U61" i="70"/>
  <c r="U70" i="68" s="1"/>
  <c r="Y61" i="70"/>
  <c r="Y70" i="68" s="1"/>
  <c r="AC61" i="70"/>
  <c r="AG61" i="70"/>
  <c r="AK61" i="70"/>
  <c r="AK70" i="68" s="1"/>
  <c r="AO61" i="70"/>
  <c r="AO70" i="68" s="1"/>
  <c r="AS61" i="70"/>
  <c r="AB61" i="70"/>
  <c r="AB70" i="68" s="1"/>
  <c r="AN61" i="70"/>
  <c r="AN70" i="68" s="1"/>
  <c r="AV61" i="70"/>
  <c r="BJ61" i="70"/>
  <c r="BJ70" i="68" s="1"/>
  <c r="P61" i="70"/>
  <c r="P70" i="68" s="1"/>
  <c r="D61" i="70"/>
  <c r="H61" i="70"/>
  <c r="L61" i="70"/>
  <c r="L70" i="68" s="1"/>
  <c r="T61" i="70"/>
  <c r="T70" i="68" s="1"/>
  <c r="X61" i="70"/>
  <c r="X99" i="72" s="1"/>
  <c r="AF61" i="70"/>
  <c r="AF70" i="68" s="1"/>
  <c r="AJ61" i="70"/>
  <c r="AR61" i="70"/>
  <c r="D67" i="68"/>
  <c r="D98" i="72" s="1"/>
  <c r="H67" i="68"/>
  <c r="H69" i="68" s="1"/>
  <c r="L67" i="68"/>
  <c r="L63" i="70" s="1"/>
  <c r="P67" i="68"/>
  <c r="P69" i="68" s="1"/>
  <c r="T67" i="68"/>
  <c r="T98" i="72" s="1"/>
  <c r="X67" i="68"/>
  <c r="X69" i="68" s="1"/>
  <c r="AF67" i="68"/>
  <c r="AF52" i="71" s="1"/>
  <c r="AN67" i="68"/>
  <c r="AN52" i="71" s="1"/>
  <c r="AR67" i="68"/>
  <c r="AR52" i="71" s="1"/>
  <c r="AV67" i="68"/>
  <c r="AV63" i="70" s="1"/>
  <c r="BJ67" i="68"/>
  <c r="BJ98" i="72" s="1"/>
  <c r="J67" i="68"/>
  <c r="J52" i="71" s="1"/>
  <c r="R67" i="68"/>
  <c r="R63" i="70" s="1"/>
  <c r="Z67" i="68"/>
  <c r="Z69" i="68" s="1"/>
  <c r="AL67" i="68"/>
  <c r="W42" i="73"/>
  <c r="AA98" i="72"/>
  <c r="AA52" i="71"/>
  <c r="P43" i="73"/>
  <c r="L53" i="31"/>
  <c r="E67" i="53"/>
  <c r="E59" i="54"/>
  <c r="L27" i="55"/>
  <c r="G57" i="55"/>
  <c r="G32" i="56"/>
  <c r="AL52" i="71"/>
  <c r="Q27" i="55"/>
  <c r="C65" i="41"/>
  <c r="K67" i="55"/>
  <c r="P67" i="55"/>
  <c r="Q39" i="55"/>
  <c r="L61" i="55"/>
  <c r="AH63" i="70"/>
  <c r="K14" i="23"/>
  <c r="M144" i="34"/>
  <c r="Y144" i="34"/>
  <c r="AS144" i="34"/>
  <c r="BA144" i="34"/>
  <c r="BM144" i="34"/>
  <c r="BY144" i="34"/>
  <c r="CK144" i="34"/>
  <c r="DA144" i="34"/>
  <c r="DM144" i="34"/>
  <c r="DY144" i="34"/>
  <c r="EO144" i="34"/>
  <c r="I65" i="41"/>
  <c r="E12" i="44"/>
  <c r="E78" i="44" s="1"/>
  <c r="J61" i="48"/>
  <c r="G59" i="54"/>
  <c r="H67" i="55"/>
  <c r="P55" i="58"/>
  <c r="P56" i="58" s="1"/>
  <c r="I73" i="62"/>
  <c r="P27" i="62"/>
  <c r="E63" i="61"/>
  <c r="F100" i="72"/>
  <c r="F44" i="73"/>
  <c r="F54" i="71"/>
  <c r="J100" i="72"/>
  <c r="J44" i="73"/>
  <c r="J54" i="71"/>
  <c r="N100" i="72"/>
  <c r="N44" i="73"/>
  <c r="N54" i="71"/>
  <c r="R44" i="73"/>
  <c r="R100" i="72"/>
  <c r="R54" i="71"/>
  <c r="R71" i="68"/>
  <c r="V100" i="72"/>
  <c r="V54" i="71"/>
  <c r="V44" i="73"/>
  <c r="Z100" i="72"/>
  <c r="Z44" i="73"/>
  <c r="Z54" i="71"/>
  <c r="AD100" i="72"/>
  <c r="AD54" i="71"/>
  <c r="AD44" i="73"/>
  <c r="AL100" i="72"/>
  <c r="AL54" i="71"/>
  <c r="AP100" i="72"/>
  <c r="AP54" i="71"/>
  <c r="AT100" i="72"/>
  <c r="AT54" i="71"/>
  <c r="AG99" i="72"/>
  <c r="AH44" i="73"/>
  <c r="AH100" i="72"/>
  <c r="AH54" i="71"/>
  <c r="AH71" i="68"/>
  <c r="C14" i="17"/>
  <c r="Q144" i="34"/>
  <c r="AC144" i="34"/>
  <c r="AO144" i="34"/>
  <c r="BE144" i="34"/>
  <c r="BQ144" i="34"/>
  <c r="CC144" i="34"/>
  <c r="CO144" i="34"/>
  <c r="DE144" i="34"/>
  <c r="DQ144" i="34"/>
  <c r="EC144" i="34"/>
  <c r="D67" i="55"/>
  <c r="I59" i="56"/>
  <c r="M73" i="62"/>
  <c r="I63" i="61"/>
  <c r="P19" i="61"/>
  <c r="V144" i="34"/>
  <c r="AL144" i="34"/>
  <c r="BB144" i="34"/>
  <c r="BR144" i="34"/>
  <c r="CD144" i="34"/>
  <c r="CT144" i="34"/>
  <c r="DJ144" i="34"/>
  <c r="DV144" i="34"/>
  <c r="EL144" i="34"/>
  <c r="I8" i="34"/>
  <c r="I144" i="34" s="1"/>
  <c r="L8" i="34"/>
  <c r="L144" i="34" s="1"/>
  <c r="E65" i="41"/>
  <c r="F65" i="41"/>
  <c r="C58" i="45"/>
  <c r="H59" i="54"/>
  <c r="E67" i="55"/>
  <c r="I67" i="55"/>
  <c r="N67" i="55"/>
  <c r="L9" i="55"/>
  <c r="Q9" i="55"/>
  <c r="G39" i="55"/>
  <c r="Q61" i="55"/>
  <c r="E59" i="56"/>
  <c r="J59" i="56"/>
  <c r="Q9" i="56"/>
  <c r="G20" i="56"/>
  <c r="Q37" i="56"/>
  <c r="P39" i="61"/>
  <c r="D62" i="63"/>
  <c r="H62" i="63"/>
  <c r="L62" i="63"/>
  <c r="P7" i="63"/>
  <c r="G62" i="63"/>
  <c r="E67" i="68"/>
  <c r="I67" i="68"/>
  <c r="M67" i="68"/>
  <c r="Q67" i="68"/>
  <c r="U67" i="68"/>
  <c r="Y67" i="68"/>
  <c r="AC67" i="68"/>
  <c r="AG67" i="68"/>
  <c r="AK67" i="68"/>
  <c r="AO67" i="68"/>
  <c r="AS67" i="68"/>
  <c r="J71" i="68"/>
  <c r="AL71" i="68"/>
  <c r="AT71" i="68"/>
  <c r="C61" i="70"/>
  <c r="C70" i="68" s="1"/>
  <c r="G61" i="70"/>
  <c r="G70" i="68" s="1"/>
  <c r="K61" i="70"/>
  <c r="K70" i="68" s="1"/>
  <c r="O61" i="70"/>
  <c r="O70" i="68" s="1"/>
  <c r="S61" i="70"/>
  <c r="S70" i="68" s="1"/>
  <c r="W61" i="70"/>
  <c r="W70" i="68" s="1"/>
  <c r="AA61" i="70"/>
  <c r="AA70" i="68" s="1"/>
  <c r="AE61" i="70"/>
  <c r="AE70" i="68" s="1"/>
  <c r="AI61" i="70"/>
  <c r="AI70" i="68" s="1"/>
  <c r="AM61" i="70"/>
  <c r="AM70" i="68" s="1"/>
  <c r="AQ61" i="70"/>
  <c r="AU61" i="70"/>
  <c r="BI61" i="70"/>
  <c r="J65" i="70"/>
  <c r="V65" i="70"/>
  <c r="AP65" i="70"/>
  <c r="G44" i="73"/>
  <c r="G54" i="71"/>
  <c r="K100" i="72"/>
  <c r="K44" i="73"/>
  <c r="K54" i="71"/>
  <c r="K71" i="68"/>
  <c r="K65" i="70"/>
  <c r="O100" i="72"/>
  <c r="O71" i="68"/>
  <c r="O44" i="73"/>
  <c r="O54" i="71"/>
  <c r="S65" i="70"/>
  <c r="AE44" i="73"/>
  <c r="AM100" i="72"/>
  <c r="AM54" i="71"/>
  <c r="AQ100" i="72"/>
  <c r="AQ54" i="71"/>
  <c r="AQ71" i="68"/>
  <c r="AQ65" i="70"/>
  <c r="AU100" i="72"/>
  <c r="AU71" i="68"/>
  <c r="AU54" i="71"/>
  <c r="E44" i="73"/>
  <c r="U44" i="73"/>
  <c r="U65" i="70"/>
  <c r="Y44" i="73"/>
  <c r="Y100" i="72"/>
  <c r="Y65" i="70"/>
  <c r="Y54" i="71"/>
  <c r="AC44" i="73"/>
  <c r="AC100" i="72"/>
  <c r="AC65" i="70"/>
  <c r="AC54" i="71"/>
  <c r="AC71" i="68"/>
  <c r="U144" i="34"/>
  <c r="AG144" i="34"/>
  <c r="AK144" i="34"/>
  <c r="AW144" i="34"/>
  <c r="BI144" i="34"/>
  <c r="BU144" i="34"/>
  <c r="CG144" i="34"/>
  <c r="CS144" i="34"/>
  <c r="CW144" i="34"/>
  <c r="DI144" i="34"/>
  <c r="DU144" i="34"/>
  <c r="EG144" i="34"/>
  <c r="EK144" i="34"/>
  <c r="E47" i="44"/>
  <c r="E80" i="44" s="1"/>
  <c r="F57" i="53"/>
  <c r="M67" i="55"/>
  <c r="D59" i="56"/>
  <c r="P27" i="60"/>
  <c r="E73" i="62"/>
  <c r="M63" i="61"/>
  <c r="C62" i="63"/>
  <c r="E15" i="22"/>
  <c r="G53" i="31"/>
  <c r="H23" i="31"/>
  <c r="N144" i="34"/>
  <c r="R144" i="34"/>
  <c r="Z144" i="34"/>
  <c r="AD144" i="34"/>
  <c r="AH144" i="34"/>
  <c r="AP144" i="34"/>
  <c r="AT144" i="34"/>
  <c r="AX144" i="34"/>
  <c r="BF144" i="34"/>
  <c r="BJ144" i="34"/>
  <c r="BN144" i="34"/>
  <c r="BV144" i="34"/>
  <c r="BZ144" i="34"/>
  <c r="CH144" i="34"/>
  <c r="CL144" i="34"/>
  <c r="CP144" i="34"/>
  <c r="CX144" i="34"/>
  <c r="DB144" i="34"/>
  <c r="DF144" i="34"/>
  <c r="DN144" i="34"/>
  <c r="DR144" i="34"/>
  <c r="DZ144" i="34"/>
  <c r="ED144" i="34"/>
  <c r="EH144" i="34"/>
  <c r="E144" i="34"/>
  <c r="J144" i="34"/>
  <c r="O144" i="34"/>
  <c r="S144" i="34"/>
  <c r="W144" i="34"/>
  <c r="AA144" i="34"/>
  <c r="AE144" i="34"/>
  <c r="AI144" i="34"/>
  <c r="AM144" i="34"/>
  <c r="AQ144" i="34"/>
  <c r="AU144" i="34"/>
  <c r="AY144" i="34"/>
  <c r="BC144" i="34"/>
  <c r="BG144" i="34"/>
  <c r="BK144" i="34"/>
  <c r="BO144" i="34"/>
  <c r="BS144" i="34"/>
  <c r="BW144" i="34"/>
  <c r="CA144" i="34"/>
  <c r="CE144" i="34"/>
  <c r="CI144" i="34"/>
  <c r="CM144" i="34"/>
  <c r="CQ144" i="34"/>
  <c r="CU144" i="34"/>
  <c r="CY144" i="34"/>
  <c r="DC144" i="34"/>
  <c r="DG144" i="34"/>
  <c r="DK144" i="34"/>
  <c r="DO144" i="34"/>
  <c r="DS144" i="34"/>
  <c r="DW144" i="34"/>
  <c r="EA144" i="34"/>
  <c r="EE144" i="34"/>
  <c r="EI144" i="34"/>
  <c r="EM144" i="34"/>
  <c r="C64" i="36"/>
  <c r="H64" i="36"/>
  <c r="K65" i="41"/>
  <c r="H65" i="41"/>
  <c r="L62" i="51"/>
  <c r="L59" i="52"/>
  <c r="F38" i="53"/>
  <c r="D59" i="54"/>
  <c r="F19" i="54"/>
  <c r="F67" i="55"/>
  <c r="J67" i="55"/>
  <c r="O67" i="55"/>
  <c r="G27" i="55"/>
  <c r="F59" i="56"/>
  <c r="K59" i="56"/>
  <c r="P7" i="60"/>
  <c r="P8" i="60" s="1"/>
  <c r="P40" i="62"/>
  <c r="E62" i="63"/>
  <c r="I62" i="63"/>
  <c r="K62" i="63"/>
  <c r="N67" i="68"/>
  <c r="AD67" i="68"/>
  <c r="AT67" i="68"/>
  <c r="Z71" i="68"/>
  <c r="N65" i="70"/>
  <c r="AH65" i="70"/>
  <c r="AT65" i="70"/>
  <c r="F61" i="70"/>
  <c r="F70" i="68" s="1"/>
  <c r="J61" i="70"/>
  <c r="J70" i="68" s="1"/>
  <c r="N61" i="70"/>
  <c r="N70" i="68" s="1"/>
  <c r="R61" i="70"/>
  <c r="R70" i="68" s="1"/>
  <c r="V61" i="70"/>
  <c r="V70" i="68" s="1"/>
  <c r="Z61" i="70"/>
  <c r="Z70" i="68" s="1"/>
  <c r="AD61" i="70"/>
  <c r="AD70" i="68" s="1"/>
  <c r="AH61" i="70"/>
  <c r="AH70" i="68" s="1"/>
  <c r="AL61" i="70"/>
  <c r="AL70" i="68" s="1"/>
  <c r="AP61" i="70"/>
  <c r="AP70" i="68" s="1"/>
  <c r="AT61" i="70"/>
  <c r="L50" i="73"/>
  <c r="L106" i="72"/>
  <c r="L77" i="68"/>
  <c r="M105" i="72"/>
  <c r="M49" i="73"/>
  <c r="Q106" i="72"/>
  <c r="Q71" i="70"/>
  <c r="H60" i="71"/>
  <c r="C46" i="137"/>
  <c r="H11" i="135"/>
  <c r="F11" i="137" s="1"/>
  <c r="H25" i="135"/>
  <c r="K40" i="73"/>
  <c r="AA40" i="73"/>
  <c r="P40" i="73"/>
  <c r="AF40" i="73"/>
  <c r="H14" i="134"/>
  <c r="F13" i="136" s="1"/>
  <c r="G13" i="136" s="1"/>
  <c r="E8" i="136"/>
  <c r="G8" i="136" s="1"/>
  <c r="C47" i="136"/>
  <c r="G16" i="146"/>
  <c r="H9" i="135"/>
  <c r="F9" i="137" s="1"/>
  <c r="G9" i="137" s="1"/>
  <c r="F15" i="74"/>
  <c r="E39" i="127"/>
  <c r="H16" i="135"/>
  <c r="F15" i="137" s="1"/>
  <c r="G15" i="137" s="1"/>
  <c r="E14" i="136"/>
  <c r="G14" i="136" s="1"/>
  <c r="F62" i="63"/>
  <c r="J62" i="63"/>
  <c r="N62" i="63"/>
  <c r="F63" i="61"/>
  <c r="J63" i="61"/>
  <c r="N63" i="61"/>
  <c r="P25" i="61"/>
  <c r="D63" i="61"/>
  <c r="C63" i="61"/>
  <c r="G63" i="61"/>
  <c r="K63" i="61"/>
  <c r="O63" i="61"/>
  <c r="P7" i="61"/>
  <c r="L63" i="61"/>
  <c r="H63" i="61"/>
  <c r="P61" i="62"/>
  <c r="P62" i="62" s="1"/>
  <c r="P7" i="62"/>
  <c r="P8" i="62" s="1"/>
  <c r="J73" i="62"/>
  <c r="P66" i="62"/>
  <c r="F73" i="62"/>
  <c r="C73" i="62"/>
  <c r="G73" i="62"/>
  <c r="K73" i="62"/>
  <c r="O73" i="62"/>
  <c r="N73" i="62"/>
  <c r="D73" i="62"/>
  <c r="H73" i="62"/>
  <c r="L73" i="62"/>
  <c r="P52" i="59"/>
  <c r="D53" i="59" s="1"/>
  <c r="G67" i="53"/>
  <c r="H67" i="53"/>
  <c r="F8" i="53"/>
  <c r="D67" i="53"/>
  <c r="J65" i="41"/>
  <c r="H32" i="32"/>
  <c r="C36" i="32"/>
  <c r="D56" i="31"/>
  <c r="L56" i="31"/>
  <c r="C20" i="32"/>
  <c r="G56" i="31"/>
  <c r="E56" i="31"/>
  <c r="I56" i="31"/>
  <c r="H26" i="31"/>
  <c r="H44" i="31"/>
  <c r="C47" i="31"/>
  <c r="K53" i="31"/>
  <c r="J53" i="31"/>
  <c r="E53" i="31"/>
  <c r="F53" i="31"/>
  <c r="D53" i="31"/>
  <c r="C44" i="31"/>
  <c r="G18" i="29"/>
  <c r="H18" i="29" s="1"/>
  <c r="D15" i="22"/>
  <c r="C15" i="22"/>
  <c r="E181" i="47" l="1"/>
  <c r="C183" i="47"/>
  <c r="E182" i="47"/>
  <c r="D183" i="47"/>
  <c r="G23" i="137"/>
  <c r="G11" i="137"/>
  <c r="G17" i="137"/>
  <c r="C63" i="51"/>
  <c r="K63" i="51"/>
  <c r="E63" i="51"/>
  <c r="H63" i="51"/>
  <c r="I63" i="51"/>
  <c r="G63" i="51"/>
  <c r="D63" i="51"/>
  <c r="J63" i="51"/>
  <c r="F63" i="51"/>
  <c r="F50" i="73"/>
  <c r="BC107" i="72"/>
  <c r="BC71" i="70"/>
  <c r="BC78" i="68"/>
  <c r="AZ106" i="72"/>
  <c r="AZ107" i="72" s="1"/>
  <c r="AZ111" i="72" s="1"/>
  <c r="AZ71" i="70"/>
  <c r="AZ77" i="68"/>
  <c r="AC71" i="70"/>
  <c r="Q50" i="73"/>
  <c r="Q77" i="68"/>
  <c r="AX106" i="72"/>
  <c r="AX107" i="72" s="1"/>
  <c r="AX111" i="72" s="1"/>
  <c r="AX71" i="70"/>
  <c r="AX77" i="68"/>
  <c r="BD107" i="72"/>
  <c r="BD111" i="72" s="1"/>
  <c r="BD71" i="70"/>
  <c r="BD78" i="68"/>
  <c r="BD82" i="68" s="1"/>
  <c r="AY106" i="72"/>
  <c r="AY107" i="72" s="1"/>
  <c r="AY71" i="70"/>
  <c r="AY77" i="68"/>
  <c r="BB106" i="72"/>
  <c r="BB107" i="72" s="1"/>
  <c r="BB111" i="72" s="1"/>
  <c r="BB71" i="70"/>
  <c r="BB77" i="68"/>
  <c r="AW106" i="72"/>
  <c r="AW107" i="72" s="1"/>
  <c r="AW71" i="70"/>
  <c r="AW77" i="68"/>
  <c r="Y106" i="72"/>
  <c r="U71" i="70"/>
  <c r="AM60" i="71"/>
  <c r="Y71" i="70"/>
  <c r="AM77" i="68"/>
  <c r="BA106" i="72"/>
  <c r="BA107" i="72" s="1"/>
  <c r="BA71" i="70"/>
  <c r="BA77" i="68"/>
  <c r="M76" i="68"/>
  <c r="AK49" i="73"/>
  <c r="AK105" i="72"/>
  <c r="M59" i="71"/>
  <c r="U76" i="68"/>
  <c r="U70" i="70"/>
  <c r="U105" i="72"/>
  <c r="U107" i="72" s="1"/>
  <c r="U49" i="73"/>
  <c r="T49" i="73"/>
  <c r="AZ76" i="68"/>
  <c r="AX76" i="68"/>
  <c r="AX78" i="68" s="1"/>
  <c r="AZ70" i="70"/>
  <c r="AZ72" i="70" s="1"/>
  <c r="AX70" i="70"/>
  <c r="AY76" i="68"/>
  <c r="AW76" i="68"/>
  <c r="AW78" i="68" s="1"/>
  <c r="AY70" i="70"/>
  <c r="AW70" i="70"/>
  <c r="BA76" i="68"/>
  <c r="BA78" i="68" s="1"/>
  <c r="BA70" i="70"/>
  <c r="AV70" i="70"/>
  <c r="BB70" i="70"/>
  <c r="BB76" i="68"/>
  <c r="U99" i="72"/>
  <c r="U53" i="71"/>
  <c r="P64" i="70"/>
  <c r="AU70" i="68"/>
  <c r="BA70" i="68"/>
  <c r="BA72" i="68" s="1"/>
  <c r="L64" i="70"/>
  <c r="AT70" i="68"/>
  <c r="AZ70" i="68"/>
  <c r="AZ72" i="68" s="1"/>
  <c r="Y99" i="72"/>
  <c r="AS99" i="72"/>
  <c r="AY70" i="68"/>
  <c r="AY72" i="68" s="1"/>
  <c r="AQ70" i="68"/>
  <c r="AQ72" i="68" s="1"/>
  <c r="AW70" i="68"/>
  <c r="AW72" i="68" s="1"/>
  <c r="AR70" i="68"/>
  <c r="AX70" i="68"/>
  <c r="AX72" i="68" s="1"/>
  <c r="U64" i="70"/>
  <c r="AB53" i="71"/>
  <c r="T43" i="73"/>
  <c r="AB99" i="72"/>
  <c r="AV53" i="71"/>
  <c r="BB70" i="68"/>
  <c r="BB72" i="68" s="1"/>
  <c r="G98" i="72"/>
  <c r="S63" i="70"/>
  <c r="O52" i="71"/>
  <c r="AJ63" i="70"/>
  <c r="L52" i="71"/>
  <c r="L69" i="68"/>
  <c r="O98" i="72"/>
  <c r="AJ42" i="73"/>
  <c r="L98" i="72"/>
  <c r="AU98" i="72"/>
  <c r="L42" i="73"/>
  <c r="C60" i="56"/>
  <c r="C55" i="32"/>
  <c r="H55" i="32"/>
  <c r="AI60" i="71"/>
  <c r="I49" i="63"/>
  <c r="G49" i="63"/>
  <c r="L49" i="63"/>
  <c r="L71" i="70"/>
  <c r="AB43" i="73"/>
  <c r="Y77" i="68"/>
  <c r="E49" i="63"/>
  <c r="C49" i="63"/>
  <c r="D49" i="63"/>
  <c r="AL98" i="72"/>
  <c r="BI105" i="72"/>
  <c r="BI70" i="70" s="1"/>
  <c r="BI72" i="70" s="1"/>
  <c r="BI76" i="68"/>
  <c r="BI78" i="68" s="1"/>
  <c r="BI79" i="68" s="1"/>
  <c r="W60" i="71"/>
  <c r="AV105" i="72"/>
  <c r="AN99" i="72"/>
  <c r="U43" i="73"/>
  <c r="K69" i="68"/>
  <c r="K72" i="68" s="1"/>
  <c r="O49" i="63"/>
  <c r="J49" i="63"/>
  <c r="F49" i="63"/>
  <c r="AI106" i="72"/>
  <c r="AI107" i="72" s="1"/>
  <c r="Z52" i="71"/>
  <c r="BG62" i="71"/>
  <c r="AH98" i="72"/>
  <c r="R52" i="71"/>
  <c r="H49" i="63"/>
  <c r="N49" i="63"/>
  <c r="P49" i="63"/>
  <c r="W50" i="73"/>
  <c r="I64" i="70"/>
  <c r="BI99" i="72"/>
  <c r="BI70" i="68"/>
  <c r="T64" i="70"/>
  <c r="T63" i="70"/>
  <c r="AB64" i="70"/>
  <c r="V63" i="70"/>
  <c r="G14" i="137"/>
  <c r="M49" i="63"/>
  <c r="F24" i="137"/>
  <c r="G24" i="137" s="1"/>
  <c r="F67" i="53"/>
  <c r="C62" i="48"/>
  <c r="I62" i="48"/>
  <c r="H62" i="48"/>
  <c r="D62" i="48"/>
  <c r="G62" i="48"/>
  <c r="F62" i="48"/>
  <c r="E62" i="48"/>
  <c r="K24" i="62"/>
  <c r="H24" i="62"/>
  <c r="M28" i="60"/>
  <c r="E28" i="60"/>
  <c r="F28" i="60"/>
  <c r="N28" i="60"/>
  <c r="K28" i="60"/>
  <c r="D28" i="60"/>
  <c r="G28" i="60"/>
  <c r="L28" i="60"/>
  <c r="C28" i="60"/>
  <c r="J28" i="60"/>
  <c r="I28" i="60"/>
  <c r="H28" i="60"/>
  <c r="O28" i="60"/>
  <c r="F24" i="60"/>
  <c r="G24" i="60"/>
  <c r="O24" i="60"/>
  <c r="N24" i="60"/>
  <c r="H24" i="60"/>
  <c r="L24" i="60"/>
  <c r="D24" i="60"/>
  <c r="K24" i="60"/>
  <c r="C24" i="60"/>
  <c r="J24" i="60"/>
  <c r="I24" i="60"/>
  <c r="M24" i="60"/>
  <c r="E24" i="60"/>
  <c r="H55" i="60"/>
  <c r="I55" i="60"/>
  <c r="J55" i="60"/>
  <c r="F55" i="60"/>
  <c r="L55" i="60"/>
  <c r="M55" i="60"/>
  <c r="D55" i="60"/>
  <c r="E55" i="60"/>
  <c r="N55" i="60"/>
  <c r="K55" i="60"/>
  <c r="O55" i="60"/>
  <c r="C55" i="60"/>
  <c r="G55" i="60"/>
  <c r="J41" i="60"/>
  <c r="C41" i="60"/>
  <c r="K41" i="60"/>
  <c r="D41" i="60"/>
  <c r="L41" i="60"/>
  <c r="H41" i="60"/>
  <c r="M41" i="60"/>
  <c r="E41" i="60"/>
  <c r="I41" i="60"/>
  <c r="N41" i="60"/>
  <c r="O41" i="60"/>
  <c r="F41" i="60"/>
  <c r="G41" i="60"/>
  <c r="F62" i="60"/>
  <c r="N62" i="60"/>
  <c r="G62" i="60"/>
  <c r="O62" i="60"/>
  <c r="H62" i="60"/>
  <c r="K62" i="60"/>
  <c r="C62" i="60"/>
  <c r="L62" i="60"/>
  <c r="M62" i="60"/>
  <c r="D62" i="60"/>
  <c r="E62" i="60"/>
  <c r="I62" i="60"/>
  <c r="J62" i="60"/>
  <c r="D67" i="60"/>
  <c r="L67" i="60"/>
  <c r="E67" i="60"/>
  <c r="M67" i="60"/>
  <c r="F67" i="60"/>
  <c r="N67" i="60"/>
  <c r="O67" i="60"/>
  <c r="K67" i="60"/>
  <c r="J67" i="60"/>
  <c r="G67" i="60"/>
  <c r="C67" i="60"/>
  <c r="H67" i="60"/>
  <c r="I67" i="60"/>
  <c r="P24" i="60"/>
  <c r="K56" i="58"/>
  <c r="BJ99" i="72"/>
  <c r="P70" i="70"/>
  <c r="P105" i="72"/>
  <c r="L105" i="72"/>
  <c r="L107" i="72" s="1"/>
  <c r="AS59" i="71"/>
  <c r="P49" i="73"/>
  <c r="AS70" i="70"/>
  <c r="V98" i="72"/>
  <c r="V42" i="73"/>
  <c r="W63" i="70"/>
  <c r="V69" i="68"/>
  <c r="V72" i="68" s="1"/>
  <c r="AV98" i="72"/>
  <c r="AU63" i="70"/>
  <c r="W98" i="72"/>
  <c r="O63" i="70"/>
  <c r="F63" i="70"/>
  <c r="AF69" i="68"/>
  <c r="AU69" i="68"/>
  <c r="W52" i="71"/>
  <c r="O42" i="73"/>
  <c r="S42" i="73"/>
  <c r="F69" i="68"/>
  <c r="F72" i="68" s="1"/>
  <c r="AL69" i="68"/>
  <c r="AL72" i="68" s="1"/>
  <c r="AF63" i="70"/>
  <c r="AS71" i="70"/>
  <c r="AS106" i="72"/>
  <c r="N24" i="62"/>
  <c r="AO59" i="71"/>
  <c r="BF50" i="73"/>
  <c r="AV106" i="72"/>
  <c r="M71" i="70"/>
  <c r="M72" i="70" s="1"/>
  <c r="AS105" i="72"/>
  <c r="J24" i="62"/>
  <c r="I61" i="71"/>
  <c r="AN60" i="71"/>
  <c r="AN106" i="72"/>
  <c r="E99" i="72"/>
  <c r="AB70" i="70"/>
  <c r="G106" i="72"/>
  <c r="E105" i="72"/>
  <c r="E107" i="72" s="1"/>
  <c r="AO105" i="72"/>
  <c r="AN105" i="72"/>
  <c r="AE60" i="71"/>
  <c r="D77" i="68"/>
  <c r="AB69" i="68"/>
  <c r="Z42" i="73"/>
  <c r="AF42" i="73"/>
  <c r="P99" i="72"/>
  <c r="AK64" i="70"/>
  <c r="E64" i="70"/>
  <c r="AE63" i="70"/>
  <c r="T105" i="72"/>
  <c r="AE77" i="68"/>
  <c r="AL77" i="68"/>
  <c r="AD106" i="72"/>
  <c r="M24" i="62"/>
  <c r="I24" i="62"/>
  <c r="AB59" i="71"/>
  <c r="AN70" i="70"/>
  <c r="AN72" i="70" s="1"/>
  <c r="E56" i="58"/>
  <c r="AV59" i="71"/>
  <c r="J50" i="73"/>
  <c r="AB76" i="68"/>
  <c r="AR105" i="72"/>
  <c r="AB52" i="71"/>
  <c r="P53" i="71"/>
  <c r="AE42" i="73"/>
  <c r="AS77" i="68"/>
  <c r="AS78" i="68" s="1"/>
  <c r="AG71" i="70"/>
  <c r="AN51" i="73"/>
  <c r="AE50" i="73"/>
  <c r="AE51" i="73" s="1"/>
  <c r="D106" i="72"/>
  <c r="D107" i="72" s="1"/>
  <c r="C60" i="71"/>
  <c r="X42" i="73"/>
  <c r="AB63" i="70"/>
  <c r="Z98" i="72"/>
  <c r="AK53" i="71"/>
  <c r="E53" i="71"/>
  <c r="AE69" i="68"/>
  <c r="AL60" i="71"/>
  <c r="O24" i="62"/>
  <c r="E24" i="62"/>
  <c r="T76" i="68"/>
  <c r="AV77" i="68"/>
  <c r="AN77" i="68"/>
  <c r="AM69" i="68"/>
  <c r="G69" i="68"/>
  <c r="AM98" i="72"/>
  <c r="AN59" i="71"/>
  <c r="AE71" i="70"/>
  <c r="F24" i="62"/>
  <c r="AO70" i="70"/>
  <c r="M56" i="58"/>
  <c r="AL106" i="72"/>
  <c r="AB105" i="72"/>
  <c r="C106" i="72"/>
  <c r="H42" i="73"/>
  <c r="AP63" i="70"/>
  <c r="AB98" i="72"/>
  <c r="AK99" i="72"/>
  <c r="E43" i="73"/>
  <c r="AE52" i="71"/>
  <c r="G24" i="62"/>
  <c r="P59" i="71"/>
  <c r="T70" i="70"/>
  <c r="J56" i="58"/>
  <c r="AV60" i="71"/>
  <c r="BC50" i="73"/>
  <c r="O56" i="58"/>
  <c r="D24" i="62"/>
  <c r="L24" i="62"/>
  <c r="AS60" i="71"/>
  <c r="G50" i="73"/>
  <c r="AF98" i="72"/>
  <c r="AL50" i="73"/>
  <c r="AP52" i="71"/>
  <c r="C24" i="62"/>
  <c r="N56" i="58"/>
  <c r="AV71" i="70"/>
  <c r="K98" i="72"/>
  <c r="H99" i="72"/>
  <c r="H70" i="68"/>
  <c r="Z71" i="70"/>
  <c r="Z77" i="68"/>
  <c r="H52" i="71"/>
  <c r="K42" i="73"/>
  <c r="G42" i="73"/>
  <c r="D99" i="72"/>
  <c r="D70" i="68"/>
  <c r="N106" i="72"/>
  <c r="Z60" i="71"/>
  <c r="R50" i="73"/>
  <c r="R106" i="72"/>
  <c r="F60" i="71"/>
  <c r="F77" i="68"/>
  <c r="V106" i="72"/>
  <c r="S50" i="73"/>
  <c r="AK106" i="72"/>
  <c r="AK107" i="72" s="1"/>
  <c r="I106" i="72"/>
  <c r="H98" i="72"/>
  <c r="I49" i="73"/>
  <c r="AP98" i="72"/>
  <c r="F42" i="73"/>
  <c r="AJ98" i="72"/>
  <c r="L99" i="72"/>
  <c r="AI63" i="70"/>
  <c r="AA63" i="70"/>
  <c r="C69" i="68"/>
  <c r="AJ43" i="73"/>
  <c r="AJ70" i="68"/>
  <c r="I77" i="68"/>
  <c r="R60" i="71"/>
  <c r="AC70" i="70"/>
  <c r="AN78" i="68"/>
  <c r="E70" i="70"/>
  <c r="BG106" i="72"/>
  <c r="BG107" i="72" s="1"/>
  <c r="BG71" i="70"/>
  <c r="BG72" i="70" s="1"/>
  <c r="BG77" i="68"/>
  <c r="BG78" i="68" s="1"/>
  <c r="BI50" i="73"/>
  <c r="J71" i="70"/>
  <c r="J60" i="71"/>
  <c r="BE50" i="73"/>
  <c r="AU77" i="68"/>
  <c r="AU60" i="71"/>
  <c r="AU106" i="72"/>
  <c r="AU71" i="70"/>
  <c r="Q43" i="73"/>
  <c r="Q70" i="68"/>
  <c r="I76" i="68"/>
  <c r="H63" i="70"/>
  <c r="M53" i="71"/>
  <c r="M70" i="68"/>
  <c r="N50" i="73"/>
  <c r="N77" i="68"/>
  <c r="N71" i="70"/>
  <c r="S106" i="72"/>
  <c r="AJ52" i="71"/>
  <c r="H64" i="70"/>
  <c r="V71" i="70"/>
  <c r="BH106" i="72"/>
  <c r="BH107" i="72" s="1"/>
  <c r="BH111" i="72" s="1"/>
  <c r="BH77" i="68"/>
  <c r="BH78" i="68" s="1"/>
  <c r="BH82" i="68" s="1"/>
  <c r="BH71" i="70"/>
  <c r="BH72" i="70" s="1"/>
  <c r="BH76" i="70" s="1"/>
  <c r="BJ50" i="73"/>
  <c r="O50" i="73"/>
  <c r="AG106" i="72"/>
  <c r="E71" i="70"/>
  <c r="AM50" i="73"/>
  <c r="H49" i="73"/>
  <c r="C9" i="15"/>
  <c r="X63" i="70"/>
  <c r="AH69" i="68"/>
  <c r="AH72" i="68" s="1"/>
  <c r="D64" i="70"/>
  <c r="AV52" i="71"/>
  <c r="AA69" i="68"/>
  <c r="AQ52" i="71"/>
  <c r="AV99" i="72"/>
  <c r="AV70" i="68"/>
  <c r="AC99" i="72"/>
  <c r="AC70" i="68"/>
  <c r="AM71" i="70"/>
  <c r="X106" i="72"/>
  <c r="X51" i="73"/>
  <c r="AC76" i="68"/>
  <c r="H59" i="71"/>
  <c r="H61" i="71" s="1"/>
  <c r="E59" i="71"/>
  <c r="AR106" i="72"/>
  <c r="AR71" i="70"/>
  <c r="AR60" i="71"/>
  <c r="AR77" i="68"/>
  <c r="AO60" i="71"/>
  <c r="AO106" i="72"/>
  <c r="AO71" i="70"/>
  <c r="AO50" i="73"/>
  <c r="AO77" i="68"/>
  <c r="AO78" i="68" s="1"/>
  <c r="L56" i="58"/>
  <c r="I56" i="58"/>
  <c r="C56" i="58"/>
  <c r="AT60" i="71"/>
  <c r="BD50" i="73"/>
  <c r="AT77" i="68"/>
  <c r="AT106" i="72"/>
  <c r="AT71" i="70"/>
  <c r="G56" i="58"/>
  <c r="BE72" i="68"/>
  <c r="AH50" i="73"/>
  <c r="AH77" i="68"/>
  <c r="E49" i="73"/>
  <c r="L53" i="71"/>
  <c r="AH60" i="71"/>
  <c r="I70" i="70"/>
  <c r="I71" i="70"/>
  <c r="L43" i="73"/>
  <c r="O60" i="71"/>
  <c r="I105" i="72"/>
  <c r="AR64" i="70"/>
  <c r="AG43" i="73"/>
  <c r="AG70" i="68"/>
  <c r="AC59" i="71"/>
  <c r="AQ77" i="68"/>
  <c r="AQ106" i="72"/>
  <c r="AQ71" i="70"/>
  <c r="AQ60" i="71"/>
  <c r="AC49" i="73"/>
  <c r="AC51" i="73" s="1"/>
  <c r="X52" i="71"/>
  <c r="Q64" i="70"/>
  <c r="AN63" i="70"/>
  <c r="AH52" i="71"/>
  <c r="AR53" i="71"/>
  <c r="Z63" i="70"/>
  <c r="AV69" i="68"/>
  <c r="M64" i="70"/>
  <c r="AM52" i="71"/>
  <c r="K63" i="70"/>
  <c r="AQ98" i="72"/>
  <c r="G52" i="71"/>
  <c r="X53" i="71"/>
  <c r="X70" i="68"/>
  <c r="X71" i="70"/>
  <c r="BI98" i="72"/>
  <c r="AH71" i="70"/>
  <c r="H76" i="68"/>
  <c r="D56" i="58"/>
  <c r="F56" i="58"/>
  <c r="H56" i="58"/>
  <c r="AS53" i="71"/>
  <c r="AS70" i="68"/>
  <c r="Z50" i="73"/>
  <c r="V50" i="73"/>
  <c r="H105" i="72"/>
  <c r="I50" i="73"/>
  <c r="D52" i="71"/>
  <c r="AI42" i="73"/>
  <c r="AQ63" i="70"/>
  <c r="V60" i="71"/>
  <c r="F106" i="72"/>
  <c r="Y50" i="73"/>
  <c r="BF72" i="68"/>
  <c r="X98" i="72"/>
  <c r="AN69" i="68"/>
  <c r="I43" i="73"/>
  <c r="AR99" i="72"/>
  <c r="AH106" i="72"/>
  <c r="R71" i="70"/>
  <c r="AP71" i="70"/>
  <c r="AP50" i="73"/>
  <c r="AP77" i="68"/>
  <c r="AP106" i="72"/>
  <c r="AP60" i="71"/>
  <c r="AD50" i="73"/>
  <c r="AD60" i="71"/>
  <c r="AD71" i="70"/>
  <c r="AV76" i="68"/>
  <c r="BJ105" i="72"/>
  <c r="S105" i="72"/>
  <c r="S59" i="71"/>
  <c r="S61" i="71" s="1"/>
  <c r="S70" i="70"/>
  <c r="S76" i="68"/>
  <c r="J59" i="71"/>
  <c r="J70" i="70"/>
  <c r="J76" i="68"/>
  <c r="J78" i="68" s="1"/>
  <c r="F70" i="70"/>
  <c r="F72" i="70" s="1"/>
  <c r="F59" i="71"/>
  <c r="F76" i="68"/>
  <c r="AJ59" i="71"/>
  <c r="AJ70" i="70"/>
  <c r="AJ76" i="68"/>
  <c r="AL59" i="71"/>
  <c r="AL70" i="70"/>
  <c r="AL72" i="70" s="1"/>
  <c r="AL76" i="68"/>
  <c r="AU70" i="70"/>
  <c r="AU59" i="71"/>
  <c r="AU76" i="68"/>
  <c r="G70" i="70"/>
  <c r="G76" i="68"/>
  <c r="G59" i="71"/>
  <c r="G61" i="71" s="1"/>
  <c r="AF49" i="73"/>
  <c r="AF70" i="70"/>
  <c r="AF76" i="68"/>
  <c r="AF59" i="71"/>
  <c r="R105" i="72"/>
  <c r="R76" i="68"/>
  <c r="R78" i="68" s="1"/>
  <c r="R70" i="70"/>
  <c r="R59" i="71"/>
  <c r="AG59" i="71"/>
  <c r="AG70" i="70"/>
  <c r="AG76" i="68"/>
  <c r="Y49" i="73"/>
  <c r="Y51" i="73" s="1"/>
  <c r="Y70" i="70"/>
  <c r="Y76" i="68"/>
  <c r="Y59" i="71"/>
  <c r="Y61" i="71" s="1"/>
  <c r="AP70" i="70"/>
  <c r="AP76" i="68"/>
  <c r="AP59" i="71"/>
  <c r="AJ105" i="72"/>
  <c r="AM105" i="72"/>
  <c r="AM107" i="72" s="1"/>
  <c r="AM76" i="68"/>
  <c r="AM59" i="71"/>
  <c r="AM70" i="70"/>
  <c r="AH76" i="68"/>
  <c r="AH59" i="71"/>
  <c r="AH70" i="70"/>
  <c r="AQ59" i="71"/>
  <c r="AQ70" i="70"/>
  <c r="AQ76" i="68"/>
  <c r="Z59" i="71"/>
  <c r="Z70" i="70"/>
  <c r="Z76" i="68"/>
  <c r="X70" i="70"/>
  <c r="X76" i="68"/>
  <c r="X78" i="68" s="1"/>
  <c r="X59" i="71"/>
  <c r="X61" i="71" s="1"/>
  <c r="BC70" i="70"/>
  <c r="BC72" i="70" s="1"/>
  <c r="BC76" i="70" s="1"/>
  <c r="BE70" i="70"/>
  <c r="BE72" i="70" s="1"/>
  <c r="BE76" i="68"/>
  <c r="BE78" i="68" s="1"/>
  <c r="N70" i="70"/>
  <c r="N76" i="68"/>
  <c r="N59" i="71"/>
  <c r="N61" i="71" s="1"/>
  <c r="AT70" i="70"/>
  <c r="AT76" i="68"/>
  <c r="AT59" i="71"/>
  <c r="AR59" i="71"/>
  <c r="AR70" i="70"/>
  <c r="AR76" i="68"/>
  <c r="Y105" i="72"/>
  <c r="Q105" i="72"/>
  <c r="Q107" i="72" s="1"/>
  <c r="Q59" i="71"/>
  <c r="Q61" i="71" s="1"/>
  <c r="Q70" i="70"/>
  <c r="Q72" i="70" s="1"/>
  <c r="Q76" i="68"/>
  <c r="Q78" i="68" s="1"/>
  <c r="J105" i="72"/>
  <c r="J107" i="72" s="1"/>
  <c r="AT105" i="72"/>
  <c r="AE70" i="70"/>
  <c r="AE76" i="68"/>
  <c r="AE59" i="71"/>
  <c r="AD76" i="68"/>
  <c r="AD78" i="68" s="1"/>
  <c r="AD70" i="70"/>
  <c r="AD59" i="71"/>
  <c r="AI59" i="71"/>
  <c r="AI70" i="70"/>
  <c r="AI76" i="68"/>
  <c r="L59" i="71"/>
  <c r="L61" i="71" s="1"/>
  <c r="L70" i="70"/>
  <c r="L76" i="68"/>
  <c r="L78" i="68" s="1"/>
  <c r="W70" i="70"/>
  <c r="W59" i="71"/>
  <c r="W76" i="68"/>
  <c r="BF76" i="68"/>
  <c r="BF78" i="68" s="1"/>
  <c r="BF70" i="70"/>
  <c r="BF72" i="70" s="1"/>
  <c r="BF76" i="70" s="1"/>
  <c r="O105" i="72"/>
  <c r="O107" i="72" s="1"/>
  <c r="O76" i="68"/>
  <c r="O59" i="71"/>
  <c r="O70" i="70"/>
  <c r="K49" i="73"/>
  <c r="K59" i="71"/>
  <c r="K70" i="70"/>
  <c r="K76" i="68"/>
  <c r="C105" i="72"/>
  <c r="C70" i="70"/>
  <c r="C76" i="68"/>
  <c r="C59" i="71"/>
  <c r="V59" i="71"/>
  <c r="V70" i="70"/>
  <c r="V76" i="68"/>
  <c r="V78" i="68" s="1"/>
  <c r="AA59" i="71"/>
  <c r="AA70" i="70"/>
  <c r="AA76" i="68"/>
  <c r="D49" i="73"/>
  <c r="D51" i="73" s="1"/>
  <c r="D59" i="71"/>
  <c r="D70" i="70"/>
  <c r="D76" i="68"/>
  <c r="D9" i="15"/>
  <c r="F34" i="36"/>
  <c r="F22" i="36"/>
  <c r="M65" i="70"/>
  <c r="M71" i="68"/>
  <c r="AE54" i="71"/>
  <c r="AS65" i="70"/>
  <c r="AK65" i="70"/>
  <c r="S44" i="73"/>
  <c r="I44" i="73"/>
  <c r="AA44" i="73"/>
  <c r="AO54" i="71"/>
  <c r="AA65" i="70"/>
  <c r="W100" i="72"/>
  <c r="AO65" i="70"/>
  <c r="I54" i="71"/>
  <c r="AA71" i="68"/>
  <c r="AE71" i="68"/>
  <c r="M100" i="72"/>
  <c r="AE100" i="72"/>
  <c r="M44" i="73"/>
  <c r="AO100" i="72"/>
  <c r="I65" i="70"/>
  <c r="AA54" i="71"/>
  <c r="C100" i="72"/>
  <c r="I100" i="72"/>
  <c r="AI100" i="72"/>
  <c r="AA49" i="73"/>
  <c r="K105" i="72"/>
  <c r="C49" i="73"/>
  <c r="C51" i="73" s="1"/>
  <c r="V105" i="72"/>
  <c r="X105" i="72"/>
  <c r="S49" i="73"/>
  <c r="AF105" i="72"/>
  <c r="AU105" i="72"/>
  <c r="W105" i="72"/>
  <c r="W107" i="72" s="1"/>
  <c r="G49" i="73"/>
  <c r="N105" i="72"/>
  <c r="AL105" i="72"/>
  <c r="Z105" i="72"/>
  <c r="Z107" i="72" s="1"/>
  <c r="BD70" i="70"/>
  <c r="AD105" i="72"/>
  <c r="N49" i="73"/>
  <c r="G105" i="72"/>
  <c r="Z49" i="73"/>
  <c r="Z51" i="73" s="1"/>
  <c r="R49" i="73"/>
  <c r="F49" i="73"/>
  <c r="F51" i="73" s="1"/>
  <c r="AH105" i="72"/>
  <c r="W49" i="73"/>
  <c r="W51" i="73" s="1"/>
  <c r="Q49" i="73"/>
  <c r="Q51" i="73" s="1"/>
  <c r="AH49" i="73"/>
  <c r="AK72" i="70"/>
  <c r="BJ63" i="70"/>
  <c r="H56" i="31"/>
  <c r="E58" i="32"/>
  <c r="I39" i="63"/>
  <c r="J39" i="63"/>
  <c r="C39" i="63"/>
  <c r="D8" i="63"/>
  <c r="P8" i="63"/>
  <c r="E8" i="63"/>
  <c r="I8" i="63"/>
  <c r="M8" i="63"/>
  <c r="C8" i="63"/>
  <c r="F8" i="63"/>
  <c r="J8" i="63"/>
  <c r="G8" i="63"/>
  <c r="K8" i="63"/>
  <c r="O8" i="63"/>
  <c r="H8" i="63"/>
  <c r="L8" i="63"/>
  <c r="N8" i="63"/>
  <c r="F20" i="63"/>
  <c r="J20" i="63"/>
  <c r="N20" i="63"/>
  <c r="G20" i="63"/>
  <c r="K20" i="63"/>
  <c r="O20" i="63"/>
  <c r="D20" i="63"/>
  <c r="H20" i="63"/>
  <c r="L20" i="63"/>
  <c r="P20" i="63"/>
  <c r="E20" i="63"/>
  <c r="I20" i="63"/>
  <c r="M20" i="63"/>
  <c r="C20" i="63"/>
  <c r="E26" i="63"/>
  <c r="L26" i="63"/>
  <c r="G26" i="63"/>
  <c r="N26" i="63"/>
  <c r="C26" i="63"/>
  <c r="J26" i="63"/>
  <c r="D39" i="63"/>
  <c r="P63" i="61"/>
  <c r="N62" i="62"/>
  <c r="E62" i="62"/>
  <c r="D67" i="62"/>
  <c r="H67" i="62"/>
  <c r="L67" i="62"/>
  <c r="P67" i="62"/>
  <c r="E67" i="62"/>
  <c r="I67" i="62"/>
  <c r="M67" i="62"/>
  <c r="F67" i="62"/>
  <c r="J67" i="62"/>
  <c r="N67" i="62"/>
  <c r="G67" i="62"/>
  <c r="K67" i="62"/>
  <c r="O67" i="62"/>
  <c r="E28" i="62"/>
  <c r="I28" i="62"/>
  <c r="M28" i="62"/>
  <c r="C28" i="62"/>
  <c r="F28" i="62"/>
  <c r="J28" i="62"/>
  <c r="N28" i="62"/>
  <c r="G28" i="62"/>
  <c r="K28" i="62"/>
  <c r="O28" i="62"/>
  <c r="D28" i="62"/>
  <c r="H28" i="62"/>
  <c r="L28" i="62"/>
  <c r="P28" i="62"/>
  <c r="D62" i="62"/>
  <c r="C67" i="62"/>
  <c r="O62" i="62"/>
  <c r="G55" i="62"/>
  <c r="K55" i="62"/>
  <c r="O55" i="62"/>
  <c r="D55" i="62"/>
  <c r="H55" i="62"/>
  <c r="L55" i="62"/>
  <c r="P55" i="62"/>
  <c r="E55" i="62"/>
  <c r="I55" i="62"/>
  <c r="M55" i="62"/>
  <c r="C55" i="62"/>
  <c r="F55" i="62"/>
  <c r="J55" i="62"/>
  <c r="N55" i="62"/>
  <c r="I62" i="62"/>
  <c r="C62" i="62"/>
  <c r="P41" i="60"/>
  <c r="P62" i="60"/>
  <c r="P55" i="60"/>
  <c r="P67" i="60"/>
  <c r="P28" i="60"/>
  <c r="K8" i="60"/>
  <c r="N8" i="60"/>
  <c r="M8" i="60"/>
  <c r="C68" i="55"/>
  <c r="C59" i="54"/>
  <c r="I52" i="54" s="1"/>
  <c r="C67" i="53"/>
  <c r="E60" i="54"/>
  <c r="E60" i="52"/>
  <c r="I60" i="52"/>
  <c r="C60" i="52"/>
  <c r="K60" i="52"/>
  <c r="H60" i="52"/>
  <c r="L60" i="52"/>
  <c r="F60" i="52"/>
  <c r="J60" i="52"/>
  <c r="D60" i="52"/>
  <c r="G60" i="52"/>
  <c r="L63" i="51"/>
  <c r="J62" i="48"/>
  <c r="G60" i="43"/>
  <c r="G65" i="41"/>
  <c r="I53" i="36"/>
  <c r="J22" i="36"/>
  <c r="E53" i="36"/>
  <c r="J34" i="36"/>
  <c r="U72" i="70"/>
  <c r="G26" i="61"/>
  <c r="K26" i="61"/>
  <c r="O26" i="61"/>
  <c r="D26" i="61"/>
  <c r="H26" i="61"/>
  <c r="L26" i="61"/>
  <c r="P26" i="61"/>
  <c r="F26" i="61"/>
  <c r="N26" i="61"/>
  <c r="E26" i="61"/>
  <c r="I26" i="61"/>
  <c r="M26" i="61"/>
  <c r="C26" i="61"/>
  <c r="J26" i="61"/>
  <c r="E20" i="61"/>
  <c r="I20" i="61"/>
  <c r="M20" i="61"/>
  <c r="C20" i="61"/>
  <c r="F20" i="61"/>
  <c r="J20" i="61"/>
  <c r="N20" i="61"/>
  <c r="H20" i="61"/>
  <c r="P20" i="61"/>
  <c r="G20" i="61"/>
  <c r="K20" i="61"/>
  <c r="O20" i="61"/>
  <c r="D20" i="61"/>
  <c r="L20" i="61"/>
  <c r="G8" i="61"/>
  <c r="K8" i="61"/>
  <c r="O8" i="61"/>
  <c r="D8" i="61"/>
  <c r="H8" i="61"/>
  <c r="L8" i="61"/>
  <c r="P8" i="61"/>
  <c r="J8" i="61"/>
  <c r="E8" i="61"/>
  <c r="I8" i="61"/>
  <c r="M8" i="61"/>
  <c r="C8" i="61"/>
  <c r="F8" i="61"/>
  <c r="N8" i="61"/>
  <c r="E40" i="61"/>
  <c r="I40" i="61"/>
  <c r="M40" i="61"/>
  <c r="C40" i="61"/>
  <c r="F40" i="61"/>
  <c r="J40" i="61"/>
  <c r="N40" i="61"/>
  <c r="D40" i="61"/>
  <c r="L40" i="61"/>
  <c r="G40" i="61"/>
  <c r="K40" i="61"/>
  <c r="O40" i="61"/>
  <c r="H40" i="61"/>
  <c r="P40" i="61"/>
  <c r="E39" i="63"/>
  <c r="K39" i="63"/>
  <c r="O39" i="63"/>
  <c r="L39" i="63"/>
  <c r="N39" i="63"/>
  <c r="M39" i="63"/>
  <c r="G39" i="63"/>
  <c r="H39" i="63"/>
  <c r="F39" i="63"/>
  <c r="K26" i="63"/>
  <c r="I26" i="63"/>
  <c r="D26" i="63"/>
  <c r="O26" i="63"/>
  <c r="M26" i="63"/>
  <c r="H26" i="63"/>
  <c r="F26" i="63"/>
  <c r="P62" i="63"/>
  <c r="L62" i="62"/>
  <c r="K62" i="62"/>
  <c r="J62" i="62"/>
  <c r="M62" i="62"/>
  <c r="H62" i="62"/>
  <c r="G62" i="62"/>
  <c r="F62" i="62"/>
  <c r="P41" i="62"/>
  <c r="K41" i="62"/>
  <c r="O41" i="62"/>
  <c r="C41" i="62"/>
  <c r="G41" i="62"/>
  <c r="H41" i="62"/>
  <c r="F41" i="62"/>
  <c r="D41" i="62"/>
  <c r="L41" i="62"/>
  <c r="N41" i="62"/>
  <c r="M41" i="62"/>
  <c r="J41" i="62"/>
  <c r="I41" i="62"/>
  <c r="E41" i="62"/>
  <c r="E8" i="62"/>
  <c r="G8" i="62"/>
  <c r="H8" i="62"/>
  <c r="I8" i="62"/>
  <c r="K8" i="62"/>
  <c r="F8" i="62"/>
  <c r="C8" i="62"/>
  <c r="N8" i="62"/>
  <c r="L8" i="62"/>
  <c r="O8" i="62"/>
  <c r="M8" i="62"/>
  <c r="J8" i="62"/>
  <c r="D8" i="62"/>
  <c r="G8" i="60"/>
  <c r="J8" i="60"/>
  <c r="I8" i="60"/>
  <c r="C8" i="60"/>
  <c r="F8" i="60"/>
  <c r="E8" i="60"/>
  <c r="O8" i="60"/>
  <c r="D8" i="60"/>
  <c r="H8" i="60"/>
  <c r="L8" i="60"/>
  <c r="Q59" i="56"/>
  <c r="M68" i="55"/>
  <c r="P68" i="55"/>
  <c r="L59" i="56"/>
  <c r="J68" i="55"/>
  <c r="G59" i="56"/>
  <c r="L67" i="55"/>
  <c r="K68" i="55"/>
  <c r="O68" i="55"/>
  <c r="Q67" i="55"/>
  <c r="I68" i="55"/>
  <c r="E68" i="55"/>
  <c r="D68" i="53"/>
  <c r="F59" i="54"/>
  <c r="J37" i="54" s="1"/>
  <c r="E68" i="53"/>
  <c r="H60" i="54"/>
  <c r="E61" i="50"/>
  <c r="I61" i="50"/>
  <c r="H61" i="50"/>
  <c r="F61" i="50"/>
  <c r="J61" i="50"/>
  <c r="G61" i="50"/>
  <c r="C61" i="50"/>
  <c r="E26" i="47"/>
  <c r="E48" i="47"/>
  <c r="E58" i="45"/>
  <c r="E27" i="45" s="1"/>
  <c r="L60" i="43"/>
  <c r="J62" i="43"/>
  <c r="J61" i="43" s="1"/>
  <c r="C62" i="43"/>
  <c r="C61" i="43" s="1"/>
  <c r="L65" i="41"/>
  <c r="H67" i="41"/>
  <c r="H66" i="41" s="1"/>
  <c r="C67" i="41"/>
  <c r="C66" i="41" s="1"/>
  <c r="J55" i="37"/>
  <c r="F55" i="37"/>
  <c r="G58" i="32"/>
  <c r="K54" i="31"/>
  <c r="I53" i="31"/>
  <c r="I54" i="31" s="1"/>
  <c r="L58" i="32"/>
  <c r="G60" i="54"/>
  <c r="AF43" i="73"/>
  <c r="AF99" i="72"/>
  <c r="AF64" i="70"/>
  <c r="T99" i="72"/>
  <c r="T53" i="71"/>
  <c r="AN53" i="71"/>
  <c r="AO53" i="71"/>
  <c r="AO64" i="70"/>
  <c r="AO99" i="72"/>
  <c r="Y64" i="70"/>
  <c r="Y53" i="71"/>
  <c r="I99" i="72"/>
  <c r="I53" i="71"/>
  <c r="AK71" i="68"/>
  <c r="AK100" i="72"/>
  <c r="U71" i="68"/>
  <c r="U100" i="72"/>
  <c r="U54" i="71"/>
  <c r="E100" i="72"/>
  <c r="E54" i="71"/>
  <c r="E71" i="68"/>
  <c r="AM65" i="70"/>
  <c r="AM71" i="68"/>
  <c r="W65" i="70"/>
  <c r="W44" i="73"/>
  <c r="W54" i="71"/>
  <c r="G65" i="70"/>
  <c r="G71" i="68"/>
  <c r="G100" i="72"/>
  <c r="H53" i="59"/>
  <c r="K53" i="59"/>
  <c r="P73" i="60"/>
  <c r="F105" i="72"/>
  <c r="F68" i="55"/>
  <c r="D60" i="54"/>
  <c r="Y43" i="73"/>
  <c r="AN64" i="70"/>
  <c r="J98" i="72"/>
  <c r="J42" i="73"/>
  <c r="AN98" i="72"/>
  <c r="P98" i="72"/>
  <c r="P42" i="73"/>
  <c r="P52" i="71"/>
  <c r="H68" i="55"/>
  <c r="AK77" i="68"/>
  <c r="AK78" i="68" s="1"/>
  <c r="AK60" i="71"/>
  <c r="AK61" i="71" s="1"/>
  <c r="U50" i="73"/>
  <c r="U77" i="68"/>
  <c r="U78" i="68" s="1"/>
  <c r="U60" i="71"/>
  <c r="U61" i="71" s="1"/>
  <c r="E77" i="68"/>
  <c r="E78" i="68" s="1"/>
  <c r="E60" i="71"/>
  <c r="H50" i="73"/>
  <c r="H71" i="70"/>
  <c r="H72" i="70" s="1"/>
  <c r="H106" i="72"/>
  <c r="H77" i="68"/>
  <c r="J58" i="32"/>
  <c r="AB106" i="72"/>
  <c r="AK50" i="73"/>
  <c r="E50" i="73"/>
  <c r="AI49" i="73"/>
  <c r="AI51" i="73" s="1"/>
  <c r="AS54" i="71"/>
  <c r="F52" i="71"/>
  <c r="X64" i="70"/>
  <c r="D43" i="73"/>
  <c r="AS64" i="70"/>
  <c r="M99" i="72"/>
  <c r="BI63" i="70"/>
  <c r="BI69" i="68"/>
  <c r="BI72" i="68" s="1"/>
  <c r="AI98" i="72"/>
  <c r="S52" i="71"/>
  <c r="C42" i="73"/>
  <c r="AG77" i="68"/>
  <c r="AG60" i="71"/>
  <c r="AJ50" i="73"/>
  <c r="AJ51" i="73" s="1"/>
  <c r="AJ106" i="72"/>
  <c r="AJ60" i="71"/>
  <c r="AJ71" i="70"/>
  <c r="AJ77" i="68"/>
  <c r="E46" i="137"/>
  <c r="O49" i="73"/>
  <c r="AP105" i="72"/>
  <c r="G67" i="55"/>
  <c r="E67" i="41"/>
  <c r="F66" i="41" s="1"/>
  <c r="AS71" i="68"/>
  <c r="N68" i="55"/>
  <c r="AR63" i="70"/>
  <c r="AC53" i="71"/>
  <c r="M43" i="73"/>
  <c r="AI52" i="71"/>
  <c r="S98" i="72"/>
  <c r="C63" i="70"/>
  <c r="C98" i="72"/>
  <c r="AC106" i="72"/>
  <c r="AC107" i="72" s="1"/>
  <c r="AC60" i="71"/>
  <c r="AC77" i="68"/>
  <c r="M77" i="68"/>
  <c r="M78" i="68" s="1"/>
  <c r="M106" i="72"/>
  <c r="M107" i="72" s="1"/>
  <c r="M60" i="71"/>
  <c r="E47" i="136"/>
  <c r="AB51" i="73"/>
  <c r="AB60" i="71"/>
  <c r="AB71" i="70"/>
  <c r="AB77" i="68"/>
  <c r="W71" i="70"/>
  <c r="W77" i="68"/>
  <c r="C71" i="70"/>
  <c r="C77" i="68"/>
  <c r="T50" i="73"/>
  <c r="T60" i="71"/>
  <c r="T61" i="71" s="1"/>
  <c r="T71" i="70"/>
  <c r="T77" i="68"/>
  <c r="T106" i="72"/>
  <c r="S71" i="70"/>
  <c r="S77" i="68"/>
  <c r="M51" i="73"/>
  <c r="D60" i="71"/>
  <c r="D71" i="70"/>
  <c r="O77" i="68"/>
  <c r="O71" i="70"/>
  <c r="AI77" i="68"/>
  <c r="AI71" i="70"/>
  <c r="G77" i="68"/>
  <c r="G71" i="70"/>
  <c r="J49" i="73"/>
  <c r="AM51" i="73"/>
  <c r="BD51" i="73"/>
  <c r="AD49" i="73"/>
  <c r="V49" i="73"/>
  <c r="AQ105" i="72"/>
  <c r="AG105" i="72"/>
  <c r="AG49" i="73"/>
  <c r="AG51" i="73" s="1"/>
  <c r="AE105" i="72"/>
  <c r="AE107" i="72" s="1"/>
  <c r="AI71" i="68"/>
  <c r="C44" i="73"/>
  <c r="Q100" i="72"/>
  <c r="AG65" i="70"/>
  <c r="Q65" i="70"/>
  <c r="AI54" i="71"/>
  <c r="AI44" i="73"/>
  <c r="S71" i="68"/>
  <c r="C54" i="71"/>
  <c r="C71" i="68"/>
  <c r="AG100" i="72"/>
  <c r="Q54" i="71"/>
  <c r="S54" i="71"/>
  <c r="AG54" i="71"/>
  <c r="AG44" i="73"/>
  <c r="Q44" i="73"/>
  <c r="AG53" i="71"/>
  <c r="AJ53" i="71"/>
  <c r="Q99" i="72"/>
  <c r="AJ99" i="72"/>
  <c r="AF53" i="71"/>
  <c r="X43" i="73"/>
  <c r="H53" i="71"/>
  <c r="D53" i="71"/>
  <c r="BJ64" i="70"/>
  <c r="AC43" i="73"/>
  <c r="H43" i="73"/>
  <c r="AG64" i="70"/>
  <c r="AJ64" i="70"/>
  <c r="AV64" i="70"/>
  <c r="AC64" i="70"/>
  <c r="AL63" i="70"/>
  <c r="R42" i="73"/>
  <c r="J69" i="68"/>
  <c r="BJ69" i="68"/>
  <c r="BJ72" i="68" s="1"/>
  <c r="BJ82" i="68" s="1"/>
  <c r="AR98" i="72"/>
  <c r="T69" i="68"/>
  <c r="T42" i="73"/>
  <c r="P63" i="70"/>
  <c r="D63" i="70"/>
  <c r="R69" i="68"/>
  <c r="R98" i="72"/>
  <c r="AR69" i="68"/>
  <c r="T52" i="71"/>
  <c r="D42" i="73"/>
  <c r="J63" i="70"/>
  <c r="D69" i="68"/>
  <c r="G48" i="135"/>
  <c r="H8" i="135"/>
  <c r="F8" i="137" s="1"/>
  <c r="F46" i="137" s="1"/>
  <c r="AF100" i="72"/>
  <c r="AF44" i="73"/>
  <c r="AF54" i="71"/>
  <c r="AF65" i="70"/>
  <c r="AF71" i="68"/>
  <c r="AP64" i="70"/>
  <c r="AP72" i="68"/>
  <c r="AP99" i="72"/>
  <c r="AP53" i="71"/>
  <c r="J99" i="72"/>
  <c r="J43" i="73"/>
  <c r="J64" i="70"/>
  <c r="J53" i="71"/>
  <c r="J55" i="71" s="1"/>
  <c r="AM99" i="72"/>
  <c r="AM53" i="71"/>
  <c r="AM64" i="70"/>
  <c r="G43" i="73"/>
  <c r="G99" i="72"/>
  <c r="G53" i="71"/>
  <c r="G64" i="70"/>
  <c r="U42" i="73"/>
  <c r="U98" i="72"/>
  <c r="U63" i="70"/>
  <c r="U52" i="71"/>
  <c r="U69" i="68"/>
  <c r="AA106" i="72"/>
  <c r="AA107" i="72" s="1"/>
  <c r="AA50" i="73"/>
  <c r="AA60" i="71"/>
  <c r="AA71" i="70"/>
  <c r="AA77" i="68"/>
  <c r="AR100" i="72"/>
  <c r="AR65" i="70"/>
  <c r="AR54" i="71"/>
  <c r="AR71" i="68"/>
  <c r="AB44" i="73"/>
  <c r="AB100" i="72"/>
  <c r="AB65" i="70"/>
  <c r="AB54" i="71"/>
  <c r="AB71" i="68"/>
  <c r="L44" i="73"/>
  <c r="L100" i="72"/>
  <c r="L65" i="70"/>
  <c r="L66" i="70" s="1"/>
  <c r="L71" i="68"/>
  <c r="L54" i="71"/>
  <c r="AL99" i="72"/>
  <c r="AL53" i="71"/>
  <c r="AL55" i="71" s="1"/>
  <c r="AL64" i="70"/>
  <c r="AL45" i="73"/>
  <c r="V53" i="71"/>
  <c r="V55" i="71" s="1"/>
  <c r="V64" i="70"/>
  <c r="V99" i="72"/>
  <c r="V43" i="73"/>
  <c r="F43" i="73"/>
  <c r="F99" i="72"/>
  <c r="F101" i="72" s="1"/>
  <c r="F53" i="71"/>
  <c r="F64" i="70"/>
  <c r="AT98" i="72"/>
  <c r="AT52" i="71"/>
  <c r="AT63" i="70"/>
  <c r="AT69" i="68"/>
  <c r="E79" i="44"/>
  <c r="BI64" i="70"/>
  <c r="AI43" i="73"/>
  <c r="AI64" i="70"/>
  <c r="AI99" i="72"/>
  <c r="AI53" i="71"/>
  <c r="S43" i="73"/>
  <c r="S99" i="72"/>
  <c r="S64" i="70"/>
  <c r="S53" i="71"/>
  <c r="C43" i="73"/>
  <c r="C99" i="72"/>
  <c r="C64" i="70"/>
  <c r="C53" i="71"/>
  <c r="AG42" i="73"/>
  <c r="AG63" i="70"/>
  <c r="AG52" i="71"/>
  <c r="AG69" i="68"/>
  <c r="AG98" i="72"/>
  <c r="Q42" i="73"/>
  <c r="Q98" i="72"/>
  <c r="Q63" i="70"/>
  <c r="Q69" i="68"/>
  <c r="Q52" i="71"/>
  <c r="P50" i="73"/>
  <c r="P106" i="72"/>
  <c r="P77" i="68"/>
  <c r="P78" i="68" s="1"/>
  <c r="P71" i="70"/>
  <c r="P60" i="71"/>
  <c r="AV100" i="72"/>
  <c r="AV54" i="71"/>
  <c r="AV65" i="70"/>
  <c r="AV71" i="68"/>
  <c r="P100" i="72"/>
  <c r="P44" i="73"/>
  <c r="P54" i="71"/>
  <c r="P65" i="70"/>
  <c r="P71" i="68"/>
  <c r="P72" i="68" s="1"/>
  <c r="Z43" i="73"/>
  <c r="Z99" i="72"/>
  <c r="Z64" i="70"/>
  <c r="Z53" i="71"/>
  <c r="Z72" i="68"/>
  <c r="W43" i="73"/>
  <c r="W99" i="72"/>
  <c r="W53" i="71"/>
  <c r="W64" i="70"/>
  <c r="W72" i="68"/>
  <c r="AK63" i="70"/>
  <c r="AK98" i="72"/>
  <c r="AK52" i="71"/>
  <c r="AK69" i="68"/>
  <c r="E42" i="73"/>
  <c r="E63" i="70"/>
  <c r="E98" i="72"/>
  <c r="E69" i="68"/>
  <c r="E52" i="71"/>
  <c r="C53" i="31"/>
  <c r="K58" i="32"/>
  <c r="H68" i="53"/>
  <c r="I53" i="59"/>
  <c r="H11" i="134"/>
  <c r="G49" i="134"/>
  <c r="G50" i="134" s="1"/>
  <c r="K106" i="72"/>
  <c r="K60" i="71"/>
  <c r="K50" i="73"/>
  <c r="K71" i="70"/>
  <c r="K77" i="68"/>
  <c r="AN100" i="72"/>
  <c r="AN65" i="70"/>
  <c r="AN54" i="71"/>
  <c r="AN71" i="68"/>
  <c r="X44" i="73"/>
  <c r="X100" i="72"/>
  <c r="X65" i="70"/>
  <c r="X71" i="68"/>
  <c r="X54" i="71"/>
  <c r="H100" i="72"/>
  <c r="H65" i="70"/>
  <c r="H54" i="71"/>
  <c r="H71" i="68"/>
  <c r="H44" i="73"/>
  <c r="AH43" i="73"/>
  <c r="AH45" i="73" s="1"/>
  <c r="AH99" i="72"/>
  <c r="AH53" i="71"/>
  <c r="AH64" i="70"/>
  <c r="AH66" i="70" s="1"/>
  <c r="R99" i="72"/>
  <c r="R43" i="73"/>
  <c r="R53" i="71"/>
  <c r="R64" i="70"/>
  <c r="R66" i="70" s="1"/>
  <c r="AD98" i="72"/>
  <c r="AD52" i="71"/>
  <c r="AD42" i="73"/>
  <c r="AD69" i="68"/>
  <c r="AD63" i="70"/>
  <c r="AU99" i="72"/>
  <c r="AU64" i="70"/>
  <c r="AU53" i="71"/>
  <c r="AU55" i="71" s="1"/>
  <c r="AE43" i="73"/>
  <c r="AE99" i="72"/>
  <c r="AE64" i="70"/>
  <c r="AE53" i="71"/>
  <c r="O43" i="73"/>
  <c r="O64" i="70"/>
  <c r="O99" i="72"/>
  <c r="O53" i="71"/>
  <c r="O72" i="68"/>
  <c r="AS98" i="72"/>
  <c r="AS63" i="70"/>
  <c r="AS52" i="71"/>
  <c r="AS69" i="68"/>
  <c r="AC42" i="73"/>
  <c r="AC98" i="72"/>
  <c r="AC63" i="70"/>
  <c r="AC52" i="71"/>
  <c r="AC69" i="68"/>
  <c r="M42" i="73"/>
  <c r="M63" i="70"/>
  <c r="M52" i="71"/>
  <c r="M69" i="68"/>
  <c r="M98" i="72"/>
  <c r="G68" i="53"/>
  <c r="F54" i="31"/>
  <c r="H62" i="43"/>
  <c r="I61" i="43" s="1"/>
  <c r="D68" i="55"/>
  <c r="I56" i="32"/>
  <c r="J53" i="59"/>
  <c r="AF106" i="72"/>
  <c r="AF50" i="73"/>
  <c r="AF77" i="68"/>
  <c r="AF71" i="70"/>
  <c r="AF60" i="71"/>
  <c r="L51" i="73"/>
  <c r="AJ100" i="72"/>
  <c r="AJ44" i="73"/>
  <c r="AJ54" i="71"/>
  <c r="AJ65" i="70"/>
  <c r="AJ71" i="68"/>
  <c r="T44" i="73"/>
  <c r="T100" i="72"/>
  <c r="T54" i="71"/>
  <c r="T65" i="70"/>
  <c r="T71" i="68"/>
  <c r="D44" i="73"/>
  <c r="D100" i="72"/>
  <c r="D54" i="71"/>
  <c r="D65" i="70"/>
  <c r="D71" i="68"/>
  <c r="AT99" i="72"/>
  <c r="AT64" i="70"/>
  <c r="AT53" i="71"/>
  <c r="AD43" i="73"/>
  <c r="AD64" i="70"/>
  <c r="AD99" i="72"/>
  <c r="AD53" i="71"/>
  <c r="N43" i="73"/>
  <c r="N64" i="70"/>
  <c r="N99" i="72"/>
  <c r="N53" i="71"/>
  <c r="N98" i="72"/>
  <c r="N42" i="73"/>
  <c r="N52" i="71"/>
  <c r="N63" i="70"/>
  <c r="N69" i="68"/>
  <c r="AQ99" i="72"/>
  <c r="AQ64" i="70"/>
  <c r="AQ53" i="71"/>
  <c r="AA43" i="73"/>
  <c r="AA99" i="72"/>
  <c r="AA101" i="72" s="1"/>
  <c r="AA64" i="70"/>
  <c r="AA53" i="71"/>
  <c r="K43" i="73"/>
  <c r="K64" i="70"/>
  <c r="K53" i="71"/>
  <c r="K55" i="71" s="1"/>
  <c r="K99" i="72"/>
  <c r="AO98" i="72"/>
  <c r="AO52" i="71"/>
  <c r="AO63" i="70"/>
  <c r="AO69" i="68"/>
  <c r="AO72" i="68" s="1"/>
  <c r="Y42" i="73"/>
  <c r="Y98" i="72"/>
  <c r="Y52" i="71"/>
  <c r="Y63" i="70"/>
  <c r="Y69" i="68"/>
  <c r="I42" i="73"/>
  <c r="I98" i="72"/>
  <c r="I52" i="71"/>
  <c r="I63" i="70"/>
  <c r="I69" i="68"/>
  <c r="I72" i="68" s="1"/>
  <c r="P73" i="62"/>
  <c r="G53" i="59"/>
  <c r="M53" i="59"/>
  <c r="F53" i="59"/>
  <c r="C53" i="59"/>
  <c r="P53" i="59"/>
  <c r="L53" i="59"/>
  <c r="O53" i="59"/>
  <c r="E53" i="59"/>
  <c r="N53" i="59"/>
  <c r="E62" i="43"/>
  <c r="E61" i="43" s="1"/>
  <c r="J67" i="41"/>
  <c r="K66" i="41" s="1"/>
  <c r="F56" i="32"/>
  <c r="F58" i="32"/>
  <c r="K56" i="32"/>
  <c r="D56" i="32"/>
  <c r="H53" i="31"/>
  <c r="D58" i="32"/>
  <c r="D54" i="31"/>
  <c r="AT72" i="70" l="1"/>
  <c r="O66" i="70"/>
  <c r="O55" i="71"/>
  <c r="D184" i="47"/>
  <c r="E183" i="47"/>
  <c r="D185" i="47"/>
  <c r="C184" i="47"/>
  <c r="V61" i="71"/>
  <c r="V65" i="71" s="1"/>
  <c r="AW72" i="70"/>
  <c r="Z55" i="71"/>
  <c r="AQ61" i="71"/>
  <c r="AU72" i="70"/>
  <c r="AU73" i="70" s="1"/>
  <c r="AP61" i="71"/>
  <c r="AN61" i="71"/>
  <c r="AX72" i="70"/>
  <c r="AX76" i="70" s="1"/>
  <c r="Y107" i="72"/>
  <c r="Y108" i="72" s="1"/>
  <c r="M61" i="71"/>
  <c r="BA72" i="70"/>
  <c r="BC79" i="68"/>
  <c r="BC82" i="68"/>
  <c r="F61" i="71"/>
  <c r="N51" i="73"/>
  <c r="M52" i="73" s="1"/>
  <c r="AI61" i="71"/>
  <c r="O61" i="71"/>
  <c r="O65" i="71" s="1"/>
  <c r="AY78" i="68"/>
  <c r="AY82" i="68" s="1"/>
  <c r="AC72" i="70"/>
  <c r="AK51" i="73"/>
  <c r="AR72" i="70"/>
  <c r="BB78" i="68"/>
  <c r="AY72" i="70"/>
  <c r="AY76" i="70" s="1"/>
  <c r="AW108" i="72"/>
  <c r="AW111" i="72"/>
  <c r="BD72" i="70"/>
  <c r="BD76" i="70" s="1"/>
  <c r="AZ78" i="68"/>
  <c r="AY79" i="68" s="1"/>
  <c r="AM61" i="71"/>
  <c r="BB72" i="70"/>
  <c r="BB76" i="70" s="1"/>
  <c r="W61" i="71"/>
  <c r="AM78" i="68"/>
  <c r="Y72" i="70"/>
  <c r="AY111" i="72"/>
  <c r="AY108" i="72"/>
  <c r="BC111" i="72"/>
  <c r="BC108" i="72"/>
  <c r="AU61" i="71"/>
  <c r="AU65" i="71" s="1"/>
  <c r="BA108" i="72"/>
  <c r="BA111" i="72"/>
  <c r="AE101" i="72"/>
  <c r="AE111" i="72" s="1"/>
  <c r="U51" i="73"/>
  <c r="AU101" i="72"/>
  <c r="T51" i="73"/>
  <c r="AX82" i="68"/>
  <c r="AW79" i="68"/>
  <c r="AW80" i="68" s="1"/>
  <c r="AW81" i="68" s="1"/>
  <c r="AV72" i="70"/>
  <c r="S107" i="72"/>
  <c r="BA79" i="68"/>
  <c r="AZ76" i="70"/>
  <c r="BA76" i="70"/>
  <c r="AR107" i="72"/>
  <c r="AS61" i="71"/>
  <c r="BB82" i="68"/>
  <c r="P107" i="72"/>
  <c r="O108" i="72" s="1"/>
  <c r="P51" i="73"/>
  <c r="AO107" i="72"/>
  <c r="AW76" i="70"/>
  <c r="Y45" i="73"/>
  <c r="Y55" i="73" s="1"/>
  <c r="E72" i="70"/>
  <c r="E73" i="70" s="1"/>
  <c r="AU72" i="68"/>
  <c r="S66" i="70"/>
  <c r="U66" i="70"/>
  <c r="U76" i="70" s="1"/>
  <c r="Z72" i="70"/>
  <c r="V66" i="70"/>
  <c r="AY73" i="68"/>
  <c r="Y101" i="72"/>
  <c r="AJ66" i="70"/>
  <c r="AS101" i="72"/>
  <c r="AW73" i="68"/>
  <c r="AW74" i="68" s="1"/>
  <c r="AW75" i="68" s="1"/>
  <c r="AW82" i="68"/>
  <c r="BA82" i="68"/>
  <c r="BA73" i="68"/>
  <c r="AQ72" i="70"/>
  <c r="U45" i="73"/>
  <c r="X72" i="70"/>
  <c r="L55" i="71"/>
  <c r="L65" i="71" s="1"/>
  <c r="O101" i="72"/>
  <c r="O111" i="72" s="1"/>
  <c r="Z66" i="70"/>
  <c r="L72" i="68"/>
  <c r="K73" i="68" s="1"/>
  <c r="F66" i="70"/>
  <c r="F76" i="70" s="1"/>
  <c r="AH101" i="72"/>
  <c r="O45" i="73"/>
  <c r="R55" i="71"/>
  <c r="AB55" i="71"/>
  <c r="AL101" i="72"/>
  <c r="AB78" i="68"/>
  <c r="AB72" i="70"/>
  <c r="Y78" i="68"/>
  <c r="AV107" i="72"/>
  <c r="AF72" i="68"/>
  <c r="V45" i="73"/>
  <c r="G72" i="68"/>
  <c r="BI107" i="72"/>
  <c r="G107" i="72"/>
  <c r="L72" i="70"/>
  <c r="L76" i="70" s="1"/>
  <c r="AE61" i="71"/>
  <c r="BJ107" i="72"/>
  <c r="BJ70" i="70"/>
  <c r="BJ72" i="70" s="1"/>
  <c r="BI73" i="70" s="1"/>
  <c r="J51" i="73"/>
  <c r="E45" i="73"/>
  <c r="BJ51" i="73"/>
  <c r="BI51" i="73"/>
  <c r="BC51" i="73"/>
  <c r="BC52" i="73" s="1"/>
  <c r="BA53" i="73" s="1"/>
  <c r="BA54" i="73" s="1"/>
  <c r="Z45" i="73"/>
  <c r="Z55" i="73" s="1"/>
  <c r="R51" i="73"/>
  <c r="Q52" i="73" s="1"/>
  <c r="AN72" i="68"/>
  <c r="AN82" i="68" s="1"/>
  <c r="V107" i="72"/>
  <c r="U108" i="72" s="1"/>
  <c r="AP66" i="70"/>
  <c r="AE66" i="70"/>
  <c r="T66" i="70"/>
  <c r="P72" i="70"/>
  <c r="AB45" i="73"/>
  <c r="AB55" i="73" s="1"/>
  <c r="AP55" i="71"/>
  <c r="AL51" i="73"/>
  <c r="AK52" i="73" s="1"/>
  <c r="AL78" i="68"/>
  <c r="AK79" i="68" s="1"/>
  <c r="AO72" i="70"/>
  <c r="I51" i="73"/>
  <c r="L74" i="60"/>
  <c r="I74" i="60"/>
  <c r="H74" i="60"/>
  <c r="F74" i="60"/>
  <c r="N74" i="60"/>
  <c r="E74" i="60"/>
  <c r="J74" i="60"/>
  <c r="M74" i="60"/>
  <c r="C74" i="60"/>
  <c r="K74" i="60"/>
  <c r="G74" i="60"/>
  <c r="O74" i="60"/>
  <c r="D74" i="60"/>
  <c r="H66" i="70"/>
  <c r="H76" i="70" s="1"/>
  <c r="M66" i="70"/>
  <c r="M76" i="70" s="1"/>
  <c r="J45" i="73"/>
  <c r="AU66" i="70"/>
  <c r="G72" i="70"/>
  <c r="G73" i="70" s="1"/>
  <c r="AA55" i="71"/>
  <c r="AH72" i="70"/>
  <c r="AH76" i="70" s="1"/>
  <c r="AS72" i="70"/>
  <c r="AS73" i="70" s="1"/>
  <c r="AV101" i="72"/>
  <c r="AO61" i="71"/>
  <c r="T107" i="72"/>
  <c r="I107" i="72"/>
  <c r="I108" i="72" s="1"/>
  <c r="D101" i="72"/>
  <c r="D111" i="72" s="1"/>
  <c r="P61" i="71"/>
  <c r="V101" i="72"/>
  <c r="G78" i="68"/>
  <c r="AJ78" i="68"/>
  <c r="AP107" i="72"/>
  <c r="AQ107" i="72"/>
  <c r="AQ108" i="72" s="1"/>
  <c r="AL107" i="72"/>
  <c r="AK108" i="72" s="1"/>
  <c r="AU78" i="68"/>
  <c r="AS107" i="72"/>
  <c r="K78" i="68"/>
  <c r="K82" i="68" s="1"/>
  <c r="AD107" i="72"/>
  <c r="AC108" i="72" s="1"/>
  <c r="AR55" i="71"/>
  <c r="C61" i="71"/>
  <c r="AV61" i="71"/>
  <c r="AL61" i="71"/>
  <c r="AK62" i="71" s="1"/>
  <c r="F45" i="73"/>
  <c r="F55" i="73" s="1"/>
  <c r="AM55" i="71"/>
  <c r="AP78" i="68"/>
  <c r="AO79" i="68" s="1"/>
  <c r="F55" i="71"/>
  <c r="AM101" i="72"/>
  <c r="AM111" i="72" s="1"/>
  <c r="D55" i="71"/>
  <c r="AB101" i="72"/>
  <c r="D78" i="68"/>
  <c r="X66" i="70"/>
  <c r="AA78" i="68"/>
  <c r="H78" i="68"/>
  <c r="N78" i="68"/>
  <c r="M79" i="68" s="1"/>
  <c r="K101" i="72"/>
  <c r="AJ72" i="68"/>
  <c r="AQ101" i="72"/>
  <c r="X101" i="72"/>
  <c r="I57" i="32"/>
  <c r="H101" i="72"/>
  <c r="BE73" i="68"/>
  <c r="AC78" i="68"/>
  <c r="AC79" i="68" s="1"/>
  <c r="F78" i="68"/>
  <c r="E79" i="68" s="1"/>
  <c r="I45" i="73"/>
  <c r="AJ45" i="73"/>
  <c r="AJ55" i="73" s="1"/>
  <c r="AE45" i="73"/>
  <c r="AE55" i="73" s="1"/>
  <c r="AI66" i="70"/>
  <c r="AB72" i="68"/>
  <c r="AP45" i="73"/>
  <c r="AL66" i="70"/>
  <c r="AL76" i="70" s="1"/>
  <c r="AB61" i="71"/>
  <c r="AA51" i="73"/>
  <c r="AA52" i="73" s="1"/>
  <c r="C72" i="70"/>
  <c r="W78" i="68"/>
  <c r="W82" i="68" s="1"/>
  <c r="AR61" i="71"/>
  <c r="AP72" i="70"/>
  <c r="Z61" i="71"/>
  <c r="Z65" i="71" s="1"/>
  <c r="X55" i="71"/>
  <c r="X65" i="71" s="1"/>
  <c r="AK55" i="71"/>
  <c r="AK56" i="71" s="1"/>
  <c r="AR78" i="68"/>
  <c r="T72" i="70"/>
  <c r="K57" i="32"/>
  <c r="AK45" i="73"/>
  <c r="H51" i="73"/>
  <c r="BE51" i="73"/>
  <c r="G51" i="73"/>
  <c r="C107" i="72"/>
  <c r="C108" i="72" s="1"/>
  <c r="AD61" i="71"/>
  <c r="AT61" i="71"/>
  <c r="BC62" i="71"/>
  <c r="AM72" i="70"/>
  <c r="AM73" i="70" s="1"/>
  <c r="R72" i="70"/>
  <c r="R76" i="70" s="1"/>
  <c r="E51" i="73"/>
  <c r="AO51" i="73"/>
  <c r="AE78" i="68"/>
  <c r="T78" i="68"/>
  <c r="AE72" i="70"/>
  <c r="AG72" i="70"/>
  <c r="K45" i="73"/>
  <c r="AJ55" i="71"/>
  <c r="AC61" i="71"/>
  <c r="AH61" i="71"/>
  <c r="AN107" i="72"/>
  <c r="AM108" i="72" s="1"/>
  <c r="AF51" i="73"/>
  <c r="AE52" i="73" s="1"/>
  <c r="Z101" i="72"/>
  <c r="Z111" i="72" s="1"/>
  <c r="AB66" i="70"/>
  <c r="X107" i="72"/>
  <c r="W108" i="72" s="1"/>
  <c r="AD72" i="70"/>
  <c r="J72" i="70"/>
  <c r="AV78" i="68"/>
  <c r="I78" i="68"/>
  <c r="I82" i="68" s="1"/>
  <c r="BF82" i="68"/>
  <c r="E66" i="70"/>
  <c r="AV55" i="71"/>
  <c r="M62" i="71"/>
  <c r="AB107" i="72"/>
  <c r="AA108" i="72" s="1"/>
  <c r="AM79" i="68"/>
  <c r="R107" i="72"/>
  <c r="Q108" i="72" s="1"/>
  <c r="J61" i="71"/>
  <c r="I62" i="71" s="1"/>
  <c r="I72" i="70"/>
  <c r="BF51" i="73"/>
  <c r="D74" i="62"/>
  <c r="D19" i="15"/>
  <c r="O51" i="73"/>
  <c r="N107" i="72"/>
  <c r="M108" i="72" s="1"/>
  <c r="AT107" i="72"/>
  <c r="BG82" i="68"/>
  <c r="BG79" i="68"/>
  <c r="F57" i="32"/>
  <c r="Y66" i="70"/>
  <c r="G45" i="73"/>
  <c r="AD51" i="73"/>
  <c r="AC52" i="73" s="1"/>
  <c r="G46" i="137"/>
  <c r="H107" i="72"/>
  <c r="F107" i="72"/>
  <c r="E108" i="72" s="1"/>
  <c r="S51" i="73"/>
  <c r="Z78" i="68"/>
  <c r="AH78" i="68"/>
  <c r="R61" i="71"/>
  <c r="BG76" i="70"/>
  <c r="BG73" i="70"/>
  <c r="AN55" i="71"/>
  <c r="AN66" i="70"/>
  <c r="AN76" i="70" s="1"/>
  <c r="AG107" i="72"/>
  <c r="AC66" i="70"/>
  <c r="AC76" i="70" s="1"/>
  <c r="C19" i="15"/>
  <c r="AH107" i="72"/>
  <c r="D72" i="68"/>
  <c r="AC101" i="72"/>
  <c r="AC111" i="72" s="1"/>
  <c r="AH55" i="71"/>
  <c r="AP101" i="72"/>
  <c r="AT78" i="68"/>
  <c r="AS79" i="68" s="1"/>
  <c r="G8" i="137"/>
  <c r="G55" i="71"/>
  <c r="G65" i="71" s="1"/>
  <c r="V51" i="73"/>
  <c r="AA45" i="73"/>
  <c r="BG108" i="72"/>
  <c r="BE109" i="72" s="1"/>
  <c r="BE110" i="72" s="1"/>
  <c r="BG111" i="72"/>
  <c r="BG112" i="72" s="1"/>
  <c r="AQ55" i="71"/>
  <c r="AQ65" i="71" s="1"/>
  <c r="H49" i="134"/>
  <c r="F11" i="136"/>
  <c r="L101" i="72"/>
  <c r="AA61" i="71"/>
  <c r="S72" i="70"/>
  <c r="E61" i="71"/>
  <c r="E62" i="71" s="1"/>
  <c r="AH51" i="73"/>
  <c r="AH55" i="73" s="1"/>
  <c r="AU107" i="72"/>
  <c r="C52" i="73"/>
  <c r="V72" i="70"/>
  <c r="U73" i="70" s="1"/>
  <c r="AQ78" i="68"/>
  <c r="AQ82" i="68" s="1"/>
  <c r="N72" i="70"/>
  <c r="M73" i="70" s="1"/>
  <c r="D57" i="32"/>
  <c r="I55" i="71"/>
  <c r="I65" i="71" s="1"/>
  <c r="K66" i="70"/>
  <c r="K67" i="70" s="1"/>
  <c r="AQ66" i="70"/>
  <c r="M55" i="71"/>
  <c r="M65" i="71" s="1"/>
  <c r="AV72" i="68"/>
  <c r="L45" i="73"/>
  <c r="L55" i="73" s="1"/>
  <c r="AR66" i="70"/>
  <c r="H48" i="135"/>
  <c r="G49" i="135"/>
  <c r="W72" i="70"/>
  <c r="AJ107" i="72"/>
  <c r="AI108" i="72" s="1"/>
  <c r="L68" i="55"/>
  <c r="AP51" i="73"/>
  <c r="K51" i="73"/>
  <c r="BI62" i="71"/>
  <c r="E66" i="41"/>
  <c r="W62" i="71"/>
  <c r="AG78" i="68"/>
  <c r="C78" i="68"/>
  <c r="K61" i="71"/>
  <c r="K65" i="71" s="1"/>
  <c r="AJ61" i="71"/>
  <c r="AF107" i="72"/>
  <c r="AE108" i="72" s="1"/>
  <c r="BE73" i="70"/>
  <c r="BE76" i="70"/>
  <c r="D72" i="70"/>
  <c r="D61" i="71"/>
  <c r="BE82" i="68"/>
  <c r="BE79" i="68"/>
  <c r="AJ72" i="70"/>
  <c r="K107" i="72"/>
  <c r="AI72" i="70"/>
  <c r="S45" i="73"/>
  <c r="AC55" i="71"/>
  <c r="AF45" i="73"/>
  <c r="C45" i="73"/>
  <c r="C55" i="73" s="1"/>
  <c r="P66" i="70"/>
  <c r="P45" i="73"/>
  <c r="T55" i="71"/>
  <c r="T65" i="71" s="1"/>
  <c r="D66" i="70"/>
  <c r="W101" i="72"/>
  <c r="AS66" i="70"/>
  <c r="AE55" i="71"/>
  <c r="AS55" i="71"/>
  <c r="W55" i="71"/>
  <c r="W65" i="71" s="1"/>
  <c r="AA66" i="70"/>
  <c r="AK66" i="70"/>
  <c r="AM66" i="70"/>
  <c r="AS72" i="68"/>
  <c r="AS82" i="68" s="1"/>
  <c r="AO45" i="73"/>
  <c r="I66" i="70"/>
  <c r="AA72" i="68"/>
  <c r="Q55" i="71"/>
  <c r="AG66" i="70"/>
  <c r="W66" i="70"/>
  <c r="AE72" i="68"/>
  <c r="W45" i="73"/>
  <c r="W55" i="73" s="1"/>
  <c r="AG45" i="73"/>
  <c r="AG46" i="73" s="1"/>
  <c r="E55" i="71"/>
  <c r="U55" i="71"/>
  <c r="U56" i="71" s="1"/>
  <c r="S72" i="68"/>
  <c r="AI45" i="73"/>
  <c r="AI55" i="73" s="1"/>
  <c r="H55" i="71"/>
  <c r="H65" i="71" s="1"/>
  <c r="J66" i="41"/>
  <c r="K72" i="70"/>
  <c r="AA72" i="70"/>
  <c r="AF72" i="70"/>
  <c r="AF78" i="68"/>
  <c r="AF61" i="71"/>
  <c r="AO101" i="72"/>
  <c r="T101" i="72"/>
  <c r="G101" i="72"/>
  <c r="S101" i="72"/>
  <c r="E101" i="72"/>
  <c r="E111" i="72" s="1"/>
  <c r="AI101" i="72"/>
  <c r="AI111" i="72" s="1"/>
  <c r="J101" i="72"/>
  <c r="J111" i="72" s="1"/>
  <c r="V82" i="68"/>
  <c r="AK73" i="70"/>
  <c r="M101" i="72"/>
  <c r="M111" i="72" s="1"/>
  <c r="AG101" i="72"/>
  <c r="AF101" i="72"/>
  <c r="AJ101" i="72"/>
  <c r="O72" i="70"/>
  <c r="O76" i="70" s="1"/>
  <c r="BJ66" i="70"/>
  <c r="D55" i="31"/>
  <c r="I55" i="31"/>
  <c r="K55" i="31"/>
  <c r="F55" i="31"/>
  <c r="G63" i="63"/>
  <c r="K63" i="63"/>
  <c r="O63" i="63"/>
  <c r="D63" i="63"/>
  <c r="H63" i="63"/>
  <c r="L63" i="63"/>
  <c r="C63" i="63"/>
  <c r="E63" i="63"/>
  <c r="I63" i="63"/>
  <c r="M63" i="63"/>
  <c r="F63" i="63"/>
  <c r="J63" i="63"/>
  <c r="N63" i="63"/>
  <c r="H74" i="62"/>
  <c r="F74" i="62"/>
  <c r="N74" i="62"/>
  <c r="C74" i="62"/>
  <c r="O74" i="62"/>
  <c r="E74" i="62"/>
  <c r="G74" i="62"/>
  <c r="L74" i="62"/>
  <c r="J74" i="62"/>
  <c r="K74" i="62"/>
  <c r="M74" i="62"/>
  <c r="I74" i="62"/>
  <c r="Q60" i="56"/>
  <c r="Q68" i="55"/>
  <c r="F60" i="54"/>
  <c r="I8" i="54"/>
  <c r="C60" i="54"/>
  <c r="I37" i="54"/>
  <c r="I49" i="54"/>
  <c r="C68" i="53"/>
  <c r="I32" i="54"/>
  <c r="I54" i="54"/>
  <c r="J52" i="54"/>
  <c r="I19" i="54"/>
  <c r="J49" i="54"/>
  <c r="J8" i="54"/>
  <c r="E57" i="45"/>
  <c r="E51" i="45"/>
  <c r="H61" i="43"/>
  <c r="K61" i="43"/>
  <c r="F61" i="43"/>
  <c r="D61" i="43"/>
  <c r="D66" i="41"/>
  <c r="J53" i="36"/>
  <c r="F53" i="36"/>
  <c r="M45" i="73"/>
  <c r="M55" i="73" s="1"/>
  <c r="S62" i="71"/>
  <c r="AC45" i="73"/>
  <c r="AC55" i="73" s="1"/>
  <c r="N101" i="72"/>
  <c r="C101" i="72"/>
  <c r="AI78" i="68"/>
  <c r="O78" i="68"/>
  <c r="O82" i="68" s="1"/>
  <c r="I101" i="72"/>
  <c r="P101" i="72"/>
  <c r="AO55" i="71"/>
  <c r="AK101" i="72"/>
  <c r="AK111" i="72" s="1"/>
  <c r="AI72" i="68"/>
  <c r="U72" i="68"/>
  <c r="U82" i="68" s="1"/>
  <c r="Q66" i="70"/>
  <c r="Q67" i="70" s="1"/>
  <c r="G66" i="70"/>
  <c r="AM72" i="68"/>
  <c r="AM45" i="73"/>
  <c r="AM55" i="73" s="1"/>
  <c r="AG61" i="71"/>
  <c r="AF66" i="70"/>
  <c r="BI66" i="70"/>
  <c r="BI76" i="70" s="1"/>
  <c r="Y72" i="68"/>
  <c r="Y73" i="68" s="1"/>
  <c r="P55" i="71"/>
  <c r="O56" i="71" s="1"/>
  <c r="AN101" i="72"/>
  <c r="Q72" i="68"/>
  <c r="U79" i="68"/>
  <c r="G64" i="61"/>
  <c r="K64" i="61"/>
  <c r="O64" i="61"/>
  <c r="D64" i="61"/>
  <c r="H64" i="61"/>
  <c r="L64" i="61"/>
  <c r="P64" i="61"/>
  <c r="F64" i="61"/>
  <c r="N64" i="61"/>
  <c r="E64" i="61"/>
  <c r="I64" i="61"/>
  <c r="M64" i="61"/>
  <c r="C64" i="61"/>
  <c r="J64" i="61"/>
  <c r="G68" i="55"/>
  <c r="F68" i="53"/>
  <c r="J19" i="54"/>
  <c r="J54" i="54"/>
  <c r="J32" i="54"/>
  <c r="I66" i="41"/>
  <c r="I58" i="32"/>
  <c r="C56" i="31"/>
  <c r="AI55" i="71"/>
  <c r="AO66" i="70"/>
  <c r="R72" i="68"/>
  <c r="R82" i="68" s="1"/>
  <c r="R101" i="72"/>
  <c r="E72" i="68"/>
  <c r="E73" i="68" s="1"/>
  <c r="AK72" i="68"/>
  <c r="AK73" i="68" s="1"/>
  <c r="Q45" i="73"/>
  <c r="Q55" i="73" s="1"/>
  <c r="C55" i="71"/>
  <c r="S55" i="71"/>
  <c r="S65" i="71" s="1"/>
  <c r="U101" i="72"/>
  <c r="U111" i="72" s="1"/>
  <c r="AR101" i="72"/>
  <c r="S78" i="68"/>
  <c r="Y55" i="71"/>
  <c r="Y56" i="71" s="1"/>
  <c r="T45" i="73"/>
  <c r="X72" i="68"/>
  <c r="X82" i="68" s="1"/>
  <c r="AN45" i="73"/>
  <c r="AN55" i="73" s="1"/>
  <c r="H58" i="32"/>
  <c r="AC72" i="68"/>
  <c r="AV66" i="70"/>
  <c r="C66" i="70"/>
  <c r="BI101" i="72"/>
  <c r="J72" i="68"/>
  <c r="J82" i="68" s="1"/>
  <c r="N45" i="73"/>
  <c r="R45" i="73"/>
  <c r="Q79" i="68"/>
  <c r="T72" i="68"/>
  <c r="Q101" i="72"/>
  <c r="Q111" i="72" s="1"/>
  <c r="AG55" i="71"/>
  <c r="C72" i="68"/>
  <c r="AR72" i="68"/>
  <c r="D45" i="73"/>
  <c r="D55" i="73" s="1"/>
  <c r="M72" i="68"/>
  <c r="M82" i="68" s="1"/>
  <c r="N72" i="68"/>
  <c r="AD66" i="70"/>
  <c r="H45" i="73"/>
  <c r="AG72" i="68"/>
  <c r="AG73" i="68" s="1"/>
  <c r="AF55" i="71"/>
  <c r="AT66" i="70"/>
  <c r="AT76" i="70" s="1"/>
  <c r="N55" i="71"/>
  <c r="N65" i="71" s="1"/>
  <c r="BJ101" i="72"/>
  <c r="H72" i="68"/>
  <c r="X45" i="73"/>
  <c r="X55" i="73" s="1"/>
  <c r="J66" i="70"/>
  <c r="O73" i="68"/>
  <c r="AA111" i="72"/>
  <c r="AD101" i="72"/>
  <c r="K56" i="71"/>
  <c r="AD72" i="68"/>
  <c r="AD82" i="68" s="1"/>
  <c r="G62" i="71"/>
  <c r="AI52" i="73"/>
  <c r="BD55" i="73"/>
  <c r="AO73" i="68"/>
  <c r="AO82" i="68"/>
  <c r="BI73" i="68"/>
  <c r="BI82" i="68"/>
  <c r="BI83" i="68" s="1"/>
  <c r="AD45" i="73"/>
  <c r="P82" i="68"/>
  <c r="AT55" i="71"/>
  <c r="AM52" i="73"/>
  <c r="N66" i="70"/>
  <c r="Y52" i="73"/>
  <c r="W52" i="73"/>
  <c r="AD55" i="71"/>
  <c r="AT72" i="68"/>
  <c r="AT101" i="72"/>
  <c r="C58" i="32"/>
  <c r="AO62" i="71" l="1"/>
  <c r="F65" i="71"/>
  <c r="AU76" i="70"/>
  <c r="U62" i="71"/>
  <c r="U63" i="71" s="1"/>
  <c r="U64" i="71" s="1"/>
  <c r="AM62" i="71"/>
  <c r="AM63" i="71" s="1"/>
  <c r="AM64" i="71" s="1"/>
  <c r="G82" i="68"/>
  <c r="Y111" i="72"/>
  <c r="E184" i="47"/>
  <c r="C185" i="47"/>
  <c r="C186" i="47"/>
  <c r="D187" i="47"/>
  <c r="D188" i="47" s="1"/>
  <c r="D186" i="47"/>
  <c r="AS62" i="71"/>
  <c r="AU62" i="71"/>
  <c r="AS63" i="71" s="1"/>
  <c r="AS64" i="71" s="1"/>
  <c r="AN65" i="71"/>
  <c r="AE102" i="72"/>
  <c r="Q56" i="71"/>
  <c r="O57" i="71" s="1"/>
  <c r="O58" i="71" s="1"/>
  <c r="AR76" i="70"/>
  <c r="AP65" i="71"/>
  <c r="AQ73" i="70"/>
  <c r="AI65" i="71"/>
  <c r="AM65" i="71"/>
  <c r="AM66" i="71" s="1"/>
  <c r="U67" i="70"/>
  <c r="AW73" i="70"/>
  <c r="BA73" i="70"/>
  <c r="AY109" i="72"/>
  <c r="AY110" i="72" s="1"/>
  <c r="AK55" i="73"/>
  <c r="S52" i="73"/>
  <c r="N55" i="73"/>
  <c r="M56" i="73" s="1"/>
  <c r="T55" i="73"/>
  <c r="AC73" i="70"/>
  <c r="O62" i="71"/>
  <c r="M63" i="71" s="1"/>
  <c r="M64" i="71" s="1"/>
  <c r="BC73" i="70"/>
  <c r="AW74" i="70" s="1"/>
  <c r="AW75" i="70" s="1"/>
  <c r="Y76" i="70"/>
  <c r="AY73" i="70"/>
  <c r="AZ82" i="68"/>
  <c r="AW109" i="72"/>
  <c r="AW110" i="72" s="1"/>
  <c r="U52" i="73"/>
  <c r="Y73" i="70"/>
  <c r="BA109" i="72"/>
  <c r="BA110" i="72" s="1"/>
  <c r="BC109" i="72"/>
  <c r="BC110" i="72" s="1"/>
  <c r="U55" i="73"/>
  <c r="AU102" i="72"/>
  <c r="BI111" i="72"/>
  <c r="G79" i="68"/>
  <c r="E80" i="68" s="1"/>
  <c r="E81" i="68" s="1"/>
  <c r="AD111" i="72"/>
  <c r="AC112" i="72" s="1"/>
  <c r="V111" i="72"/>
  <c r="U112" i="72" s="1"/>
  <c r="G108" i="72"/>
  <c r="G109" i="72" s="1"/>
  <c r="G110" i="72" s="1"/>
  <c r="I55" i="73"/>
  <c r="BI52" i="73"/>
  <c r="BG53" i="73" s="1"/>
  <c r="BG54" i="73" s="1"/>
  <c r="AS65" i="71"/>
  <c r="BJ55" i="73"/>
  <c r="C73" i="70"/>
  <c r="C74" i="70" s="1"/>
  <c r="C75" i="70" s="1"/>
  <c r="C65" i="71"/>
  <c r="AT111" i="72"/>
  <c r="AN111" i="72"/>
  <c r="AM112" i="72" s="1"/>
  <c r="BI108" i="72"/>
  <c r="BG109" i="72" s="1"/>
  <c r="BG110" i="72" s="1"/>
  <c r="S108" i="72"/>
  <c r="Q109" i="72" s="1"/>
  <c r="Q110" i="72" s="1"/>
  <c r="AD65" i="71"/>
  <c r="P76" i="70"/>
  <c r="O77" i="70" s="1"/>
  <c r="AC62" i="71"/>
  <c r="AE65" i="71"/>
  <c r="C76" i="70"/>
  <c r="S111" i="72"/>
  <c r="BI55" i="73"/>
  <c r="AV65" i="71"/>
  <c r="AU66" i="71" s="1"/>
  <c r="I52" i="73"/>
  <c r="W79" i="68"/>
  <c r="U80" i="68" s="1"/>
  <c r="U81" i="68" s="1"/>
  <c r="AV76" i="70"/>
  <c r="AU77" i="70" s="1"/>
  <c r="AR111" i="72"/>
  <c r="E76" i="70"/>
  <c r="E77" i="70" s="1"/>
  <c r="AL55" i="73"/>
  <c r="AO111" i="72"/>
  <c r="P55" i="73"/>
  <c r="AO108" i="72"/>
  <c r="AO109" i="72" s="1"/>
  <c r="AO110" i="72" s="1"/>
  <c r="AT65" i="71"/>
  <c r="O52" i="73"/>
  <c r="M53" i="73" s="1"/>
  <c r="M54" i="73" s="1"/>
  <c r="P111" i="72"/>
  <c r="O112" i="72" s="1"/>
  <c r="Z76" i="70"/>
  <c r="W73" i="70"/>
  <c r="U74" i="70" s="1"/>
  <c r="U75" i="70" s="1"/>
  <c r="X76" i="70"/>
  <c r="AU82" i="68"/>
  <c r="AJ76" i="70"/>
  <c r="S73" i="70"/>
  <c r="S74" i="70" s="1"/>
  <c r="S75" i="70" s="1"/>
  <c r="AS111" i="72"/>
  <c r="AA73" i="70"/>
  <c r="AA74" i="70" s="1"/>
  <c r="AA75" i="70" s="1"/>
  <c r="K73" i="70"/>
  <c r="K74" i="70" s="1"/>
  <c r="K75" i="70" s="1"/>
  <c r="AQ76" i="70"/>
  <c r="U46" i="73"/>
  <c r="AB76" i="70"/>
  <c r="AP76" i="70"/>
  <c r="L82" i="68"/>
  <c r="K83" i="68" s="1"/>
  <c r="T76" i="70"/>
  <c r="S67" i="70"/>
  <c r="S68" i="70" s="1"/>
  <c r="S69" i="70" s="1"/>
  <c r="AH111" i="72"/>
  <c r="AB82" i="68"/>
  <c r="AE67" i="70"/>
  <c r="AA56" i="71"/>
  <c r="Y57" i="71" s="1"/>
  <c r="Y58" i="71" s="1"/>
  <c r="AL82" i="68"/>
  <c r="AL111" i="72"/>
  <c r="AK112" i="72" s="1"/>
  <c r="AV111" i="72"/>
  <c r="Y102" i="72"/>
  <c r="AB65" i="71"/>
  <c r="R65" i="71"/>
  <c r="I46" i="73"/>
  <c r="K79" i="68"/>
  <c r="K80" i="68" s="1"/>
  <c r="K81" i="68" s="1"/>
  <c r="G67" i="70"/>
  <c r="AT82" i="68"/>
  <c r="AS83" i="68" s="1"/>
  <c r="E55" i="73"/>
  <c r="E56" i="73" s="1"/>
  <c r="AJ82" i="68"/>
  <c r="AR65" i="71"/>
  <c r="AQ66" i="71" s="1"/>
  <c r="Y46" i="73"/>
  <c r="Y79" i="68"/>
  <c r="AI79" i="68"/>
  <c r="AI80" i="68" s="1"/>
  <c r="AI81" i="68" s="1"/>
  <c r="AE76" i="70"/>
  <c r="AM73" i="68"/>
  <c r="AK74" i="68" s="1"/>
  <c r="AK75" i="68" s="1"/>
  <c r="AE73" i="68"/>
  <c r="AE74" i="68" s="1"/>
  <c r="AE75" i="68" s="1"/>
  <c r="R55" i="73"/>
  <c r="Q56" i="73" s="1"/>
  <c r="AG52" i="73"/>
  <c r="AG53" i="73" s="1"/>
  <c r="AG54" i="73" s="1"/>
  <c r="AO56" i="71"/>
  <c r="AE62" i="71"/>
  <c r="AU108" i="72"/>
  <c r="AA79" i="68"/>
  <c r="AA80" i="68" s="1"/>
  <c r="AA81" i="68" s="1"/>
  <c r="AO67" i="70"/>
  <c r="J55" i="73"/>
  <c r="BJ111" i="72"/>
  <c r="BJ76" i="70"/>
  <c r="BI77" i="70" s="1"/>
  <c r="BC55" i="73"/>
  <c r="BC56" i="73" s="1"/>
  <c r="AF55" i="73"/>
  <c r="AE56" i="73" s="1"/>
  <c r="AS74" i="70"/>
  <c r="AS75" i="70" s="1"/>
  <c r="Y67" i="70"/>
  <c r="AG73" i="70"/>
  <c r="AS76" i="70"/>
  <c r="AS77" i="70" s="1"/>
  <c r="N76" i="70"/>
  <c r="M77" i="70" s="1"/>
  <c r="W67" i="70"/>
  <c r="U68" i="70" s="1"/>
  <c r="U69" i="70" s="1"/>
  <c r="AA65" i="71"/>
  <c r="AO65" i="71"/>
  <c r="AK74" i="70"/>
  <c r="AK75" i="70" s="1"/>
  <c r="Q73" i="70"/>
  <c r="AI73" i="68"/>
  <c r="AI74" i="68" s="1"/>
  <c r="AI75" i="68" s="1"/>
  <c r="C102" i="72"/>
  <c r="S55" i="73"/>
  <c r="D82" i="68"/>
  <c r="AQ111" i="72"/>
  <c r="AB111" i="72"/>
  <c r="AA112" i="72" s="1"/>
  <c r="AQ74" i="70"/>
  <c r="AQ75" i="70" s="1"/>
  <c r="S76" i="70"/>
  <c r="BF55" i="73"/>
  <c r="I111" i="72"/>
  <c r="I112" i="72" s="1"/>
  <c r="K62" i="71"/>
  <c r="I63" i="71" s="1"/>
  <c r="I64" i="71" s="1"/>
  <c r="BC112" i="72"/>
  <c r="BC113" i="72" s="1"/>
  <c r="BC114" i="72" s="1"/>
  <c r="AO52" i="73"/>
  <c r="AO53" i="73" s="1"/>
  <c r="AO54" i="73" s="1"/>
  <c r="AP111" i="72"/>
  <c r="AR82" i="68"/>
  <c r="AQ83" i="68" s="1"/>
  <c r="I73" i="70"/>
  <c r="G74" i="70" s="1"/>
  <c r="G75" i="70" s="1"/>
  <c r="BE52" i="73"/>
  <c r="BC53" i="73" s="1"/>
  <c r="BC54" i="73" s="1"/>
  <c r="AD76" i="70"/>
  <c r="AC77" i="70" s="1"/>
  <c r="R111" i="72"/>
  <c r="Q112" i="72" s="1"/>
  <c r="AI73" i="70"/>
  <c r="AO55" i="73"/>
  <c r="AS108" i="72"/>
  <c r="G52" i="73"/>
  <c r="X111" i="72"/>
  <c r="AK63" i="71"/>
  <c r="AK64" i="71" s="1"/>
  <c r="AP82" i="68"/>
  <c r="AO83" i="68" s="1"/>
  <c r="AP55" i="73"/>
  <c r="AA55" i="73"/>
  <c r="AA56" i="73" s="1"/>
  <c r="AG79" i="68"/>
  <c r="G55" i="73"/>
  <c r="AI76" i="70"/>
  <c r="AJ111" i="72"/>
  <c r="AI112" i="72" s="1"/>
  <c r="J76" i="70"/>
  <c r="AG62" i="71"/>
  <c r="AG111" i="72"/>
  <c r="AU79" i="68"/>
  <c r="AS80" i="68" s="1"/>
  <c r="AS81" i="68" s="1"/>
  <c r="H111" i="72"/>
  <c r="AL65" i="71"/>
  <c r="E46" i="73"/>
  <c r="AA46" i="73"/>
  <c r="AC65" i="71"/>
  <c r="AU63" i="71"/>
  <c r="AU64" i="71" s="1"/>
  <c r="AH65" i="71"/>
  <c r="E67" i="70"/>
  <c r="AG56" i="71"/>
  <c r="AK65" i="71"/>
  <c r="AK66" i="71" s="1"/>
  <c r="E65" i="71"/>
  <c r="E66" i="71" s="1"/>
  <c r="AM67" i="70"/>
  <c r="AC82" i="68"/>
  <c r="AC83" i="68" s="1"/>
  <c r="C79" i="68"/>
  <c r="C80" i="68" s="1"/>
  <c r="C81" i="68" s="1"/>
  <c r="AM80" i="68"/>
  <c r="AM81" i="68" s="1"/>
  <c r="AI67" i="70"/>
  <c r="C56" i="73"/>
  <c r="W56" i="71"/>
  <c r="U57" i="71" s="1"/>
  <c r="U58" i="71" s="1"/>
  <c r="AQ56" i="71"/>
  <c r="AA102" i="72"/>
  <c r="W102" i="72"/>
  <c r="D65" i="71"/>
  <c r="Z82" i="68"/>
  <c r="AV82" i="68"/>
  <c r="H82" i="68"/>
  <c r="N82" i="68"/>
  <c r="M83" i="68" s="1"/>
  <c r="O67" i="70"/>
  <c r="O68" i="70" s="1"/>
  <c r="O69" i="70" s="1"/>
  <c r="AU73" i="68"/>
  <c r="T82" i="68"/>
  <c r="K111" i="72"/>
  <c r="K102" i="72"/>
  <c r="K46" i="73"/>
  <c r="I79" i="68"/>
  <c r="G102" i="72"/>
  <c r="AQ79" i="68"/>
  <c r="AO80" i="68" s="1"/>
  <c r="AO81" i="68" s="1"/>
  <c r="AH82" i="68"/>
  <c r="AA82" i="68"/>
  <c r="S79" i="68"/>
  <c r="Q80" i="68" s="1"/>
  <c r="Q81" i="68" s="1"/>
  <c r="AU56" i="71"/>
  <c r="AE79" i="68"/>
  <c r="AC80" i="68" s="1"/>
  <c r="AC81" i="68" s="1"/>
  <c r="AE46" i="73"/>
  <c r="AE47" i="73" s="1"/>
  <c r="AE48" i="73" s="1"/>
  <c r="AO73" i="70"/>
  <c r="AM74" i="70" s="1"/>
  <c r="AM75" i="70" s="1"/>
  <c r="E52" i="73"/>
  <c r="C53" i="73" s="1"/>
  <c r="C54" i="73" s="1"/>
  <c r="BE55" i="73"/>
  <c r="AG108" i="72"/>
  <c r="AG109" i="72" s="1"/>
  <c r="AG110" i="72" s="1"/>
  <c r="AQ62" i="71"/>
  <c r="AQ63" i="71" s="1"/>
  <c r="AQ64" i="71" s="1"/>
  <c r="AJ65" i="71"/>
  <c r="K55" i="73"/>
  <c r="K56" i="73" s="1"/>
  <c r="AA62" i="71"/>
  <c r="I76" i="70"/>
  <c r="I56" i="71"/>
  <c r="I57" i="71" s="1"/>
  <c r="I58" i="71" s="1"/>
  <c r="O55" i="73"/>
  <c r="BC83" i="68"/>
  <c r="AK80" i="68"/>
  <c r="AK81" i="68" s="1"/>
  <c r="AE73" i="70"/>
  <c r="H55" i="73"/>
  <c r="V76" i="70"/>
  <c r="U77" i="70" s="1"/>
  <c r="AG76" i="70"/>
  <c r="AG77" i="70" s="1"/>
  <c r="AK67" i="70"/>
  <c r="Y62" i="71"/>
  <c r="W63" i="71" s="1"/>
  <c r="W64" i="71" s="1"/>
  <c r="J65" i="71"/>
  <c r="I66" i="71" s="1"/>
  <c r="F82" i="68"/>
  <c r="L111" i="72"/>
  <c r="AK46" i="73"/>
  <c r="AA67" i="70"/>
  <c r="Q62" i="71"/>
  <c r="AM56" i="71"/>
  <c r="AK57" i="71" s="1"/>
  <c r="AK58" i="71" s="1"/>
  <c r="AU111" i="72"/>
  <c r="N111" i="72"/>
  <c r="M112" i="72" s="1"/>
  <c r="F47" i="136"/>
  <c r="G11" i="136"/>
  <c r="G47" i="136" s="1"/>
  <c r="AQ67" i="70"/>
  <c r="F111" i="72"/>
  <c r="E112" i="72" s="1"/>
  <c r="E56" i="71"/>
  <c r="K52" i="73"/>
  <c r="K53" i="73" s="1"/>
  <c r="K54" i="73" s="1"/>
  <c r="AI62" i="71"/>
  <c r="AI63" i="71" s="1"/>
  <c r="AI64" i="71" s="1"/>
  <c r="V55" i="73"/>
  <c r="AD55" i="73"/>
  <c r="AC56" i="73" s="1"/>
  <c r="W66" i="71"/>
  <c r="AG55" i="73"/>
  <c r="AG56" i="73" s="1"/>
  <c r="C73" i="68"/>
  <c r="C74" i="68" s="1"/>
  <c r="C75" i="68" s="1"/>
  <c r="C62" i="71"/>
  <c r="C63" i="71" s="1"/>
  <c r="C64" i="71" s="1"/>
  <c r="K66" i="71"/>
  <c r="K108" i="72"/>
  <c r="K109" i="72" s="1"/>
  <c r="K110" i="72" s="1"/>
  <c r="AF82" i="68"/>
  <c r="AC53" i="73"/>
  <c r="AC54" i="73" s="1"/>
  <c r="D76" i="70"/>
  <c r="O46" i="73"/>
  <c r="Q76" i="70"/>
  <c r="Q77" i="70" s="1"/>
  <c r="K76" i="70"/>
  <c r="K77" i="70" s="1"/>
  <c r="S56" i="71"/>
  <c r="S57" i="71" s="1"/>
  <c r="S58" i="71" s="1"/>
  <c r="AF76" i="70"/>
  <c r="BI56" i="71"/>
  <c r="AG67" i="70"/>
  <c r="Q65" i="71"/>
  <c r="BC56" i="71"/>
  <c r="Y82" i="68"/>
  <c r="AK76" i="70"/>
  <c r="AK77" i="70" s="1"/>
  <c r="AA76" i="70"/>
  <c r="O102" i="72"/>
  <c r="G111" i="72"/>
  <c r="Y65" i="71"/>
  <c r="Y66" i="71" s="1"/>
  <c r="AM76" i="70"/>
  <c r="AM77" i="70" s="1"/>
  <c r="W111" i="72"/>
  <c r="AO46" i="73"/>
  <c r="AE56" i="71"/>
  <c r="C56" i="71"/>
  <c r="BE46" i="73"/>
  <c r="C46" i="73"/>
  <c r="BC66" i="71"/>
  <c r="AA73" i="68"/>
  <c r="Y74" i="68" s="1"/>
  <c r="Y75" i="68" s="1"/>
  <c r="AK82" i="68"/>
  <c r="C67" i="70"/>
  <c r="AI56" i="73"/>
  <c r="S73" i="68"/>
  <c r="AG82" i="68"/>
  <c r="G66" i="71"/>
  <c r="AE82" i="68"/>
  <c r="BI66" i="71"/>
  <c r="AO102" i="72"/>
  <c r="AU67" i="70"/>
  <c r="I67" i="70"/>
  <c r="U73" i="68"/>
  <c r="P65" i="71"/>
  <c r="O66" i="71" s="1"/>
  <c r="W76" i="70"/>
  <c r="U65" i="71"/>
  <c r="U66" i="71" s="1"/>
  <c r="AM82" i="68"/>
  <c r="AM83" i="68" s="1"/>
  <c r="E82" i="68"/>
  <c r="AO76" i="70"/>
  <c r="Q73" i="68"/>
  <c r="O74" i="68" s="1"/>
  <c r="O75" i="68" s="1"/>
  <c r="G46" i="73"/>
  <c r="AC73" i="68"/>
  <c r="I73" i="68"/>
  <c r="M46" i="73"/>
  <c r="E102" i="72"/>
  <c r="AI46" i="73"/>
  <c r="AG47" i="73" s="1"/>
  <c r="AG48" i="73" s="1"/>
  <c r="G76" i="70"/>
  <c r="G77" i="70" s="1"/>
  <c r="G56" i="71"/>
  <c r="Q53" i="73"/>
  <c r="Q54" i="73" s="1"/>
  <c r="C109" i="72"/>
  <c r="C110" i="72" s="1"/>
  <c r="M109" i="72"/>
  <c r="M110" i="72" s="1"/>
  <c r="S66" i="71"/>
  <c r="E74" i="70"/>
  <c r="E75" i="70" s="1"/>
  <c r="M102" i="72"/>
  <c r="AC109" i="72"/>
  <c r="AC110" i="72" s="1"/>
  <c r="AC102" i="72"/>
  <c r="AF111" i="72"/>
  <c r="AE112" i="72" s="1"/>
  <c r="S102" i="72"/>
  <c r="AG102" i="72"/>
  <c r="AE103" i="72" s="1"/>
  <c r="AE104" i="72" s="1"/>
  <c r="T111" i="72"/>
  <c r="O73" i="70"/>
  <c r="M74" i="70" s="1"/>
  <c r="M75" i="70" s="1"/>
  <c r="W109" i="72"/>
  <c r="W110" i="72" s="1"/>
  <c r="C82" i="68"/>
  <c r="Q102" i="72"/>
  <c r="S63" i="71"/>
  <c r="S64" i="71" s="1"/>
  <c r="AQ102" i="72"/>
  <c r="AI102" i="72"/>
  <c r="I102" i="72"/>
  <c r="U83" i="68"/>
  <c r="M66" i="71"/>
  <c r="Y109" i="72"/>
  <c r="Y110" i="72" s="1"/>
  <c r="O109" i="72"/>
  <c r="O110" i="72" s="1"/>
  <c r="Y112" i="72"/>
  <c r="AK102" i="72"/>
  <c r="BI67" i="70"/>
  <c r="F46" i="36"/>
  <c r="E64" i="36"/>
  <c r="J46" i="36"/>
  <c r="I64" i="36"/>
  <c r="S53" i="73"/>
  <c r="S54" i="73" s="1"/>
  <c r="AM46" i="73"/>
  <c r="Q46" i="73"/>
  <c r="S46" i="73"/>
  <c r="AI109" i="72"/>
  <c r="AI110" i="72" s="1"/>
  <c r="O79" i="68"/>
  <c r="M80" i="68" s="1"/>
  <c r="M81" i="68" s="1"/>
  <c r="S82" i="68"/>
  <c r="U102" i="72"/>
  <c r="U53" i="73"/>
  <c r="U54" i="73" s="1"/>
  <c r="C111" i="72"/>
  <c r="C112" i="72" s="1"/>
  <c r="AM56" i="73"/>
  <c r="I83" i="68"/>
  <c r="E63" i="71"/>
  <c r="E64" i="71" s="1"/>
  <c r="AI82" i="68"/>
  <c r="AM102" i="72"/>
  <c r="M56" i="71"/>
  <c r="K57" i="71" s="1"/>
  <c r="K58" i="71" s="1"/>
  <c r="M73" i="68"/>
  <c r="K74" i="68" s="1"/>
  <c r="K75" i="68" s="1"/>
  <c r="AG65" i="71"/>
  <c r="BC63" i="71"/>
  <c r="BC64" i="71" s="1"/>
  <c r="BI46" i="73"/>
  <c r="AI56" i="71"/>
  <c r="AI57" i="71" s="1"/>
  <c r="AI58" i="71" s="1"/>
  <c r="G73" i="68"/>
  <c r="E74" i="68" s="1"/>
  <c r="E75" i="68" s="1"/>
  <c r="Q82" i="68"/>
  <c r="Q83" i="68" s="1"/>
  <c r="W83" i="68"/>
  <c r="AQ73" i="68"/>
  <c r="AO74" i="68" s="1"/>
  <c r="AO75" i="68" s="1"/>
  <c r="W73" i="68"/>
  <c r="W74" i="68" s="1"/>
  <c r="W75" i="68" s="1"/>
  <c r="AC67" i="70"/>
  <c r="BI102" i="72"/>
  <c r="BG103" i="72" s="1"/>
  <c r="BG104" i="72" s="1"/>
  <c r="Y56" i="73"/>
  <c r="AA109" i="72"/>
  <c r="AA110" i="72" s="1"/>
  <c r="AK53" i="73"/>
  <c r="AK54" i="73" s="1"/>
  <c r="G63" i="71"/>
  <c r="G64" i="71" s="1"/>
  <c r="AF65" i="71"/>
  <c r="W56" i="73"/>
  <c r="AS67" i="70"/>
  <c r="W46" i="73"/>
  <c r="BC46" i="73"/>
  <c r="BA47" i="73" s="1"/>
  <c r="BA48" i="73" s="1"/>
  <c r="AS102" i="72"/>
  <c r="M67" i="70"/>
  <c r="K68" i="70" s="1"/>
  <c r="K69" i="70" s="1"/>
  <c r="AA53" i="73"/>
  <c r="AA54" i="73" s="1"/>
  <c r="AI53" i="73"/>
  <c r="AI54" i="73" s="1"/>
  <c r="AC46" i="73"/>
  <c r="AK109" i="72"/>
  <c r="AK110" i="72" s="1"/>
  <c r="Y53" i="73"/>
  <c r="Y54" i="73" s="1"/>
  <c r="O83" i="68"/>
  <c r="AC56" i="71"/>
  <c r="AS73" i="68"/>
  <c r="W53" i="73"/>
  <c r="W54" i="73" s="1"/>
  <c r="U109" i="72"/>
  <c r="U110" i="72" s="1"/>
  <c r="AS56" i="71"/>
  <c r="AI66" i="71" l="1"/>
  <c r="S56" i="73"/>
  <c r="U56" i="73"/>
  <c r="AQ77" i="70"/>
  <c r="AQ78" i="70" s="1"/>
  <c r="AQ79" i="70" s="1"/>
  <c r="G83" i="68"/>
  <c r="D189" i="47"/>
  <c r="E185" i="47"/>
  <c r="C187" i="47"/>
  <c r="D190" i="47"/>
  <c r="E186" i="47"/>
  <c r="AK56" i="73"/>
  <c r="AO66" i="71"/>
  <c r="AM67" i="71" s="1"/>
  <c r="AM68" i="71" s="1"/>
  <c r="O63" i="71"/>
  <c r="O64" i="71" s="1"/>
  <c r="Y77" i="70"/>
  <c r="AA63" i="71"/>
  <c r="AA64" i="71" s="1"/>
  <c r="G80" i="68"/>
  <c r="G81" i="68" s="1"/>
  <c r="U47" i="73"/>
  <c r="U48" i="73" s="1"/>
  <c r="E109" i="72"/>
  <c r="E110" i="72" s="1"/>
  <c r="BI112" i="72"/>
  <c r="BI113" i="72" s="1"/>
  <c r="BI114" i="72" s="1"/>
  <c r="AC63" i="71"/>
  <c r="AC64" i="71" s="1"/>
  <c r="AM53" i="73"/>
  <c r="AM54" i="73" s="1"/>
  <c r="AE66" i="71"/>
  <c r="C77" i="70"/>
  <c r="C78" i="70" s="1"/>
  <c r="C79" i="70" s="1"/>
  <c r="AQ112" i="72"/>
  <c r="BA56" i="73"/>
  <c r="BA57" i="73" s="1"/>
  <c r="BA58" i="73" s="1"/>
  <c r="C66" i="71"/>
  <c r="C67" i="71" s="1"/>
  <c r="C68" i="71" s="1"/>
  <c r="W74" i="70"/>
  <c r="W75" i="70" s="1"/>
  <c r="O56" i="73"/>
  <c r="M57" i="73" s="1"/>
  <c r="M58" i="73" s="1"/>
  <c r="S109" i="72"/>
  <c r="S110" i="72" s="1"/>
  <c r="G53" i="73"/>
  <c r="G54" i="73" s="1"/>
  <c r="I56" i="73"/>
  <c r="I57" i="73" s="1"/>
  <c r="I58" i="73" s="1"/>
  <c r="AS112" i="72"/>
  <c r="AC66" i="71"/>
  <c r="BI53" i="73"/>
  <c r="BI54" i="73" s="1"/>
  <c r="AS66" i="71"/>
  <c r="AS67" i="71" s="1"/>
  <c r="AS68" i="71" s="1"/>
  <c r="BI56" i="73"/>
  <c r="BG57" i="73" s="1"/>
  <c r="BG58" i="73" s="1"/>
  <c r="W77" i="70"/>
  <c r="BI109" i="72"/>
  <c r="BI110" i="72" s="1"/>
  <c r="S112" i="72"/>
  <c r="S113" i="72" s="1"/>
  <c r="S114" i="72" s="1"/>
  <c r="Y74" i="70"/>
  <c r="Y75" i="70" s="1"/>
  <c r="AO112" i="72"/>
  <c r="AM113" i="72" s="1"/>
  <c r="AM114" i="72" s="1"/>
  <c r="AE53" i="73"/>
  <c r="AE54" i="73" s="1"/>
  <c r="O53" i="73"/>
  <c r="O54" i="73" s="1"/>
  <c r="AG80" i="68"/>
  <c r="AG81" i="68" s="1"/>
  <c r="AU83" i="68"/>
  <c r="AS84" i="68" s="1"/>
  <c r="AS85" i="68" s="1"/>
  <c r="AM109" i="72"/>
  <c r="AM110" i="72" s="1"/>
  <c r="AU109" i="72"/>
  <c r="AU110" i="72" s="1"/>
  <c r="AS109" i="72"/>
  <c r="AS110" i="72" s="1"/>
  <c r="AI77" i="70"/>
  <c r="AG78" i="70" s="1"/>
  <c r="AG79" i="70" s="1"/>
  <c r="Q74" i="70"/>
  <c r="Q75" i="70" s="1"/>
  <c r="Q68" i="70"/>
  <c r="Q69" i="70" s="1"/>
  <c r="AG74" i="70"/>
  <c r="AG75" i="70" s="1"/>
  <c r="AI74" i="70"/>
  <c r="AI75" i="70" s="1"/>
  <c r="AO77" i="70"/>
  <c r="AA77" i="70"/>
  <c r="S47" i="73"/>
  <c r="S48" i="73" s="1"/>
  <c r="AE74" i="70"/>
  <c r="AE75" i="70" s="1"/>
  <c r="S77" i="70"/>
  <c r="Q78" i="70" s="1"/>
  <c r="Q79" i="70" s="1"/>
  <c r="AA83" i="68"/>
  <c r="AA84" i="68" s="1"/>
  <c r="AA85" i="68" s="1"/>
  <c r="AE68" i="70"/>
  <c r="AE69" i="70" s="1"/>
  <c r="AK83" i="68"/>
  <c r="AK84" i="68" s="1"/>
  <c r="AK85" i="68" s="1"/>
  <c r="Y47" i="73"/>
  <c r="Y48" i="73" s="1"/>
  <c r="AA57" i="71"/>
  <c r="AA58" i="71" s="1"/>
  <c r="AC68" i="70"/>
  <c r="AC69" i="70" s="1"/>
  <c r="AM68" i="70"/>
  <c r="AM69" i="70" s="1"/>
  <c r="G68" i="70"/>
  <c r="G69" i="70" s="1"/>
  <c r="AO68" i="70"/>
  <c r="AO69" i="70" s="1"/>
  <c r="Y68" i="70"/>
  <c r="Y69" i="70" s="1"/>
  <c r="C47" i="73"/>
  <c r="C48" i="73" s="1"/>
  <c r="W103" i="72"/>
  <c r="W104" i="72" s="1"/>
  <c r="E68" i="70"/>
  <c r="E69" i="70" s="1"/>
  <c r="Y80" i="68"/>
  <c r="Y81" i="68" s="1"/>
  <c r="AU112" i="72"/>
  <c r="Y103" i="72"/>
  <c r="Y104" i="72" s="1"/>
  <c r="AG112" i="72"/>
  <c r="AG113" i="72" s="1"/>
  <c r="AG114" i="72" s="1"/>
  <c r="I47" i="73"/>
  <c r="I48" i="73" s="1"/>
  <c r="AI83" i="68"/>
  <c r="W80" i="68"/>
  <c r="W81" i="68" s="1"/>
  <c r="Q66" i="71"/>
  <c r="Q67" i="71" s="1"/>
  <c r="Q68" i="71" s="1"/>
  <c r="AA66" i="71"/>
  <c r="C57" i="73"/>
  <c r="C58" i="73" s="1"/>
  <c r="AM74" i="68"/>
  <c r="AM75" i="68" s="1"/>
  <c r="AE77" i="70"/>
  <c r="AE78" i="70" s="1"/>
  <c r="AE79" i="70" s="1"/>
  <c r="C57" i="71"/>
  <c r="C58" i="71" s="1"/>
  <c r="AC74" i="70"/>
  <c r="AC75" i="70" s="1"/>
  <c r="AU74" i="70"/>
  <c r="AU75" i="70" s="1"/>
  <c r="BE56" i="73"/>
  <c r="BE57" i="73" s="1"/>
  <c r="BE58" i="73" s="1"/>
  <c r="I77" i="70"/>
  <c r="I78" i="70" s="1"/>
  <c r="I79" i="70" s="1"/>
  <c r="AO57" i="71"/>
  <c r="AO58" i="71" s="1"/>
  <c r="AE63" i="71"/>
  <c r="AE64" i="71" s="1"/>
  <c r="AG74" i="68"/>
  <c r="AG75" i="68" s="1"/>
  <c r="Q57" i="71"/>
  <c r="Q58" i="71" s="1"/>
  <c r="BC77" i="70"/>
  <c r="AU78" i="70" s="1"/>
  <c r="AU79" i="70" s="1"/>
  <c r="K63" i="71"/>
  <c r="K64" i="71" s="1"/>
  <c r="W57" i="71"/>
  <c r="W58" i="71" s="1"/>
  <c r="W68" i="70"/>
  <c r="W69" i="70" s="1"/>
  <c r="AA103" i="72"/>
  <c r="AA104" i="72" s="1"/>
  <c r="I74" i="70"/>
  <c r="I75" i="70" s="1"/>
  <c r="C83" i="68"/>
  <c r="AG66" i="71"/>
  <c r="AG67" i="71" s="1"/>
  <c r="AG68" i="71" s="1"/>
  <c r="AO67" i="71"/>
  <c r="AO68" i="71" s="1"/>
  <c r="C68" i="70"/>
  <c r="C69" i="70" s="1"/>
  <c r="K112" i="72"/>
  <c r="K113" i="72" s="1"/>
  <c r="K114" i="72" s="1"/>
  <c r="AO56" i="73"/>
  <c r="AM57" i="73" s="1"/>
  <c r="AM58" i="73" s="1"/>
  <c r="E47" i="73"/>
  <c r="E48" i="73" s="1"/>
  <c r="AI68" i="70"/>
  <c r="AI69" i="70" s="1"/>
  <c r="S83" i="68"/>
  <c r="Q84" i="68" s="1"/>
  <c r="Q85" i="68" s="1"/>
  <c r="E53" i="73"/>
  <c r="E54" i="73" s="1"/>
  <c r="G112" i="72"/>
  <c r="E113" i="72" s="1"/>
  <c r="E114" i="72" s="1"/>
  <c r="BE53" i="73"/>
  <c r="BE54" i="73" s="1"/>
  <c r="W112" i="72"/>
  <c r="W113" i="72" s="1"/>
  <c r="W114" i="72" s="1"/>
  <c r="AQ109" i="72"/>
  <c r="AQ110" i="72" s="1"/>
  <c r="AU67" i="71"/>
  <c r="AU68" i="71" s="1"/>
  <c r="AG83" i="68"/>
  <c r="G56" i="73"/>
  <c r="E57" i="73" s="1"/>
  <c r="E58" i="73" s="1"/>
  <c r="AG63" i="71"/>
  <c r="AG64" i="71" s="1"/>
  <c r="I53" i="73"/>
  <c r="I54" i="73" s="1"/>
  <c r="Y83" i="68"/>
  <c r="W84" i="68" s="1"/>
  <c r="W85" i="68" s="1"/>
  <c r="AS78" i="70"/>
  <c r="AS79" i="70" s="1"/>
  <c r="Y63" i="71"/>
  <c r="Y64" i="71" s="1"/>
  <c r="I67" i="71"/>
  <c r="I68" i="71" s="1"/>
  <c r="AE57" i="71"/>
  <c r="AE58" i="71" s="1"/>
  <c r="AU68" i="70"/>
  <c r="AU69" i="70" s="1"/>
  <c r="S80" i="68"/>
  <c r="S81" i="68" s="1"/>
  <c r="I103" i="72"/>
  <c r="I104" i="72" s="1"/>
  <c r="AQ57" i="71"/>
  <c r="AQ58" i="71" s="1"/>
  <c r="E83" i="68"/>
  <c r="E84" i="68" s="1"/>
  <c r="E85" i="68" s="1"/>
  <c r="U67" i="71"/>
  <c r="U68" i="71" s="1"/>
  <c r="AE80" i="68"/>
  <c r="AE81" i="68" s="1"/>
  <c r="E103" i="72"/>
  <c r="E104" i="72" s="1"/>
  <c r="O47" i="73"/>
  <c r="O48" i="73" s="1"/>
  <c r="AG57" i="73"/>
  <c r="AG58" i="73" s="1"/>
  <c r="I80" i="68"/>
  <c r="I81" i="68" s="1"/>
  <c r="AK47" i="73"/>
  <c r="AK48" i="73" s="1"/>
  <c r="AK67" i="71"/>
  <c r="AK68" i="71" s="1"/>
  <c r="W67" i="71"/>
  <c r="W68" i="71" s="1"/>
  <c r="AU80" i="68"/>
  <c r="AU81" i="68" s="1"/>
  <c r="AU57" i="71"/>
  <c r="AU58" i="71" s="1"/>
  <c r="AQ80" i="68"/>
  <c r="AQ81" i="68" s="1"/>
  <c r="AM57" i="71"/>
  <c r="AM58" i="71" s="1"/>
  <c r="AE109" i="72"/>
  <c r="AE110" i="72" s="1"/>
  <c r="AK68" i="70"/>
  <c r="AK69" i="70" s="1"/>
  <c r="G57" i="71"/>
  <c r="G58" i="71" s="1"/>
  <c r="AO74" i="70"/>
  <c r="AO75" i="70" s="1"/>
  <c r="AO63" i="71"/>
  <c r="AO64" i="71" s="1"/>
  <c r="AE57" i="73"/>
  <c r="AE58" i="73" s="1"/>
  <c r="I109" i="72"/>
  <c r="I110" i="72" s="1"/>
  <c r="Q63" i="71"/>
  <c r="Q64" i="71" s="1"/>
  <c r="AQ68" i="70"/>
  <c r="AQ69" i="70" s="1"/>
  <c r="AI67" i="71"/>
  <c r="AI68" i="71" s="1"/>
  <c r="BC57" i="71"/>
  <c r="BC58" i="71" s="1"/>
  <c r="G67" i="71"/>
  <c r="G68" i="71" s="1"/>
  <c r="M47" i="73"/>
  <c r="M48" i="73" s="1"/>
  <c r="K67" i="71"/>
  <c r="K68" i="71" s="1"/>
  <c r="K84" i="68"/>
  <c r="K85" i="68" s="1"/>
  <c r="AE83" i="68"/>
  <c r="AC84" i="68" s="1"/>
  <c r="AC85" i="68" s="1"/>
  <c r="I84" i="68"/>
  <c r="I85" i="68" s="1"/>
  <c r="AG68" i="70"/>
  <c r="AG69" i="70" s="1"/>
  <c r="AO47" i="73"/>
  <c r="AO48" i="73" s="1"/>
  <c r="O103" i="72"/>
  <c r="O104" i="72" s="1"/>
  <c r="M103" i="72"/>
  <c r="M104" i="72" s="1"/>
  <c r="S74" i="68"/>
  <c r="S75" i="68" s="1"/>
  <c r="AK78" i="70"/>
  <c r="AK79" i="70" s="1"/>
  <c r="AI47" i="73"/>
  <c r="AI48" i="73" s="1"/>
  <c r="C103" i="72"/>
  <c r="C104" i="72" s="1"/>
  <c r="I68" i="70"/>
  <c r="I69" i="70" s="1"/>
  <c r="AA74" i="68"/>
  <c r="AA75" i="68" s="1"/>
  <c r="AM84" i="68"/>
  <c r="AM85" i="68" s="1"/>
  <c r="E67" i="71"/>
  <c r="E68" i="71" s="1"/>
  <c r="BE47" i="73"/>
  <c r="BE48" i="73" s="1"/>
  <c r="G47" i="73"/>
  <c r="G48" i="73" s="1"/>
  <c r="AG57" i="71"/>
  <c r="AG58" i="71" s="1"/>
  <c r="BC67" i="71"/>
  <c r="BC68" i="71" s="1"/>
  <c r="Q74" i="68"/>
  <c r="Q75" i="68" s="1"/>
  <c r="AS68" i="70"/>
  <c r="AS69" i="70" s="1"/>
  <c r="G74" i="68"/>
  <c r="G75" i="68" s="1"/>
  <c r="G103" i="72"/>
  <c r="G104" i="72" s="1"/>
  <c r="AI57" i="73"/>
  <c r="AI58" i="73" s="1"/>
  <c r="K78" i="70"/>
  <c r="K79" i="70" s="1"/>
  <c r="AU74" i="68"/>
  <c r="AU75" i="68" s="1"/>
  <c r="AM103" i="72"/>
  <c r="AM104" i="72" s="1"/>
  <c r="AO103" i="72"/>
  <c r="AO104" i="72" s="1"/>
  <c r="AA68" i="70"/>
  <c r="AA69" i="70" s="1"/>
  <c r="M74" i="68"/>
  <c r="M75" i="68" s="1"/>
  <c r="K47" i="73"/>
  <c r="K48" i="73" s="1"/>
  <c r="AC74" i="68"/>
  <c r="AC75" i="68" s="1"/>
  <c r="Q103" i="72"/>
  <c r="Q104" i="72" s="1"/>
  <c r="AQ74" i="68"/>
  <c r="AQ75" i="68" s="1"/>
  <c r="U74" i="68"/>
  <c r="U75" i="68" s="1"/>
  <c r="K103" i="72"/>
  <c r="K104" i="72" s="1"/>
  <c r="I74" i="68"/>
  <c r="I75" i="68" s="1"/>
  <c r="E57" i="71"/>
  <c r="E58" i="71" s="1"/>
  <c r="S103" i="72"/>
  <c r="S104" i="72" s="1"/>
  <c r="M57" i="71"/>
  <c r="M58" i="71" s="1"/>
  <c r="AM47" i="73"/>
  <c r="AM48" i="73" s="1"/>
  <c r="S67" i="71"/>
  <c r="S68" i="71" s="1"/>
  <c r="M78" i="70"/>
  <c r="M79" i="70" s="1"/>
  <c r="O74" i="70"/>
  <c r="O75" i="70" s="1"/>
  <c r="AC103" i="72"/>
  <c r="AC104" i="72" s="1"/>
  <c r="BC84" i="68"/>
  <c r="BC85" i="68" s="1"/>
  <c r="AA57" i="73"/>
  <c r="AA58" i="73" s="1"/>
  <c r="Y57" i="73"/>
  <c r="Y58" i="73" s="1"/>
  <c r="AG103" i="72"/>
  <c r="AG104" i="72" s="1"/>
  <c r="AI103" i="72"/>
  <c r="AI104" i="72" s="1"/>
  <c r="S57" i="73"/>
  <c r="S58" i="73" s="1"/>
  <c r="E78" i="70"/>
  <c r="E79" i="70" s="1"/>
  <c r="Y113" i="72"/>
  <c r="Y114" i="72" s="1"/>
  <c r="M67" i="71"/>
  <c r="M68" i="71" s="1"/>
  <c r="K57" i="73"/>
  <c r="K58" i="73" s="1"/>
  <c r="O78" i="70"/>
  <c r="O79" i="70" s="1"/>
  <c r="G84" i="68"/>
  <c r="G85" i="68" s="1"/>
  <c r="AI113" i="72"/>
  <c r="AI114" i="72" s="1"/>
  <c r="U103" i="72"/>
  <c r="U104" i="72" s="1"/>
  <c r="AK113" i="72"/>
  <c r="AK114" i="72" s="1"/>
  <c r="AU103" i="72"/>
  <c r="AU104" i="72" s="1"/>
  <c r="BI103" i="72"/>
  <c r="BI104" i="72" s="1"/>
  <c r="BI47" i="73"/>
  <c r="BI48" i="73" s="1"/>
  <c r="BG47" i="73"/>
  <c r="BG48" i="73" s="1"/>
  <c r="J64" i="36"/>
  <c r="D14" i="15"/>
  <c r="F64" i="36"/>
  <c r="C14" i="15"/>
  <c r="O113" i="72"/>
  <c r="O114" i="72" s="1"/>
  <c r="AO84" i="68"/>
  <c r="AO85" i="68" s="1"/>
  <c r="Q47" i="73"/>
  <c r="Q48" i="73" s="1"/>
  <c r="O80" i="68"/>
  <c r="O81" i="68" s="1"/>
  <c r="AC113" i="72"/>
  <c r="AC114" i="72" s="1"/>
  <c r="AK103" i="72"/>
  <c r="AK104" i="72" s="1"/>
  <c r="W57" i="73"/>
  <c r="W58" i="73" s="1"/>
  <c r="Q57" i="73"/>
  <c r="Q58" i="73" s="1"/>
  <c r="C113" i="72"/>
  <c r="C114" i="72" s="1"/>
  <c r="BC47" i="73"/>
  <c r="BC48" i="73" s="1"/>
  <c r="U84" i="68"/>
  <c r="U85" i="68" s="1"/>
  <c r="U57" i="73"/>
  <c r="U58" i="73" s="1"/>
  <c r="AQ84" i="68"/>
  <c r="AQ85" i="68" s="1"/>
  <c r="M84" i="68"/>
  <c r="M85" i="68" s="1"/>
  <c r="AK57" i="73"/>
  <c r="AK58" i="73" s="1"/>
  <c r="M113" i="72"/>
  <c r="M114" i="72" s="1"/>
  <c r="W47" i="73"/>
  <c r="W48" i="73" s="1"/>
  <c r="O84" i="68"/>
  <c r="O85" i="68" s="1"/>
  <c r="AQ103" i="72"/>
  <c r="AQ104" i="72" s="1"/>
  <c r="AS103" i="72"/>
  <c r="AS104" i="72" s="1"/>
  <c r="AS57" i="71"/>
  <c r="AS58" i="71" s="1"/>
  <c r="AC57" i="71"/>
  <c r="AC58" i="71" s="1"/>
  <c r="AS74" i="68"/>
  <c r="AS75" i="68" s="1"/>
  <c r="AA47" i="73"/>
  <c r="AA48" i="73" s="1"/>
  <c r="AC47" i="73"/>
  <c r="AC48" i="73" s="1"/>
  <c r="M68" i="70"/>
  <c r="M69" i="70" s="1"/>
  <c r="AA113" i="72"/>
  <c r="AA114" i="72" s="1"/>
  <c r="AC57" i="73"/>
  <c r="AC58" i="73" s="1"/>
  <c r="AO78" i="70" l="1"/>
  <c r="AO79" i="70" s="1"/>
  <c r="Y78" i="70"/>
  <c r="Y79" i="70" s="1"/>
  <c r="C188" i="47"/>
  <c r="D192" i="47"/>
  <c r="E187" i="47"/>
  <c r="D191" i="47"/>
  <c r="W78" i="70"/>
  <c r="W79" i="70" s="1"/>
  <c r="O57" i="73"/>
  <c r="O58" i="73" s="1"/>
  <c r="AC67" i="71"/>
  <c r="AC68" i="71" s="1"/>
  <c r="BG113" i="72"/>
  <c r="BG114" i="72" s="1"/>
  <c r="AQ113" i="72"/>
  <c r="AQ114" i="72" s="1"/>
  <c r="AQ67" i="71"/>
  <c r="AQ68" i="71" s="1"/>
  <c r="BI57" i="73"/>
  <c r="BI58" i="73" s="1"/>
  <c r="Q113" i="72"/>
  <c r="Q114" i="72" s="1"/>
  <c r="AA78" i="70"/>
  <c r="AA79" i="70" s="1"/>
  <c r="AA67" i="71"/>
  <c r="AA68" i="71" s="1"/>
  <c r="AO113" i="72"/>
  <c r="AO114" i="72" s="1"/>
  <c r="U78" i="70"/>
  <c r="U79" i="70" s="1"/>
  <c r="AS113" i="72"/>
  <c r="AS114" i="72" s="1"/>
  <c r="AG84" i="68"/>
  <c r="AG85" i="68" s="1"/>
  <c r="AU84" i="68"/>
  <c r="AU85" i="68" s="1"/>
  <c r="AM78" i="70"/>
  <c r="AM79" i="70" s="1"/>
  <c r="AI78" i="70"/>
  <c r="AI79" i="70" s="1"/>
  <c r="S78" i="70"/>
  <c r="S79" i="70" s="1"/>
  <c r="AI84" i="68"/>
  <c r="AI85" i="68" s="1"/>
  <c r="AE67" i="71"/>
  <c r="AE68" i="71" s="1"/>
  <c r="BC78" i="70"/>
  <c r="BC79" i="70" s="1"/>
  <c r="AE113" i="72"/>
  <c r="AE114" i="72" s="1"/>
  <c r="S84" i="68"/>
  <c r="S85" i="68" s="1"/>
  <c r="O67" i="71"/>
  <c r="O68" i="71" s="1"/>
  <c r="AU113" i="72"/>
  <c r="AU114" i="72" s="1"/>
  <c r="Y67" i="71"/>
  <c r="Y68" i="71" s="1"/>
  <c r="AC78" i="70"/>
  <c r="AC79" i="70" s="1"/>
  <c r="I113" i="72"/>
  <c r="I114" i="72" s="1"/>
  <c r="C84" i="68"/>
  <c r="C85" i="68" s="1"/>
  <c r="G78" i="70"/>
  <c r="G79" i="70" s="1"/>
  <c r="BC57" i="73"/>
  <c r="BC58" i="73" s="1"/>
  <c r="AO57" i="73"/>
  <c r="AO58" i="73" s="1"/>
  <c r="G113" i="72"/>
  <c r="G114" i="72" s="1"/>
  <c r="G57" i="73"/>
  <c r="G58" i="73" s="1"/>
  <c r="U113" i="72"/>
  <c r="U114" i="72" s="1"/>
  <c r="Y84" i="68"/>
  <c r="Y85" i="68" s="1"/>
  <c r="AE84" i="68"/>
  <c r="AE85" i="68" s="1"/>
  <c r="E188" i="47" l="1"/>
  <c r="D193" i="47"/>
  <c r="D194" i="47" s="1"/>
  <c r="C189" i="47"/>
  <c r="E79" i="46"/>
  <c r="E189" i="47" l="1"/>
  <c r="C190" i="47"/>
  <c r="D196" i="47"/>
  <c r="C191" i="47"/>
  <c r="D195" i="47"/>
  <c r="D198" i="47" l="1"/>
  <c r="E191" i="47"/>
  <c r="C193" i="47"/>
  <c r="E190" i="47"/>
  <c r="C192" i="47"/>
  <c r="D197" i="47"/>
  <c r="E193" i="47" l="1"/>
  <c r="C194" i="47"/>
  <c r="C195" i="47" s="1"/>
  <c r="D199" i="47"/>
  <c r="D200" i="47"/>
  <c r="E192" i="47"/>
  <c r="E195" i="47" l="1"/>
  <c r="D201" i="47"/>
  <c r="C196" i="47"/>
  <c r="E194" i="47"/>
  <c r="E196" i="47" l="1"/>
  <c r="D202" i="47"/>
  <c r="C197" i="47"/>
  <c r="D203" i="47" l="1"/>
  <c r="C198" i="47"/>
  <c r="E197" i="47"/>
  <c r="E198" i="47" l="1"/>
  <c r="D204" i="47"/>
  <c r="C199" i="47"/>
  <c r="E199" i="47" l="1"/>
  <c r="C200" i="47"/>
  <c r="D205" i="47"/>
  <c r="E200" i="47" l="1"/>
  <c r="C201" i="47"/>
  <c r="D207" i="47"/>
  <c r="C202" i="47"/>
  <c r="D206" i="47"/>
  <c r="E202" i="47" l="1"/>
  <c r="D210" i="47"/>
  <c r="E201" i="47"/>
  <c r="C204" i="47"/>
  <c r="C203" i="47"/>
  <c r="D208" i="47"/>
  <c r="D209" i="47"/>
  <c r="D212" i="47" l="1"/>
  <c r="D211" i="47"/>
  <c r="E203" i="47"/>
  <c r="E204" i="47"/>
  <c r="C205" i="47"/>
  <c r="E205" i="47" l="1"/>
  <c r="C206" i="47"/>
  <c r="D214" i="47"/>
  <c r="D213" i="47"/>
  <c r="D215" i="47" l="1"/>
  <c r="E206" i="47"/>
  <c r="C207" i="47"/>
  <c r="C208" i="47" l="1"/>
  <c r="E207" i="47"/>
  <c r="D216" i="47"/>
  <c r="D218" i="47" l="1"/>
  <c r="E208" i="47"/>
  <c r="D219" i="47"/>
  <c r="D217" i="47"/>
  <c r="C209" i="47"/>
  <c r="E209" i="47" l="1"/>
  <c r="C210" i="47"/>
  <c r="C211" i="47" s="1"/>
  <c r="D220" i="47"/>
  <c r="E211" i="47" l="1"/>
  <c r="D221" i="47"/>
  <c r="E210" i="47"/>
  <c r="C213" i="47"/>
  <c r="C212" i="47"/>
  <c r="E213" i="47" l="1"/>
  <c r="C214" i="47"/>
  <c r="D222" i="47"/>
  <c r="E212" i="47"/>
  <c r="E214" i="47" l="1"/>
  <c r="C216" i="47"/>
  <c r="D223" i="47"/>
  <c r="C215" i="47"/>
  <c r="E216" i="47" l="1"/>
  <c r="D224" i="47"/>
  <c r="D225" i="47"/>
  <c r="E215" i="47"/>
  <c r="C217" i="47"/>
  <c r="D227" i="47" l="1"/>
  <c r="D226" i="47"/>
  <c r="E217" i="47"/>
  <c r="C218" i="47"/>
  <c r="D228" i="47" l="1"/>
  <c r="E218" i="47"/>
  <c r="C219" i="47"/>
  <c r="E219" i="47" l="1"/>
  <c r="C220" i="47"/>
  <c r="C221" i="47"/>
  <c r="D231" i="47"/>
  <c r="D229" i="47"/>
  <c r="D230" i="47"/>
  <c r="D233" i="47" l="1"/>
  <c r="D232" i="47"/>
  <c r="E221" i="47"/>
  <c r="E220" i="47"/>
  <c r="C222" i="47"/>
  <c r="E222" i="47" l="1"/>
  <c r="C223" i="47"/>
  <c r="D235" i="47"/>
  <c r="D236" i="47"/>
  <c r="D234" i="47"/>
  <c r="D237" i="47" l="1"/>
  <c r="E223" i="47"/>
  <c r="C224" i="47"/>
  <c r="C226" i="47" l="1"/>
  <c r="E224" i="47"/>
  <c r="C227" i="47"/>
  <c r="D238" i="47"/>
  <c r="C225" i="47"/>
  <c r="D239" i="47" l="1"/>
  <c r="D240" i="47" s="1"/>
  <c r="E226" i="47"/>
  <c r="E225" i="47"/>
  <c r="C228" i="47"/>
  <c r="E227" i="47"/>
  <c r="E228" i="47" l="1"/>
  <c r="C229" i="47"/>
  <c r="D241" i="47"/>
  <c r="D242" i="47"/>
  <c r="C230" i="47" l="1"/>
  <c r="E229" i="47"/>
  <c r="D243" i="47"/>
  <c r="D244" i="47" l="1"/>
  <c r="E230" i="47"/>
  <c r="D245" i="47"/>
  <c r="C231" i="47"/>
  <c r="E231" i="47" l="1"/>
  <c r="D246" i="47"/>
  <c r="C232" i="47"/>
  <c r="D247" i="47" l="1"/>
  <c r="E232" i="47"/>
  <c r="C235" i="47"/>
  <c r="C233" i="47"/>
  <c r="C234" i="47"/>
  <c r="D248" i="47"/>
  <c r="E234" i="47" l="1"/>
  <c r="C236" i="47"/>
  <c r="E233" i="47"/>
  <c r="E235" i="47"/>
  <c r="D250" i="47"/>
  <c r="D249" i="47"/>
  <c r="C238" i="47" l="1"/>
  <c r="E236" i="47"/>
  <c r="C239" i="47"/>
  <c r="C237" i="47"/>
  <c r="D251" i="47"/>
  <c r="D252" i="47" l="1"/>
  <c r="C240" i="47"/>
  <c r="E237" i="47"/>
  <c r="E239" i="47"/>
  <c r="E238" i="47"/>
  <c r="E240" i="47" l="1"/>
  <c r="C241" i="47"/>
  <c r="D253" i="47"/>
  <c r="D254" i="47" l="1"/>
  <c r="C242" i="47"/>
  <c r="E241" i="47"/>
  <c r="E242" i="47" l="1"/>
  <c r="D255" i="47"/>
  <c r="C243" i="47"/>
  <c r="C245" i="47" l="1"/>
  <c r="D256" i="47"/>
  <c r="D257" i="47"/>
  <c r="C246" i="47"/>
  <c r="E243" i="47"/>
  <c r="C244" i="47"/>
  <c r="E245" i="47" l="1"/>
  <c r="C247" i="47"/>
  <c r="E244" i="47"/>
  <c r="E246" i="47"/>
  <c r="D258" i="47"/>
  <c r="E247" i="47" l="1"/>
  <c r="C248" i="47"/>
  <c r="D259" i="47"/>
  <c r="E248" i="47" l="1"/>
  <c r="C249" i="47"/>
  <c r="D260" i="47"/>
  <c r="C250" i="47"/>
  <c r="E250" i="47" l="1"/>
  <c r="D262" i="47"/>
  <c r="E249" i="47"/>
  <c r="C252" i="47"/>
  <c r="C251" i="47"/>
  <c r="D261" i="47"/>
  <c r="E252" i="47" l="1"/>
  <c r="D263" i="47"/>
  <c r="C253" i="47"/>
  <c r="D264" i="47"/>
  <c r="E251" i="47"/>
  <c r="E253" i="47" l="1"/>
  <c r="C254" i="47"/>
  <c r="D265" i="47"/>
  <c r="E254" i="47" l="1"/>
  <c r="D266" i="47"/>
  <c r="C256" i="47"/>
  <c r="D267" i="47"/>
  <c r="C255" i="47"/>
  <c r="E255" i="47" l="1"/>
  <c r="E256" i="47"/>
  <c r="C257" i="47"/>
  <c r="D268" i="47"/>
  <c r="E257" i="47" l="1"/>
  <c r="C258" i="47"/>
  <c r="D269" i="47"/>
  <c r="E258" i="47" l="1"/>
  <c r="D270" i="47"/>
  <c r="C259" i="47"/>
  <c r="E259" i="47" l="1"/>
  <c r="C260" i="47"/>
  <c r="C261" i="47" s="1"/>
  <c r="D272" i="47"/>
  <c r="D271" i="47"/>
  <c r="E261" i="47" l="1"/>
  <c r="C262" i="47"/>
  <c r="D273" i="47"/>
  <c r="C263" i="47"/>
  <c r="E260" i="47"/>
  <c r="E263" i="47" l="1"/>
  <c r="D274" i="47"/>
  <c r="C265" i="47"/>
  <c r="E262" i="47"/>
  <c r="C264" i="47"/>
  <c r="E264" i="47" l="1"/>
  <c r="C267" i="47"/>
  <c r="E265" i="47"/>
  <c r="C268" i="47"/>
  <c r="C266" i="47"/>
  <c r="D275" i="47"/>
  <c r="E268" i="47" l="1"/>
  <c r="D277" i="47"/>
  <c r="E266" i="47"/>
  <c r="C269" i="47"/>
  <c r="C270" i="47"/>
  <c r="E267" i="47"/>
  <c r="D276" i="47"/>
  <c r="D278" i="47" s="1"/>
  <c r="E270" i="47" l="1"/>
  <c r="C272" i="47"/>
  <c r="E269" i="47"/>
  <c r="D279" i="47"/>
  <c r="C271" i="47"/>
  <c r="E272" i="47" l="1"/>
  <c r="C273" i="47"/>
  <c r="C274" i="47"/>
  <c r="E271" i="47"/>
  <c r="D280" i="47"/>
  <c r="D281" i="47" l="1"/>
  <c r="D282" i="47" s="1"/>
  <c r="E274" i="47"/>
  <c r="E273" i="47"/>
  <c r="C275" i="47"/>
  <c r="E275" i="47" l="1"/>
  <c r="C276" i="47"/>
  <c r="D284" i="47"/>
  <c r="D283" i="47"/>
  <c r="D286" i="47" l="1"/>
  <c r="E276" i="47"/>
  <c r="C277" i="47"/>
  <c r="D285" i="47"/>
  <c r="E277" i="47" l="1"/>
  <c r="C278" i="47"/>
  <c r="C279" i="47"/>
  <c r="D287" i="47"/>
  <c r="E278" i="47" l="1"/>
  <c r="C281" i="47"/>
  <c r="D288" i="47"/>
  <c r="D289" i="47" s="1"/>
  <c r="E279" i="47"/>
  <c r="C280" i="47"/>
  <c r="E281" i="47" l="1"/>
  <c r="E280" i="47"/>
  <c r="C283" i="47"/>
  <c r="C282" i="47"/>
  <c r="D290" i="47"/>
  <c r="E283" i="47" l="1"/>
  <c r="C284" i="47"/>
  <c r="D291" i="47"/>
  <c r="E282" i="47"/>
  <c r="D292" i="47" l="1"/>
  <c r="D293" i="47"/>
  <c r="E284" i="47"/>
  <c r="C286" i="47"/>
  <c r="C285" i="47"/>
  <c r="E286" i="47" l="1"/>
  <c r="C287" i="47"/>
  <c r="D294" i="47"/>
  <c r="E285" i="47"/>
  <c r="D295" i="47" l="1"/>
  <c r="D296" i="47"/>
  <c r="E287" i="47"/>
  <c r="C289" i="47"/>
  <c r="C290" i="47" s="1"/>
  <c r="C288" i="47"/>
  <c r="E290" i="47" l="1"/>
  <c r="D297" i="47"/>
  <c r="E288" i="47"/>
  <c r="C291" i="47"/>
  <c r="C292" i="47"/>
  <c r="E289" i="47"/>
  <c r="E292" i="47" l="1"/>
  <c r="E291" i="47"/>
  <c r="D300" i="47"/>
  <c r="D298" i="47"/>
  <c r="D299" i="47"/>
  <c r="C293" i="47"/>
  <c r="E293" i="47" l="1"/>
  <c r="D301" i="47"/>
  <c r="C294" i="47"/>
  <c r="C295" i="47" s="1"/>
  <c r="E295" i="47" l="1"/>
  <c r="D302" i="47"/>
  <c r="E294" i="47"/>
  <c r="C296" i="47"/>
  <c r="D303" i="47" l="1"/>
  <c r="E296" i="47"/>
  <c r="C297" i="47"/>
  <c r="E297" i="47" l="1"/>
  <c r="C298" i="47"/>
  <c r="D304" i="47"/>
  <c r="D306" i="47" l="1"/>
  <c r="E298" i="47"/>
  <c r="C299" i="47"/>
  <c r="C300" i="47"/>
  <c r="D307" i="47"/>
  <c r="D305" i="47"/>
  <c r="E300" i="47" l="1"/>
  <c r="C303" i="47"/>
  <c r="C302" i="47"/>
  <c r="E299" i="47"/>
  <c r="C301" i="47"/>
  <c r="D308" i="47"/>
  <c r="D309" i="47" l="1"/>
  <c r="C304" i="47"/>
  <c r="E301" i="47"/>
  <c r="E303" i="47"/>
  <c r="E302" i="47"/>
  <c r="C305" i="47" l="1"/>
  <c r="E304" i="47"/>
  <c r="D310" i="47"/>
  <c r="E305" i="47" l="1"/>
  <c r="D312" i="47"/>
  <c r="C306" i="47"/>
  <c r="D311" i="47"/>
  <c r="E306" i="47" l="1"/>
  <c r="C307" i="47"/>
  <c r="C308" i="47" s="1"/>
  <c r="D313" i="47"/>
  <c r="E308" i="47" l="1"/>
  <c r="E307" i="47"/>
  <c r="C309" i="47"/>
  <c r="D314" i="47"/>
  <c r="E309" i="47" l="1"/>
  <c r="D315" i="47"/>
  <c r="C310" i="47"/>
  <c r="E310" i="47" l="1"/>
  <c r="C311" i="47"/>
  <c r="D316" i="47"/>
  <c r="D317" i="47" s="1"/>
  <c r="E311" i="47" l="1"/>
  <c r="C312" i="47"/>
  <c r="C313" i="47"/>
  <c r="E312" i="47" l="1"/>
  <c r="C315" i="47"/>
  <c r="C314" i="47"/>
  <c r="E313" i="47"/>
  <c r="C316" i="47"/>
  <c r="E316" i="47" s="1"/>
  <c r="E314" i="47" l="1"/>
  <c r="C317" i="47"/>
  <c r="E317" i="47" s="1"/>
  <c r="E315" i="47"/>
</calcChain>
</file>

<file path=xl/sharedStrings.xml><?xml version="1.0" encoding="utf-8"?>
<sst xmlns="http://schemas.openxmlformats.org/spreadsheetml/2006/main" count="14382" uniqueCount="5769">
  <si>
    <t>TABLA DE CONTENIDO</t>
  </si>
  <si>
    <t>OFICINA ASESORA DE PLANEACION</t>
  </si>
  <si>
    <t>GENERALIDADES</t>
  </si>
  <si>
    <t xml:space="preserve">► PRESUPUESTO </t>
  </si>
  <si>
    <t>► PROGRAMAS ACREDITADOS</t>
  </si>
  <si>
    <t>► CLASIFICACION COLCIENCIAS</t>
  </si>
  <si>
    <t>► MATRICULADO EN PREGRADO POR MODALIDAD DE INGRESO</t>
  </si>
  <si>
    <t>► GENERALIDADES</t>
  </si>
  <si>
    <t>► MAPA DE PROCESOS</t>
  </si>
  <si>
    <t>► ESTRUCTURA ORGANICA</t>
  </si>
  <si>
    <t xml:space="preserve">► MATRICULA TOTAL EN PREGRADO POR DEPARTAMENTOS </t>
  </si>
  <si>
    <t>► EGRESADOS Y GRADUADOS DE PREGRADO POR GENERO</t>
  </si>
  <si>
    <t>► INSRITOS, MATRICULADOS, GRADUADOS (CONSOLIDADO)</t>
  </si>
  <si>
    <t>► PERSONAL ADMINISTRATIVO (CONSOLIDADO)</t>
  </si>
  <si>
    <t>► MATRICULA TOTAL EN PREGRADO POR GENERO</t>
  </si>
  <si>
    <t>► MATRICULA TOTAL EN POSGRADO POR GENERO</t>
  </si>
  <si>
    <t xml:space="preserve">► FAC. CIENCIAS EXACTAS Y NATURALES </t>
  </si>
  <si>
    <t>► FAC. SALUD</t>
  </si>
  <si>
    <t xml:space="preserve">► FAC. EDUCACION </t>
  </si>
  <si>
    <t>► FAC. CIENCIAS HUMANAS Y SOCIALES</t>
  </si>
  <si>
    <t>► INSCRITOS EN PROGRAMAS ACADEMICOS POR EDAD</t>
  </si>
  <si>
    <t>► HISTORICO MATRICULADOS EN PREGRADO - NEIVA</t>
  </si>
  <si>
    <t>► HISTORICO MATRICULADOS EN PREGRADO - SEDES</t>
  </si>
  <si>
    <t>► HISTORICO MATRICULADOS EN PREGRADO - CONVENIOS</t>
  </si>
  <si>
    <t>► HISTORICO MATRICULADOS EN POSGRADOS - NEIVA</t>
  </si>
  <si>
    <t>► HISTORICO MATRICULADOS EN POSGRADOS - CONVENIOS</t>
  </si>
  <si>
    <t xml:space="preserve">PERSONAL DOCENTE Y ADMINISTRATIVO </t>
  </si>
  <si>
    <t>► DOCENTES DE PLANTA POR TITULO</t>
  </si>
  <si>
    <t>► DOCENTES DE PLANTA SEGÚN CATEGORIA</t>
  </si>
  <si>
    <t>► DOCENTES DE PLANTA SEGÚN GENERO</t>
  </si>
  <si>
    <t xml:space="preserve">► HORAS CATEDRA TIEMPO COMPLETO SEGÚN TITULO </t>
  </si>
  <si>
    <t xml:space="preserve">► PERSONAL ADMINISTRATIVO </t>
  </si>
  <si>
    <t>INVESTIGACION</t>
  </si>
  <si>
    <t xml:space="preserve">► CLASIFICACION EN COLCIENCIAS </t>
  </si>
  <si>
    <t>BIENESTAR UNIVERSITARIO</t>
  </si>
  <si>
    <t>► SERVICIOS DE SALUD (CONSOLIDADO)</t>
  </si>
  <si>
    <t xml:space="preserve">► ORIENTACION Y ASESORIA PSICOLOGICA </t>
  </si>
  <si>
    <t xml:space="preserve">► SERVICIO DE RESTAURANTE FAC. DE SALUD  </t>
  </si>
  <si>
    <t xml:space="preserve">► POBLACION BENEFICIADA SERVICIOS DEPORTIVOS </t>
  </si>
  <si>
    <t xml:space="preserve">► EVENTOS DEPORTIVOS Y RECREATIVOS </t>
  </si>
  <si>
    <t xml:space="preserve">► EVENTOS PROGRAMADOS </t>
  </si>
  <si>
    <t xml:space="preserve">► ACTIVIDADES DE EXTENSION CULTURAL </t>
  </si>
  <si>
    <t xml:space="preserve">► TALLERES </t>
  </si>
  <si>
    <t xml:space="preserve">► GRUPOS ARTISTICOS </t>
  </si>
  <si>
    <t xml:space="preserve">► PROGRAMAS DE SALUD OCUPACIONAL </t>
  </si>
  <si>
    <t>BIBLIOTECA</t>
  </si>
  <si>
    <t xml:space="preserve">PRESUPUESTO </t>
  </si>
  <si>
    <t xml:space="preserve">► PRESUPUESTO DE INGRESOS </t>
  </si>
  <si>
    <t xml:space="preserve">► PRESUPUESTO DE GASTOS </t>
  </si>
  <si>
    <t xml:space="preserve">► PROYECTOS ACTIVIDADES PROYECCION SOCIAL </t>
  </si>
  <si>
    <t xml:space="preserve">► PRODUCCION INTELECTUAL DOCENTE </t>
  </si>
  <si>
    <t xml:space="preserve">► USO DEL SUELO </t>
  </si>
  <si>
    <t>► SEDE NEIVA</t>
  </si>
  <si>
    <t xml:space="preserve">► SUBSEDE CENTRAL </t>
  </si>
  <si>
    <t xml:space="preserve">► SUBSEDE TORRE ADMINISTRATIVA </t>
  </si>
  <si>
    <t>► SUBSEDE SALUD</t>
  </si>
  <si>
    <t xml:space="preserve">► SUBSEDE ALTICO </t>
  </si>
  <si>
    <t>► SUBSEDE PISO 13 CAJA AGRARIA</t>
  </si>
  <si>
    <t>► SUBSEDE COMUNEROS</t>
  </si>
  <si>
    <t xml:space="preserve">► SUBSEDE GRANJA EXPERIMENTAL </t>
  </si>
  <si>
    <t>► SUBSEDE SOCIAL-RECREACIONAL</t>
  </si>
  <si>
    <t xml:space="preserve">► SEDE PITALITO </t>
  </si>
  <si>
    <t xml:space="preserve">► SEDE LA PLATA </t>
  </si>
  <si>
    <t>► INFRAESTRUCTURA FISICA DISPONIBLE EN LAS SEDES</t>
  </si>
  <si>
    <t>► INMUEBLES DISPONIBLES, USO Y AREA POR USO (CONSOLIDADO)</t>
  </si>
  <si>
    <t xml:space="preserve">► NEIVA </t>
  </si>
  <si>
    <t>► SEDES</t>
  </si>
  <si>
    <t>► BLOQUES DISPONIBLES NEIVA</t>
  </si>
  <si>
    <t>► BLOQUES DISPONIBLES SEDES</t>
  </si>
  <si>
    <t>► HARDWARE</t>
  </si>
  <si>
    <t>► EQUIPOS ACTIVOS DE RED</t>
  </si>
  <si>
    <t>► EQUIPOS DE VIDEOCONFERENCIA</t>
  </si>
  <si>
    <t xml:space="preserve">RELACIONES INTERNACIONALES </t>
  </si>
  <si>
    <t>► MOVILIDAD DE DOCENTES</t>
  </si>
  <si>
    <t>► MOVILIDAD INTERNACIONAL (CONSOLIDADO)</t>
  </si>
  <si>
    <t xml:space="preserve">PRESENTACION </t>
  </si>
  <si>
    <t xml:space="preserve">MAPA DE PROCESOS </t>
  </si>
  <si>
    <t xml:space="preserve">ESTRUCTURA ORGANICA DE LA UNIVERSIDAD </t>
  </si>
  <si>
    <t>BIENESTAR</t>
  </si>
  <si>
    <t>PRESUPUESTO</t>
  </si>
  <si>
    <t>PROYECCION SOCIAL</t>
  </si>
  <si>
    <t>PLANTA FISICA</t>
  </si>
  <si>
    <t>RECURSOS TECNOLOGICOS</t>
  </si>
  <si>
    <t>RELACIONES INTERNACIONALES</t>
  </si>
  <si>
    <t>UNIVERSIDAD SURCOLOMBIANA</t>
  </si>
  <si>
    <t xml:space="preserve">“Gestión, Participación y Resultados”
</t>
  </si>
  <si>
    <t>Realización</t>
  </si>
  <si>
    <t>Oficina Asesora de Planeación</t>
  </si>
  <si>
    <t>Universidad Surcolombiana</t>
  </si>
  <si>
    <t>Editores:</t>
  </si>
  <si>
    <t>José Domingo Valderrama Ramírez</t>
  </si>
  <si>
    <t>ISSN 2012 -2637</t>
  </si>
  <si>
    <t xml:space="preserve">Edición  </t>
  </si>
  <si>
    <t>Diseño e Impresión</t>
  </si>
  <si>
    <t xml:space="preserve">Neiva </t>
  </si>
  <si>
    <t>CONSEJO SUPERIOR UNIVERSITARIO</t>
  </si>
  <si>
    <t>CONSEJO ACADEMICO</t>
  </si>
  <si>
    <t>Delegada de la Ministra de Educación Nacional</t>
  </si>
  <si>
    <t xml:space="preserve">CARLOS JULIO GONZALEZ VILLA                </t>
  </si>
  <si>
    <t xml:space="preserve">Gobernador del Departamento                                                                            </t>
  </si>
  <si>
    <t>Vicerrector Académico</t>
  </si>
  <si>
    <t>CARLOS EDUARDO AGUIRRE RIVERA</t>
  </si>
  <si>
    <t>Delegado Presidente de la Republica</t>
  </si>
  <si>
    <t xml:space="preserve">Decana Fac. Economía y Administración </t>
  </si>
  <si>
    <t>JAIME POLANÍA PERDOMO</t>
  </si>
  <si>
    <t>JAIRO ANTONIO RODRIGUEZ</t>
  </si>
  <si>
    <t>Representante del Consejo Académico</t>
  </si>
  <si>
    <t>Decano Facultad de Salud</t>
  </si>
  <si>
    <t>MARIO DUARTE TORO</t>
  </si>
  <si>
    <t xml:space="preserve"> Representante del Sector Productivo                                                                   </t>
  </si>
  <si>
    <t>Decano Facultad de Ingeniería</t>
  </si>
  <si>
    <t>Representante de los Docentes</t>
  </si>
  <si>
    <t>Decana Facultad de Educación</t>
  </si>
  <si>
    <t>FABIO ALEXANDER SALAZAR PIÑEROS</t>
  </si>
  <si>
    <t>Representante de los Ex rectores</t>
  </si>
  <si>
    <t>Decano Fac. Ciencias Humanas y Sociales</t>
  </si>
  <si>
    <t>MARIO CESAR TEJADA GONZALEZ</t>
  </si>
  <si>
    <t>Representante de los Egresados</t>
  </si>
  <si>
    <t>Decana Facultad de Ciencias Jurídicas y P.</t>
  </si>
  <si>
    <t>Decano Fac. Ciencias Exactas y Naturales.</t>
  </si>
  <si>
    <t>WISBERTO NAVARRO SALCEDO</t>
  </si>
  <si>
    <t>Representen de los docentes</t>
  </si>
  <si>
    <t>Rector</t>
  </si>
  <si>
    <t>Representante de los estudiantes</t>
  </si>
  <si>
    <t>Augusto Tovar Puentes.    Unidad de Planta Física</t>
  </si>
  <si>
    <t>Maria Edith Ávila Ortiz. Unidad  Económica –Administrativa</t>
  </si>
  <si>
    <t>José Domingo Valderrama Ramírez. Unidad Información</t>
  </si>
  <si>
    <t>NEIVA – HUILA - COLOMBIA</t>
  </si>
  <si>
    <t>CREADA COMO ESTABLECIMIENTO PUBLICO DE ORDEN NACIONAL</t>
  </si>
  <si>
    <t>Y REORGANIZADO COMO UNIVERSIDAD, MEDIANTE LEY 13 DE 1976</t>
  </si>
  <si>
    <t xml:space="preserve">Edifício de Postgrados: Cra 5 No. 23-40 – PBX: 8753686 </t>
  </si>
  <si>
    <t>CREACION: LEY 55 DE 1968 COMO INSTITUTO UNIVERSITARIO</t>
  </si>
  <si>
    <t>DIRECCION</t>
  </si>
  <si>
    <t xml:space="preserve">SEDE ADMIINISTRATIVA: </t>
  </si>
  <si>
    <t>Rectoría: Piso 6 Tel.: 8759123 ;  Fax:8758890;  rectorìa@usco.edu.co</t>
  </si>
  <si>
    <t>Oficina de Planeación: Piso 2  8758774; planeacion@usco.edu.co</t>
  </si>
  <si>
    <t xml:space="preserve">APARTADO AEREO No. 385  </t>
  </si>
  <si>
    <t>Facultad  de Salud: Calle 9 Cra 14, Tels: 8718310-8718311</t>
  </si>
  <si>
    <t xml:space="preserve">Sede Garzón: Cra 3 No. 1-31 Via Las Termitas Tel: 8333554  </t>
  </si>
  <si>
    <t>Sede Pitalito: K 1 vía El Macal  Tel: 8362950</t>
  </si>
  <si>
    <t xml:space="preserve">Sede La Plata: K 1 Vía Fátima Tel: 8371383  </t>
  </si>
  <si>
    <t xml:space="preserve">NIVEL  </t>
  </si>
  <si>
    <t>2016-2</t>
  </si>
  <si>
    <t>Presencial</t>
  </si>
  <si>
    <t>Distancia</t>
  </si>
  <si>
    <t>*Especializaciones clínicas se asimilan a maestrías</t>
  </si>
  <si>
    <t xml:space="preserve">TOTAL </t>
  </si>
  <si>
    <t>INSCRITOS</t>
  </si>
  <si>
    <t xml:space="preserve">MATRICULA EN PRIMER CURSO  </t>
  </si>
  <si>
    <t xml:space="preserve">MATRICULA TOTAL  </t>
  </si>
  <si>
    <t>* datos preliminares</t>
  </si>
  <si>
    <t xml:space="preserve">GRADUADOS </t>
  </si>
  <si>
    <t>TOTAL</t>
  </si>
  <si>
    <t xml:space="preserve">PREGRADO </t>
  </si>
  <si>
    <t xml:space="preserve">  TOTAL</t>
  </si>
  <si>
    <t>Docentes de Planta Tiempo Complto</t>
  </si>
  <si>
    <t xml:space="preserve">Ocasionales </t>
  </si>
  <si>
    <t>Planta medio Tiempo</t>
  </si>
  <si>
    <t>Docentes Cátedra</t>
  </si>
  <si>
    <t>NIVEL</t>
  </si>
  <si>
    <t>MEDIO TIEMPO</t>
  </si>
  <si>
    <t>Doctor</t>
  </si>
  <si>
    <t>Especialista</t>
  </si>
  <si>
    <t>Universitario</t>
  </si>
  <si>
    <t>TIEMPO COMPLETO</t>
  </si>
  <si>
    <t>Administrativos planta</t>
  </si>
  <si>
    <t>Trabajadores Oficiales</t>
  </si>
  <si>
    <t>Contratistas</t>
  </si>
  <si>
    <t>POR NIVEL DE CARGOS</t>
  </si>
  <si>
    <t>Directivo</t>
  </si>
  <si>
    <t>Asesor</t>
  </si>
  <si>
    <t>Profesional</t>
  </si>
  <si>
    <t>Auxiliar y Asistencial</t>
  </si>
  <si>
    <t>Nivel Técncico</t>
  </si>
  <si>
    <t>Fuente:  Oficina Talento Humano</t>
  </si>
  <si>
    <t>De Ingresos Ejecutado</t>
  </si>
  <si>
    <t>De Gastos Ejecutado</t>
  </si>
  <si>
    <t>Fuente: Oficina de Presupuesto - Sistema Administrativo y Financiero LINIX</t>
  </si>
  <si>
    <t>FACULTADES</t>
  </si>
  <si>
    <t>RECONOCIDOS EN COLCIENCIAS</t>
  </si>
  <si>
    <t>REGISTRADOS EN LA INSTITUCIÓN</t>
  </si>
  <si>
    <t>Educación</t>
  </si>
  <si>
    <t>Ingeniería</t>
  </si>
  <si>
    <t>Salud</t>
  </si>
  <si>
    <t>Economía y Administración</t>
  </si>
  <si>
    <t>Ciencias Sociales y Humanas</t>
  </si>
  <si>
    <t>Ciencias Exactas y Naturales</t>
  </si>
  <si>
    <t>Ciencias Jurídicas y Políticas</t>
  </si>
  <si>
    <r>
      <t>Fuente:</t>
    </r>
    <r>
      <rPr>
        <sz val="8"/>
        <color indexed="8"/>
        <rFont val="Calibri"/>
        <family val="2"/>
        <scheme val="minor"/>
      </rPr>
      <t xml:space="preserve"> Vicerrectoría de Investigación y Proyección Social – Dirección General de Investigaciones – Universidad Surcolombiana </t>
    </r>
  </si>
  <si>
    <t>A1</t>
  </si>
  <si>
    <t>A</t>
  </si>
  <si>
    <t>B</t>
  </si>
  <si>
    <t>C</t>
  </si>
  <si>
    <t>D</t>
  </si>
  <si>
    <t>RECONOCIDOS</t>
  </si>
  <si>
    <t>REGISTRADOS EN COLCIENCIAS</t>
  </si>
  <si>
    <t>TITULO DEL PROGRAMA</t>
  </si>
  <si>
    <t>MODALIDAD</t>
  </si>
  <si>
    <t>CREDITOS</t>
  </si>
  <si>
    <t xml:space="preserve">CUPOS </t>
  </si>
  <si>
    <t>JORNADA</t>
  </si>
  <si>
    <t>FACULTAD DE ECONOMIA Y ADMINISTRACIÓN</t>
  </si>
  <si>
    <t>ADMINISTRACIÓN DE EMPRESAS  (Reg. SNIES 19765)</t>
  </si>
  <si>
    <t>Nocturna</t>
  </si>
  <si>
    <t>Diurna</t>
  </si>
  <si>
    <t>CONTADURIA PÚBLICA (Reg. SNIES 340)</t>
  </si>
  <si>
    <t>ECONOMÍA (Reg. SNIES 19254)</t>
  </si>
  <si>
    <t>Mixta</t>
  </si>
  <si>
    <t>ADMINISTRACIÓN FINANCIERA-CICLO PROFESIONAL(Reg. SNIES 53138</t>
  </si>
  <si>
    <t>FACULTAD DE INGENIERÍA</t>
  </si>
  <si>
    <t>INGENIERÍA AGRÍCOLA (Reg. SNIES 341)</t>
  </si>
  <si>
    <t>INGENIERÍA DE PETRÓLEOS (Reg. SNIES 342)</t>
  </si>
  <si>
    <t>INGENIERÍA ELECTRONICA (Reg. SNIES 3204)</t>
  </si>
  <si>
    <t>INGENIERÍA CIVIL  (Reg. SNIES 103006) Nuevo</t>
  </si>
  <si>
    <t>INGENIERÍA EN DESARROLLO DE SOFTWARE(Reg. SNIES 102526)</t>
  </si>
  <si>
    <t>TEC EN DESARROLLO DE SOFTWARE(Reg. SNIES 90309)</t>
  </si>
  <si>
    <t>TÉCNOLOGIA EN CONSTRUCCIÓN DE OBRAS CIVILES (Reg. SNIES 105600) Nuevo</t>
  </si>
  <si>
    <t>FACULTAD DE  SALUD</t>
  </si>
  <si>
    <t>ENFERMERÍA(Reg. SNIES 337)</t>
  </si>
  <si>
    <t>MEDICÍNA   (Reg.  SNIES 338))</t>
  </si>
  <si>
    <t>FACULTAD DE EDUCACION</t>
  </si>
  <si>
    <t>LICENCIATURA EN MATEMÁTICAS(Reg. SNIES 10658)</t>
  </si>
  <si>
    <t>LICENCIATURA EN PEDAGOGIA INFANTIL(Reg. SNIES 3655)</t>
  </si>
  <si>
    <t>LICENCIEATURA EN INGLES (Reg. SNIES 10303659)</t>
  </si>
  <si>
    <t>LICENCIATURA EN LENGUA CASTELLANA (Reg. SNIES 104313)</t>
  </si>
  <si>
    <t>LICENCIATURA EN EDUCACIÓN  ARTÍSTICA Y CULTURAL(Reg. SNIES  91340)</t>
  </si>
  <si>
    <t>LICENCIATURA EN  CIENCIAS NATURALES: FÍSICA, QUÍMICA Y BIOLOGÍA (Resolucion No. 4862/14- Registo SNIES 103204)</t>
  </si>
  <si>
    <t>LICENCIATURA EN EDUCACIÓN FISICA, RECREACIÓN Y DEPORTES(Reg. SNIES 102312)</t>
  </si>
  <si>
    <t>FACULTAD DE DERECHO</t>
  </si>
  <si>
    <t>DERECHO (Reg. SNIES 9395)</t>
  </si>
  <si>
    <t>CIENCIA POLÍTICA (Reg. 101598)</t>
  </si>
  <si>
    <t>FACULTAD DE CIENCIAS SOCIALES Y HUMANAS</t>
  </si>
  <si>
    <t>PSICOLOGÍA(Reg. SNIES 4899)</t>
  </si>
  <si>
    <t>COMUNICACIÓN SOCIAL Y PERIODÍSMO(Reg. SNIES 3109)</t>
  </si>
  <si>
    <t>FACULTAD CIENCIAS EXACTAS Y NATURALES</t>
  </si>
  <si>
    <t>MATEMÁTICAS APLICADA(Reg. SNIES 54363)</t>
  </si>
  <si>
    <t xml:space="preserve"> FÍSICA (Reg. 90980)</t>
  </si>
  <si>
    <t>Fuente:  Estadísticas - Siusco</t>
  </si>
  <si>
    <t>Nota:  Todos los programas ofrecidos en la sede de Neiva abrieron nuevas cohortes</t>
  </si>
  <si>
    <t>FACULTAD DE ECONOMÍA Y ADMINISTRACIÓN</t>
  </si>
  <si>
    <t>ADMINISTRACIÓN DE EMPRESAS  (Reg. SNIES 5536)</t>
  </si>
  <si>
    <t>INGENIERÍA AGRÍCOLA (Reg. SNIES102542)</t>
  </si>
  <si>
    <t>Fuente: Estadísticas - Siusco</t>
  </si>
  <si>
    <t>SEDE LA PLATA</t>
  </si>
  <si>
    <t>ADMINISTRACIÓN DE EMPRESAS  (Reg. SNIES 8975)</t>
  </si>
  <si>
    <t xml:space="preserve">INGENIERÍA AGRÍCOLA(Reg. SNIES 341)  </t>
  </si>
  <si>
    <t>FACULTAD CIENCIAS SOCIALES Y HUMANADS</t>
  </si>
  <si>
    <t>PSICOLOGIA   Regsitro SNIES 103362</t>
  </si>
  <si>
    <t>SEDE PITALITO</t>
  </si>
  <si>
    <t>CONTADURIA PÚBLICA (Reg. SNIES 5534)</t>
  </si>
  <si>
    <t>INGENIERÍA AGRÍCOLA (Reg. SNIES 102521)</t>
  </si>
  <si>
    <t>FACULTAD CIENCIAS HUMANAS Y SOCIALES</t>
  </si>
  <si>
    <t>DERECHO (Reg. SNIES 102959)</t>
  </si>
  <si>
    <t>ESPECIALIZACIÓN EN ALTA GERENCIA</t>
  </si>
  <si>
    <t>ESPECIALIZACIÓN EN GERENCIA TRIBUTARIA</t>
  </si>
  <si>
    <t>ESPECIALIZACIÓN EN GERENCIA MERCADEO ESTRATÉGICO</t>
  </si>
  <si>
    <t>ESPECIALIZACIÓN EN GESTION FINANCIERA</t>
  </si>
  <si>
    <t>ESPECIALIZACIÓN EN REVISORIA FISCAL Y AUDITORIA</t>
  </si>
  <si>
    <t>SEDE</t>
  </si>
  <si>
    <t>No.       SEMESTRES</t>
  </si>
  <si>
    <t>Neiva</t>
  </si>
  <si>
    <t>FACULTAD DE SALUD</t>
  </si>
  <si>
    <t>ESPECIALIZACIÓN EN EPIDEMIOLOGIA</t>
  </si>
  <si>
    <t>ESPECIALIZACIÓN EN ENFERMERIA EN CUIDADO CRITICO</t>
  </si>
  <si>
    <t>ESPECIALIZACIÓN EN ENFERMERIA EN NEFROLOGICA Y UROLOGICA</t>
  </si>
  <si>
    <t>ESPECIALIZACIÓN EN GINECOLOGIA Y OBSTETRICIA*</t>
  </si>
  <si>
    <t>ESPECIALIZACIÓN EN ANESTESIOLOGIA Y REANIMACION*</t>
  </si>
  <si>
    <t>ESPECIALIZACIÓN EN CIRUGIA GENERAL*</t>
  </si>
  <si>
    <t>ESPECIALIZACIÓN EN MEDICINA INTERNA*</t>
  </si>
  <si>
    <t>ESPECIALIZACIÓN EN PEDIATRÍA*</t>
  </si>
  <si>
    <t>MAESTRÍA EN EPIDEMIOLOGÍA</t>
  </si>
  <si>
    <t>ESPECILIZACIÓN EN CREATIVIDAD Y COMUNICACIÓN PARA LA DOCENCIA</t>
  </si>
  <si>
    <t>ESPECIALIZACIÓN EN PEDAGOGÍA DE LA EXPRESIÓN LÚDICA</t>
  </si>
  <si>
    <t>MAESTRÍA EN DIDÁCTICA DEL INGLÉS</t>
  </si>
  <si>
    <t>MAESTRÍA EN EDUCACIÓN Y CULTURA DE PAZ</t>
  </si>
  <si>
    <t>MAESTRÍA EN EDUCACIÓN FÍSICA</t>
  </si>
  <si>
    <t>MAESTRÍA EN EDUCACIÓN PARA LA INCLUSIÓN</t>
  </si>
  <si>
    <t>DOCTORADO EN EDUCACIÓN Y CULTURA AMBIENTAL</t>
  </si>
  <si>
    <t>MAESTRÍA EN TERRITORIO Y CULTURA</t>
  </si>
  <si>
    <t>MAESTRÍA EN ECOLOGÁA Y GESTIÓN DE ECOSISTEMAS ESTRATÉGICOS</t>
  </si>
  <si>
    <t>DOCTORADO EN AGROINDUSTRIA Y DESARROLLO AGRICULA SOSTENIBLE</t>
  </si>
  <si>
    <t>MAESTRÍA EN DERECHO PÚBLICO</t>
  </si>
  <si>
    <t xml:space="preserve">* Especializaciones equivalentes a Maestrias </t>
  </si>
  <si>
    <t>PROGRAMAS DE PREGRADO</t>
  </si>
  <si>
    <t>MUJERES</t>
  </si>
  <si>
    <t>HOMBRES</t>
  </si>
  <si>
    <t>PREGRADO</t>
  </si>
  <si>
    <t>NEIVA</t>
  </si>
  <si>
    <t>GARZON</t>
  </si>
  <si>
    <t>PITALITO</t>
  </si>
  <si>
    <t>LA PLATA</t>
  </si>
  <si>
    <t>A DISTANCIA</t>
  </si>
  <si>
    <t>POSTGRADOS</t>
  </si>
  <si>
    <t>DOCTORADO</t>
  </si>
  <si>
    <t>ESPECIALIZACIONES</t>
  </si>
  <si>
    <t>Número</t>
  </si>
  <si>
    <t>PERIODO</t>
  </si>
  <si>
    <t>INDICADOR %</t>
  </si>
  <si>
    <t>(1) Para el cálculo de este indicador no se incluyen las reservas de cupos debidamente aprobadas para periodos posteriores.</t>
  </si>
  <si>
    <t>(2) Docentes de planta, docentes cátedra TCE . La cifra TCE de los docentes de Cátedra se calcula tomando el valor de horas contratada por semestre.</t>
  </si>
  <si>
    <t>(3) Personal administrativo de planta y contratado (servicios prestados y contratación externa).</t>
  </si>
  <si>
    <t>(4) Suma de docentes y administrativos en todas las modalidades de contratación en TCE</t>
  </si>
  <si>
    <t>TCE: Tiempo Completo Equivalente</t>
  </si>
  <si>
    <t xml:space="preserve">EGRESADOS Y GRADUADOS EN PREGRADO POR GENERO </t>
  </si>
  <si>
    <t>PROGRAMAS</t>
  </si>
  <si>
    <t>SEMESTRE I</t>
  </si>
  <si>
    <t>SEMESTRE II</t>
  </si>
  <si>
    <t>M</t>
  </si>
  <si>
    <t>H</t>
  </si>
  <si>
    <t>FAC. DE ECONOMIA Y ADMINISTRACIÓN</t>
  </si>
  <si>
    <t>Administración de Empresas - Neiva - Diurna</t>
  </si>
  <si>
    <t>Administración de Empresas - Neiva - Nocturna</t>
  </si>
  <si>
    <t>Administración de Empresas - Garzón - Nocturna</t>
  </si>
  <si>
    <t>Administración de Empresas - La Plata - Nocturna</t>
  </si>
  <si>
    <t>Administración de Empresas - Pitalito</t>
  </si>
  <si>
    <t>Contaduría Pública - Neiva - Diurna</t>
  </si>
  <si>
    <t>Contaduría Pública - Neiva - Nocturna</t>
  </si>
  <si>
    <t xml:space="preserve">Contaduría Pública - Garzón </t>
  </si>
  <si>
    <t xml:space="preserve">Contaduría Pública - La Plata </t>
  </si>
  <si>
    <t>Contaduría Pública - Pitalito</t>
  </si>
  <si>
    <t>Enfermería - Neiva</t>
  </si>
  <si>
    <t>Medicina - Neiva</t>
  </si>
  <si>
    <t>Ingeniería Agrícola - Neiva</t>
  </si>
  <si>
    <t>Ingeniería de Petróleos – Neiva</t>
  </si>
  <si>
    <t>Ingeniería Electrónica - Neiva</t>
  </si>
  <si>
    <t>Tecnología Desarrollo de Software</t>
  </si>
  <si>
    <t xml:space="preserve">FACULTAD DE EDUCACION </t>
  </si>
  <si>
    <t>Lic. en Educación  Artística</t>
  </si>
  <si>
    <t xml:space="preserve">Lic. en Educ. Bás. Con énfasis en Humanidades, Lengua Extranjera  </t>
  </si>
  <si>
    <t>Lic. en Ciencias Naturales,  Física, Biología y Química</t>
  </si>
  <si>
    <t xml:space="preserve">Lic. en Educ. Bás. Con énfasis en Educ. Física, Recreación y Deportes </t>
  </si>
  <si>
    <t>Lic. en  lengua Castellana</t>
  </si>
  <si>
    <t>Licenciatura  en Matemáticas</t>
  </si>
  <si>
    <t>Licenciatura  en Pedagogía Infantil</t>
  </si>
  <si>
    <t>Comunicación Social y Periodismo - Neiva</t>
  </si>
  <si>
    <t>Psicología - Neiva</t>
  </si>
  <si>
    <t>Matematica Aplicada</t>
  </si>
  <si>
    <t>Física</t>
  </si>
  <si>
    <t>FACULTAD DE CIENCIAS JURÍDICAS Y POLÍTICAS</t>
  </si>
  <si>
    <t>Derecho</t>
  </si>
  <si>
    <t>Administración de Empresas</t>
  </si>
  <si>
    <t>Economia</t>
  </si>
  <si>
    <t>Administración Financiera</t>
  </si>
  <si>
    <t>Tecnologia en Gestion Financiera - Neiva</t>
  </si>
  <si>
    <t xml:space="preserve">TOTAL PREGRADO </t>
  </si>
  <si>
    <t>Fuente:   Estadísticas Siusco</t>
  </si>
  <si>
    <t>► EGRESADOS Y GRADUADOS DE POSTGRADO POR GENERO</t>
  </si>
  <si>
    <t xml:space="preserve">► MATRICULADOS POSTGRADO POR NIVEL ACADEMICO, GENERO Y SEDE </t>
  </si>
  <si>
    <t>POSTGRADO</t>
  </si>
  <si>
    <t>SUB-TOTAL</t>
  </si>
  <si>
    <t xml:space="preserve">FAC. DE  ECONOMIA Y ADMINISTRACIÓN </t>
  </si>
  <si>
    <t xml:space="preserve">Especialización en  Alta Gerencia </t>
  </si>
  <si>
    <t>Especialización en  Gerencia de Mercadeo estratégico</t>
  </si>
  <si>
    <t>Esp. En Gerencia Tributaria</t>
  </si>
  <si>
    <t>Esp. En Gestion Financiera</t>
  </si>
  <si>
    <t>Esp. En Revisoria Fiscal y Auditoria</t>
  </si>
  <si>
    <t>FACULTAD CIENCIAS DE LA SALUD</t>
  </si>
  <si>
    <t>Esp. En Epidemiologia</t>
  </si>
  <si>
    <t>Especialización en Enfermeria Nefrología y Urología</t>
  </si>
  <si>
    <t>Especialización en Anestesiología y Reanimación *</t>
  </si>
  <si>
    <t>Especializaciòn en Cirugía General*</t>
  </si>
  <si>
    <t>Especializaciòn en Medicina Interna *</t>
  </si>
  <si>
    <t>Especializaciòn en Gineco obstetricia*</t>
  </si>
  <si>
    <t>Especializaciòn en  Pediatría *</t>
  </si>
  <si>
    <t>Doctorado en Agroindustria y Derarrollo Agricula Sostenible</t>
  </si>
  <si>
    <t>FAC. CIENCIAS DE LA EDUCACION</t>
  </si>
  <si>
    <t>Maestría en Educación área de profundización,diseño, gestión y evaluación curricular</t>
  </si>
  <si>
    <t>Maestría en Educación área de profundización: Docencia e Investigacion Universitaria</t>
  </si>
  <si>
    <t>Mestría en Educación Cultura y paz</t>
  </si>
  <si>
    <t>Doctorado en Educación y Cultura Ambiental</t>
  </si>
  <si>
    <t>FAC. CIENCIAS SOCIALES Y HUMANAS</t>
  </si>
  <si>
    <t>Maestría en ConflictoTerritorio y Cultura</t>
  </si>
  <si>
    <t>FAC. CIENCIAS JURIDICAS Y POLITICAS</t>
  </si>
  <si>
    <t>Maestría en Derecho Público</t>
  </si>
  <si>
    <t>TOTAL POSTGRADOS</t>
  </si>
  <si>
    <t>TOTAL PREGRADO Y POSTGRADO</t>
  </si>
  <si>
    <t>HISTORICO ESTUDIANTES INSCRITOS, ADMITIDOS Y MATRICULADO EN PREGRADO POR PRIMERA VEZ EN NEIVA Y OTRAS SEDES</t>
  </si>
  <si>
    <t>FACULTADES Y PROGRAMAS</t>
  </si>
  <si>
    <t>ADMINISTRACIÓN DE EMPRESAS-DIURNO</t>
  </si>
  <si>
    <t>ADMINISTRACIÓN DE EMPRESAS-NOCTURNO</t>
  </si>
  <si>
    <t>ADMINISTRACIÓN DE EMPRESAS-NOCTURNO -GARZÓN</t>
  </si>
  <si>
    <t>ADMINISTRACIÓN DE EMPRESAS-NOCTURNO-LA PLATA</t>
  </si>
  <si>
    <t>ADMINISTRACIÓN DE EMPRESAS-NOCTURNO-PITALITO</t>
  </si>
  <si>
    <t>ADMINISTRACIÓN DE EMPRESAS-NOCTURNO-CAMPOALEGRE</t>
  </si>
  <si>
    <t>ADMINISTRACIÓN DE EMPRESAS-NOCTURNO-PAICOL</t>
  </si>
  <si>
    <t>ADMINISTRACIÓN DE EMPRESAS-NOCTURNO-ESPINAL</t>
  </si>
  <si>
    <t>ADMINISTRACIÓN FINANCIERA -CICLO PROFESIONAL-PROPIO</t>
  </si>
  <si>
    <t>ADMINISTRACIÓN FINANCIERA -CICLO PROFESIONAL – Garzón</t>
  </si>
  <si>
    <t>ADMINISTRACIÓN FINANCIERA -CICLO PROFESIONAL – LA Plata</t>
  </si>
  <si>
    <t>ADMINISTRACIÓN FINANCIERA -CICLO PROFESIONAL-Pitalito</t>
  </si>
  <si>
    <t>CONTADURIA PÚBLICA - DIURNO</t>
  </si>
  <si>
    <t>CONTADURIA PÚBLICA  - NOCTURNO</t>
  </si>
  <si>
    <t>CONTADURIA PÚBLICA - GARZÓN</t>
  </si>
  <si>
    <t>CONTADURIA PÚBLICA - LA PLATA</t>
  </si>
  <si>
    <t>CONTADURIA PÚBLICA -  PITALITO</t>
  </si>
  <si>
    <t>CONTADURIA PÚBLICA -  CAMPOALEGRE</t>
  </si>
  <si>
    <t>CONTADURIA PÚBLICA -ESPINAL</t>
  </si>
  <si>
    <t>ECONOMIA</t>
  </si>
  <si>
    <t>TECNOLOGÍA EN GESTIÓN FINANCIERA - PROPIO</t>
  </si>
  <si>
    <t>TECNOLOGÍA EN GESTIÓN FINANCIERA – Garzón</t>
  </si>
  <si>
    <t>TECNOLOGÍA EN GESTIÓN FINANCIERA – La Plata</t>
  </si>
  <si>
    <t>TECNOLOGÍA EN GESTIÓN FINANCIERA – Pitalito</t>
  </si>
  <si>
    <t>ENFERMERIA</t>
  </si>
  <si>
    <t>MEDICINA</t>
  </si>
  <si>
    <t>PSICOLOGÍA</t>
  </si>
  <si>
    <t>PSICOLOGÍA- LA PLATA</t>
  </si>
  <si>
    <t>FORMACIÓN UNIVERSITARIA EN ENFERMERIA - NEIVA</t>
  </si>
  <si>
    <t>FORMACIÓN UNIVERSITARIA EN ENFERMERIA - PITALITO</t>
  </si>
  <si>
    <t>INGENIERÍA AGRICOLA</t>
  </si>
  <si>
    <t>INGENIERÍA AGRICOLA- GARZÓN</t>
  </si>
  <si>
    <t>INGENIERÍA AGRICOLA – LA PLATA</t>
  </si>
  <si>
    <t>INGENIERÍA AGRICOLA – PITALITO</t>
  </si>
  <si>
    <t>INGENIERÍA DE PETRÓLEOS</t>
  </si>
  <si>
    <t>INGENIERÍA ELECTRÓNICA</t>
  </si>
  <si>
    <t>INGENIERÍA CIVIL</t>
  </si>
  <si>
    <t xml:space="preserve">INGENIERÍA DE DESARROLLO DE SOFTWARE </t>
  </si>
  <si>
    <t>TECNOLOGÍA ELECTRÓNICA</t>
  </si>
  <si>
    <t>ZOOTÉCNIA - PITALITO</t>
  </si>
  <si>
    <t>TECNOLOGÍA AGROPECUARIA - NEIVA</t>
  </si>
  <si>
    <t>TECNOLOGÍA AGROPECUARIA - AIPE</t>
  </si>
  <si>
    <t>TECNOLOGÍA EN OBRAS CIVILES - PROPIO</t>
  </si>
  <si>
    <t>TECNOLOGÍA EN OBRAS CIVILES – Garzón</t>
  </si>
  <si>
    <t>TECNOLOGÍA EN OBRAS CIVILES – La Plata</t>
  </si>
  <si>
    <t>TECNOLOGÍA EN OBRAS CIVILES – Pitalito</t>
  </si>
  <si>
    <t>TECNOLOGÍA EN DESARROLLO SOFTWARE – NEIVA</t>
  </si>
  <si>
    <t>TECNOLOGÍA EN DESARROLLO SOFTWARE – Garzón</t>
  </si>
  <si>
    <t>TECNOLOGÍA EN DESARROLLO SOFTWARE – La Plata</t>
  </si>
  <si>
    <t>TECNOLOGÍA EN DESARROLLO SOFTWARE– Pitalito</t>
  </si>
  <si>
    <t>ADMON DESARROLLO AGROINDUSTRIAL - NEIVA</t>
  </si>
  <si>
    <t>ADMON DESARROLLO AGROINDUSTRIAL - LA PLATA</t>
  </si>
  <si>
    <t>COMUNICACIÓN SOCIAL Y PERIODISMO</t>
  </si>
  <si>
    <t>COMUNICACIÓN SOCIAL Y PERIODISMO – PITALITO</t>
  </si>
  <si>
    <t>CIENCIAS DE LA INFORMACIÓN Y LA DOCUMENTACION</t>
  </si>
  <si>
    <t>DERECHO – NOCTURNO</t>
  </si>
  <si>
    <t>DERECHO – NOCTURNO PITALITO</t>
  </si>
  <si>
    <t>CIENCIAS POLÍTICAS</t>
  </si>
  <si>
    <t>TECNOLOGÍA EN ACUICULTURA CONTINENTAL</t>
  </si>
  <si>
    <t>TECNOLOGÍA EN ACUICULTURA CONTINENTAL - GARZÓN</t>
  </si>
  <si>
    <t>LICENCIATURA EN ADMON EDUCATIVA - NEIVA</t>
  </si>
  <si>
    <t>LICENCIATURA EN ADMON EDUCATIVA -GARZÓN</t>
  </si>
  <si>
    <t>LICENCIATURA EN ADMON EDUCATIVA -LA PLATA</t>
  </si>
  <si>
    <t>LICENCIATURA EN ADMON EDUCATIVA -PITALITO</t>
  </si>
  <si>
    <t>LICENCIATURA EN ARTE ESCENICO</t>
  </si>
  <si>
    <t>LICENCIATURA EN ARTES VISUALES</t>
  </si>
  <si>
    <t>LICENCIATURA EN BIOLOGIA YQUIMICA</t>
  </si>
  <si>
    <t>LICENCIATURA EN EDUCACIÓN FÍSICA</t>
  </si>
  <si>
    <t>LICENCIATURA EN LINGÜÍSTICA Y LITERATURA</t>
  </si>
  <si>
    <t>LICENCIATURA EN EDUCACIÓN FÍSICA -ESPINAL</t>
  </si>
  <si>
    <t>LICENCIATURA EN EDUCACIÓN FÍSICA -PITALITO</t>
  </si>
  <si>
    <t>LICENCIATURA EN EDUCACIÓN PRESCOLAR</t>
  </si>
  <si>
    <t>LICENCIATURA EN EDUCACIÓN PRESCOLAR-ESPINAL</t>
  </si>
  <si>
    <t>LICENCIATURA EN EDUCACIÓN INFANTIL INTEGRADA-NEIVA</t>
  </si>
  <si>
    <t>LICENCIATURA EN EDUCACIÓN INFANTIL INTEGRADA-AIPE</t>
  </si>
  <si>
    <t>LICENCIATURA EN ESPAÑOL Y COMUNICACIÓN EDUCATIVA</t>
  </si>
  <si>
    <t>LICENCIATURA EN LENGUAS MODERNAS</t>
  </si>
  <si>
    <t>LICENCIATURA EN MATEMÁTICAS Y FÍSICA</t>
  </si>
  <si>
    <t>LICENCIATURA EN MUSICA</t>
  </si>
  <si>
    <t>EDUCACIÓN PARA LA DEMOCRÁCIA</t>
  </si>
  <si>
    <t>LICENCIATURA  EN EDU. BASICA  CON ÉNFASIS EN HUMANIDADES LENGUA EXTRANJERA-INGLES-NEIVA</t>
  </si>
  <si>
    <t>LICENCIATURA  EN EDU. BASICA  CON ÉNFASIS EN HUMANIDADES LENGUA EXTRANJERA-INGLES-GARZÓN</t>
  </si>
  <si>
    <t>LICENCIATURA  EN EDU. BASICA  CON ÉNFASIS EN HUMANANIDADES LENGUA CASTELLANA</t>
  </si>
  <si>
    <t>LICENCIATURA  EN EDU. BASICA  CON ÉNFASIS EN HUMANANIDADES LENGUA CASTELLANA- GARZÓN</t>
  </si>
  <si>
    <t>LICENCIATURA  EN EDU. BASICA  CON ÉNFASIS EN HUMANANIDADES LENGUA CASTELLANA- PITALITO</t>
  </si>
  <si>
    <t>LIC. EN EDUCACIÓN BASICA  CON ÉNFASIS EN EDUCACIÓN FÍSICA RECREACION Y DEPORTE-NEIVA</t>
  </si>
  <si>
    <t>LIC. EN EDUCACIÓN BASICA  CON ÉNFASIS EN EDUCACIÓN FÍSICA RECREACION Y DEPORTE-GARZÓN</t>
  </si>
  <si>
    <t>LIC. EN EDUCACIÓN BASICA  CON ÉNFASIS EN EDUCACIÓN FÍSICA RECREACION Y DEPORTE-LA PLATA</t>
  </si>
  <si>
    <t>LIC. EN EDUCACIÓN BASICA  CON ÉNFASIS EN EDUCACIÓN FÍSICA RECREACION Y DEPORTE-PITALITO</t>
  </si>
  <si>
    <t xml:space="preserve">LICENCIATURA  EN EDU. EN CIENCIAS NATURALES ,FÍSICA, BIOLOGIA Y QUIMICA </t>
  </si>
  <si>
    <t>LICENCIATURA  EN EDUCACIÓN BASICA   EN EDUCACIÓN ARTISTICA Y CULTURAL</t>
  </si>
  <si>
    <t>LICENCIATURA  EN EDUCACIÓN BASICA  CON ÉNFASIS EN EDUCACIÓN ARTISTICA - PITALITO</t>
  </si>
  <si>
    <t>LICENCIATURA EN MATEMÁTICAS</t>
  </si>
  <si>
    <t>LICENCIATURA EN MATEMÁTICAS - GARZÓN</t>
  </si>
  <si>
    <t>LICENCIATURA EN MATEMÁTICAS – LA PLATA</t>
  </si>
  <si>
    <t>LICENCIATURA EN MATEMÁTICAS – PITALITO</t>
  </si>
  <si>
    <t>MATEMÁTICAS APLICADAS</t>
  </si>
  <si>
    <t>FÍSICA</t>
  </si>
  <si>
    <t>LICENCIATURA EN PEDAGOGIA INFANTIL</t>
  </si>
  <si>
    <t>LICENCIATURA EN PEDAGOGIA INFANTIL - GARZÓN</t>
  </si>
  <si>
    <t>LICENCIATURA EN PEDAGOGIA INFANTIL - LA PLATA</t>
  </si>
  <si>
    <t>LICENCIATURA EN PEDAGOGIA INFANTIL - PITALITO</t>
  </si>
  <si>
    <t>PROGRAMAS EN CONVENIO - DISTANCIA SEMIPRESENCIALES</t>
  </si>
  <si>
    <t>TECNOLOGÍA EN GESTIÓN BANCARIA Y FINANCIERA - NEIVA</t>
  </si>
  <si>
    <t>TECNOLOGÍA EN GESTIÓN BANCARIA Y FINANCIERA - GARZÓN</t>
  </si>
  <si>
    <t>TECNOLOGÍA EN GESTIÓN BANCARIA Y FINANCIERA - LA PLATA</t>
  </si>
  <si>
    <t>TECNOLOGÍA EN GESTIÓN BANCARIA Y FINANCIERA - PITALITO</t>
  </si>
  <si>
    <t>TECNOLOGÍA EN SISTEMAS DE INFORMACIÓN - NEIVA</t>
  </si>
  <si>
    <t>TECNOLOGÍA EN SISTEMAS DE INFORMACIÓN - GARZÓN</t>
  </si>
  <si>
    <t>TECNOLOGÍA EN SISTEMAS DE INFORMACIÓN - LA PLATA</t>
  </si>
  <si>
    <t>TECNOLOGÍA EN SISTEMAS DE INFORMACIÓN - PITALITO</t>
  </si>
  <si>
    <t>TECNOLOGÍA EN ELECTRÓNICA</t>
  </si>
  <si>
    <t>ADMINISTRACIÓN DE EMPRESAS AGROPACUARIAS - GARZÓN</t>
  </si>
  <si>
    <t>TECNOLOGÍA FORESTAL</t>
  </si>
  <si>
    <t>TECNOLOGÍA EN OBRAS CIVILES - NEIVA</t>
  </si>
  <si>
    <t>TECNOLOGÍA EN OBRAS CIVILES - GARZÓN</t>
  </si>
  <si>
    <t>TECNOLOGÍA EN OBRAS CIVILES - PITALITO</t>
  </si>
  <si>
    <t>SALUD OCUPACIONAL - NEIVA</t>
  </si>
  <si>
    <t>SALUD OCUPACIONAL - GARZÓN</t>
  </si>
  <si>
    <t>SALUD OCUPACIONAL - LA PLATA</t>
  </si>
  <si>
    <t>SALUD OCUPACIONAL - PITALITO</t>
  </si>
  <si>
    <t>TECNOLOGÍA EN OBRAS CIVILES - NEIVA -CONV.QUINDIO</t>
  </si>
  <si>
    <t>TECNOLOGÍA EN OBRAS CIVILES - GARZÓN-CONV.QUINDO</t>
  </si>
  <si>
    <t>ADMINISTRACIÓN FINANCIERA -MOCOA</t>
  </si>
  <si>
    <t>ADMINISTRACIÓN FINANCIERA -NEIVA</t>
  </si>
  <si>
    <t>ADMINISTRACIÓN FINANCIERA -RIVERA</t>
  </si>
  <si>
    <t>ADMINISTRACIÓN PÚBLICA  TERRITORIAL - MOCOA</t>
  </si>
  <si>
    <t>ADMINISTRACIÓN PÚBLICA  REGIONAL Y URBANA-NEIVA</t>
  </si>
  <si>
    <t>1992-1</t>
  </si>
  <si>
    <t>1992-2</t>
  </si>
  <si>
    <t>1993-1</t>
  </si>
  <si>
    <t>1993-2</t>
  </si>
  <si>
    <t>1994-1</t>
  </si>
  <si>
    <t>1994-2</t>
  </si>
  <si>
    <t>1995-1</t>
  </si>
  <si>
    <t>1995-2</t>
  </si>
  <si>
    <t>1996-1</t>
  </si>
  <si>
    <t>1996-2</t>
  </si>
  <si>
    <t>1997-1</t>
  </si>
  <si>
    <t>1997-2</t>
  </si>
  <si>
    <t>1998-1</t>
  </si>
  <si>
    <t>1998-2</t>
  </si>
  <si>
    <t>1999-1</t>
  </si>
  <si>
    <t>1999-2</t>
  </si>
  <si>
    <t>2000-1</t>
  </si>
  <si>
    <t>2000-2</t>
  </si>
  <si>
    <t>2001-1</t>
  </si>
  <si>
    <t>2001-2</t>
  </si>
  <si>
    <t>2002-1</t>
  </si>
  <si>
    <t>2002-2</t>
  </si>
  <si>
    <t>2003-1</t>
  </si>
  <si>
    <t>2003-2</t>
  </si>
  <si>
    <t>2004-1</t>
  </si>
  <si>
    <t>2004-2</t>
  </si>
  <si>
    <t>2005-1</t>
  </si>
  <si>
    <t>2005-2</t>
  </si>
  <si>
    <t>2006-1</t>
  </si>
  <si>
    <t>2006-2</t>
  </si>
  <si>
    <t>2007-1</t>
  </si>
  <si>
    <t>2007-2</t>
  </si>
  <si>
    <t>2008-1</t>
  </si>
  <si>
    <t>2008-2</t>
  </si>
  <si>
    <t>2009-1</t>
  </si>
  <si>
    <t>2009-2</t>
  </si>
  <si>
    <t>2010-1</t>
  </si>
  <si>
    <t>2010-2</t>
  </si>
  <si>
    <t>2011-1</t>
  </si>
  <si>
    <t>2011-2</t>
  </si>
  <si>
    <t>2012-1</t>
  </si>
  <si>
    <t>2012-2</t>
  </si>
  <si>
    <t>2013-1</t>
  </si>
  <si>
    <t>2013-2</t>
  </si>
  <si>
    <t>2014-1</t>
  </si>
  <si>
    <t>2014-2</t>
  </si>
  <si>
    <t>2015-1</t>
  </si>
  <si>
    <t>2015-2</t>
  </si>
  <si>
    <t>2016-1</t>
  </si>
  <si>
    <t>INS</t>
  </si>
  <si>
    <t>ADMI</t>
  </si>
  <si>
    <t>MATRI</t>
  </si>
  <si>
    <t>MATR</t>
  </si>
  <si>
    <t>INSC</t>
  </si>
  <si>
    <t>INSCR</t>
  </si>
  <si>
    <t xml:space="preserve"> </t>
  </si>
  <si>
    <t>CONSOLIDADO INSCRITOS, MATRICULADOS Y GRADUADOS</t>
  </si>
  <si>
    <t>ADMITIDOS</t>
  </si>
  <si>
    <t>MATRICULADOS POR PRIMERA VEZ</t>
  </si>
  <si>
    <t>%  DE ABSORCIÓN</t>
  </si>
  <si>
    <t>FACULTAD/PROGRAMA</t>
  </si>
  <si>
    <t>FACULTAD ECONOMÍA Y ADMINISTRACIÓN</t>
  </si>
  <si>
    <t>FACULTAD DE EDUCACIÓN</t>
  </si>
  <si>
    <t>NEIVA - LICENCIATURA EN LENGUA CASTELLANA</t>
  </si>
  <si>
    <t>NEIVA - LICENCIATURA EN PEDAGOGÍA INFANTIL</t>
  </si>
  <si>
    <t>NEIVA - MATEMÁTICA APLICADA</t>
  </si>
  <si>
    <t>NEIVA - FISICA</t>
  </si>
  <si>
    <t>NEIVA - ENFERMERÍA</t>
  </si>
  <si>
    <t>NEIVA - MEDICÍNA</t>
  </si>
  <si>
    <t>FACULTAD CIENCIAS SOCIALES Y HUMANAS</t>
  </si>
  <si>
    <t>NEIVA - PSICOLOGÍA</t>
  </si>
  <si>
    <t>NEIVA - DERECHO (DIURNA)</t>
  </si>
  <si>
    <t>NEIVA - DERECHO (NOCTURNA)</t>
  </si>
  <si>
    <t>PITALITO - DERECHO</t>
  </si>
  <si>
    <t>FACULTAD ECONOMIA Y ADMINISTRACIÓN</t>
  </si>
  <si>
    <t>NEIVA - ESPECIALIZACIÓN EN COMUNICACIÓN Y CREATIVIDAD PARA LA DOCENCIA</t>
  </si>
  <si>
    <t>NEIVA - ESPECIALIZACIÓN EN PEDAGOGÍA DE LA EXPRESIÓN LÚDICA</t>
  </si>
  <si>
    <t>NEIVA - MAESTRÍA EN EDUCACIÓN PARA LA INCLUSIÓN</t>
  </si>
  <si>
    <t>NEIVA - MAESTRÍA EN EDUCACIÓN Y CULTURA DE PAZ</t>
  </si>
  <si>
    <t>Mujeres</t>
  </si>
  <si>
    <t>Hombres</t>
  </si>
  <si>
    <t>NEIVA - LICENCIATURA EN EDUCACIÓN ARTÍSTICA Y CULTURAL</t>
  </si>
  <si>
    <t>NEIVA - LICENCIATURA EN INGLÉS</t>
  </si>
  <si>
    <t>NEIVA - LICENCIATURA EN MATEMÁTICAS</t>
  </si>
  <si>
    <t>FACULTAD DE CIENCIAS JURIDICAS Y POLÍTICAS</t>
  </si>
  <si>
    <t>SEDE NEIVA</t>
  </si>
  <si>
    <t>NIVEL ACADEMICO: TECNOLOGIA</t>
  </si>
  <si>
    <t>Programa</t>
  </si>
  <si>
    <t>Total</t>
  </si>
  <si>
    <t>TOTAL NIVEL TECNOLOGIA:</t>
  </si>
  <si>
    <t>NIVEL ACADEMICO: UNIVERSITARIA</t>
  </si>
  <si>
    <t xml:space="preserve">NEIVA - DERECHO (DIURNA) </t>
  </si>
  <si>
    <t>TOTAL NIVEL UNIVERSITARIA:</t>
  </si>
  <si>
    <t xml:space="preserve">GARZON </t>
  </si>
  <si>
    <t xml:space="preserve">LA PLATA </t>
  </si>
  <si>
    <t xml:space="preserve">PITALITO </t>
  </si>
  <si>
    <t xml:space="preserve">PITALITO - DERECHO  </t>
  </si>
  <si>
    <t>TOTAL ESTUDIANTES EN NIVEL UNIVERSITARIO</t>
  </si>
  <si>
    <t>Nota: * Especialzaciones equivalentes a Maestrias</t>
  </si>
  <si>
    <t xml:space="preserve">NEIVA - MAESTRIA CONFLICTO, TERRITORIO Y CULTURA </t>
  </si>
  <si>
    <t xml:space="preserve">TOTAL ESTUDIANTES MATRICULADOS </t>
  </si>
  <si>
    <t>TOTAL NIVEL DOCTORADO</t>
  </si>
  <si>
    <t>PROGRAMA</t>
  </si>
  <si>
    <t>ESTRATOS</t>
  </si>
  <si>
    <t>Fuente: Siusco Estadística-Oficina de Planeación</t>
  </si>
  <si>
    <t>Nota : Se relacionan los inscritos de los programas en la sede de Neiva</t>
  </si>
  <si>
    <t>COMUNICACION SOCIAL Y PERIODISMO</t>
  </si>
  <si>
    <t>PSICOLOGIA</t>
  </si>
  <si>
    <t>CIENCIA POLITICA</t>
  </si>
  <si>
    <t>Estricto Puntaje</t>
  </si>
  <si>
    <t>Transferencias</t>
  </si>
  <si>
    <t>Comunidades Negras</t>
  </si>
  <si>
    <t>Comunidades Indigenas</t>
  </si>
  <si>
    <t>Desplazados por la Violencia</t>
  </si>
  <si>
    <t>Reinsertados de los Procesos de Paz</t>
  </si>
  <si>
    <t>Plan Excelencia</t>
  </si>
  <si>
    <t>Convenio escuelas normales (Neiva-Gigante)</t>
  </si>
  <si>
    <t>No identificado</t>
  </si>
  <si>
    <t>FACULTAD/PROGRAMA DE PREGRADO</t>
  </si>
  <si>
    <t>Semestre I</t>
  </si>
  <si>
    <t>Semestre II</t>
  </si>
  <si>
    <t>Economía</t>
  </si>
  <si>
    <t>Medicina</t>
  </si>
  <si>
    <t>FAC. CIENCIAS HUMANAS Y SOCIALES</t>
  </si>
  <si>
    <t>Comunicación Social y Periodismo</t>
  </si>
  <si>
    <t>Matemática Aplicada</t>
  </si>
  <si>
    <t>FACULTAD DE JURÍDICAS Y POLÍTICAS</t>
  </si>
  <si>
    <t>Ciencias Políticas</t>
  </si>
  <si>
    <t xml:space="preserve">TOTAL MATRICULA EN PREGRADO </t>
  </si>
  <si>
    <t xml:space="preserve">* Programas terminales </t>
  </si>
  <si>
    <t xml:space="preserve">Fuente: Siusco Estadísticas </t>
  </si>
  <si>
    <t>FACULTAD/PROGRAMA DE POSGRADO</t>
  </si>
  <si>
    <t>Especialización en Gestión Financiera</t>
  </si>
  <si>
    <t>Maestría en Didactica del Inglés</t>
  </si>
  <si>
    <t>Maestría en Educación</t>
  </si>
  <si>
    <t>FACULTAD DE CIENCIAS EXACTAS Y NATURALES</t>
  </si>
  <si>
    <t>FACULTAD DE CIENCIAS SOCIALE Y HUMANAS</t>
  </si>
  <si>
    <t>TOTAL MATRICULA DE PREGRADO Y POSGRADO (PROPIOS)</t>
  </si>
  <si>
    <t>TOTAL MATRICULA POSGRADO - PROPIOS</t>
  </si>
  <si>
    <t>* Especializaciones Clinicas equivalentes a Maestrias</t>
  </si>
  <si>
    <t xml:space="preserve">MATRICUALDOS TOTAL EN EL PERIODO </t>
  </si>
  <si>
    <t xml:space="preserve">Medicina </t>
  </si>
  <si>
    <t>FACULTAD DECIENCIAS EXACTAS Y NATURALES</t>
  </si>
  <si>
    <t>Maestría en Estudios Interdisciplinarios de la Complejidad</t>
  </si>
  <si>
    <t>FACULTAD DECIENCIAS SOCIALES Y HUMANAS</t>
  </si>
  <si>
    <t>TOTAL MATRICULA POSTGRADO - PROPIOS</t>
  </si>
  <si>
    <t>TOTAL PREGRADO Y POSGRADOS</t>
  </si>
  <si>
    <t>Programas</t>
  </si>
  <si>
    <t>Menores de 17</t>
  </si>
  <si>
    <t>17 Años</t>
  </si>
  <si>
    <t>18 Años</t>
  </si>
  <si>
    <t>19 Años</t>
  </si>
  <si>
    <t>20 Años</t>
  </si>
  <si>
    <t>21 Años</t>
  </si>
  <si>
    <t>22 Años</t>
  </si>
  <si>
    <t>23 Años</t>
  </si>
  <si>
    <t>24 Años</t>
  </si>
  <si>
    <t>25 Años</t>
  </si>
  <si>
    <t>26 - 28 Años</t>
  </si>
  <si>
    <t>29 - 30 Años</t>
  </si>
  <si>
    <t>&gt; 30 Años</t>
  </si>
  <si>
    <t>FACULTAD DE ECONOMIA Y ADMINISTRACION</t>
  </si>
  <si>
    <t>Administración de  Empresas – Diurna</t>
  </si>
  <si>
    <t xml:space="preserve">Admón.de Empresas  Nocturna </t>
  </si>
  <si>
    <t>Admon.de Empresas  Nocturna -Garzón</t>
  </si>
  <si>
    <t>Admon.de Empresas  Nocturna – La Plata</t>
  </si>
  <si>
    <t>Admon.de Empresas  Nocturna – Pitalito</t>
  </si>
  <si>
    <t>Contaduría Pública – Diurna</t>
  </si>
  <si>
    <t>Contaduría Pública-Nocturna</t>
  </si>
  <si>
    <t>Contaduría Pública-Nocturna – Garzón</t>
  </si>
  <si>
    <t>Contaduría Pública-Nocturna – La Plata</t>
  </si>
  <si>
    <t>Contaduría Pública-Nocturna – Pitalito</t>
  </si>
  <si>
    <t xml:space="preserve">Economía </t>
  </si>
  <si>
    <t xml:space="preserve">Admon. Financiera -Ciclo Profesional </t>
  </si>
  <si>
    <t xml:space="preserve">Tecnología en Gestión Financiera </t>
  </si>
  <si>
    <t xml:space="preserve">Enfermería </t>
  </si>
  <si>
    <t>FACULTAD DE INGENIERIA</t>
  </si>
  <si>
    <t xml:space="preserve">Ingeniería Agrícola </t>
  </si>
  <si>
    <t>Ingeniería Agrícola  - Garzón</t>
  </si>
  <si>
    <t>Ingeniería Agrícola  -La Plata</t>
  </si>
  <si>
    <t>Ingeniería Agrícola  - Pitalito</t>
  </si>
  <si>
    <t>Ingeniería de Petróleos</t>
  </si>
  <si>
    <t>Ingeniería Electrónica</t>
  </si>
  <si>
    <t>Ingeniería Desarrollo de Software.</t>
  </si>
  <si>
    <t>Ingeniería Civil.</t>
  </si>
  <si>
    <t>Licenciatura  en Lengua Castellana</t>
  </si>
  <si>
    <t>Lic. en Inglés</t>
  </si>
  <si>
    <t>Lic. en Educación Artística</t>
  </si>
  <si>
    <t xml:space="preserve">Lic.en Educación Física </t>
  </si>
  <si>
    <t>Licenciatura en  Matemáticas</t>
  </si>
  <si>
    <t>Comunicación Social y Periodismo -Pitalito</t>
  </si>
  <si>
    <t>Psicología</t>
  </si>
  <si>
    <t>Psicología- La plata</t>
  </si>
  <si>
    <t xml:space="preserve">Derecho – Diurno </t>
  </si>
  <si>
    <t xml:space="preserve">Derecho – Nocturno </t>
  </si>
  <si>
    <t>Derecho – Nocturno Pitalito</t>
  </si>
  <si>
    <t>Esp. Alta Gerencia</t>
  </si>
  <si>
    <t>Esp.  Gerencia de Mercadeo estratégico</t>
  </si>
  <si>
    <t>Esp.  Gerencia Tributaria</t>
  </si>
  <si>
    <t>Especialización en Revisoria Fiscal y Auditoria</t>
  </si>
  <si>
    <t>Maestría  en ingeniería y Gestión Ambiental</t>
  </si>
  <si>
    <t>Especialización en anestesiología y reanimación</t>
  </si>
  <si>
    <t>Especialización en cirugía general</t>
  </si>
  <si>
    <t>Especialización en medicina interna</t>
  </si>
  <si>
    <t>Especialización en pediatría</t>
  </si>
  <si>
    <t>Especialización ginecología y obstetricia</t>
  </si>
  <si>
    <t>Especializacion en Enfermeria Cuidado Crítico</t>
  </si>
  <si>
    <t>Especialización de enfermería en nefrológica y urologica</t>
  </si>
  <si>
    <t>Especialización en epidemiologia</t>
  </si>
  <si>
    <t>Maestría en educación área de profundización: diseño, gestión y evaluación curricular</t>
  </si>
  <si>
    <t>Maestría Educacion y cultura de Paz</t>
  </si>
  <si>
    <t>Maestría en Educacion para la Inclusión</t>
  </si>
  <si>
    <t>Maestría en Educacion Física</t>
  </si>
  <si>
    <t>Maestría en Conflicto Territorio y Cultura.</t>
  </si>
  <si>
    <t>Lic. en Ciencias Naturales , Fisica, Biologia y Quimica</t>
  </si>
  <si>
    <t>Esp.  Gerencia Financiera</t>
  </si>
  <si>
    <t>Esp.  Revisoria Fiscal y Auditoria</t>
  </si>
  <si>
    <t>Maestría en Estudios interdisciplinarios de la Complejidad</t>
  </si>
  <si>
    <t>DEPARTAMENTOS</t>
  </si>
  <si>
    <t>Ingeniería Agrícola</t>
  </si>
  <si>
    <t>Ingeniería Civil</t>
  </si>
  <si>
    <t>Enfermería</t>
  </si>
  <si>
    <t>ACEVEDO</t>
  </si>
  <si>
    <t>AGRADO</t>
  </si>
  <si>
    <t>AIPE</t>
  </si>
  <si>
    <t>ALGECIRAS</t>
  </si>
  <si>
    <t>ALTAMIRA</t>
  </si>
  <si>
    <t>BARAYA</t>
  </si>
  <si>
    <t>CAMPOALEGRE</t>
  </si>
  <si>
    <t>COLOMBIA</t>
  </si>
  <si>
    <t>ELIAS</t>
  </si>
  <si>
    <t>GIGANTE</t>
  </si>
  <si>
    <t>GUADALUPE</t>
  </si>
  <si>
    <t>HOBO</t>
  </si>
  <si>
    <t>IQUIRA</t>
  </si>
  <si>
    <t>ISNOS</t>
  </si>
  <si>
    <t>LA ARGENTINA</t>
  </si>
  <si>
    <t>NATAGA</t>
  </si>
  <si>
    <t>OPORAPA</t>
  </si>
  <si>
    <t>PAICOL</t>
  </si>
  <si>
    <t>PALERMO</t>
  </si>
  <si>
    <t>PALESTINA</t>
  </si>
  <si>
    <t>PITAL</t>
  </si>
  <si>
    <t>RIVERA</t>
  </si>
  <si>
    <t>SALADOBLANCO</t>
  </si>
  <si>
    <t>SAN AGUSTIN</t>
  </si>
  <si>
    <t>SANTA MARIA</t>
  </si>
  <si>
    <t>SUAZA</t>
  </si>
  <si>
    <t>TARQUI</t>
  </si>
  <si>
    <t>TELLO</t>
  </si>
  <si>
    <t>TERUEL</t>
  </si>
  <si>
    <t>TESALIA</t>
  </si>
  <si>
    <t>TIMANA</t>
  </si>
  <si>
    <t>VILLAVIEJA</t>
  </si>
  <si>
    <t>YAGUARA</t>
  </si>
  <si>
    <t>MUNICIPIOS</t>
  </si>
  <si>
    <t>AMAZONAS</t>
  </si>
  <si>
    <t>ANTIOQUIA</t>
  </si>
  <si>
    <t>BOGOTA</t>
  </si>
  <si>
    <t>BOLIVAR</t>
  </si>
  <si>
    <t>BOYACA</t>
  </si>
  <si>
    <t>CALDAS</t>
  </si>
  <si>
    <t>CAQUETA</t>
  </si>
  <si>
    <t>CASANARE</t>
  </si>
  <si>
    <t>CAUCA</t>
  </si>
  <si>
    <t>CESAR</t>
  </si>
  <si>
    <t>CHOCO</t>
  </si>
  <si>
    <t>CUNDINAMARCA</t>
  </si>
  <si>
    <t>HUILA</t>
  </si>
  <si>
    <t>LA GUAJIRA</t>
  </si>
  <si>
    <t>MAGDALENA</t>
  </si>
  <si>
    <t>META</t>
  </si>
  <si>
    <t>NARIÑO</t>
  </si>
  <si>
    <t>PUTUMAYO</t>
  </si>
  <si>
    <t>QUINDIO</t>
  </si>
  <si>
    <t>RISARALDA</t>
  </si>
  <si>
    <t>SANTANDER</t>
  </si>
  <si>
    <t>SUCRE</t>
  </si>
  <si>
    <t>TOLIMA</t>
  </si>
  <si>
    <t>VALLE DEL CAUCA</t>
  </si>
  <si>
    <t>VICHADA</t>
  </si>
  <si>
    <t>DESCONICIDO</t>
  </si>
  <si>
    <t>ATLANTICO</t>
  </si>
  <si>
    <t>FACULTAD/ PROGRAMAS</t>
  </si>
  <si>
    <t>MATRICULA TOTAL DE  PREGRADO EN  NEIVA</t>
  </si>
  <si>
    <t>ADMINISTRACIÓN DE EMPRESAS -DIURNO</t>
  </si>
  <si>
    <t>CONTADURIA PÚBLICA - NOCTURNO</t>
  </si>
  <si>
    <t>CONTADURIA PÚBLICA -DIURNO</t>
  </si>
  <si>
    <t>ECONOMÍA</t>
  </si>
  <si>
    <t>ADMINISTRACIÓN FINANCIERA-CICLO PROFESIONAL</t>
  </si>
  <si>
    <t xml:space="preserve">TECNOLOGÍA EN GESTIÓN FINANCIERA </t>
  </si>
  <si>
    <t>ENFERMERÍA</t>
  </si>
  <si>
    <t>MEDICÍNA</t>
  </si>
  <si>
    <t>FORMACION UNIVERSITARIA EN ENFERMERÍA</t>
  </si>
  <si>
    <t>INGENIERÍA AGRÍCOLA</t>
  </si>
  <si>
    <t xml:space="preserve">INGENIERÍA ELECTRÓNICA </t>
  </si>
  <si>
    <t>INGENIERÍA CIVÍL</t>
  </si>
  <si>
    <t>INGENIERÍA DE DESARROLLO DE SOFTWARE</t>
  </si>
  <si>
    <t>TECNOLOGÍA EN DESARROLLO DE SOFTWARE - PROPIO</t>
  </si>
  <si>
    <t>TECNOLOGÍA AGROPECUARIA</t>
  </si>
  <si>
    <t>ADMON DESARROLLO AGROINDUSTRIAL</t>
  </si>
  <si>
    <t>COMUNICACIÓN SOCIAL Y PERIODÍSMO</t>
  </si>
  <si>
    <t>DERECHO( DIURNO)</t>
  </si>
  <si>
    <t>DERECHO (NOCTURNO)</t>
  </si>
  <si>
    <t>CIENCIA POLÍTICA</t>
  </si>
  <si>
    <t>MATEMÁTICAS APLICADA</t>
  </si>
  <si>
    <t>LICENCIATURA  EN EDU. BASICA  CON ENFASIS EN HUMANIDADES LENGUA EXTRANJERA-INGLES</t>
  </si>
  <si>
    <t>LICENCIATURA  EN EDU. BASICA  CON ENFASIS EN HUMANANIDADES LENGUA CASTELLANA</t>
  </si>
  <si>
    <t>LIC. EN EDUCACIÓN BASICA  CON ENFASIS EN EDUCACIÓN FÍSICA RECREACION Y DEPORTE</t>
  </si>
  <si>
    <t>LICENCIATURA  EN EDU. BASICA  CON ENFASIS EN CIENCIAS NATURALES Y EDUCACIÓN  AMBIENTAL</t>
  </si>
  <si>
    <t>LICENCIATURA  EN EDUCACIÓN BASICA  CON ENFASIS EN EDUCACIÓN ARTISTICA</t>
  </si>
  <si>
    <t>LIC EN ADMINISTRACIÓN EDUCATIVA - DISTANCIA</t>
  </si>
  <si>
    <t>LIC EN ADMINISTRACIÓN EDUCATIVA -PRESENCIAL</t>
  </si>
  <si>
    <t>LICENCIATURA  EN EDUCACIÓN FÍSICA</t>
  </si>
  <si>
    <t>LICENCIATURA  EN ESPAÑOL Y COMUNICACIÓN EDUCATIVA</t>
  </si>
  <si>
    <t>LICENCIATURA  EN MATEMÁTICAS Y FÍSICA</t>
  </si>
  <si>
    <t>LICENCIATURA EN BIOLOGIA Y QUIMICA</t>
  </si>
  <si>
    <t>LICENCIATURA EN EDUCACIÓN PARA LA DEMOCRACIA</t>
  </si>
  <si>
    <t>LICENCIATURA  EN ARTE ESCÉNICO</t>
  </si>
  <si>
    <t>LICENCIATURA  EN MÚSICA</t>
  </si>
  <si>
    <t>LICENCIATUA EN EDUCACIÓN INFANTIL INTEGRADA</t>
  </si>
  <si>
    <t>LICENCIATURA EN EDUCACIÓN PREESCOLAR</t>
  </si>
  <si>
    <t>LIC. EN LINGÜÍSTICA Y LITERATURA</t>
  </si>
  <si>
    <t xml:space="preserve"> PROGRAMAS</t>
  </si>
  <si>
    <t>MATRICULA TOTAL EN PREGRADO OTRAS SEDES</t>
  </si>
  <si>
    <t>ADMINISTRACIÓN DE EMPRESAS</t>
  </si>
  <si>
    <t>CONTADURIA PÚBLICA</t>
  </si>
  <si>
    <t>ACUICULTURA CONTINENTAL</t>
  </si>
  <si>
    <t>LICENCIATURA EN EDUCACIÓN CON ENFASIS EN HUMANIDADES Y LENGUA EXTRANJERA</t>
  </si>
  <si>
    <t>LICENCIATURA EN  PEDAGOGIA INFANTIL</t>
  </si>
  <si>
    <t>LIC. EN ADMINISTRACIÓN EDUCATIVA</t>
  </si>
  <si>
    <t>TECNOLOGÍA EN OBRAS CIVILES</t>
  </si>
  <si>
    <t>LIC. EN EDUCACIÓN FÍSICA</t>
  </si>
  <si>
    <t>ZOOTECNIA</t>
  </si>
  <si>
    <t>LICENCIATURA EN EDUCACIÓN CON ENFASIS EN EDUCACIÓN FÍSICA RECREACION Y DEPORTE</t>
  </si>
  <si>
    <t>LIC EN ADMINISTRACIÓN EDUCATIVA</t>
  </si>
  <si>
    <t>LIC EN PEDAGOGIA INFANTIL</t>
  </si>
  <si>
    <t>DERECHO</t>
  </si>
  <si>
    <t>ADMINISTRACIÓN FINANCIERA</t>
  </si>
  <si>
    <t>ESPAÑOL Y COMUNICACIÓN EDUCATIVA</t>
  </si>
  <si>
    <t>LIC. EN EDUCACIÓN INFANTIL INTEGRADA</t>
  </si>
  <si>
    <t>ESPINAL</t>
  </si>
  <si>
    <t>LIC EN EDUCACIÓN FÍSICA</t>
  </si>
  <si>
    <t>LI EN EDUCACIÓN PREESCOLAR</t>
  </si>
  <si>
    <t>FLORENCIA</t>
  </si>
  <si>
    <t>TECNOLOGÍA EN GESTIÓN  FINANCIERA</t>
  </si>
  <si>
    <t>CIENCIAS DE LA INFORMACION Y LA DOCUMENTACION</t>
  </si>
  <si>
    <t>TECNOLOGÍA EN GESTIÓN BANCARIA Y FINANCIERA</t>
  </si>
  <si>
    <t>SALUD OCUPACIONAL</t>
  </si>
  <si>
    <t>TECNOLOGÍA EN OBRAS CIVILES- TOLIMA</t>
  </si>
  <si>
    <t>TECNOLOGÍA EN OBRAS CIVILES -QUINDIO</t>
  </si>
  <si>
    <t>TECNOLOGÍA EN SISTEMAS DE INFORMACION</t>
  </si>
  <si>
    <t xml:space="preserve">TECNOLOGÍA EN ELECTRONICA </t>
  </si>
  <si>
    <t>TECNOLOGÍA EN ADMINISTRACIÓN MUNICIPAL</t>
  </si>
  <si>
    <t>ADMINISTRACIÓN PÚBLICA  REGIONAL Y URBANA -CON-ESAP NEIVA</t>
  </si>
  <si>
    <t>LIC EN EDUCACIÓN BASICA PRIMARIA CONV.QUINDIO</t>
  </si>
  <si>
    <t>OTRAS SEDES</t>
  </si>
  <si>
    <t>ADMON DE EMPRESAS AGROPECUARIAS</t>
  </si>
  <si>
    <t>TECNOLOGÍA EN ADMON FINANCIERA</t>
  </si>
  <si>
    <t>TECNOLOGÍA EN ADMINISTRACIÓN FINANCIERA</t>
  </si>
  <si>
    <t>OBRAS CIVILES</t>
  </si>
  <si>
    <t>LIC EN EDUCACIÓN BASICA PRIMARIA - CONV-QUINDIO</t>
  </si>
  <si>
    <t>TEC EN ADMINISTRACIÓN MUNICIPAL - RIVERA</t>
  </si>
  <si>
    <t>ADMON FINANCIERA</t>
  </si>
  <si>
    <t xml:space="preserve">TOTAL POSGRADO </t>
  </si>
  <si>
    <t>FAC. DE ECONOMÍA Y ADMINISTRACIÓN</t>
  </si>
  <si>
    <t>ESPECIALIZACIÓN EN ALTA GERENCIA - FLORENCIA</t>
  </si>
  <si>
    <t>ESPECIALIZACIÓN EN MERCADEO ESTRATEGICO</t>
  </si>
  <si>
    <t>ESPECIALIZACIÓN EN GERENCIA TRIBUTARIA- GARZÓN</t>
  </si>
  <si>
    <t>ESPECIALIZACIÓN EN GESTIÓN DEL DESARROLLO REGIONAL</t>
  </si>
  <si>
    <t>ESP. GESTIÓN DEL DESARROLLO REGIONAL - PITALITO</t>
  </si>
  <si>
    <t>ESP. EN GESTIÓN DEL DESARROLLO REGIONAL - MOCOA</t>
  </si>
  <si>
    <t>ESP. EN PROYECTOS DE INVERSIÒN</t>
  </si>
  <si>
    <t>ESP. EN PROYECTOS DE INVERSIÒN - MOCOA</t>
  </si>
  <si>
    <t xml:space="preserve">ESPECIALIZACIÓN EN GESTIÓN FINANCIERA </t>
  </si>
  <si>
    <t xml:space="preserve">ESPECIALIZACIÓN EN REVISORÍA FISCAL Y AUDITORÍA </t>
  </si>
  <si>
    <t>ESP. EN GERONTOLOGIA ATENCIION AL ANCIANO</t>
  </si>
  <si>
    <t>ESP. EN GERENCIA DE SERVICIOS DE SALUD Y SEG SOCIAL</t>
  </si>
  <si>
    <t>ESP. EN GERENCIA DE SERVICIOS DE SALUD Y SEG SOCIAL-PITALITO</t>
  </si>
  <si>
    <t>ESPECIALIZACIÓN EN PSICOLOGÍA DE LA SALUD</t>
  </si>
  <si>
    <t>ESP.EN GERENCIA DE SALUD FAMILIAR E INTEGRAL</t>
  </si>
  <si>
    <t>ESP. EN ANESTESIOLOGÍA Y REANIMACIÓN</t>
  </si>
  <si>
    <t>ESPECIALIZACIÓN EN CIRUGIA GENERAL</t>
  </si>
  <si>
    <t>ESP. EN GINECO-OBSTETRÍCIA</t>
  </si>
  <si>
    <t>ESPECIALIZACIÓN EN MEDICÍNA INTERNA</t>
  </si>
  <si>
    <t>ESPECIALIZACIÓN EN PEDIATRIA</t>
  </si>
  <si>
    <t>ESPECIALIZACIÓN EN NEFROLOGIA Y UROLOGIA</t>
  </si>
  <si>
    <t>ESPECIALIZACIÓN EN CUIDADO CRITICO</t>
  </si>
  <si>
    <t>ESPECIALIZACIÓN EN SALUD OCUPACIONAL</t>
  </si>
  <si>
    <t>MAESTRÍA EN EPIDEMIOLOGIA</t>
  </si>
  <si>
    <t>ESPECIALIZACIÓN EN INGENIERA AMBIENTAL</t>
  </si>
  <si>
    <t>ESPECIALIZACIÓN EN INGENIERÍA DE LA IRRIGACION</t>
  </si>
  <si>
    <t>MAESTRÍA EN ECOLOGIA Y GESTIÓN DE ECOSISTEMAS ESTRATEGICOS - NEIVA</t>
  </si>
  <si>
    <t>MAESTRÍA EN INGENIERÍA Y GESTIÓN AMBIENTAL</t>
  </si>
  <si>
    <t>DOCTORADO EN AGROINDUSTRIA Y DESARROLLO AGRICOLA SOSTENIBLE</t>
  </si>
  <si>
    <t>ESP. EN DIDACTICA DEL INGLES</t>
  </si>
  <si>
    <t>ESP. EN PLANEACION DEL DESARROLLO EDUCATIVO Y CULTURAL</t>
  </si>
  <si>
    <t>ESP. EN DESARROLLO HUMANOY EDUCACIÓN SEXUAL</t>
  </si>
  <si>
    <t>ESP. EN DESARROLLO HUMANOY EDUCACIÓN SEXUAL-FLORENCIA</t>
  </si>
  <si>
    <t>ESP. EN DOCENCIA DELAS CIENCIAS SOCIALES</t>
  </si>
  <si>
    <t>ESP. EN  DOCENCIA DE LA EDUCACIÓN  FÍSICA</t>
  </si>
  <si>
    <t>ESP. EN PEDAGOGIA DE LA CREACIÒN LITERARIA</t>
  </si>
  <si>
    <t>ESP. EN PEDAGOGIA DE LA EXPRESION LUDICA</t>
  </si>
  <si>
    <t>ESP. EN PEDAGOGIA DE LA EXPRESION LUDICA - PITALITO</t>
  </si>
  <si>
    <t>ESP. EN CREATIVIDAD Y COMUNICACIÓN PARA LA DOCENCIA</t>
  </si>
  <si>
    <t>ESP. EN CREATIVIDAD Y COMUNICACIÓN PARA LA DOCENCIA -GIGANTE</t>
  </si>
  <si>
    <t>ESP. EN CREATIVIDAD Y COMUNICACIÓN PARA LA DOCENCIA -FLORENCIA</t>
  </si>
  <si>
    <t>ESP. EN CREATIVIDAD Y COMUNICACIÓN PARA LA DOCENCIA -DONCELLO</t>
  </si>
  <si>
    <t>ESP. EN CREATIVIDAD Y COMUNICACIÓN PARA LA DOCENCIA -LA PLATA</t>
  </si>
  <si>
    <t>ESP. EN CREATIVIDAD Y COMUNICACIÓN PARA LA DOCENCIA - FLORENCIA</t>
  </si>
  <si>
    <t>ESP. EN INTEGRACION EDUCATIVA PARA LA DISCAPACIDAD</t>
  </si>
  <si>
    <t>ESP. EN PEDAGOGIA SISTEMICA Y DE LOS SISTEMAS DINAMICOS-NEIVA</t>
  </si>
  <si>
    <t>ESP. EN PEDAGOGIA SISTEMICA Y DE LOS SISTEMAS DINAMICOS-PITALITO</t>
  </si>
  <si>
    <t>ESP. EN PEDAGOGIA SISTEMICA Y DE LOS SISTEMAS DINAMICOS-GARZON</t>
  </si>
  <si>
    <t>ESP. EN PEDAGOGIA SISTEMICA Y DE LOS SISTEMAS DINAMICOS-LA PLATA</t>
  </si>
  <si>
    <t>MAESTRÍA EN EDUCACIÓN AREA DE PROFUNDIZACION, DISEÑO GESTIÓN Y EVALUACION CURRICULAR - NEIVA</t>
  </si>
  <si>
    <t>MAESTRÍA EN EDUCACIÓN EN INGLES - NEIVA -CONV.UNICALDAS</t>
  </si>
  <si>
    <t>MAESTRÍA EN EDUCACIÓN Y CULTURA PARA LA PAZ</t>
  </si>
  <si>
    <t>MAESTRÍA EN EDUCACIÓN PARA LA INCLUSION</t>
  </si>
  <si>
    <t xml:space="preserve">MAESTRÍA EN EDUCACIÓN AREA DE PROFUNDIZACION:DOCENCIA E INVESTIGACION UNIVERSITARIA  </t>
  </si>
  <si>
    <t>MAESTRÍA EN EDUCACIÓN</t>
  </si>
  <si>
    <t xml:space="preserve">DOCTORADO EN EDUCACIÓN Y CULTURA AMBIENTAL </t>
  </si>
  <si>
    <t>MAESTRÍA EN ESTUDIOS INTERDISCIPLINARIOS DE LA COMPLEJIDAD</t>
  </si>
  <si>
    <t>MAESTRÍA EN CONFLICTO TERRITORIO Y CULTURA</t>
  </si>
  <si>
    <t>FACULTAD DE CIENCIAS JURIDICAS Y POLITICAS</t>
  </si>
  <si>
    <t xml:space="preserve"> POSGRADOS EN CONVENIO</t>
  </si>
  <si>
    <t>ESPECIALIZACIÓN EN ADMON FINANCIERA CONVENIO EAN</t>
  </si>
  <si>
    <t>ESP. EN REVISORIA FISCALY AUDITORIA EXTERNA</t>
  </si>
  <si>
    <t>ESPECIALIZACIÓN EN NEGOCIOS Y FINANZAS INTERNACIONALES - CONVENIO - EAN</t>
  </si>
  <si>
    <t>MAESTRÍA EN ADMINISTRACIÓN-CONV-UNIV DEL VALLE</t>
  </si>
  <si>
    <t>ESP. EN ADMON FINANCIERA - EAN</t>
  </si>
  <si>
    <t>ESP. EN GESTIÓN PÚBLICA</t>
  </si>
  <si>
    <t>MAESTRÍA EN ENFERMERÍA</t>
  </si>
  <si>
    <t>ESPECIALIZACIÓN EN GERENCIA Y AUDITORIA DE LA CALIDAD -CONV.TADEO LOZANO</t>
  </si>
  <si>
    <t>ESPECIALIZACIÓN EN AUTOMATIZACION INDUSTRIAL-CONVENIO CORUNIVERSITARIA</t>
  </si>
  <si>
    <t>ESPECIALIZACIÓN EN TELEFONFORMATICA-CONVENIO DISTRITAL</t>
  </si>
  <si>
    <t>MAESTRÍA EN EDUCAC Y DESARROLLO COMUNITARIO-CINDE</t>
  </si>
  <si>
    <t>MAESTRÍA EN EDUCACACION Y DESARROLLO COMUNITARIO-CINDE -MANIZALES</t>
  </si>
  <si>
    <t>MAESTRÍA EN EDUCACIÓN Y DESARROLLO COMUNITARIO-CINDE -SABANETA</t>
  </si>
  <si>
    <t>MAESTRÍA EN EDUCACACION Y DESARROLLO COMUNITARIO-CINDE -QUIBDO</t>
  </si>
  <si>
    <t>MAESTRÍA EN EDUCACACION Y DESARROLLO COMUNITARIO-CINDE -BOGOTÁ</t>
  </si>
  <si>
    <t>ESP. EN PROYECTOS EDUCATIVOS Y COMUNITARIOS</t>
  </si>
  <si>
    <t>MAESTRÍA EN DIDACTICA DEL INGLES  EXT- NEIVA -CONV.UNICALDAS</t>
  </si>
  <si>
    <t>ESP. EN DERECHO PENAL</t>
  </si>
  <si>
    <t>ESP. EN DERECHO PUBLICO</t>
  </si>
  <si>
    <t>ESPECIALIZACIÓN EN DERECHO AMBIENTAL-UNIROSARIO</t>
  </si>
  <si>
    <t>ESPECIALIZACIÓN EN DERECHO ADMINISTRATIVO-UNINACIONAL</t>
  </si>
  <si>
    <t>ESPECIALIZACIÓN EN DERECHO DE FAMILIA-UNINACIONAL</t>
  </si>
  <si>
    <t>ESPECIALIZACIÓN EN DERECHO DEL TRABAJO - CONVENIO UNINACIONAL</t>
  </si>
  <si>
    <t>FACULTAD CIENCIAS SOCIALES</t>
  </si>
  <si>
    <t>MAESTRÍA EN HISTORIA -UNINACIONAL</t>
  </si>
  <si>
    <t>ESPECIALIZACIÓN EN ESTADÍSTICA-UNINACIONAL</t>
  </si>
  <si>
    <t>2017-1</t>
  </si>
  <si>
    <t>MATRICULA EN  NEIVA</t>
  </si>
  <si>
    <t>MATRICULADOS EN LA PLATA</t>
  </si>
  <si>
    <t>MATRICULADOS EN PITALITO</t>
  </si>
  <si>
    <t>POSGRADO</t>
  </si>
  <si>
    <t>MATRICULADOS EN  POSTGRADO NEIVA</t>
  </si>
  <si>
    <t xml:space="preserve">TOTAL POSGRADO. </t>
  </si>
  <si>
    <t>DISTANCIA</t>
  </si>
  <si>
    <t xml:space="preserve">Tecnología .Agropecuaria </t>
  </si>
  <si>
    <t>Tecnologìa en Electrònica</t>
  </si>
  <si>
    <t>Tec.en Gestión Bancaria y financiera</t>
  </si>
  <si>
    <t xml:space="preserve">Tec. en Obras Civiles </t>
  </si>
  <si>
    <t>Tec en Obras Civiles-Unitolima</t>
  </si>
  <si>
    <t>Tec.en Admón Municipal</t>
  </si>
  <si>
    <t>Tecnología Forestal</t>
  </si>
  <si>
    <t>Tec en Sistemas de Informaciòn</t>
  </si>
  <si>
    <t>UNIVERSITARIAS</t>
  </si>
  <si>
    <t>Lic.en Tecnologìa Educativa</t>
  </si>
  <si>
    <t>Administración Financiera(ciclo Profesional)</t>
  </si>
  <si>
    <t>Lic. en  Básica Primaria</t>
  </si>
  <si>
    <t xml:space="preserve">Admon Financiera </t>
  </si>
  <si>
    <t>Admón Pública Regional y Urbana</t>
  </si>
  <si>
    <t>Admon de Empresas Agropecuarias-Garzòn</t>
  </si>
  <si>
    <t>Salud Ocupacional</t>
  </si>
  <si>
    <t>SEMIPRESENCIALES</t>
  </si>
  <si>
    <t>Ad. Del Desarrollo Agroindustrial</t>
  </si>
  <si>
    <t>Tecnología Electrónica</t>
  </si>
  <si>
    <t>Tec.en Acuicultura Continental</t>
  </si>
  <si>
    <t>Admón de Empresas</t>
  </si>
  <si>
    <t>Contaduría Pública</t>
  </si>
  <si>
    <t>Lic. En Admón Educativa</t>
  </si>
  <si>
    <t>Lic en Educación Física Recreacion y Deporte</t>
  </si>
  <si>
    <t>Lic en Lenguas Extranjera e Inlges (Modernas)</t>
  </si>
  <si>
    <t>Lic en Linguística y Literatura - Lengua Castellena</t>
  </si>
  <si>
    <t>Lic en Matemáticas y Física</t>
  </si>
  <si>
    <t>Lic en Educación Pedagogia Infantil (Preescolar)</t>
  </si>
  <si>
    <t>Lic. En Educaciòn Artistica y cultural</t>
  </si>
  <si>
    <t>Lic. En Arte Escénico</t>
  </si>
  <si>
    <t>Lic en Artes Visuales</t>
  </si>
  <si>
    <t>Lic en Educaciòn  para la Democracia</t>
  </si>
  <si>
    <t>Lic en Biología y Química</t>
  </si>
  <si>
    <t>Lic en Ciencias Naturales y Educacion Ambiental</t>
  </si>
  <si>
    <t>Matematica aplicada</t>
  </si>
  <si>
    <t>Ingeniería  Electrónica</t>
  </si>
  <si>
    <t>Zootecnia</t>
  </si>
  <si>
    <t>VIENEN</t>
  </si>
  <si>
    <t>Esp. en Gestión del Des. Regional</t>
  </si>
  <si>
    <t>Esp. En Proyectos de Inversiòn</t>
  </si>
  <si>
    <t>Esp. en Alta  Gerencia</t>
  </si>
  <si>
    <t>Ep. En docencia de las Cien Sociales</t>
  </si>
  <si>
    <t>Mg. en Edu y Des Comunitario*</t>
  </si>
  <si>
    <t>Esp.en Planea del Des Edu y Cultural</t>
  </si>
  <si>
    <t>Esp. en Proye Educativos y Comu*</t>
  </si>
  <si>
    <t>Esp. en Educación Sexual</t>
  </si>
  <si>
    <t>Esp. en Creatividad y Comunicación para la docencia.</t>
  </si>
  <si>
    <t>Esp. Pedag de la Expresiòn lúdica</t>
  </si>
  <si>
    <t>Esp. Pedag de la Creaciòn Literaria</t>
  </si>
  <si>
    <t>Esp. Integraciòn Educativa para la Discapacidad</t>
  </si>
  <si>
    <t>Esp. En Pedagogía Sistémica y de los Sistemas Dinàmicos</t>
  </si>
  <si>
    <t>Esp. En Didáctica del Inglés</t>
  </si>
  <si>
    <t>Esp. En Ingeniería Ambiental</t>
  </si>
  <si>
    <t>Esp. En Ingenierìa Irrigación</t>
  </si>
  <si>
    <t>Esp. En Admon Hospitalaria</t>
  </si>
  <si>
    <t xml:space="preserve">Esp. En Gerencia de Salud Familiar Integral </t>
  </si>
  <si>
    <t>Esp. En Salud Ocupacional</t>
  </si>
  <si>
    <t>Esp. En Gerencia de Servicios de Salud y Seguridad Social</t>
  </si>
  <si>
    <t>Esp. en Gerontologia -Atenciòn al Anciano</t>
  </si>
  <si>
    <t>Esp. En Epidemiología</t>
  </si>
  <si>
    <t>Esp. En Psicologìa de la Salud</t>
  </si>
  <si>
    <t>Esp. En Cuidado Crítico</t>
  </si>
  <si>
    <t>Esp.en  Ginecoobstetricia**</t>
  </si>
  <si>
    <t>Esp. En Cirugía General**</t>
  </si>
  <si>
    <t>Esp. En Pediatría**</t>
  </si>
  <si>
    <t>Maestría en Conflicto Territorio y Cultura</t>
  </si>
  <si>
    <t>Maestría en Educació  Física</t>
  </si>
  <si>
    <t>Maestría e Didactica del Inglés</t>
  </si>
  <si>
    <t>Maestría en Educación para la Inclusión.</t>
  </si>
  <si>
    <t>Maestría en Ecología y Gestión de Ecosistemas Estratégicos</t>
  </si>
  <si>
    <t>Maestría en Educación area de Profundización: Docencia e Investigacion Universitaria</t>
  </si>
  <si>
    <t>Maestría en Educación Cultura y Paz</t>
  </si>
  <si>
    <t>Fuente:  Siusco - Estadisticas - Oficina de Planeación</t>
  </si>
  <si>
    <t>* programas en convenio</t>
  </si>
  <si>
    <t>** equivalentes a Maestrìas</t>
  </si>
  <si>
    <t>Actualizado 20-Dic-2016</t>
  </si>
  <si>
    <t>► PREGRADO - NEIVA</t>
  </si>
  <si>
    <t>► PREGRADO - SEDES</t>
  </si>
  <si>
    <t xml:space="preserve">► POSTGRADO - NEIVA </t>
  </si>
  <si>
    <t>► PERSONAL ADMINISTRATIVO</t>
  </si>
  <si>
    <t>► MATRICULADOS PREGRADO, POSTGRADO - NEIVA Y SEDES (CONSOLIDADO)</t>
  </si>
  <si>
    <t xml:space="preserve">EGRESADOS Y GRADUADOS EN POSTGRADO POR GENERO </t>
  </si>
  <si>
    <t>► GRADUADOS PREGRADO, POSTGRADOS (CONSOLIDADO)</t>
  </si>
  <si>
    <t>► HISTORICO INSCRITOS, ADMITIDOS, MATRICULADOS EN PREGRADO 1° VEZ</t>
  </si>
  <si>
    <t>TOTAL ESTUDIANTES MATRICULADOS EN PREGRADO</t>
  </si>
  <si>
    <t xml:space="preserve">TOTAL MATRICULADOS PREGRADO Y POSTGRADOS </t>
  </si>
  <si>
    <t>► MATRICULADOS TOTAL EN PREGRADO POR EDAD (CONSOLIDADO)</t>
  </si>
  <si>
    <t>► MATRICULADOS TOTAL EN POSTGRADOS POR EDAD</t>
  </si>
  <si>
    <t>POBLACION ESTUDIANTIL</t>
  </si>
  <si>
    <t>PERSONAL DOCENTE Y ADMINISTRATIVO</t>
  </si>
  <si>
    <t>PRODUCCION INTELECTUAL DE LOS DOCENTES</t>
  </si>
  <si>
    <t>► MATRICULA TOTAL EN PREGRADO POR MUNICIPIO (HUILA)</t>
  </si>
  <si>
    <t xml:space="preserve">MATRICULA TOTAL EN PREGRADO CONVENIO </t>
  </si>
  <si>
    <t>MATRICULA TOTAL EN PREGRADO</t>
  </si>
  <si>
    <t xml:space="preserve">MATRICULA TOTAL EN POSTGRADO  CONVENIO </t>
  </si>
  <si>
    <t xml:space="preserve">MATRICULA TOTAL EN POSTGRADO  </t>
  </si>
  <si>
    <t>MATRICULA TOTAL EN PREGRAO Y POSTGRADO</t>
  </si>
  <si>
    <t xml:space="preserve">MATRICULA TOTAL EN POSTGRADO NEIVA </t>
  </si>
  <si>
    <t>MATRICULA TOTAL EN PREGRADO (AÑO)</t>
  </si>
  <si>
    <t>DIFERENCIA AL AÑO</t>
  </si>
  <si>
    <t>% DE CRECIMIENTO ANUAL</t>
  </si>
  <si>
    <t>MATRICULA TOTAL EN POSTGRADO (AÑO)</t>
  </si>
  <si>
    <t>MATRICULA TOTAL EN PREGRAO Y POSTGRADO (AÑO)</t>
  </si>
  <si>
    <t>1.     GENERALIDADES</t>
  </si>
  <si>
    <t>3.     PERSONAL DOCENTE Y ADMINISTRATIVO</t>
  </si>
  <si>
    <t>5.     BIENESTAR UNIVERSITARIO</t>
  </si>
  <si>
    <t>6.     BIBLIOTECA</t>
  </si>
  <si>
    <t xml:space="preserve">7.     PRESUPUESTO </t>
  </si>
  <si>
    <t>12.   RELACIONES INTERNACIONALES</t>
  </si>
  <si>
    <t>Planta Tiempo Completo</t>
  </si>
  <si>
    <t>Medio Tiempo</t>
  </si>
  <si>
    <t>UNIDAD ACADEMICA</t>
  </si>
  <si>
    <t>N° TOTAL DOCENTES</t>
  </si>
  <si>
    <t>DOCENTES DE PLANTA</t>
  </si>
  <si>
    <t>Tiempo Completo</t>
  </si>
  <si>
    <t>ADMINISTRACION FINANCIERA</t>
  </si>
  <si>
    <t>CIENCIAS POLÍTICA</t>
  </si>
  <si>
    <t>DEPARTAMENTO CIENCIAS NATURALES</t>
  </si>
  <si>
    <t>INGENIERIA AGRICOLA</t>
  </si>
  <si>
    <t>INGENIERIA CIVIL</t>
  </si>
  <si>
    <t>INGENIERIA DE PETROLEOS</t>
  </si>
  <si>
    <t>INGENIERIA ELECTRONICA</t>
  </si>
  <si>
    <t>LIC. EN LENGUA CASTELLANA</t>
  </si>
  <si>
    <t>MEDICINA SOCIAL Y PREVENTIVA</t>
  </si>
  <si>
    <t>UNIDAD Y/O PROGRAMA ACADEMICO</t>
  </si>
  <si>
    <t>TOTAL DOCENTES DE PLANTA</t>
  </si>
  <si>
    <t>DOCENTES DE PLANTA POR TITULO</t>
  </si>
  <si>
    <t>DOCTOR</t>
  </si>
  <si>
    <t>MAGISTER</t>
  </si>
  <si>
    <t>ESPECIALISTA</t>
  </si>
  <si>
    <t>UNIVERSITARIO</t>
  </si>
  <si>
    <t xml:space="preserve">TOTAL  </t>
  </si>
  <si>
    <t>TITULAR</t>
  </si>
  <si>
    <t>ASOCIADO</t>
  </si>
  <si>
    <t>ASISTENTE</t>
  </si>
  <si>
    <t>AUXILIAR</t>
  </si>
  <si>
    <t>DOCENTES POR GENERO</t>
  </si>
  <si>
    <t>TITULO</t>
  </si>
  <si>
    <t>TOTAL HORAS CATEDRA</t>
  </si>
  <si>
    <t>TOTAL CATEDRA EQUIVALENTE</t>
  </si>
  <si>
    <t>DEPARTAMENTO DE MATEMATICAS Y FISICA</t>
  </si>
  <si>
    <t>CIENCIAS PÓLITICAS</t>
  </si>
  <si>
    <t>EMPRESAS</t>
  </si>
  <si>
    <t>CONTADURIA</t>
  </si>
  <si>
    <t>TEC. EN ADMON FINANCIERA</t>
  </si>
  <si>
    <t>DEPARTAMENTO DE PSICOPEDAGOGIA</t>
  </si>
  <si>
    <t>CIENCIAS BASICAS</t>
  </si>
  <si>
    <t>CIENCIAS CLINICAS</t>
  </si>
  <si>
    <t>No inclye catedra adicional, ni administrativa</t>
  </si>
  <si>
    <t>Fuente: Oficina de Personal - Siusco - Estadisticas</t>
  </si>
  <si>
    <t>TOTAL DOCENTES PLANTA TIEMPO COMPETO</t>
  </si>
  <si>
    <t>EMPLEADOS PUBLICOS PERSONAL</t>
  </si>
  <si>
    <t>No.</t>
  </si>
  <si>
    <t>TRABAJADORES OFICIALES PERSONAL</t>
  </si>
  <si>
    <t>PERSONAL DE CONTRATO</t>
  </si>
  <si>
    <t>NIVEL DIRECTIVO</t>
  </si>
  <si>
    <t>ASEADORES</t>
  </si>
  <si>
    <t>DECANO UNIVERSIDAD</t>
  </si>
  <si>
    <t>AYUDANTES</t>
  </si>
  <si>
    <t>DIRECTORES DE CENTRO</t>
  </si>
  <si>
    <t>OFICIOS VARIOS</t>
  </si>
  <si>
    <t>CENTRO DE TECNOLOGIA</t>
  </si>
  <si>
    <t>JARDINEROS</t>
  </si>
  <si>
    <t>CONTABILIDAD</t>
  </si>
  <si>
    <t>RECTOR DE LA UNIVERSIDAD</t>
  </si>
  <si>
    <t>CONTRATACION</t>
  </si>
  <si>
    <t>CONTROL INTERNO</t>
  </si>
  <si>
    <t>CONTROL INTERNO DISCIPLINARIO</t>
  </si>
  <si>
    <t>SECRETARIO GENERAL</t>
  </si>
  <si>
    <t>COORDINACION DE DEPORTES</t>
  </si>
  <si>
    <t>VICERRECTOR DE UNIVERSIDAD</t>
  </si>
  <si>
    <t>CURRICULO</t>
  </si>
  <si>
    <t>DIRECCION SEDES</t>
  </si>
  <si>
    <t>NIVEL ASESOR</t>
  </si>
  <si>
    <t>DIVISION DE PERSONAL</t>
  </si>
  <si>
    <t>DIVISION DE RECURSOS</t>
  </si>
  <si>
    <t>DIVISION DE SERVICIOS GENERALES</t>
  </si>
  <si>
    <t>DIVISION FINANCIERA</t>
  </si>
  <si>
    <t>DOCUMENTACION Y ARCHIVO</t>
  </si>
  <si>
    <t>NIVEL PROFESIONAL</t>
  </si>
  <si>
    <t>EXTENSION CULTURAL</t>
  </si>
  <si>
    <t>MÉDICO</t>
  </si>
  <si>
    <t>ODONTÓLOGO</t>
  </si>
  <si>
    <t>PROFESIONAL DE GESTIÓN INSTITUCIONAL</t>
  </si>
  <si>
    <t>PROFESIONAL ESPECIALIZADO G-15 Y G-17</t>
  </si>
  <si>
    <t>PROFESIONAL UNIVERSITARIO</t>
  </si>
  <si>
    <t>NIVEL TÉCNICO</t>
  </si>
  <si>
    <t>TÉCNICO ADMINISTRATIVO G-14</t>
  </si>
  <si>
    <t>FONDOS ESPECIALES</t>
  </si>
  <si>
    <t>TÉCNICO OPERATIVO G-14 Y  G-15</t>
  </si>
  <si>
    <t>GESTION AMBIENTAL</t>
  </si>
  <si>
    <t>GRANJA EXPERIMENTAL</t>
  </si>
  <si>
    <t>LIQUIDACION MATRICULA</t>
  </si>
  <si>
    <t>MECI</t>
  </si>
  <si>
    <t>AUXILIAR Y ASITENCIAL</t>
  </si>
  <si>
    <t>OFICINA JURIDICA</t>
  </si>
  <si>
    <t>AUXILIAR ADMINISTRATIVO G-15 , G-22  y G-23</t>
  </si>
  <si>
    <t>PLANEACION</t>
  </si>
  <si>
    <t>CELADOR</t>
  </si>
  <si>
    <t>CONDUCTOR MECÁNICO</t>
  </si>
  <si>
    <t>RECEPCION</t>
  </si>
  <si>
    <t>ENFERMERO AUXILIAR</t>
  </si>
  <si>
    <t>RECTORIA</t>
  </si>
  <si>
    <t>OPERARIO CALIFICADO   G-16 Y G-20</t>
  </si>
  <si>
    <t>REGISTRO Y CONTROL</t>
  </si>
  <si>
    <t>SECRETARIO EJECUTIVO   G-20 Y G-24</t>
  </si>
  <si>
    <t>SECRETARIA GENERAL</t>
  </si>
  <si>
    <t>TESORERIA</t>
  </si>
  <si>
    <t>VICERRECTORIA ACADEMICA</t>
  </si>
  <si>
    <t>VICERRECTORIA ADMINISTRATIVA</t>
  </si>
  <si>
    <t>VICERRECTORIA DE INVESTIGACIONES</t>
  </si>
  <si>
    <t>Facultad</t>
  </si>
  <si>
    <t>Programa Académico</t>
  </si>
  <si>
    <t xml:space="preserve">Proyecto de Investigación  </t>
  </si>
  <si>
    <t>Grupo de Investigación</t>
  </si>
  <si>
    <t>Investigador Principal</t>
  </si>
  <si>
    <t>Número de Estudiantes</t>
  </si>
  <si>
    <t>Ingeniería de Software</t>
  </si>
  <si>
    <t>HERNANDO GIL TOVAR</t>
  </si>
  <si>
    <t>Cre@</t>
  </si>
  <si>
    <t>Iguaque</t>
  </si>
  <si>
    <t>Molúfode</t>
  </si>
  <si>
    <t>HILDA DEL CARMEN DUEÑAS GÓMEZ</t>
  </si>
  <si>
    <t>Ilesearch</t>
  </si>
  <si>
    <t>MARÍA FERNANDA JAIME OSORIO</t>
  </si>
  <si>
    <t>Aprenap</t>
  </si>
  <si>
    <t>Cynergia</t>
  </si>
  <si>
    <t>Ginacua</t>
  </si>
  <si>
    <t>MAURICIO CARRILLO</t>
  </si>
  <si>
    <t>Dinusco</t>
  </si>
  <si>
    <t>MAURO MONTEALEGRE CÁRDENAS</t>
  </si>
  <si>
    <t>Bioesmath</t>
  </si>
  <si>
    <t>YINETH MEDINA ARCE</t>
  </si>
  <si>
    <t>Crecer</t>
  </si>
  <si>
    <t>MYRIAM OVIEDO CÓRDOBA</t>
  </si>
  <si>
    <t>Salud y Grupos Vulnerables</t>
  </si>
  <si>
    <t>MARTHA ISABEL BARRERO GALINDO</t>
  </si>
  <si>
    <t>FACULTAD</t>
  </si>
  <si>
    <t>NOMBRE DEL CENTRO</t>
  </si>
  <si>
    <t>ESTADO</t>
  </si>
  <si>
    <t xml:space="preserve">Educación </t>
  </si>
  <si>
    <t>NOMBRE DEL LABORATORIO</t>
  </si>
  <si>
    <t>Biología</t>
  </si>
  <si>
    <t>Informática - La Venada</t>
  </si>
  <si>
    <t>Genética</t>
  </si>
  <si>
    <t>Química</t>
  </si>
  <si>
    <t>Laboratorio de Procesos Psicológicos</t>
  </si>
  <si>
    <t>Laboratorio de Pruebas Psicológicas</t>
  </si>
  <si>
    <t>Laboratorio de Psicología</t>
  </si>
  <si>
    <t>Multimedia</t>
  </si>
  <si>
    <t>Radio</t>
  </si>
  <si>
    <t>Televisión</t>
  </si>
  <si>
    <t>Informática (Artes)</t>
  </si>
  <si>
    <t>Ledrf - Altius</t>
  </si>
  <si>
    <t>Lenguas Extranjeras</t>
  </si>
  <si>
    <t>Básica Dos</t>
  </si>
  <si>
    <t>Básica Uno</t>
  </si>
  <si>
    <t>Planta Piloto de Cesurcafé</t>
  </si>
  <si>
    <t>Construcciones</t>
  </si>
  <si>
    <t>Control de Calidad</t>
  </si>
  <si>
    <t>Control y Comunicación</t>
  </si>
  <si>
    <t>Dibujo Computarizado</t>
  </si>
  <si>
    <t>Estructuras</t>
  </si>
  <si>
    <t>Fotogrametría</t>
  </si>
  <si>
    <t>Informática "UNU"</t>
  </si>
  <si>
    <t>Topografía</t>
  </si>
  <si>
    <t>Hidráulica</t>
  </si>
  <si>
    <t>KVAR</t>
  </si>
  <si>
    <t>KVIN</t>
  </si>
  <si>
    <t>Laboratorio de Aguas</t>
  </si>
  <si>
    <t>Laboratorio de Crudos y Derivados</t>
  </si>
  <si>
    <t xml:space="preserve">Laboratorio de Gas </t>
  </si>
  <si>
    <t>Laboratorio de Lodos</t>
  </si>
  <si>
    <t xml:space="preserve">Laboratorio de Pruebas Especiales </t>
  </si>
  <si>
    <t>Laboratorio de Suelos</t>
  </si>
  <si>
    <t>Laboratorio de Yacimientos</t>
  </si>
  <si>
    <t>Microbiología de alimentos</t>
  </si>
  <si>
    <t>Procesos Agroindustriales</t>
  </si>
  <si>
    <t>Rocas</t>
  </si>
  <si>
    <t>Análisis Sensorial Cesurcafé</t>
  </si>
  <si>
    <t>Sala Especializada "CPIP"</t>
  </si>
  <si>
    <t>Simulación</t>
  </si>
  <si>
    <t>Informática Jurídica Programada de Derecho</t>
  </si>
  <si>
    <t>Sala de Oralidad</t>
  </si>
  <si>
    <t>Consultorio Jurídico</t>
  </si>
  <si>
    <t>Centro de Reconciliación</t>
  </si>
  <si>
    <t>Biología Celular</t>
  </si>
  <si>
    <t>Genómica</t>
  </si>
  <si>
    <t>Infección e Inmunidad</t>
  </si>
  <si>
    <t>Inmunogenética</t>
  </si>
  <si>
    <t>Inmunología</t>
  </si>
  <si>
    <t>Patología No. 149</t>
  </si>
  <si>
    <t>Bioquímica No. 220</t>
  </si>
  <si>
    <t xml:space="preserve">Microbiología y parasitología </t>
  </si>
  <si>
    <t>Morfología</t>
  </si>
  <si>
    <t>Multidisciplinario No. 228</t>
  </si>
  <si>
    <t>Multidisciplinario No. 243</t>
  </si>
  <si>
    <t>Multidisciplinario No. 245</t>
  </si>
  <si>
    <t>Neurofisiología</t>
  </si>
  <si>
    <t>Revista</t>
  </si>
  <si>
    <t>ISSN</t>
  </si>
  <si>
    <t>Coordinador</t>
  </si>
  <si>
    <t>Periodicidad</t>
  </si>
  <si>
    <t>Tiraje</t>
  </si>
  <si>
    <t>0124-7905</t>
  </si>
  <si>
    <t xml:space="preserve">Semestral </t>
  </si>
  <si>
    <t>Fuente:  Vicerrectoría de investigaciones y Proyección Social</t>
  </si>
  <si>
    <t>FACULTAD / UNIDAD</t>
  </si>
  <si>
    <t>RECURSOS PROPIOS</t>
  </si>
  <si>
    <t>Desembolsables</t>
  </si>
  <si>
    <t>No Desembolsables</t>
  </si>
  <si>
    <t>Miles de $</t>
  </si>
  <si>
    <t>menor cuantia</t>
  </si>
  <si>
    <t>semilleros</t>
  </si>
  <si>
    <t>trabajos de grado</t>
  </si>
  <si>
    <t>valor</t>
  </si>
  <si>
    <t>#</t>
  </si>
  <si>
    <t>total valor</t>
  </si>
  <si>
    <t>total #</t>
  </si>
  <si>
    <t>Ciencias Juridicas</t>
  </si>
  <si>
    <t>Vicerrectoria de Investigaciones</t>
  </si>
  <si>
    <t>COMPORTAMIENTO MATRICULA EN POSTGRADOS</t>
  </si>
  <si>
    <t xml:space="preserve">HISTORICO MATRICULA PREGRADO POSTGRADO </t>
  </si>
  <si>
    <t xml:space="preserve">GRAFICA DOCENTES SEGÚN TITULO </t>
  </si>
  <si>
    <t>Laboratorio Tecnológico José Ignacio Hembuz Palomino 
(Sala 1, Sala 2, Sala 3, Sala 4, Sala 5 y Sala 6)</t>
  </si>
  <si>
    <t>Números Publicados</t>
  </si>
  <si>
    <t>No. Proyectos</t>
  </si>
  <si>
    <t>FACULTAD / DEPENDENCIA</t>
  </si>
  <si>
    <t>Grupos</t>
  </si>
  <si>
    <t>Líder</t>
  </si>
  <si>
    <t>Estado Actual</t>
  </si>
  <si>
    <t>Categoría Colciencias</t>
  </si>
  <si>
    <t xml:space="preserve">NELSON GUTIÉRREZ GUZMÁN  </t>
  </si>
  <si>
    <t>Categorizado</t>
  </si>
  <si>
    <t>EDUARDO PASTRANA BONILLA</t>
  </si>
  <si>
    <t>Reconocido</t>
  </si>
  <si>
    <t>Neurored</t>
  </si>
  <si>
    <t>Carlos Finlay</t>
  </si>
  <si>
    <t>NICOLÁS ARTURO NÚÑEZ GÓMEZ</t>
  </si>
  <si>
    <t>HENRY OSTOS ALFONSO</t>
  </si>
  <si>
    <t>Cuidar</t>
  </si>
  <si>
    <t>Comuniquémonos</t>
  </si>
  <si>
    <t>EDGAR ALIRIO INSUASTY</t>
  </si>
  <si>
    <t>LISSETH SUGEY ROJAS BARRETO</t>
  </si>
  <si>
    <t>Alterarte</t>
  </si>
  <si>
    <t>MARTHA CECILIA MOSQUERA URRUTIA</t>
  </si>
  <si>
    <t>Pymes</t>
  </si>
  <si>
    <t>ELÍAS RAMÍREZ PLAZAS</t>
  </si>
  <si>
    <t>► SERVICIOS DE SALUD - PROGRAMAS</t>
  </si>
  <si>
    <t>SERVICIO MÉDICO</t>
  </si>
  <si>
    <t>No. de Servicios</t>
  </si>
  <si>
    <t>Citas disponibles</t>
  </si>
  <si>
    <t>Citas dadas</t>
  </si>
  <si>
    <t>Citas cumplidas</t>
  </si>
  <si>
    <t>Remisiones a exámenes paraclínicos</t>
  </si>
  <si>
    <t>ACTIVIDADES ENFERMERÍA</t>
  </si>
  <si>
    <t>Toma presión arterial</t>
  </si>
  <si>
    <t>Control de Peso estudiantes y empleados</t>
  </si>
  <si>
    <t>Suministro de medicamentos</t>
  </si>
  <si>
    <t>Primeros auxilios</t>
  </si>
  <si>
    <t>FARMACIA</t>
  </si>
  <si>
    <t>Fórmulas despachadas</t>
  </si>
  <si>
    <t>CONSULTA ODONTOLÓGICA</t>
  </si>
  <si>
    <t>Fuente: Bienestar Universitario – Servicio Medico</t>
  </si>
  <si>
    <t>FACULTAD Y PROGRAMA</t>
  </si>
  <si>
    <t>No. Consultas</t>
  </si>
  <si>
    <t>MEDICA</t>
  </si>
  <si>
    <t>ODONTOLÓGICA</t>
  </si>
  <si>
    <t>PSICOLÓGICA</t>
  </si>
  <si>
    <t>Ciencias Politicas</t>
  </si>
  <si>
    <t>CLASE DE SERVICIO</t>
  </si>
  <si>
    <t>No. ATENDIDOS</t>
  </si>
  <si>
    <t>ESTAMENTO</t>
  </si>
  <si>
    <t>Estudiantes</t>
  </si>
  <si>
    <t>ACTIVIDADES</t>
  </si>
  <si>
    <t>ENTREVISTA DE ASESORÍA INDIVIDUAL</t>
  </si>
  <si>
    <t>DEPRESION</t>
  </si>
  <si>
    <t>ANSIEDAD</t>
  </si>
  <si>
    <t>TRASTORNO MIXTO DE ANSIEDAD Y DEPRESION</t>
  </si>
  <si>
    <t>ORIENTACION SEXUAL Y CONDUCTA SEXUAL</t>
  </si>
  <si>
    <t>DIFICULTAD EN HABILIDADES SOCIALES</t>
  </si>
  <si>
    <t>ELABORACION DE DUELO</t>
  </si>
  <si>
    <t>ESTRÉS ACADEMICO</t>
  </si>
  <si>
    <t xml:space="preserve">TRASTORNO OBSESIVO-COMPULSIVO </t>
  </si>
  <si>
    <t xml:space="preserve">ABUSO SEXUAL </t>
  </si>
  <si>
    <t>ADICCION AL CONSUMO DE SUSTANCIAS</t>
  </si>
  <si>
    <t>IDEACION SUICIDA</t>
  </si>
  <si>
    <t>ESQUIZOFRENIA PARANOIDE</t>
  </si>
  <si>
    <t>ORIENTACION PROFESIONAL</t>
  </si>
  <si>
    <t>CONFLICTOS FAMILIARES</t>
  </si>
  <si>
    <t>PROBLEMAS EMOCIONALES</t>
  </si>
  <si>
    <t xml:space="preserve">REMISON PLAN ALERTAS TEMPRANAS </t>
  </si>
  <si>
    <t>TECNICAS DE ESTUDIO</t>
  </si>
  <si>
    <t>BAJA AUTOESTIMA</t>
  </si>
  <si>
    <t>LUDOPATIA</t>
  </si>
  <si>
    <t>TRANSTORNO BIPOLAR</t>
  </si>
  <si>
    <t>BULLYNG</t>
  </si>
  <si>
    <t>TOMA DE DESICIONES</t>
  </si>
  <si>
    <t>ACOMPAÑAMIENTO ACADEMICO</t>
  </si>
  <si>
    <t>Fuente: Bienestar Universitario - Asesoría Psicológica</t>
  </si>
  <si>
    <t>Agosto</t>
  </si>
  <si>
    <t>Septiembre</t>
  </si>
  <si>
    <t>Octubre</t>
  </si>
  <si>
    <t>Noviembre</t>
  </si>
  <si>
    <t>Diciembre</t>
  </si>
  <si>
    <t xml:space="preserve">Fuente: Bienestar Universitario  </t>
  </si>
  <si>
    <r>
      <t>CÉSAR JULIÁN SALAS ESCOBA</t>
    </r>
    <r>
      <rPr>
        <sz val="10"/>
        <color rgb="FF000000"/>
        <rFont val="Calibri"/>
        <family val="2"/>
        <scheme val="minor"/>
      </rPr>
      <t xml:space="preserve"> </t>
    </r>
  </si>
  <si>
    <r>
      <t xml:space="preserve">Representante de los estudiantes  </t>
    </r>
    <r>
      <rPr>
        <b/>
        <sz val="10"/>
        <color rgb="FF000000"/>
        <rFont val="Calibri"/>
        <family val="2"/>
        <scheme val="minor"/>
      </rPr>
      <t xml:space="preserve">         </t>
    </r>
  </si>
  <si>
    <r>
      <rPr>
        <b/>
        <sz val="11"/>
        <color rgb="FF000000"/>
        <rFont val="Calibri"/>
        <family val="2"/>
        <scheme val="minor"/>
      </rPr>
      <t>CAMPUS:</t>
    </r>
    <r>
      <rPr>
        <sz val="11"/>
        <color rgb="FF000000"/>
        <rFont val="Calibri"/>
        <family val="2"/>
        <scheme val="minor"/>
      </rPr>
      <t xml:space="preserve">  Sede Neiva - Cra 1. Calle 28 Avenida Pastrana Borrero PBX: 8754753</t>
    </r>
  </si>
  <si>
    <t>SERVICIOS PRESTADOS</t>
  </si>
  <si>
    <t xml:space="preserve">    No. Participantes</t>
  </si>
  <si>
    <t>Deporte formativo</t>
  </si>
  <si>
    <t>Deporte representativo</t>
  </si>
  <si>
    <t>Actividades recreativas ( estudiantes)</t>
  </si>
  <si>
    <t>GRAN TOTAL</t>
  </si>
  <si>
    <t xml:space="preserve">PROGRAMA </t>
  </si>
  <si>
    <t xml:space="preserve">EVEN.  INTERNOS </t>
  </si>
  <si>
    <t xml:space="preserve">    EVENTOS                EXTERNOS </t>
  </si>
  <si>
    <t xml:space="preserve">    TOTAL           EVENTOS </t>
  </si>
  <si>
    <t xml:space="preserve">EVENTOS </t>
  </si>
  <si>
    <t xml:space="preserve">Total de eventos  programados </t>
  </si>
  <si>
    <t xml:space="preserve">Porcentaje de cumplimientos </t>
  </si>
  <si>
    <t>ACTIVIDAD</t>
  </si>
  <si>
    <t>No. EVENTOS</t>
  </si>
  <si>
    <t>ASISTENTES</t>
  </si>
  <si>
    <t>Julio</t>
  </si>
  <si>
    <t>NOMBRE TALLER</t>
  </si>
  <si>
    <t xml:space="preserve">NOMBRE  </t>
  </si>
  <si>
    <t>Fuente: Bienestar Universitario – extensión cultural</t>
  </si>
  <si>
    <t>MEDICINA PREVENTIVA Y DEL TRABAJO</t>
  </si>
  <si>
    <t>No. ASITENTES</t>
  </si>
  <si>
    <t>HIGIENE Y SEGURIDAD INDUSTRIAL</t>
  </si>
  <si>
    <t>Fuente: Bienestar Universitario – Salud Ocupacional</t>
  </si>
  <si>
    <t>FONDO DOCUMENTAL / COLECCIONES</t>
  </si>
  <si>
    <t>GENERAL</t>
  </si>
  <si>
    <t>REFERENCIA</t>
  </si>
  <si>
    <t>HEMEROGRÁFICA</t>
  </si>
  <si>
    <t>Títulos</t>
  </si>
  <si>
    <t>Ejemplares</t>
  </si>
  <si>
    <t>000-099</t>
  </si>
  <si>
    <t>Obras generales, Bibliotecología, Sistemas, Periodismo.</t>
  </si>
  <si>
    <t>100-199</t>
  </si>
  <si>
    <t>Filosofía, Psicología, lógica, ética.</t>
  </si>
  <si>
    <t>200-299</t>
  </si>
  <si>
    <t>300-399</t>
  </si>
  <si>
    <t>400-499</t>
  </si>
  <si>
    <t>Lingüística</t>
  </si>
  <si>
    <t>500-599</t>
  </si>
  <si>
    <t>600-699</t>
  </si>
  <si>
    <t>700-799</t>
  </si>
  <si>
    <t>800-899</t>
  </si>
  <si>
    <t xml:space="preserve">900-999 </t>
  </si>
  <si>
    <t>Geografía, Historia, Biografías, entre otros</t>
  </si>
  <si>
    <t>Ítems</t>
  </si>
  <si>
    <t>BASE DE DATOS</t>
  </si>
  <si>
    <t>Nombre</t>
  </si>
  <si>
    <t>Nivel 1 Inducción</t>
  </si>
  <si>
    <t>Nivel 2 Antiguos</t>
  </si>
  <si>
    <t>Nivel 3 Investigador</t>
  </si>
  <si>
    <t>ITEM</t>
  </si>
  <si>
    <t>Ingeniería Desarrollo de Software</t>
  </si>
  <si>
    <t>Licenciatura en Pedagogía Infantil</t>
  </si>
  <si>
    <t>CONCEPTO</t>
  </si>
  <si>
    <t>1- INGRESOS CORRIENTES</t>
  </si>
  <si>
    <t>Derechos académicos</t>
  </si>
  <si>
    <t>Ventas de bienes y servicios</t>
  </si>
  <si>
    <t>Operaciones Comerciales</t>
  </si>
  <si>
    <t>Otras Rentas Propias</t>
  </si>
  <si>
    <t>Presupuesto Departamental</t>
  </si>
  <si>
    <t>Funcionamiento</t>
  </si>
  <si>
    <t>C- Aportes -SGR.-</t>
  </si>
  <si>
    <t>2- RECURSOS DE CAPITAL</t>
  </si>
  <si>
    <t>Recursos del Balance</t>
  </si>
  <si>
    <t>Recuperación Cartera</t>
  </si>
  <si>
    <t>PRESUPUESTO INICIAL</t>
  </si>
  <si>
    <t>ADICIONES Y/O DISMINUCIONES</t>
  </si>
  <si>
    <t>PRESUPUESTO DEFINITIVO</t>
  </si>
  <si>
    <t>PRESUPUESTO EJECUTADO</t>
  </si>
  <si>
    <t>FUNCIONAMIENTO</t>
  </si>
  <si>
    <t>Gastos de Personal</t>
  </si>
  <si>
    <t>Gastos Generales</t>
  </si>
  <si>
    <t>INVERSIÓN</t>
  </si>
  <si>
    <t>GASTOS DE PRODUCCIÓN Y COMERCIALIZACIÓN</t>
  </si>
  <si>
    <t>NOMBRE PROYECTO O ACTIVIDAD</t>
  </si>
  <si>
    <t>BREVE DESCRIPCION</t>
  </si>
  <si>
    <t>NOMBRE DE PARTICIPANTES</t>
  </si>
  <si>
    <t>No. de Beneficiarios</t>
  </si>
  <si>
    <t>TIPO DE PROYECCIÓN SOCIAL (')</t>
  </si>
  <si>
    <t>Solidaria</t>
  </si>
  <si>
    <t>Asistencial</t>
  </si>
  <si>
    <t>Remunerada</t>
  </si>
  <si>
    <t>X</t>
  </si>
  <si>
    <t>GERMAN DARIO HEMBUZ FALLA</t>
  </si>
  <si>
    <t>x</t>
  </si>
  <si>
    <t>ILEUSCO</t>
  </si>
  <si>
    <t>ZULLY CUELLAR LOPEZ</t>
  </si>
  <si>
    <t>YINETH MEDINA</t>
  </si>
  <si>
    <t>Asesoría del componente íctico relacionado a los estudios ecológicos de la fauna íctica y de biología pesquera, así como los lineamientos para el programa de repoblamiento en los sistemas acuáticos del área de influencia del proyecto hidroeléctrico el Quimbo</t>
  </si>
  <si>
    <t>JACQUELIN GARCÍA PÁEZ</t>
  </si>
  <si>
    <t>FACULTAD DE  CIENCIAS POLITICAS Y JURIDICAS</t>
  </si>
  <si>
    <t>YIVY SALAZAR PARRA</t>
  </si>
  <si>
    <t>Cuidado domiciliario: soporte al cuidado y al cuidador</t>
  </si>
  <si>
    <t>JOSE SALGADO</t>
  </si>
  <si>
    <t xml:space="preserve">Fuente : Direccion General de Proyección Social </t>
  </si>
  <si>
    <t>PROGRAMA ACADÉMICO</t>
  </si>
  <si>
    <t>Numero de Estudiantes</t>
  </si>
  <si>
    <t xml:space="preserve">PROGRAMA ADMINISTRACCION DE EMPRESAS </t>
  </si>
  <si>
    <t xml:space="preserve">PROGRAMA ADMINISTRACCION FINANCIERA </t>
  </si>
  <si>
    <t xml:space="preserve">PROGRAMA CIENCIAS JURIDICAS Y POLITICAS </t>
  </si>
  <si>
    <t xml:space="preserve">PROGRAMA -DERECHO </t>
  </si>
  <si>
    <t xml:space="preserve">PROGRAMA COMUNICACIÓN SOCIAL Y PERIODISMO </t>
  </si>
  <si>
    <t xml:space="preserve">PROGRAMA CONTADURIA </t>
  </si>
  <si>
    <t xml:space="preserve">PROGRAMA CONTADURIA PUBLICA </t>
  </si>
  <si>
    <t>PROGRAMA DE LICENCIATURA , ARTES Y CULTURA</t>
  </si>
  <si>
    <t xml:space="preserve">PROGRAMA DE PSICOLOGIA </t>
  </si>
  <si>
    <t xml:space="preserve">PROGRAMA ECONOMIA </t>
  </si>
  <si>
    <t>PROGRAMA LICENCIATURA EN CIENCIAS NATURALES</t>
  </si>
  <si>
    <t xml:space="preserve">PROGRAMA LICENCIATURA EN EDUCACIÓN FISICA </t>
  </si>
  <si>
    <t xml:space="preserve">PROGRAMA LICENCIATURA EN LENGUA CASTELLANA </t>
  </si>
  <si>
    <t>PROGRAMA LICENCIATURA EN PEDAGOGIA INFANTIL</t>
  </si>
  <si>
    <t xml:space="preserve">PROGRAMA TECNOLOGIA EN ADMINISTRACCION DE EMPRESAS </t>
  </si>
  <si>
    <t xml:space="preserve">PROGRAMA TECNOLOGIA EN GESTION FINANCIERA </t>
  </si>
  <si>
    <t>Movilidad</t>
  </si>
  <si>
    <t>Eventos Nacionales</t>
  </si>
  <si>
    <t>Eventos Internacionales</t>
  </si>
  <si>
    <t>Docentes</t>
  </si>
  <si>
    <t>Administrativo</t>
  </si>
  <si>
    <t>Conferencista</t>
  </si>
  <si>
    <t>Intercambio Académico</t>
  </si>
  <si>
    <t>Pasantía o Práctica Profesional</t>
  </si>
  <si>
    <t>Cursos</t>
  </si>
  <si>
    <t>Estudio de alta formación</t>
  </si>
  <si>
    <t>Participación en Eventos</t>
  </si>
  <si>
    <t>TIPO DE PRODUCTO/AÑO</t>
  </si>
  <si>
    <t>Libros</t>
  </si>
  <si>
    <t>Capítulo de libros</t>
  </si>
  <si>
    <t>Artículos en SCOPUS</t>
  </si>
  <si>
    <t xml:space="preserve">Ciencias Exactas y Naturales </t>
  </si>
  <si>
    <t>Al año 2016 la Universidad Surcolombiana cuenta con 4 Sedes Propias: Neiva (NEI), Garzón (GAR), La Plata (PLA) y Pitalito (PIT), además, posee una Granja Experimental en el municipio de Palermo (GEX) y una Sede Social Recreacional en Letrán (LET) del municipio de Yaguará, adscritas a la Sede Neiva (ver 2.1). La tenencia de predios es conforme al siguiente cuadro:</t>
  </si>
  <si>
    <t xml:space="preserve">NOMBRE DEL PREDIO </t>
  </si>
  <si>
    <t>TENENCIA</t>
  </si>
  <si>
    <t>ESCRITURA No. - NOTARIA - FECHA</t>
  </si>
  <si>
    <t>AREA (m2)</t>
  </si>
  <si>
    <t>SEDE  NEIVA</t>
  </si>
  <si>
    <t>LOTE No. 1 - Cr 1 26-67 Cándido Leguizamo</t>
  </si>
  <si>
    <t>Propiedad</t>
  </si>
  <si>
    <t>860 - Primera - 22/05/2003</t>
  </si>
  <si>
    <t>28.644.33</t>
  </si>
  <si>
    <t>LOTE No. 2 - Cr 1 26-67 Cándido Leguizamo</t>
  </si>
  <si>
    <t>592 - Primera – 28/03/1977</t>
  </si>
  <si>
    <t>FACULTAD DE SALUD - Cl 9 15-00 Altico</t>
  </si>
  <si>
    <t>3365 - Tercera – 21/12/2004</t>
  </si>
  <si>
    <t>EDIFICIO DE POSGRADOS -  Cr 5 23-40 Sevilla</t>
  </si>
  <si>
    <t>88 - Segunda – 23/01/2006</t>
  </si>
  <si>
    <t>CASA ALTICO -  Cr 10 3a-64 Altico</t>
  </si>
  <si>
    <t>Comodato INAT</t>
  </si>
  <si>
    <t>NO APLICA</t>
  </si>
  <si>
    <t xml:space="preserve">P.13 CAJA AGRARIA - Cl 7 6-27 - CONSULTORIO JURÍDICO </t>
  </si>
  <si>
    <t>CENTRO COMERCIAL POPULAR LOS COMUNEROS - LOCAL 2379</t>
  </si>
  <si>
    <t>1631-Segunda-01/08/2014</t>
  </si>
  <si>
    <t>CENTRO COMERCIAL POPULAR LOS COMUNEROS - LOCAL 2010</t>
  </si>
  <si>
    <t>CENTRO COMERCIAL POPULAR LOS COMUNEROS - LOCAL 2381</t>
  </si>
  <si>
    <t>LOTE RURAL TRAPICHITO NUEVO 2</t>
  </si>
  <si>
    <t>2810- Segunda- 20/12/2011</t>
  </si>
  <si>
    <t>809 - Primera – 18/05/1979</t>
  </si>
  <si>
    <t>SEDE SOCIAL LETRAN</t>
  </si>
  <si>
    <t>221 - Única Yaguara – 12/12/1997</t>
  </si>
  <si>
    <t xml:space="preserve">MUNICIPIO DE LA PLATA       </t>
  </si>
  <si>
    <t>1412 - Única La Plata – 30/12/1994</t>
  </si>
  <si>
    <t xml:space="preserve">MUNICIPIO DE GARZON        </t>
  </si>
  <si>
    <t xml:space="preserve">483 - Única Garzón – 16/03/1992 </t>
  </si>
  <si>
    <t>MUNICIPIO DE PITALITO       Vereda el Macal</t>
  </si>
  <si>
    <t xml:space="preserve">4220 - Segunda de Pit - 27/12/2007 </t>
  </si>
  <si>
    <t>Plano 1. Localización Sub-Sedes Neiva</t>
  </si>
  <si>
    <t>Plano 2. Localización Sede Central</t>
  </si>
  <si>
    <t>05-Artes,</t>
  </si>
  <si>
    <t>06-Registro y Control,</t>
  </si>
  <si>
    <t>07-Laboratorios de ciencias básicas,</t>
  </si>
  <si>
    <t>08-Subestacion,</t>
  </si>
  <si>
    <t>09-Aulas UNO,</t>
  </si>
  <si>
    <t>13-Facultad de Educación,</t>
  </si>
  <si>
    <t>14-Aulas DOS,</t>
  </si>
  <si>
    <t>15-Cafeteria Cine Café,</t>
  </si>
  <si>
    <t>16-Aulas TRES,</t>
  </si>
  <si>
    <t>17-Aulas CUATRO,</t>
  </si>
  <si>
    <t>18- Aulas CINCO,</t>
  </si>
  <si>
    <t>20-Restaurante Estudiantil,</t>
  </si>
  <si>
    <t>21-Coliseo,</t>
  </si>
  <si>
    <t>22-Centro de inglés,</t>
  </si>
  <si>
    <t>26-Gimnasio,</t>
  </si>
  <si>
    <t>25-Programa de Educación Física</t>
  </si>
  <si>
    <t>27-Facultad Ingeniería, y</t>
  </si>
  <si>
    <t>30-Facultad de Economía y administración.</t>
  </si>
  <si>
    <t>Además de una plazoleta, una piscina, un polideportivo, tres casetas para celaduría (03-04-12-24), 2 casetas para ventas de comestibles, un kiosco de sala informal para estudiantes, campo de fútbol y pista atlética, dos polideportivos, un escenario multicultural, una laguna, tres parqueaderos descubiertos y 1 cubierto, dos subestaciones eléctricas, zonas verdes y una zona de reserva para futuras ampliaciones.</t>
  </si>
  <si>
    <t>Se designa así a las instalaciones ubicadas en el Barrio Sevilla, Carrera 5 23-40, donde se encuentra el Bloque 65 (ver 3.3, 3.5.2 y Plano 3) y funciona allí la Administración Central de la Universidad.</t>
  </si>
  <si>
    <t>Plano 3. Localización Sede Torre Administrativa</t>
  </si>
  <si>
    <t>Se denomina así a las instalaciones en el Barrio Altico Ubicada en la calle 9 con carrera 14, donde se encuentra la Facultad de Salud con los bloques (ver 3.3, 3.5.3 y Plano 4):</t>
  </si>
  <si>
    <t>Plano 4. Localización Sede Salud</t>
  </si>
  <si>
    <t>50-Laboratorios;</t>
  </si>
  <si>
    <t>51-aulas,</t>
  </si>
  <si>
    <t>52-Administrativo;</t>
  </si>
  <si>
    <t>53-Doctorados;</t>
  </si>
  <si>
    <t>54-Bioterio y</t>
  </si>
  <si>
    <t>55-Sala de cirugía experimental, un polideportivo, parqueaderos descubiertos, zonas verdes y una zona de reserva para futuras ampliaciones. A esta subsede también comparte sus instalaciones el Hospital General de Neiva “HERNANDO MONCALEANO”, para práctica y residencia de los programas académicos relacionados con las Áreas de la Salud.</t>
  </si>
  <si>
    <t xml:space="preserve">Se distingue así a la edificación del Barrio Altico Cra 10 3A-64 (ver 3.3, 3.5.4 y Plano 5) donde funcionan programas y proyectos de Investigación y Punto Vive Digital (PVD) </t>
  </si>
  <si>
    <t>Plano 5. Localización Sede Altico</t>
  </si>
  <si>
    <t>Está Ubicado en el Barrio Centro en la cll 7 con cra 6, piso 13 del Edifico de la Caja Agraria (ver 3.3, 3.5.5 y Plano 6), destinado para programas y proyectos de investigación para el programa de derecho.</t>
  </si>
  <si>
    <t>Plano 6. Localización Sede Caja Agraria</t>
  </si>
  <si>
    <t>Este Centro Comercial Ubicado en la Carrera 2 con Calle 7 y 8 (ver 3.3, 3.5.6 y Plano 7) donde funciona el Consultorio Jurídico, el Centro de Conciliaciones y atención a Desplazados, para las prácticas del programa de derecho; además consultorio de Psicología y Grupos de Investigación de la Facultad de Ciencias Sociales y Humanas.</t>
  </si>
  <si>
    <t>Plano 7: Localización Sede Comuneros</t>
  </si>
  <si>
    <t>Se denomina así a la infraestructura del lote denominado “OPIA” en el Municipio de Palermo, con una extensión de 30 Ha; donde hacen prácticas los estudiantes de Ingeniería Agrícola.</t>
  </si>
  <si>
    <t>Esta Sede en la vereda LETRAN del Municipio de Yaguara contiene cabañas para alojamiento de visitantes y del administrador, auditorio, laboratorios, zona social con cocina, campo de futbol, piscina, parqueaderos y zonas verdes y herbario.</t>
  </si>
  <si>
    <t>SEDE GARZON</t>
  </si>
  <si>
    <t>Esta Sede contiene bloques (ver 3.4 y 3.6) de aulas, de laboratorios, administración y cafetería, además de portería, parqueaderos, gradería al aire libre, un polideportivo y zonas libres.</t>
  </si>
  <si>
    <t>Sede ubicada en la vereda el Macal del Municipio de la Pitalito. Cuenta con bloques (ver 3.4, 3.7 y plano 6) en dos pisos para aulas, biblioteca y administración, además portería, parqueaderos, 4 polideportivos con kiosco, zonas verdes y zonas de futuras construcciones.</t>
  </si>
  <si>
    <t>Esta Sede contiene bloques (ver 3.4, 3.8 y plano 7) de aulas, administración y aula múltiple, además parqueaderos, 1 polideportivo, zonas verdes y zonas de futuras construcciones.</t>
  </si>
  <si>
    <t>TIPO</t>
  </si>
  <si>
    <t>No. de Espacio</t>
  </si>
  <si>
    <t>Área</t>
  </si>
  <si>
    <t>Capacidad Promedio</t>
  </si>
  <si>
    <t>Capacidad Total</t>
  </si>
  <si>
    <t xml:space="preserve">a. Áreas para Procesos de enseñanza-aprendizaje </t>
  </si>
  <si>
    <t>Aulas de clase</t>
  </si>
  <si>
    <t>Aulas especializadas</t>
  </si>
  <si>
    <t xml:space="preserve">Laboratorios  y talleres </t>
  </si>
  <si>
    <t>b. Áreas para Procesos de soporte académico</t>
  </si>
  <si>
    <t>Aula de música</t>
  </si>
  <si>
    <t>Bibliotecas</t>
  </si>
  <si>
    <t xml:space="preserve">Centros de Recursos Educativos </t>
  </si>
  <si>
    <t>Salas computo</t>
  </si>
  <si>
    <t>Salas de proyecciones</t>
  </si>
  <si>
    <t>Auditorios</t>
  </si>
  <si>
    <t>c. Áreas para Procesos administrativos</t>
  </si>
  <si>
    <t>Oficinas Administrativas</t>
  </si>
  <si>
    <t>Oficinas DOCENTE-ADMINISTRATIVA</t>
  </si>
  <si>
    <t>Centro de redes</t>
  </si>
  <si>
    <t>Sala Multiuso</t>
  </si>
  <si>
    <t>Oficinas docentes</t>
  </si>
  <si>
    <t>Registro y control académico</t>
  </si>
  <si>
    <t>Archivo y correspondencia</t>
  </si>
  <si>
    <t>d. Áreas para Procesos de Bienestar</t>
  </si>
  <si>
    <t>Consultorios de Bienestar</t>
  </si>
  <si>
    <t>Gimnasio fuerza - tenis de mesa</t>
  </si>
  <si>
    <t>Coliseo</t>
  </si>
  <si>
    <t>Gimnasio</t>
  </si>
  <si>
    <t>e. Áreas para Procesos de soporte general</t>
  </si>
  <si>
    <t>Baterías sanitarias</t>
  </si>
  <si>
    <t>Servicios Generales</t>
  </si>
  <si>
    <t>Servicios Complementarios</t>
  </si>
  <si>
    <t>Áreas de circulación</t>
  </si>
  <si>
    <t>f. Áreas libres</t>
  </si>
  <si>
    <t>Escenarios Deportivos descubiertos</t>
  </si>
  <si>
    <t>Zonas Duras</t>
  </si>
  <si>
    <t>Zonas Verdes</t>
  </si>
  <si>
    <t>Planta Física</t>
  </si>
  <si>
    <t>OTRAS</t>
  </si>
  <si>
    <t xml:space="preserve">Metros cuadrados de área de lotes </t>
  </si>
  <si>
    <t>Metros cuadrados de área total construida</t>
  </si>
  <si>
    <t>Metros cuadrados de área útil (construida destinada a actividades académicas, es decir, a docencia, investigación y extensión y sin incluir oficinas de profesores)</t>
  </si>
  <si>
    <t>Metros cuadrados de área construida destinada a actividades deportivas</t>
  </si>
  <si>
    <t>Metros cuadrados de área de aulas</t>
  </si>
  <si>
    <t>Metros cuadrados de área de laboratorios</t>
  </si>
  <si>
    <t>Número de aulas de clase.</t>
  </si>
  <si>
    <t>Número de asientos promedio por aula</t>
  </si>
  <si>
    <t>Número de aulas de cómputo.</t>
  </si>
  <si>
    <t>Número de auditorios</t>
  </si>
  <si>
    <t xml:space="preserve">Número de laboratorios y talleres especializados </t>
  </si>
  <si>
    <t>Número de aulas especializadas (gimnasio de fisioterapia, etc)</t>
  </si>
  <si>
    <t>Sumatoria de puestos disponibles en las aulas de clase</t>
  </si>
  <si>
    <t>Sumatoria de puestos disponibles en laboratorios y talleres especializados.</t>
  </si>
  <si>
    <t>CENTRAL</t>
  </si>
  <si>
    <t>SALUD</t>
  </si>
  <si>
    <t>POSTGRADO Y ADMITIVO</t>
  </si>
  <si>
    <t>CASA ALTICO</t>
  </si>
  <si>
    <t>P13 CAJA AGRARIA</t>
  </si>
  <si>
    <t>COMUNEROS</t>
  </si>
  <si>
    <t>TOTAL NEIVA</t>
  </si>
  <si>
    <t>Cant.</t>
  </si>
  <si>
    <t xml:space="preserve">Capacidad </t>
  </si>
  <si>
    <t xml:space="preserve">a. Procesos de enseñanza </t>
  </si>
  <si>
    <t>b. Procesos de soporte acad.</t>
  </si>
  <si>
    <t>c. Procesos administrativos</t>
  </si>
  <si>
    <t>d. Procesos de Bienestar</t>
  </si>
  <si>
    <t>e. Procesos de soporte general</t>
  </si>
  <si>
    <t>No.        Espacio</t>
  </si>
  <si>
    <t>b. Procesos de soporte académico</t>
  </si>
  <si>
    <t xml:space="preserve">Dependencia </t>
  </si>
  <si>
    <t xml:space="preserve">3.5.1 NEIVA CENTRAL </t>
  </si>
  <si>
    <t xml:space="preserve">3.5.2. NEIVA TORRE ADMINISTRATIVA Y POSGRADOS </t>
  </si>
  <si>
    <t xml:space="preserve">BQ 65 - BLOQUE TORRE ADMINISTRATIVA - POSTGRADOS </t>
  </si>
  <si>
    <t xml:space="preserve">3.5.3. NEIVA SALUD </t>
  </si>
  <si>
    <t xml:space="preserve">BQ 50 - SALUD ANFITEATRO </t>
  </si>
  <si>
    <t xml:space="preserve">BQ 51 - SALUD AULAS </t>
  </si>
  <si>
    <t xml:space="preserve">BQ 52 - SALUD ADMINISTRACION-CAFETERIA </t>
  </si>
  <si>
    <t>BQ 53 - LA CASITA</t>
  </si>
  <si>
    <t xml:space="preserve">BQ 54 - SALUD SALA EXPERIMETAL </t>
  </si>
  <si>
    <t xml:space="preserve">BQ 55 - SALUD BIOTERIO </t>
  </si>
  <si>
    <t xml:space="preserve">3.5.4. NEIVA P13 CAJA AGRARIA </t>
  </si>
  <si>
    <t xml:space="preserve">BQ 61 - PROYECCION SOCIAL </t>
  </si>
  <si>
    <t xml:space="preserve">3.5.5. NEIVA ALTICO </t>
  </si>
  <si>
    <t xml:space="preserve">BQ 60 - PROYECCION SOCIAL </t>
  </si>
  <si>
    <t>3.5.6. NEIVA COMUNEROS</t>
  </si>
  <si>
    <t>BQ 63 – PROYECCION SOCIAL</t>
  </si>
  <si>
    <t>Dependencia</t>
  </si>
  <si>
    <t>Área construida o utilizada (M2)</t>
  </si>
  <si>
    <t>BQ K - POLIDEPORTIVO</t>
  </si>
  <si>
    <t>Sede Neiva</t>
  </si>
  <si>
    <t>Otras Sedes*</t>
  </si>
  <si>
    <t>Área Construida</t>
  </si>
  <si>
    <t>Sede Garzón</t>
  </si>
  <si>
    <t>Sede La Plata</t>
  </si>
  <si>
    <t>Sede Pitalito</t>
  </si>
  <si>
    <t>Distribución del Campus Universitario</t>
  </si>
  <si>
    <t>M2</t>
  </si>
  <si>
    <t>Áreas para procesos enseñanza aprendizaje</t>
  </si>
  <si>
    <t>Áreas para procesos de soporte Académico</t>
  </si>
  <si>
    <t>Áreas para procesos Administrativos</t>
  </si>
  <si>
    <t>Áreas para procesos de Bienestar</t>
  </si>
  <si>
    <t>Áreas para procesos de soporte general</t>
  </si>
  <si>
    <t>Áreas libres y zonas verdes</t>
  </si>
  <si>
    <t>* Garzón, La Plata, Pitalito, Granja Experimental,  Centro Recreacional Letrán</t>
  </si>
  <si>
    <t>Objetivo:</t>
  </si>
  <si>
    <t>CANTIDAD</t>
  </si>
  <si>
    <t>MARCA</t>
  </si>
  <si>
    <t>MODELO</t>
  </si>
  <si>
    <t>PROCESADOR – GHZ</t>
  </si>
  <si>
    <t>RAM-GB</t>
  </si>
  <si>
    <t>DISCO -GB</t>
  </si>
  <si>
    <t>S.O</t>
  </si>
  <si>
    <t>HP</t>
  </si>
  <si>
    <t>Proliant ML 350</t>
  </si>
  <si>
    <t>2 P Intel Xeon 3.2</t>
  </si>
  <si>
    <t>Linux</t>
  </si>
  <si>
    <t>Proliant DL 380 G3</t>
  </si>
  <si>
    <t>2 P Intel Xeon 2.8</t>
  </si>
  <si>
    <t>Proliant ML 350 G4</t>
  </si>
  <si>
    <t>2 P Intel Xeon 3.4</t>
  </si>
  <si>
    <t>2 P  Intel Xeon 3.2</t>
  </si>
  <si>
    <t>Proliant DL 585 G7</t>
  </si>
  <si>
    <t>4 P AMD Opteron (tm) 6176 SE 2.29</t>
  </si>
  <si>
    <t>Windows 2008 server</t>
  </si>
  <si>
    <t>9.4</t>
  </si>
  <si>
    <t>Proliant DL 380 G4</t>
  </si>
  <si>
    <t>2 P Intel Xeon 3.6</t>
  </si>
  <si>
    <t>DL 380G-6</t>
  </si>
  <si>
    <t>2 P Intel Xeon x 5560 2.8 ghz</t>
  </si>
  <si>
    <t>DELL</t>
  </si>
  <si>
    <t>Power Edge</t>
  </si>
  <si>
    <t xml:space="preserve"> Intel Xeon 3040 1.86</t>
  </si>
  <si>
    <t>4 P AMD Opteron (tm) 6180 SE 2.50</t>
  </si>
  <si>
    <t xml:space="preserve">HP </t>
  </si>
  <si>
    <t>2 Procesadores E5 2680v3 Por servidor</t>
  </si>
  <si>
    <t>512 por servidor</t>
  </si>
  <si>
    <t>2 TB por servidor</t>
  </si>
  <si>
    <t>DL 160 G9</t>
  </si>
  <si>
    <t>2 Procesadores E5 2630V3 Por servidor</t>
  </si>
  <si>
    <t>160 por servidor</t>
  </si>
  <si>
    <t>3  TB por servidor</t>
  </si>
  <si>
    <t>Computadores (Personales, Portátiles, Tables)</t>
  </si>
  <si>
    <t>Impresoras</t>
  </si>
  <si>
    <t>Videoproyectores</t>
  </si>
  <si>
    <t>VERSION</t>
  </si>
  <si>
    <t>Oracle</t>
  </si>
  <si>
    <t>8I</t>
  </si>
  <si>
    <t>Orcale</t>
  </si>
  <si>
    <t>10G</t>
  </si>
  <si>
    <t>TIPO DESARROLLO</t>
  </si>
  <si>
    <t>PAQUETE</t>
  </si>
  <si>
    <t># DE LICENCIAS</t>
  </si>
  <si>
    <t>TIPO DE LICENCIA</t>
  </si>
  <si>
    <t>Microsoft Office en la modadlidad de Campuss Agreement</t>
  </si>
  <si>
    <t>Contrato de Uso para toda la Universidad</t>
  </si>
  <si>
    <t xml:space="preserve">Se renueva anualmente </t>
  </si>
  <si>
    <t>Macromedia</t>
  </si>
  <si>
    <t>Perpetua</t>
  </si>
  <si>
    <t>Microsoft Office</t>
  </si>
  <si>
    <t>PUNTA A</t>
  </si>
  <si>
    <t>PUNTA B</t>
  </si>
  <si>
    <t>BW</t>
  </si>
  <si>
    <t>CIR/REUSO</t>
  </si>
  <si>
    <t>MEDIO</t>
  </si>
  <si>
    <t>Fibra Óptica</t>
  </si>
  <si>
    <t>Fac. Salud</t>
  </si>
  <si>
    <t>Hospital</t>
  </si>
  <si>
    <t>Internet</t>
  </si>
  <si>
    <t>Antenas inalámbricas</t>
  </si>
  <si>
    <t>PUERTOS</t>
  </si>
  <si>
    <t>Router</t>
  </si>
  <si>
    <t>Cisco</t>
  </si>
  <si>
    <t>FireWall</t>
  </si>
  <si>
    <t>Check Point</t>
  </si>
  <si>
    <t>Switch</t>
  </si>
  <si>
    <t>3com</t>
  </si>
  <si>
    <t>5500-EI</t>
  </si>
  <si>
    <t>Controladora inalámbrica</t>
  </si>
  <si>
    <t>WX2200</t>
  </si>
  <si>
    <t>MSM760</t>
  </si>
  <si>
    <t>MSM 430</t>
  </si>
  <si>
    <t>MSM 460</t>
  </si>
  <si>
    <t>CISCO</t>
  </si>
  <si>
    <t>MCU</t>
  </si>
  <si>
    <t>POLYCOM</t>
  </si>
  <si>
    <t>MGC+50 ReadiConvene IP Base Pack 16 Port, Fully TX/CP @ 768k</t>
  </si>
  <si>
    <t>Presenter</t>
  </si>
  <si>
    <t>VSX 7400e</t>
  </si>
  <si>
    <t>VSX 7400s</t>
  </si>
  <si>
    <t>VSX 6400s</t>
  </si>
  <si>
    <t>Càmara adicional</t>
  </si>
  <si>
    <t>PTZ</t>
  </si>
  <si>
    <t>NEC</t>
  </si>
  <si>
    <t>3000 LUMENS XGA</t>
  </si>
  <si>
    <t>Càmara de documentos</t>
  </si>
  <si>
    <t>LUMENS</t>
  </si>
  <si>
    <t>VT700</t>
  </si>
  <si>
    <t>Telones Elèctricos</t>
  </si>
  <si>
    <t>2.40m x 2.40m</t>
  </si>
  <si>
    <t>TIPO DE USUARIO</t>
  </si>
  <si>
    <t>No Cuentas</t>
  </si>
  <si>
    <t xml:space="preserve">Personal Administrativo </t>
  </si>
  <si>
    <t xml:space="preserve">(Administrativos, Trabajadores Oficiales, Contratistas)     </t>
  </si>
  <si>
    <t>Docentes Planta</t>
  </si>
  <si>
    <t>(Ocasionales, Visitantes, Medio Tiempo)</t>
  </si>
  <si>
    <t>Catedráticos</t>
  </si>
  <si>
    <t>Correos Dependencias</t>
  </si>
  <si>
    <t>Recursos Físicos</t>
  </si>
  <si>
    <t xml:space="preserve">SEDE </t>
  </si>
  <si>
    <t>No SALAS</t>
  </si>
  <si>
    <t>Código SNIES</t>
  </si>
  <si>
    <t>Modalidad del Convenio</t>
  </si>
  <si>
    <t xml:space="preserve"> Semestre</t>
  </si>
  <si>
    <t>Nombre de la IES en el exterior</t>
  </si>
  <si>
    <t>País</t>
  </si>
  <si>
    <t>MEXICO</t>
  </si>
  <si>
    <t>CHILE</t>
  </si>
  <si>
    <t>ESTADOS UNIDOS</t>
  </si>
  <si>
    <t>ARGENTINA</t>
  </si>
  <si>
    <t>ESPAÑA</t>
  </si>
  <si>
    <t>BRASIL</t>
  </si>
  <si>
    <t>País de la IES</t>
  </si>
  <si>
    <t>ECUADOR</t>
  </si>
  <si>
    <t>FRANCIA</t>
  </si>
  <si>
    <t>PERU</t>
  </si>
  <si>
    <t>GUATEMALA</t>
  </si>
  <si>
    <t>Movilidad Internacional</t>
  </si>
  <si>
    <t>No. De Participantes</t>
  </si>
  <si>
    <t xml:space="preserve">Fuente: Vicerrectoría de Investigación y Proyección Social – Dirección General de Investigaciones – Universidad Surcolombiana  </t>
  </si>
  <si>
    <t>GRAFICA - COMPORTAMIENTO MATRICULA EN PREGRADO</t>
  </si>
  <si>
    <t>GRAFICA PROGRAMAS SALUD OCUPACIONAL</t>
  </si>
  <si>
    <t>B- Aportes del presupuesto Nacional</t>
  </si>
  <si>
    <t>A- Rentas propias</t>
  </si>
  <si>
    <t>EVOLUCION PRODUCTIVIDAD ACADEMICA EN LOS ULTIMOS 5 AÑOS</t>
  </si>
  <si>
    <t xml:space="preserve">GRAFICA EVOLUCION PRODUCTIVIDAD ACADEMICA </t>
  </si>
  <si>
    <t xml:space="preserve">La Sede Neiva está dotada con 8 Sub-Sedes </t>
  </si>
  <si>
    <t>2. Torre Administrativa (TAD)</t>
  </si>
  <si>
    <t>1. Central (CEN)</t>
  </si>
  <si>
    <t>3. Salud (SAL)</t>
  </si>
  <si>
    <t xml:space="preserve">7. Granja Experimental (GEX) </t>
  </si>
  <si>
    <t>6. Comuneros (COM)</t>
  </si>
  <si>
    <t>8. Social Recreacional Letrán (LET)</t>
  </si>
  <si>
    <t>4. Altico (ALT)</t>
  </si>
  <si>
    <t>5. Piso 13 de la Caja Agraria (CAG)</t>
  </si>
  <si>
    <t>02-Bienestar</t>
  </si>
  <si>
    <t xml:space="preserve">10-Facultad de Ciencias Exactas y Naturales   </t>
  </si>
  <si>
    <t>11-Talleres y Mantenimiento, Cafetería, Docentes y Administrativos</t>
  </si>
  <si>
    <t>Se denomina así a las instalaciones ubicadas en el Barrio Cándido Leguizamo Carrera 1 No. 26-67, donde se encuentran los Bloques</t>
  </si>
  <si>
    <t xml:space="preserve">Área construida o utilizada (M2) </t>
  </si>
  <si>
    <t>Total  Salas</t>
  </si>
  <si>
    <t>PAIS</t>
  </si>
  <si>
    <t>PARTICIPANTES</t>
  </si>
  <si>
    <t>HISTORICO ESTUDIANTES TOTALES MATRICULADOS EN PREGRADO NEIVA</t>
  </si>
  <si>
    <t>HISTORICO ESTUDIANTES MATRICULADO EN PREGRADO EN SEDES</t>
  </si>
  <si>
    <t>HISTORICO ESTUDIANTES MATRICULADO EN CONVENIOS EN NEIVA Y OTRAS SEDES</t>
  </si>
  <si>
    <t>HISTORICO ESTUDIANTES MATRICULADO EN POSTGRADOS NEIVA</t>
  </si>
  <si>
    <t xml:space="preserve">HISTORICO ESTUDIANTES MATRICULADO EN CONVENIOS </t>
  </si>
  <si>
    <t>GRAFICA DOCENTES TIEMPO COMPLETO EQUIVALENTE</t>
  </si>
  <si>
    <t>GRAFICA DE ESTUDIANTES EGRESADOS EN PREGRADO Y POSTGRADOS POR GENERO</t>
  </si>
  <si>
    <t xml:space="preserve">GRAFICA DE ESTUDIANTES GRADUADOS EN PREGRADO </t>
  </si>
  <si>
    <t xml:space="preserve">GRAFICA DE ESTUDIANTES EGRESADOS EN PREGRADO </t>
  </si>
  <si>
    <t>PRESENCIAL</t>
  </si>
  <si>
    <t>GRAFICA DE ESTUDIANTES GRADUADOS EN POSTGRADOS</t>
  </si>
  <si>
    <t>GRAFICA DE ESTUDIANTES EGRESADOS EN POSTGRADO</t>
  </si>
  <si>
    <t>2017-2</t>
  </si>
  <si>
    <t>GRAFICA ESTUDIANTES TOTALES MATRICULADOS EN PREGRADO POR FACULTADES</t>
  </si>
  <si>
    <t>GRAFICA SEMESTRE B - MATRICULADOS  EN PREGRADO  POR MODALIDAD DE INGRESO</t>
  </si>
  <si>
    <t>GRAFICA SEMESTRE A - MATRICULADOS  EN PREGRADO  POR MODALIDAD DE INGRESO</t>
  </si>
  <si>
    <t>GRAFICA ESTUDIANTES TOTALES MATRICULADOS EN POSTGRADO POR FACULTADES</t>
  </si>
  <si>
    <t>GRAFICA INSCRITOS EN PROGRAMAS DE PREGRADO POR RANGO DE EDADES</t>
  </si>
  <si>
    <t>GRAFICA MATRICULA TOTAL POR RANGO DE EDADES</t>
  </si>
  <si>
    <t xml:space="preserve">FACULTAD DE CIENCIAS EXACTAS Y NATURALES </t>
  </si>
  <si>
    <t>GRAFICA DOCENTES SEGÚN GENERO</t>
  </si>
  <si>
    <t>FINANCIACION MENOR CUANTIA, SEMILLEROS Y TRABAJOS DE GRADO</t>
  </si>
  <si>
    <t>SERVICIOS DE SALUD REALIZADOS A ESTUDIANTES</t>
  </si>
  <si>
    <t>SERVICIOS DE RESTAURANTE ESTUDIANTIL FAC. SALUD</t>
  </si>
  <si>
    <t>USO DEL SUELO</t>
  </si>
  <si>
    <t>INFRAESTRUCTURA FISICA DISPONIBLE</t>
  </si>
  <si>
    <t>SUB- SEDE CENTRAL (CEN)</t>
  </si>
  <si>
    <t>SUBSEDE TORRE ADMINISTRATIVA (TAD)</t>
  </si>
  <si>
    <t>SUBSEDE SALUD (SAL)</t>
  </si>
  <si>
    <t>SUB-SEDE ALTICO</t>
  </si>
  <si>
    <t>SUB-SEDE PISO 13 CAJA AGRARIA</t>
  </si>
  <si>
    <t>SUB-SEDE COMUNEROS</t>
  </si>
  <si>
    <t>SUB-SEDE GRANJA EXPERIMENTAL</t>
  </si>
  <si>
    <t>SUB-SEDE SOCIAL RECREACIONAL</t>
  </si>
  <si>
    <t>INMUEBLES DISPONIBLES, USO Y AREA POR USO DE LA UNIVERSIDAD SURCOLOMBIANA</t>
  </si>
  <si>
    <t xml:space="preserve">INFRAESTRUCTURA FISICA DISPONIBLE EN LAS SEDES DE LA UNIVERSIDAD SURCOLOMBIANA </t>
  </si>
  <si>
    <t>INMUEBLES DISPONIBLES, USO Y AREA SEDE NEIVA</t>
  </si>
  <si>
    <t>BLOQUES DISPONIBLES SEDES</t>
  </si>
  <si>
    <t>RECURSOS TECNOLÓGICOS</t>
  </si>
  <si>
    <t xml:space="preserve">SALAS DE INFORMÁTICA </t>
  </si>
  <si>
    <t>REDES DE INVESTIGACION Y EDUCACIÓN</t>
  </si>
  <si>
    <t>GRAFICA MOVILIDAD INTERNACIONAL</t>
  </si>
  <si>
    <t xml:space="preserve">
La Universidad Surcolombiana es una institución de Educación Superior, de carácter oficial, creada mediante la  Ley 13 de 1976. La Estructura Orgánica señala al Consejo Superior Universitario como máxima autoridad de la Institución.  El Rector es el representante legal de la Universidad y cuenta con el soporte del Comité Administrativo y el Consejo Académico.  La organización incluye tres (3) Vicerrectorías: La Académica, la Administrativa y de la Investigación y Proyección Social.  Dependientes de la  Vicerrectoría Académica se tienen siete(7) facultades:  Facultad de Economía y Administración, Facultad de Educación,  Facultad de Salud, Facultad de Ingeniería,  Facultad Ciencias Exactas y Naturales, Facultad Ciencias Humanas y Sociales y la Facultad de Derecho.</t>
  </si>
  <si>
    <t>La población estudiantil  de la Universidad Surcolombiana las estadísticas poblacionales correspondientes a los estudiantes de los programas a nivel de Pregrado y Postgrado.  Se describen las variables: Inscritos, Matrícula por primera vez, la Matricula Total y los Graduados.</t>
  </si>
  <si>
    <t>Personal Docente con que cuenta la Universidad  para sus actividades misionales,  tanto de planta como catedráticos, teniendo en cuenta la dedicación, los títulos y la categoría por semestres.  El Personal Administrativo clasificado por  niveles y cargos.</t>
  </si>
  <si>
    <t>Los Grupos de Investigación reconocidos y escalonados  por facultades durante estos años.</t>
  </si>
  <si>
    <t xml:space="preserve">Contiene las estadísticas más relevantes con relación al apoyo integral ofrecido por la universidad a toda su comunidad, en términos de salud,  tanto física como mental, oportunidades laborales, recreación y deporte, cultura, subsidios alimenticios y educativos. </t>
  </si>
  <si>
    <t>Presenta las estadísticas de las bibliotecas de la universidad, desarrollo de la colección bibliográfica por niveles de conocimiento, los préstamos por programas y los recursos bibliográficos adquiridos.</t>
  </si>
  <si>
    <t xml:space="preserve">Se relacionan las actividades a través de las cuales la Universidad Surcolombiana interactúa con su entorno en el cumplimiento de su función social como organización del conocimiento.  Refiere los diferentes de Proyección Social llevadas a cabo por las unidades académicas, convenios de cooperación internacional  y convenios para la realización de actividades de investigación. </t>
  </si>
  <si>
    <t>Para el cumplimiento de los objetivos misionales, la universidad surcolombiana cuenta con una infraestructura física (edificaciones) que se clasifica según la forma de tendencia de las mismas en sedes propias y sedes en arriendo y/o  convenio.</t>
  </si>
  <si>
    <t xml:space="preserve">Resumen de las principales actividades que realiza la Oficina de Relaciones Internacionales en la Universidad
</t>
  </si>
  <si>
    <t>2018-1</t>
  </si>
  <si>
    <t>INGENIERÍA AGROINDUSTRIAL(Reg. SNIES 105334)</t>
  </si>
  <si>
    <t>MAESTRIA EN ADMINISTRACION DE EMPRESAS</t>
  </si>
  <si>
    <t>MAESTRIA EN GERENCIA INTEGRAL DE PROYECTOS</t>
  </si>
  <si>
    <t>DOCTORADO EN CIENCIAS DE LA SALUD</t>
  </si>
  <si>
    <t>MAESTRIA EN ESTUDIOS INTERDISCIPLINARIOS DE LA COMPLEJIDAD</t>
  </si>
  <si>
    <t xml:space="preserve">► DESERCION UNIVERSIDAD SURCOLOMBIANA  </t>
  </si>
  <si>
    <t>DESERCIÓN UNIVERSIDAD SURCOLOMBIANA</t>
  </si>
  <si>
    <t>Periodo</t>
  </si>
  <si>
    <t>NO graduados</t>
  </si>
  <si>
    <t>Desertores</t>
  </si>
  <si>
    <t>Deserción</t>
  </si>
  <si>
    <t>Retención</t>
  </si>
  <si>
    <t>NEIVA - LICENCIATURA EN EDUCACIÓN FÍSICA, RECREACIÓN Y DEPORTE</t>
  </si>
  <si>
    <t>MAESTRÍA EN ADMINISTRACIÓN DE EMPRESAS</t>
  </si>
  <si>
    <t>MAESTRÍA EN GERENCIA INTEGRAL DE PROYECTOS</t>
  </si>
  <si>
    <t>NEIVA - MAESTRÍA EN EDUCACIÓN FÍSICA</t>
  </si>
  <si>
    <t>NEIVA - MAESTRÍA EN DIDACTICA DEL INGLÉS</t>
  </si>
  <si>
    <t xml:space="preserve">NEIVA - ESPECIALIZACIÓN EN ALTA GERENCIA </t>
  </si>
  <si>
    <t>NEIVA - ESPECIALIZACIÓN EN CIRUGIA GENERAL *</t>
  </si>
  <si>
    <t xml:space="preserve">NEIVA - ESPECIALIZACIÓN EN EPIDEMIOLOGÍA </t>
  </si>
  <si>
    <t xml:space="preserve">NEIVA - ESPECIALIZACIÓN EN GERENCIA TRIBUTARIA </t>
  </si>
  <si>
    <t xml:space="preserve">NEIVA - ESPECIALIZACIÓN EN GESTIÓN FINANCIERA </t>
  </si>
  <si>
    <t xml:space="preserve">NEIVA - ESPECIALIZACIÓN EN REVISORÍA FISCAL Y AUDITORÍA </t>
  </si>
  <si>
    <t>NEIVA - ESPECIALIZACIÓN GINECOLOGÍA Y OBSTETRÍCIA *</t>
  </si>
  <si>
    <t xml:space="preserve">NEIVA - MAESTRÍA EN EDUCACIÓN Y CULTURA DE PAZ  </t>
  </si>
  <si>
    <t xml:space="preserve">MAESTRÍA EN EDUCACIÓN </t>
  </si>
  <si>
    <t xml:space="preserve">NEIVA - LICENCIATURA EN MATEMATICAS </t>
  </si>
  <si>
    <t xml:space="preserve">NEIVA - ESPECIALIZACIÓN EN MEDICÍNA CRÍTICA Y CUIDADO INTENSIVO </t>
  </si>
  <si>
    <t>NEIVA - ESPECIALIZACIÓN EN ANESTESIOLOGÍA Y REANIMACIÓN *</t>
  </si>
  <si>
    <t xml:space="preserve">NEIVA - ESPECIALIZACIÓN EN GERENCIA DE MERCADEO ESTRATÉGICO </t>
  </si>
  <si>
    <t>NEIVA - ESPECIALIZACIÓN EN MEDICÍNA INTERNA *</t>
  </si>
  <si>
    <t>NEIVA - ESPECIALIZACIÓN EN PEDIATRÍA *</t>
  </si>
  <si>
    <t xml:space="preserve">MAESTRIA EN ADMINISTRACIÓN DE EMPRESAS </t>
  </si>
  <si>
    <t xml:space="preserve">MAESTRIA EN EDUCACIÓN. ÁREA DE PROFUNDIZACIÓN: DISEÑO, GESTIÓN Y EVALUACIÓN CURRICULAR </t>
  </si>
  <si>
    <t xml:space="preserve">MAESTRIA EN EDUCACIÓN. AREA DE PROFUNDIZACIÓN:DOCENCIA E INVESTIGACIÓN UNIVERSITARIA </t>
  </si>
  <si>
    <t xml:space="preserve">MAESTRIA EN ESTUDIOS INTERDISCIPLINARIOS DE LA COMPLEJIDAD  </t>
  </si>
  <si>
    <t xml:space="preserve">MAESTRIA EN GERENCIA INTEGRAL DE PROYECTOS  </t>
  </si>
  <si>
    <t xml:space="preserve">MAESTRIA EN INGENIERÍA Y GESTIÓN AMBIENTAL </t>
  </si>
  <si>
    <t xml:space="preserve">NEIVA - MAESTRÍA EN DIDÁCTICA DEL INGLÉS </t>
  </si>
  <si>
    <t xml:space="preserve">NEIVA - MAESTRÍA EN EDUCACIÓN PARA LA INCLUSIÓN  </t>
  </si>
  <si>
    <t xml:space="preserve">NEIVA - MAESTRÍA EN EPIDEMIOLOGÍA  </t>
  </si>
  <si>
    <t xml:space="preserve">DOCTORADO EN AGROINDUSTRIA Y DESARROLLO AGRICOLA SOSTENIBLE  </t>
  </si>
  <si>
    <t xml:space="preserve">DOCTORADO EN CIENCIAS DE LA SALUD </t>
  </si>
  <si>
    <t>INGENIERÍA AGROINDUSTRIAL</t>
  </si>
  <si>
    <t>TECNOLOGÍA EN DESARROLLO DE SOFTWARE</t>
  </si>
  <si>
    <t>LICENCIATURA EN PEDAGOGÍA INFANTIL</t>
  </si>
  <si>
    <t>Maestría en Gerencia Integral de Proyectos</t>
  </si>
  <si>
    <t>Maestría en Epidemiología</t>
  </si>
  <si>
    <t>► INSCRITOS Y MATRICULADOS TOTAL EN POSTGRADO POR GENERO</t>
  </si>
  <si>
    <t>► INSCRITOS Y MATRICULADOS TOTAL EN PREGRADO POR GENERO</t>
  </si>
  <si>
    <t>Ingenieria Agroindustrial</t>
  </si>
  <si>
    <t>Tecnologia en Construccion de Obras Civiles</t>
  </si>
  <si>
    <t>Maestría en Administración de Empresas</t>
  </si>
  <si>
    <t>Maestría en Gerencia Integral de proyetos</t>
  </si>
  <si>
    <t>Doctorado en Agroindustria y Desarrollo Agricola</t>
  </si>
  <si>
    <t xml:space="preserve">Maestría en Educación </t>
  </si>
  <si>
    <t>Maestría en   Gerencia Integral de Proyectos</t>
  </si>
  <si>
    <t xml:space="preserve">Maestría en Educación  </t>
  </si>
  <si>
    <t>ARAUCA</t>
  </si>
  <si>
    <t>Tecnología en Obras CivÍles</t>
  </si>
  <si>
    <t>Licenciatura  en Pedagogía Infantil Garzón</t>
  </si>
  <si>
    <t>Doctarado en ciencias de la salud</t>
  </si>
  <si>
    <t>Maestría en  Ingenieria y Gestión Ambiental</t>
  </si>
  <si>
    <t>GRAFICA INSCRITOS,ADMITIDOS,MATRICULADOS EN PREGRADO</t>
  </si>
  <si>
    <t>► ABSORCIÓN  BACHILLERES DEL DPTO DEL HUILA POR LA USCO</t>
  </si>
  <si>
    <t>ABSORCIÓN  BACHILLERES DEL DPTO DEL HUILA POR LA USCO</t>
  </si>
  <si>
    <t>BACHILLERES DPTO</t>
  </si>
  <si>
    <t>INSCRITOS USCO</t>
  </si>
  <si>
    <t>MATRICULADOS USCO</t>
  </si>
  <si>
    <t>% Absorción</t>
  </si>
  <si>
    <t>ABSORCIÓN BACHILLERES DPTO HUILA POR LA USCO</t>
  </si>
  <si>
    <t>ESP.EN MEDICÍNA CRITICA Y CUIDADO INTENSIVO</t>
  </si>
  <si>
    <t>MAESTRÍA EN DIDACTICA DEL INGLÉS</t>
  </si>
  <si>
    <t>► HISTORICO GRADUADOS DE PREGRADO</t>
  </si>
  <si>
    <t>► HISTORICO GRADUADOS DE POSTGRADOS</t>
  </si>
  <si>
    <t xml:space="preserve">TECNOLOGÍAS  </t>
  </si>
  <si>
    <t>UNIVERSITARIAS EN CONVENIO</t>
  </si>
  <si>
    <t>Ciencias de la Informacion y la docu</t>
  </si>
  <si>
    <t>Licenciatura en Musica</t>
  </si>
  <si>
    <t>Lic. En Educaciòn Artistica</t>
  </si>
  <si>
    <t>Fisica</t>
  </si>
  <si>
    <t>SERIE HISTORICA DE GRADUADOS EN PREGRADO</t>
  </si>
  <si>
    <t>Esp. Gerencia  de Merca  Estrategico</t>
  </si>
  <si>
    <t>Esp. En Gestión Financiera</t>
  </si>
  <si>
    <t>Esp. En Revisoría Fiscal y Auditoría</t>
  </si>
  <si>
    <t>Esp. en Docencia  de la Edufisica</t>
  </si>
  <si>
    <t>Esp. En Nefrologia y Urología</t>
  </si>
  <si>
    <t>ESPECIALIZACIONES EQUIVALENTES A MAESTRÍAS</t>
  </si>
  <si>
    <t>Esp. En Anestesiología  y Reanimaciòn**</t>
  </si>
  <si>
    <t>Esp. En Medicina Interna**</t>
  </si>
  <si>
    <t>MAESTRÍAS</t>
  </si>
  <si>
    <t>Maestría en Ingenieria de Gestión Ambiental</t>
  </si>
  <si>
    <t>Maestría en Educación área de profundización Diseño, Gestión y Evaluación curricular</t>
  </si>
  <si>
    <t>Maestríia en Dercho Público</t>
  </si>
  <si>
    <t>TOTAL GRADUADOS PREGRADO</t>
  </si>
  <si>
    <t>TOTAL GRADUADOS POSGRADO</t>
  </si>
  <si>
    <t>TOTAL GRADUADOS PREGRADO Y POSTGRADO</t>
  </si>
  <si>
    <t>CONTADURÍA PÚBLICA</t>
  </si>
  <si>
    <t>DEPARTAMENTO MATEMÁTICAS Y ESTADÍSTICA</t>
  </si>
  <si>
    <t>DEPARTAMENTO PSICOPEDAGOGÍA</t>
  </si>
  <si>
    <t xml:space="preserve">INGENIERÍA DESARROLLO SOFTWARE </t>
  </si>
  <si>
    <t>LIC. ED. BASICA ENFASIS HUMA. LENGUA EXTRANJERA-INGLÉS</t>
  </si>
  <si>
    <t>LIC. EN CIENCIAS NATURALES Y EDUCACIÓN AMBIENTAL</t>
  </si>
  <si>
    <t>LIC. EN EDUCACIÓN ARTÍSTICA</t>
  </si>
  <si>
    <t>LIC. EN EDUCACIÓN FISICA RECREACIÓN Y DEPORTES</t>
  </si>
  <si>
    <t>MEDICÍNA CIENCIAS BÁSICAS</t>
  </si>
  <si>
    <t>MEDICÍNA CIENCIAS CLÍNICAS</t>
  </si>
  <si>
    <t>MEDICÍNA SOCIAL Y PREVENTIVA</t>
  </si>
  <si>
    <t>TECNOLOGÍA EN GESTIÓN FINANCIERA</t>
  </si>
  <si>
    <t>TECNOLOGÍA EN OBRAS CIVÍLES</t>
  </si>
  <si>
    <t>► DOCENTES TIEMPO COMPLETO EQUIVALENTE</t>
  </si>
  <si>
    <t>► DOCENTES CATEDRA POR TITULO, GENERO Y CATEGORIA</t>
  </si>
  <si>
    <t>MUJER</t>
  </si>
  <si>
    <t>HOMBRE</t>
  </si>
  <si>
    <t>TOTAL DOCENTES DE CATEDRA</t>
  </si>
  <si>
    <t>GENERO</t>
  </si>
  <si>
    <t>DOCENTES SEGÚN TITULO</t>
  </si>
  <si>
    <t>DOCENTES SEGÚN CATEGORIA</t>
  </si>
  <si>
    <t>Agroindustria Usco</t>
  </si>
  <si>
    <t>NELSON GUTIERREZ GUZMAN</t>
  </si>
  <si>
    <t>Nuevas tecnologías</t>
  </si>
  <si>
    <t>SERGIO ALEXANDER SANTOS SANCHEZ</t>
  </si>
  <si>
    <t>Paca</t>
  </si>
  <si>
    <t>NELSON ERNESTO LOPEZ JIMENEZ</t>
  </si>
  <si>
    <t>ALEXANDRA URIBE SANCHEZ</t>
  </si>
  <si>
    <t>STEFANI CASTAÑO TORRES</t>
  </si>
  <si>
    <t>Conciencia jurídica</t>
  </si>
  <si>
    <t>DIANA MARCELA ORTIZ TOVAR</t>
  </si>
  <si>
    <t>DANIEL SUESCÚN DÍAZ</t>
  </si>
  <si>
    <t>MAURICIO CARRILLO AVILA</t>
  </si>
  <si>
    <t>Emath</t>
  </si>
  <si>
    <t>CINDY ALEXANDRA GUISA ROJAS</t>
  </si>
  <si>
    <t>OSCAR IVAN FORERO MOSQUERA</t>
  </si>
  <si>
    <t>MYRIAM OVIEDO</t>
  </si>
  <si>
    <t>In-sur-gentes</t>
  </si>
  <si>
    <t>Parasitología y medicina tropical</t>
  </si>
  <si>
    <t>LINA MARIA SANCHEZ PIEDRAHITA</t>
  </si>
  <si>
    <t>Salud y grupos vulnerables</t>
  </si>
  <si>
    <t>CARLOS FERNANDO NARVAEZ ROJAS</t>
  </si>
  <si>
    <t>CIENCIAS SOCIALES Y HUMANAS</t>
  </si>
  <si>
    <t>CIENCIAS EXACTAS Y NATURALES</t>
  </si>
  <si>
    <t>e-ISSN</t>
  </si>
  <si>
    <t>2590-8081</t>
  </si>
  <si>
    <t>Online</t>
  </si>
  <si>
    <t>Remisiones Rayos X</t>
  </si>
  <si>
    <t>Remisiones Especialista</t>
  </si>
  <si>
    <t xml:space="preserve">ATENCION EN CRISIS </t>
  </si>
  <si>
    <t>DIFICULTAD DE ADAPTACIÓN</t>
  </si>
  <si>
    <t xml:space="preserve">SOLUCION DE PROBLEMAS </t>
  </si>
  <si>
    <t xml:space="preserve">TRANSTORNO DE PANICO </t>
  </si>
  <si>
    <t xml:space="preserve">Deporte Formativo (Estudiantes) </t>
  </si>
  <si>
    <t>Servicios Kinesiologia (Estudiantes)</t>
  </si>
  <si>
    <t>Deporte Representativo (Estudiantes)</t>
  </si>
  <si>
    <t>Recreación (Estudiantes)</t>
  </si>
  <si>
    <t>Servicio de Kinesiologia (Docentes y Administrativos)</t>
  </si>
  <si>
    <t>Deporte Representativo (Docentes y Admnistrativos)</t>
  </si>
  <si>
    <t>Recreación (Docentes y Administrativos)</t>
  </si>
  <si>
    <t>Enero (Puestas en Escenas, Cine Club)</t>
  </si>
  <si>
    <t>Febrero (Puestas en Escenas, Cine Club,  Grados)</t>
  </si>
  <si>
    <t>Marzo  (Puestas en Escenas, Cine Club,  Grados)</t>
  </si>
  <si>
    <t>Abril   (Puestas en Escenas, Cine Club,  Grados)</t>
  </si>
  <si>
    <t>Mayo   (Puestas en Escenas, Cine Club,  Grados)</t>
  </si>
  <si>
    <t>Junio  (Puestas en Escenas, Cine Club,  Grados)</t>
  </si>
  <si>
    <t>Grupo Musical La Coral Universitaria "Cantausco"</t>
  </si>
  <si>
    <t>Grupo de danzas "Ritmo Surcolombiano"</t>
  </si>
  <si>
    <t>MEDICINA LABORAL</t>
  </si>
  <si>
    <t>MEDICINA DEL TRABAJO</t>
  </si>
  <si>
    <t>VALORACIÓN DE INGRESO Y RETIRO</t>
  </si>
  <si>
    <t xml:space="preserve">VALORACIÓN PERIODICA </t>
  </si>
  <si>
    <t xml:space="preserve">VALORACION PSICOLOGICA </t>
  </si>
  <si>
    <t>VISITAS DOMICILIARIAS Y HOSPITALARIAS</t>
  </si>
  <si>
    <t>APLICACIÓN DE LA BATERIA DE RIESGOS PSICO-SOCIALES</t>
  </si>
  <si>
    <t>ANALISIS E INTERPRETACIÓN DE LA BATERUA PSICO-SOCIAL</t>
  </si>
  <si>
    <t xml:space="preserve">ANALISIS AUSENTISMO </t>
  </si>
  <si>
    <t>-</t>
  </si>
  <si>
    <t xml:space="preserve">VALORACION POST- INCAPACIDAD </t>
  </si>
  <si>
    <t>JORNADAS DE  CAPACITACIÓN</t>
  </si>
  <si>
    <t xml:space="preserve">INTERVENCION </t>
  </si>
  <si>
    <t xml:space="preserve">ASESORIA PRACTICA </t>
  </si>
  <si>
    <t>EXAMENES PARACLINICOS</t>
  </si>
  <si>
    <t>JORNADAS DE  INMUNIZACIÓN</t>
  </si>
  <si>
    <t>SEMANA DE LA SEGURIDAD Y SALUD EN EL TRABAJO</t>
  </si>
  <si>
    <t>ACTIVIDADES BIOMECANICO</t>
  </si>
  <si>
    <t>PAUSAS ACTIVAS</t>
  </si>
  <si>
    <t>CAPACITACIÓN LIDERES PAUSAS ACTIVAS</t>
  </si>
  <si>
    <t>SEGUIMIENTO LIDERES PAUSAS ACTIVAS</t>
  </si>
  <si>
    <t>TARDES DE RELAJACIÓN</t>
  </si>
  <si>
    <t>RELAJACIÓN ÁREA CRITICA</t>
  </si>
  <si>
    <t>EVALUACIÓN FISIOTERAPEUTICA</t>
  </si>
  <si>
    <t>CAPACITACIONES</t>
  </si>
  <si>
    <t>INSPECCIÓN PUESTOS DE TRABAJO</t>
  </si>
  <si>
    <t>SEGUIMIENTO INSPECCIÓN PUESTOS DE TRABAJO</t>
  </si>
  <si>
    <t>SEGUIMIENTO CASOS SINTOMATICOS</t>
  </si>
  <si>
    <t>SEGUIMIENTO ESTANDAR SERVICIOS GENERALES</t>
  </si>
  <si>
    <t>TERAPIAS MENORES</t>
  </si>
  <si>
    <t>ACTIVIDADES SG-SST NEIVA</t>
  </si>
  <si>
    <t>ACTIVIDADES SG-SST SEDES PITALITO, GARZÓN Y LA PLATA</t>
  </si>
  <si>
    <t>VALORACIÓN INDICE MASA CORPORAL</t>
  </si>
  <si>
    <t>INVITACIÓN TARDES SALUDABLES</t>
  </si>
  <si>
    <t>INFORME MORBILIDAD SENTIDA</t>
  </si>
  <si>
    <t xml:space="preserve">HIGIENE Y SEGURIDAD </t>
  </si>
  <si>
    <t>Ciencia Política</t>
  </si>
  <si>
    <t>Maestría en Educación Física</t>
  </si>
  <si>
    <t>Doctorado en Ciencias de la Salud</t>
  </si>
  <si>
    <t>DEWEY</t>
  </si>
  <si>
    <t>SEMESTRE B</t>
  </si>
  <si>
    <t>Religión, Biblia, teología, Moral.</t>
  </si>
  <si>
    <t>Ciencias Sociales, Ciencia Política, Economía, Derecho, Administración Pública, Educación, Comercio.</t>
  </si>
  <si>
    <t>Matemáticas, Antropología, Astronomía, Física, Química, Ciencias Biológicas, Botánica.</t>
  </si>
  <si>
    <t>Tecnología (Ciencias aplicadas), Ingenierías, Contaduría, Administración de Empresas.</t>
  </si>
  <si>
    <t>Bellas Artes, Arquitectura, Urbanismo, Artes Plásticas, Escultura, Dibujo, Pintura, Diseño Gráfico, Fotografía, Música, deportes, entre otras</t>
  </si>
  <si>
    <t xml:space="preserve">Literatura y retórica  </t>
  </si>
  <si>
    <t>SUBTOTAL</t>
  </si>
  <si>
    <t>SEMESTRE A</t>
  </si>
  <si>
    <t>Agentes educativos de la primera infancia en el oriente de acciones</t>
  </si>
  <si>
    <t>Teniendo en cuenta la responsabilidad social que nos asiste, a quienes de alguna manera estamos comprometidos con el acompañamiento en el desarrollo integral de nuestros niños y niñas colombianos, se gesta la presente iniciativa de intervención social denominada “los agentes educativos de la primera infancia, en la orientación de acciones que propenden por el desarrollo integral de los niños y niñas de  la comuna ocho (8) de la ciudad de Neiva-grupo focal 2”, cuyo objeto primordial apunta a reorientar prácticas de cuidado y crianza, mediante la apropiación de orientaciones pedagógicas referidas a los aconteceres de la cotidianidad del niño y la niña, con el propósito de cualificar su calidad de agente educativo en primera infancia, precisamente por ser esta etapa la mejor plataforma desarrollo en el ser humano.</t>
  </si>
  <si>
    <t>LEIDY CAROLINA CUERVO (DOCENTE)
BEATRIZ GUZMAN (COOGESTORA)
LEIDY JOHANA QUINTERO (MONITORA)</t>
  </si>
  <si>
    <t xml:space="preserve">El placer de leer </t>
  </si>
  <si>
    <t>El grupo de proyección social integrado por docentes, estudiantes y egresados  del programa de licenciatura en lengua castellana pretende• realizar el trabajo de despertar el gusto por la lectura de textos literarios (narrativos,  poéticos y dramáticos) en niños, jóvenes y adultos del corregimiento el Caguán en la ciudad de Neiva, con el ánimo de fortalecer las labores de lectura que orienta la fundación Lolita.</t>
  </si>
  <si>
    <t xml:space="preserve">ABAD CASTAÑEDA BORRERO (COORDINADORA) </t>
  </si>
  <si>
    <t>Ocio creativo :  del programa de educacion artistica y cultural</t>
  </si>
  <si>
    <t>La ciudad de Neiva es la capital del departamento del Huila, ubicada al sur de Colombia; entre la cordillera central y oriental, en una planicie sobre la margen oriental del río Magdalena,  cruzada por el río las Ceibas y el río del Oro, su extensión territorial  es de 1533 km², su altura de 442 metros sobre el nivel del mar y su temperatura promedio de 33 °c.  Neiva, está conformada por 10 comunas que abarcan el perímetro urbano. la comuna tres es el seleccionado para el presente proyecto y, específicamente el barrio José Eustasio Rivera, una zona caracterizada por diversas problemáticas de orden social, cultural y ambiental.</t>
  </si>
  <si>
    <t xml:space="preserve">ROCIO POLANIA FARFAN
(COORDINADORA) </t>
  </si>
  <si>
    <t>Caminenos por la vida</t>
  </si>
  <si>
    <t>Es un proyecto que trabaja con personas de la tercera edad que de lunes a viernes llegan a la universidad a realizar actividad física dirigida por docentes y estudiantes del programa de educación física. a estas personas a demás de realizar actividad física también se les organizan actividades culturales y recreativas.</t>
  </si>
  <si>
    <t>ANGEL MILLER ROA CRUZ
(COORDINADOR)</t>
  </si>
  <si>
    <t>Programa radial en frances</t>
  </si>
  <si>
    <t>Promover prácticas comunicativas en francés e inglés mediadas para las tic mas allá del salón de clase a través de la radio Universidad Surcolombiana favoreciendo espacios de apropiación cultural en lenguas extranjeras para fomentar el bilingüismo desde la universidad para la ciudad.</t>
  </si>
  <si>
    <t>WILLIAM FERNANDO FERNÁNDEZ DAVID
(COORDINADOR)</t>
  </si>
  <si>
    <t>Acompañamiento al proceso organizativo de defensa de la cuenca del río magdalena para la garantía y restablecimiento de los derechos humanos y los derechos económicos, sociales, culturales y ambientales - desca - de los afectados por la política minero energética en el departamento del huila.</t>
  </si>
  <si>
    <t>Acompañar el proceso organizativo de defensa de la cuenca del rio magdalena en el departamento del Huila para la garantía y restablecimiento de los derechos humanos y los derechos económicos, sociales, culturales y ambientales – desca- de los afectados por los conflictos generados por la política minero energética.</t>
  </si>
  <si>
    <t>MILLER  ARMÍN DUSSAN
(COORDINADOR)</t>
  </si>
  <si>
    <t>usos, manejo, comercialización y análisis bromatológico proximal del agraz (vitis tilifolia humb. &amp; bonpl.ex schult) en la comunidad que habita la zona de reserva del rio las Ceibas (Neiva-Huila-Colombia)</t>
  </si>
  <si>
    <t>Definir los usos, formas de manejo, hábitos de comercialización y análisis bromatológico proximal del agraz (vitis tiliifolia humb. &amp; bonpl. ex schult.) en la comunidad de la cuenca media del río las Ceibas (Neiva-Huila-Colombia).</t>
  </si>
  <si>
    <t>HILDA DEL CARMEN DUEÑAS GOMEZ
(COORDINADORA)</t>
  </si>
  <si>
    <t>Talleres : Dirigidos a madres gestantes y lactantes</t>
  </si>
  <si>
    <t>Actividad que consiste en que las estudiantes que cursan manejo y cuidado al infante dictan talleres de formación relacionado con la gestación y la crianza.</t>
  </si>
  <si>
    <t>CLARA ELSA GAITAN (DOCENTE) Y ESTUDIANTES DE SEXTO SEMESTRE DE LICENCIATURA EN EDUCACIÓN INFANTIL</t>
  </si>
  <si>
    <t>Taller: respetando ritmos de apredizaje</t>
  </si>
  <si>
    <t>Consiste en que los padres de familia conozca las diferentes formas de trabajar las matemáticas con los niños</t>
  </si>
  <si>
    <t>ALIS CASADIEGO ( DOCENTE)
ESTUDIANTES</t>
  </si>
  <si>
    <t>Formación audiovisual para el resguardo indígena potrerito del municipio de La Plata</t>
  </si>
  <si>
    <t>Talleres audiovisuales y artísticos con comunidades indígenas, en este caso con la comunidad nasa del resguardo potrerito.</t>
  </si>
  <si>
    <t>LAURA CRISTINA BAHAMÓN VILLALBA  MARCELA PARRA RODRÍGUEZ  JORGE ARMANDO BAHAMÓN LÓPEZ</t>
  </si>
  <si>
    <t>Converatorio, conservando las raice de nuestra tierra - historia y sonidos de la marimba chonta.</t>
  </si>
  <si>
    <t>Conversatorio y muestra musical del pacifico</t>
  </si>
  <si>
    <t>JUAN CARLOS GARAY - BAHÍA TRIO</t>
  </si>
  <si>
    <t>Festival circuitos teatrales - la mañosa</t>
  </si>
  <si>
    <t>Muestra teatral y talleres de teatro</t>
  </si>
  <si>
    <t>GRUPO LA MAÑOZA BANDA TEATRO, DESDE ARGENTINA</t>
  </si>
  <si>
    <t>XI Entorno nacional de pesquisa em edcacao em ciencias (enpec)</t>
  </si>
  <si>
    <t>Organizado por la associacao brasileira de pesquisa em educacao em ciencias (abrapec) 03 al 05 de julio de 2017 en Florianópolis, Brasil.</t>
  </si>
  <si>
    <t>JONATHAN  ANDRÉS MOSQUERA, EDINSSON BAHAMON CALDERON</t>
  </si>
  <si>
    <t>Taller factor de acreditación de programas</t>
  </si>
  <si>
    <t>Taller donde se hizo reconocimiento de la actividad efectivamente realizada en los procesos de formación para la investigación, de los futuros educadores en ciencias naturales y educación ambiental, aspectos que hacen parte del factor de acreditación de programas “investigación, innovación y creación artística y cultural”. se socializaron trabajos realizados en semilleros y grupos de investigación del programa</t>
  </si>
  <si>
    <t>JUAN MANUEL PEREA ESPITIA, LUIS JAVIER NARVÁEZ ZAMORA, JHON FREDY CASTAÑEDA GÓMEZ, HILDA DEL CARMEN DUEÑAS GÓMEZ, SONIA ECHEVERRY HERNÁNDEZ, CLOTARIO ISARAEL PERALTA GARCÍA, MARTIZA VIVAS NARVÁEZ, JONATHAN ANDRÉS MOSQUERA, MARÍA CRISTINA ANDRADE ORTIZ, RODRIGO MARTÍNEZ, ENTRE OTROS.</t>
  </si>
  <si>
    <t>Evento: primer encuentro de la red lenguaje y pedagogía</t>
  </si>
  <si>
    <t>Tuvo lugar en la universidad tecnológica de Pereira, los días 27 y 28 de mayo de 2017. el propósito de este primer encuentro fue compartir todas las experiencias que desde cada uno de los programas y grupos de investigación se han llevado a cabo hasta la fecha, con el fin de fijar proyecciones a futuros ejercicios investigativos que se puedan hacer en conjunto entre los programas.</t>
  </si>
  <si>
    <t xml:space="preserve">LILIAN CECILIA ZAMBRANO, LEONARDO HERRERA MOSQUERA, WILLIAM FERNANDO FERNANDEZ, 
ELIANA ALARCON CAMACHO, MARIA FERNANDA JAIME OSORIO, 
JOHNATAN LONDOÑO, 
JUAN FELIPE ROJAS CAVIEDES, CRISTIAN ANDRÉS OLAYA LOZANO, JULIETH MARITZA QUINTERO, EDISON MARLES GUZMÁN, CARLOS EDUARDO TAFUR, JOHNNY PIEDRAHITA RODRÍGUEZ, VALENTINA HURTADO RODRÍGUEZ, DEIBER SANTIAGO HERRERA, 
SARA INDIRA MONJE ROMERO,
LUISA IVONN PASCUAS FAJARDO,
LAURA MANUELA TRUJILLO,
MABEL CATALINA CAICEDO, 
RENÉ ALEJANDRO LUGO,
JASMÍN CORONADO CHARRY,
JESIKA PAOLA URIBE,
MARIA HELENA ZULUAGA,
MARÍA ALEJANDRA LUCERO, 
DANIELA RAMÍREZ,
JULIAN ESTEBAN PÉREZ SOTELO,
ERIKA MARCELA TOLEDO
</t>
  </si>
  <si>
    <t>Evento: 3rd international efl teachers' cogress</t>
  </si>
  <si>
    <t>Tuvo lugar en la universidad de la amazonia los días 7 y 8 de septiembre de 2017. el propósito del evento fue brindar un espacio para la comunicación del conocimiento de los asistentes, brindándoles oportunidad de ofrecer o participar de conferencias y talleres producto de la experiencia sobre la práctica pedagógica o investigativa de los docentes de inglés.</t>
  </si>
  <si>
    <t>DIEGO FERNANDO MACÍAS, MARIA FERNANDA JAIME OSORIO, JESUS FELIPE BRAVO, SKARLETT VALENZUELA, JUAN JOSÉ CHÁVARRO, CLAUDIA ELIZABETH LOSADA NINCO.</t>
  </si>
  <si>
    <t>Proyecto: the impact of a radio program in english language in students’ speaking skill at a private foundation.</t>
  </si>
  <si>
    <t>Los estudiantes del semillero iplex se encuentran desarrollando un proyecto de intervención para mejorar la competencia oral de los estudiantes de 4° y 5° en la fundación albergue mercedes Perdomo de Liévano de la ciudad de Neiva.</t>
  </si>
  <si>
    <t>MARÍA FERNANDA JAIME OSORIO, MABEL CATALINA CAICEDO MUÑOZ, ANGELA MARÍA CARRASQUILLA ROZO, JUAN JOSÉ CHÁVARRO RESTREPO, IVAN CAMILO TRUJILLO BOHÓRQUEZ, MARÍA FERNANDA GARCÍA SÁNCHEZ, VALENTINA DUSSÁN GUZMÁN</t>
  </si>
  <si>
    <t>Proyecto: to inn from tradition to innovation in teacher training institutions</t>
  </si>
  <si>
    <t>Proyecto avalado por la unión europea a través del programa Erasmus + key action 2: cooperation for the innovation and the interchange of good practices - capacity building in the field of higher education. este evento tuvo lugar del 20 al 23 de marzo de 2017 en la Universidad de Barcelona (España).</t>
  </si>
  <si>
    <t>MARCO TULIO ARTUNDUAGA</t>
  </si>
  <si>
    <t>Evento: II Encuentro nacional de grupos de investigación en educación</t>
  </si>
  <si>
    <t>Realizado por la universidad surcolombiana y el centro de investigación en calidad de la educación - cice en la ciudad de Neiva (H) los dias 6 y 7 de abril del 2017.</t>
  </si>
  <si>
    <t>ELIANA ALARCÓN CAMACHO,          MARÍA FERNANDA JAIME OSORIO,  WILLIAM FERNANDO FERNÁNDEZ DAVID</t>
  </si>
  <si>
    <t>Evaluador externo</t>
  </si>
  <si>
    <t>Apoyando el proceso llevado a cabo durante el concurso público de méritos para proveer un cargo de docente de planta de tiempo completo para el departamento de lenguas modernas de la corporación universitaria Corhuila, el 4 de mayo de 2017</t>
  </si>
  <si>
    <t>CARLOS ALCIDES MUÑOZ HERNÁNDEZ</t>
  </si>
  <si>
    <t>Breaking borders</t>
  </si>
  <si>
    <t>Editora de la sección del diario del Huila en inglés en la que se publican producciones de los estudiantes de diferentes colegios de la ciudad de Neiva</t>
  </si>
  <si>
    <t xml:space="preserve">Jurado evaluador </t>
  </si>
  <si>
    <t>Proceso de evaluación de un artículo de la revista cuadernos de lingüística hispánica</t>
  </si>
  <si>
    <t>Revista paideia, universidad surcolombiana</t>
  </si>
  <si>
    <t xml:space="preserve">LEONARDO HERRERA </t>
  </si>
  <si>
    <t xml:space="preserve">Asistente coloquio </t>
  </si>
  <si>
    <t>39 coloquio sobre evaluación, universidad de los andes y la asociación ilta</t>
  </si>
  <si>
    <t>Ponente</t>
  </si>
  <si>
    <t>Agenda cultural semestre 1 de 2017. Universidad Surcolombiana. 20 de abril de 2017</t>
  </si>
  <si>
    <t>Grupo Paca - foro: "responsabilidad de la académica en el posconflicto"</t>
  </si>
  <si>
    <t>Evento académico, programado por lo doctorado en educación y cultura ambiental y ciencias de la salud.</t>
  </si>
  <si>
    <t>COMUNIDAD ACADÉMICA ENTRE ESTUDIANTES DOCENTES Y PROFESORES DE LA UNIVERSIDAD SURCOLOMBIANA</t>
  </si>
  <si>
    <t>Grupo yumatambo- panel y actividad cultural: sobre educación alternativa, y actividad cultural</t>
  </si>
  <si>
    <t>La actividad tubo tres secciones una académica, que fue el panel sobre proyectos de educación alternativa, con invitados regionales y nacionales, una actividad gastronómica, fue con un almuerzo intercultural para los asistentes, una sección cultural de música y danzas</t>
  </si>
  <si>
    <t>FREDY TOVAR MONTENEGRO, WISBERTO NAVARRO SALCEDO, OFELIA RAMÍREZ LOSADA, Y LOS INTEGRANTES DEL SEMILLERO ETNOARTE</t>
  </si>
  <si>
    <t>Grupo Yumatambo--curso de capacitación sobre organización y participación comunitaria, a mujeres de gigante afectadas por la represa del Quimbo.</t>
  </si>
  <si>
    <t>Se realizaron cinco talleres celebrados, en el municipio de gigante, a treinta mujeres despojadas de su territorio en la vereda de la honda de municipio de Gigante.</t>
  </si>
  <si>
    <t xml:space="preserve"> AMPARO CUENCA WILSON,  FREDY TOVAR MONTENEGRO, WISBERTO NAVARRO SALCEDO, OFELIA RAMÍREZ LOSADA, Y DOS  TALLERISTAS EXTERNOS AL GRUPO QUE FUERON ERIKA TINOCO Y ENRIQUE POLANIA.</t>
  </si>
  <si>
    <t>Grupo Insurgentes-- conversatorio: la construcción de paz desde la universidad y las organizaciones sociales</t>
  </si>
  <si>
    <t>Fue un conversatorio en el que se invitó a dos integrantes del movimiento Kurdistán, en el que se habló de experiencias de resistencias y construcción de paz.</t>
  </si>
  <si>
    <t>DAVID FELIPE BERNAL ROMERO, INVITADOS EXTERNOS MELIKE YASAR, SIVAN ZEERDSTI, CONGRESO DE LOS PUEBLOS</t>
  </si>
  <si>
    <t>Grupo Ippe- paz de la paz, foro: perspectivas de la educaion rural desde el posconflicto</t>
  </si>
  <si>
    <t>La actividad se pensó como un propuesta para analizar la educacion rural en Neiva con todo dos los actores sociales</t>
  </si>
  <si>
    <t>COMUNIDAD CAMPESINA, COMUNIDAD ANDINA, FUERZAS ALTERNATIVAS REVOUCIONARIAS DEL COMUN, GRUPOS INDIGENAS, COMUNIDAD SENA ECT.</t>
  </si>
  <si>
    <t>Grupo Ippe -- ponencia: caracterización del modelo educativo de preescolar y básica primaria, de la escuela rural de la ciudad de Neiva</t>
  </si>
  <si>
    <t>Investigación sobre el modelo pedagógico de la educación publica en la ciudad de Neiva, frente a la política pública de calidad de educación</t>
  </si>
  <si>
    <t>EDUARDO PLAZAS MOTTA, Y SEMILLERO DE INVESTIGACIÓN INNOVA</t>
  </si>
  <si>
    <t>Grupo Ippe-- actividad con semilleros de investigación, en el banco de la republica</t>
  </si>
  <si>
    <t>Se realizaron charlas sobre base de datos</t>
  </si>
  <si>
    <t>SEMILLERO INNOVA  Y NOUS</t>
  </si>
  <si>
    <t>Grupo Ippe-{- conferencia: persistencia de estudiantes vulnerables en la Universidad Sur colombiana</t>
  </si>
  <si>
    <t>Caracterización de los estudiantes universitarios en sus condiciones de vulnerabilidad para permanecer en sus estudios, se realizó en Veracruz México</t>
  </si>
  <si>
    <t>ALEJANDRO DAVID GARCÍA VALENCIA</t>
  </si>
  <si>
    <t>Grupo Ippe: - conferencia: fracaso de la escuela nueva en Colombia</t>
  </si>
  <si>
    <t>Realice un análisis de la normatividad establecida entre los años 1900-1930 determinando que el departamento del Huila no pudo desarrollar las mismas para la implementación de la escuela nueva en Colombia., se realizó en Milán Italia.</t>
  </si>
  <si>
    <t xml:space="preserve">Taller sobre modelación
2. taller sobre modelo pedagógico – conversatorio profesores
</t>
  </si>
  <si>
    <t>Talleres impartidos por el dr. josé joaquín garcía garcía en una jornada de trabajo, referente a la reforma curricular que debemos asumir de acuerdo a la nueva designación y titulación del programa según la resolución no.24412. marzo 03 de 2017 USCO.</t>
  </si>
  <si>
    <t>Participación como evaluadora del libro alternativa estrategias for the Reading efl classroom para el departamento del fondo editorial de la Universidad Católica Luis Amigó</t>
  </si>
  <si>
    <t xml:space="preserve">Estudio de alta formación </t>
  </si>
  <si>
    <t xml:space="preserve">Doctorado en interculturalidad </t>
  </si>
  <si>
    <t>Cohorte I La Plata</t>
  </si>
  <si>
    <t>Ofrecer los cursos de ingles para la primera cohorte del presente año y con esto dar continuidad al proceso de formación de los estudiantes de Ileusco</t>
  </si>
  <si>
    <t>Cohorte I Pitalito</t>
  </si>
  <si>
    <t>Cohorte I Garzón</t>
  </si>
  <si>
    <t>Ofrecer los cursos de inglés para la primera cohorte del presente año y con esto dar continuidad al proceso de formación de los estudiantes de Ileusco</t>
  </si>
  <si>
    <t>Cohorte I Neiva</t>
  </si>
  <si>
    <t>ofrecer los cursos de ingles para la primera cohorte del presente año y con esto dar continuidad al proceso de formación de los estudiantes de ileusco</t>
  </si>
  <si>
    <t>Curso maestria epidemiologia</t>
  </si>
  <si>
    <t>Ofrecer el curso de ingles intensivo para que los estudiantes de la maestría en epidemiologia lleguen a un nivel B2 en el idioma inglés</t>
  </si>
  <si>
    <t>Cohorte II Neiva</t>
  </si>
  <si>
    <t>Ofrecer los cursos de inglés para la segunda cohorte del presente año y con esto dar continuidad al proceso de formación de los estudiantes de Ileusco</t>
  </si>
  <si>
    <t>Cohorte II Garzón</t>
  </si>
  <si>
    <t>Cohorte II Pitalito</t>
  </si>
  <si>
    <t>Ofrecer los cursos de inglés para la segunda cohorte del presente año y con esto dar continuidad al proceso de formación de los estudiantes de ileusco</t>
  </si>
  <si>
    <t>Cohorte II La Plata</t>
  </si>
  <si>
    <t>Ileusco test maestria edu física</t>
  </si>
  <si>
    <t>Realizar el examen de inglés Ileusco test para los aspirantes a la maestría en educacion física</t>
  </si>
  <si>
    <t>Ileusco test programa inglés</t>
  </si>
  <si>
    <t>Realizar el examen de inglés Ileusco test para los estudiantes de los semestres IV y VIII del programa de licenciatura en inglés</t>
  </si>
  <si>
    <t>Ileusco test vice académica</t>
  </si>
  <si>
    <t>Examen de diagnostico como evaluación para identificar el nivel de conocimiento en el idioma inglés por parte de los docentes catedráticos y de planta de la USCO</t>
  </si>
  <si>
    <t>CohorteIII Neiva</t>
  </si>
  <si>
    <t>Ofrecer los cursos de inglés para la tercera cohorte del presente año y con esto dar continuidad al proceso de formación de los estudiantes de Ileusco</t>
  </si>
  <si>
    <t>Cohorte III Garzón</t>
  </si>
  <si>
    <t>Cohorte III Pitalito</t>
  </si>
  <si>
    <t>Cohorte III La Plata</t>
  </si>
  <si>
    <t>Generando conciencia ambiental desde mi entorno local</t>
  </si>
  <si>
    <t>Contribuir con la generación de conciencia ambiental en los pobladores  de un  asentamiento de las comunas  6,8,9 y 10 de la ciudad de Neiva</t>
  </si>
  <si>
    <t>ANGELA GARCIA</t>
  </si>
  <si>
    <t>XIII Olimpiada de física- 2017.</t>
  </si>
  <si>
    <t>Encuentros de los mejores estudiantes a nivel de bachillerato en el área de física</t>
  </si>
  <si>
    <t>JOSE CRISTANCHO</t>
  </si>
  <si>
    <t>II Encuentro de egresados de la facultad de ciencias exactas y naturales</t>
  </si>
  <si>
    <t>El encuentro de egresados de la facultad de ciencias exactas y naturales es un evento académico que se viene realizando desde el año 2016 en la Universidad Surcolombiana, con el fin de dar a conocer y estudiar la acogida profesional y posibilidades laborales que tienen los egresados de la facultad para asi ayudar la proyección de los futuros egresados. de igual manera se busca mantener el vinculo de los egresados con la facultad</t>
  </si>
  <si>
    <t>JAIME POLANIA</t>
  </si>
  <si>
    <t>X  Seminario internacional de matemática aplicada</t>
  </si>
  <si>
    <t>El seminario de matemática aplicada es un evento académico que se viene realizando en la Universidad Surcolombiana desde el año 2011, viéndolo como una aplicación de la transdisciplinariedad donde se busca que  los   estudiantes, profesores e investigadores  obtengan una mejor fundamentación teórica de la matemática</t>
  </si>
  <si>
    <t>Segundo congreso internacional: la física y sus aplicaciones. encuentro de profesionales en física para la socialización de proyectos de investigación, proyección social y la búsqueda de estrategias de impulso regional.</t>
  </si>
  <si>
    <t xml:space="preserve">El evento se establece como estrategia para dar a conocer el programa de física único en el Huila, ofrecido por la Universidad Surcolombiana, con el propósito de formar </t>
  </si>
  <si>
    <t xml:space="preserve">ANA LILIA BERNAL </t>
  </si>
  <si>
    <t>Asesoría del componente ictico del área de influencia de la represa el Quimbo</t>
  </si>
  <si>
    <t xml:space="preserve">RUBEN DARIO VALBUENA </t>
  </si>
  <si>
    <t>Educando con amor: estrategias neurocognitivas y emocionales dirigidas a familias de niños con trastornos de conducta</t>
  </si>
  <si>
    <t>La presencia cada vez mas frecuente de los problemas de conducta disocial en preadolescentes y adolescentes ha encendido la alarma social y han hecho que se unan esfuerzos por conocer los factores de riesgos que propician el desarrollo de este tipo de conductas que conlleva al aumento de la violencia en los diferentes contextos donde se desenvuelven los adolescentes. la literatura demuestra la fuerte influencia que tiene el tipo de relaciones y los estilos parentales al interior del seno familiar que propician dichas conductas; es asi como la familia se constituye en la piedra angular que otorga habilidades sociales, emocionales y cognitivas a los sujetos para establecer relaciones sociales adecuadas, o por el contrario no favorezca el desarrollo de dichas habilidades que se verán reflejadas en problemas de personalidad y socialización.</t>
  </si>
  <si>
    <t xml:space="preserve">ALFREDYS GONZALEZ HERNANDEZ  </t>
  </si>
  <si>
    <t>Promocion de los derechos sexuales y reproductivos en familias usuarias y madres comunitarias del programa fami y madres comunitarias del programa de 0 a 5 de la comuna nueve de la ciudad de Neiva en situacion de vulnerabilidad.</t>
  </si>
  <si>
    <t>Este proyecto atiende a las familias en situación vulnerable ubicadas en la comuna nueve, en el barrio Alberto Galindo. esta población por diversos factores encuentra limitación grave para el disfrute de la sexualidad o la reproducción de manera plena, satisfactoria, informada, libre y responsable</t>
  </si>
  <si>
    <t>ROBERTO CORTEZ POLANIA</t>
  </si>
  <si>
    <t>"Fortalecimiento de la biblioteca popular francisco pacho vacca"</t>
  </si>
  <si>
    <t>El proyecto de la biblioteca popular nace con el propósito de fortalecer los lazos afectivos entre los miembros de la comunidad y reconstruir la memoria colectiva de la misma que ha sido fragmentada debido a las diferentes dinámicas y conflictos sociales que ha enfrentado la comunidad. por medio del proceso de lectoescritura,  se pretende reestablecer los lazos comunitarios tejidos en algún momento por diversas reivindicaciones y representados en los procesos y en los líderes comunitarios, que han dejado un legado y por ello la necesidad de la reconstrucción colectiva de su memoria.</t>
  </si>
  <si>
    <t xml:space="preserve">JULIO ROBERTO JAIME </t>
  </si>
  <si>
    <t xml:space="preserve">VIII Encuentro surcolombiano de psicología </t>
  </si>
  <si>
    <t>Es un espacio de intercambio de saberes entre estudiantes y docentes de la Universidad Surcolombiana con invitados internacionales y nacionales, así como la participación de comunidades en torno a problemas psicosociales relevantes.</t>
  </si>
  <si>
    <t>Maestria en conflicto, territorio y cultura - octava cohorte, tercer semestre, 2017-01</t>
  </si>
  <si>
    <t>Elaborar marco teórico para las tesis en curso y establecer la información a recoger sobre el problema que se investiga. las tesis establecerán los impactos del conflicto armado colombiano sobre la sociedad para intervenirlos desde la creatividad social y la cultura política.</t>
  </si>
  <si>
    <t xml:space="preserve">STEFANI CASTAÑO TORRES           GEMA DE JESÚS TRUJILLO PÉREZ  HILDA SOLEDAD PACHÓN FARÍAS  JOSE FERNANDO RUBIO NAVARRO      JUSTO ABEL MORALES ALVAREZ   MILENA TRUJILLO PERDOMO </t>
  </si>
  <si>
    <t xml:space="preserve"> Programa de intervención neurocognitiva en el componente condición social en niños escolares de 7 a 12 años de conducta vinculada a la institución educativa el limonar acoso escolar ( convocatoria 2016)</t>
  </si>
  <si>
    <t>Las anormalidades en las diferentes áreas cerebrales implicadas en los comportamientos agresivos y desordenes de conducta generan serias implicaciones a nivel social. la literatura reporta que la cognición social es un componente que se ve seriamente afectado en los niños que padecen de trastornos de conducta (tdah, tdc) ya que presentan dificultad para identificar y comprender estados emocionales, atribuir deseos o intenciones y ponerse en el lugar del otro. se plantea como objetivo ejecutar una estrategia de intervención neurocognitiva en el abordaje de la cognición social en niños escolares de 7 a 12 años con diagnóstico de trastorno de conducta vinculados a la institución educativa limonar de la ciudad de Neiva. la población beneficiaria está conformada niños y niñas los cuales fueron diagnosticados con trastorno de conducta en el proyecto "intervención neurocognitiva componente teoría de la mente en niños escolares con dificultades comportamentales" realizado por el grupo de investigación dneuropsy de la Universidad Surcolombiana</t>
  </si>
  <si>
    <t xml:space="preserve"> Derechos sexuales y reproductivos en familias en situación de desplazamiento en la ciudad de Neiva (convocatoria 2016)</t>
  </si>
  <si>
    <t xml:space="preserve">El desplazamiento no sólo conlleva un desarraigo cultural, unas dinámicas de duelo, unas tipificaciones de traumas y de violencias también, a raíz de estas dinámicas, se vulneran múltiples derechos, entre ellos los derechos sexuales y reproductivos, por esto se pretende comprender los imaginarios sociales sobre los derechos sexuales y reproductivos para luego resarcirlos en población a las familias en situación de desplazamiento- madres comunitarias de hogares fami y del programa 0 a 5  de la comuna uno (1) y tres (3) ,específicamente las asociaciones inmaculada y José Eustacio Rivera </t>
  </si>
  <si>
    <t xml:space="preserve"> Agenda jóven con identidad, política y comunicación ( convocatoria 2017)</t>
  </si>
  <si>
    <t>El presente programa responde a un conjunto de proyectos escolares, barriales y comunitarios que se desarrollan en los municipios de Neiva, La Plata, Algeciras, Gigante y Pitalito con metodología de trabajo colaborativo y participativo, se vivencian de forma permanente y continua para que generen procesos comunicativos y formativos en las temáticas de política, identidades juveniles, procesos y consumos comunicativos, políticas públicas de juventud, entre otros, que sean de interés de los colectivos y procesos juveniles.</t>
  </si>
  <si>
    <t xml:space="preserve">X
</t>
  </si>
  <si>
    <t>Contacto radio (convocatoria 2017)</t>
  </si>
  <si>
    <t>Contacto radio, es un proyecto comunicativo concebido como ambiente de aprendizaje, físico, humano y virtual en el que se desarrolla la orientación comunicativa y tecnológica desde el acompañamiento presencial a procesos comunitarios del Huila, para garantizar la producción comunicativa propia. por ello es un escenario edu-comunicativo que privilegia la comunicación y la educación como derecho, y como proceso cotidiano de aprender a ser, a hacer, a saber y a convivir, y donde el grupo que lo integra se asume como comunidad de aprendizaje</t>
  </si>
  <si>
    <t>Promoción de la creación de un lugar de memoria para la paz y la reconciliación en la región surcolombiana (convocatoria 2016)</t>
  </si>
  <si>
    <t xml:space="preserve">La creación del lugar de la memoria del mal, la paz y la reconciliación surge como iniciativa de los grupos de investigación crecer y acción motriz, en el marco del convenio firmado por la universidad surcolombiana y el centro nacional de memoria histórica (ver anexo 1). el convenio   establece el compromiso de trabajar en la reconstrucción y construcción de iniciativas de memoria. este proyecto también forma parte de las acciones para la implementación de una cátedra de paz abierta a las comunidades. la creación del lugar para la memoria del mal, la paz y la reconciliación implica diversas etapas y debe ser el resultado del esfuerzo mancomunado de diversas instancias de la región. </t>
  </si>
  <si>
    <t>Construcción de agendas de paz territorial: acciones de pedagogía para la paz (convocatoria 2017)</t>
  </si>
  <si>
    <t xml:space="preserve">El presente proyecto pretende fortalecer los recursos existentes en las organizaciones sociales  para la construcción de la agenda de paz territorial, este fortalecimiento implica fundamentalmente un proceso de identificación de los recursos y las potencialidades de las organizaciones sociales, la identificación de  iniciativas y ejercicios de paz en los territorios surgidas desde movimientos y organizaciones sociales, y las instituciones nacionales, departamentales y locales, y la formación de las organización en torno a la construcción de cultura de paz territorial. </t>
  </si>
  <si>
    <t>cultura audiovisual surcolombiana</t>
  </si>
  <si>
    <t>Se busca la realización de talleres de formación en el área audiovisual que permitan el enriquecimiento de la cultura audiovisual universitaria y la realización de un cortometraje que de cuenta de los procesos de la región surcolombiana. allí se vinculan estudiantes, docentes, egresados e invitados nacionales.</t>
  </si>
  <si>
    <t>FERNANDO CHARRY</t>
  </si>
  <si>
    <t>IX Encuentro surcolombiano de psicología</t>
  </si>
  <si>
    <t xml:space="preserve">Es un espacio de intercambio de saberes entre estudiantes y docentes de la universidad surcolombiana con invitados internacionales y nacionales, así como la participación de comunidades en torno a problemas psicosociales relevantes </t>
  </si>
  <si>
    <t xml:space="preserve">JULIO ROBERTO JAIME SALAS </t>
  </si>
  <si>
    <t>Semana de la comunicación - programa de comunicación social y periodismo II</t>
  </si>
  <si>
    <t>El recorrido del programa de comunicación social y periodismo de la Universidad Surcolombiana, así como sus reconocimientos, aciertos y dificultades permite proponer la realización de la semana de la comunicación “pertinencia del comunicador social y periodista en la región“.</t>
  </si>
  <si>
    <t xml:space="preserve">OSCAR IVA FORERO MOSQUERA </t>
  </si>
  <si>
    <t>II Seminario gestión de proyectos de investigación en el área de neurociencias y la psicofisiología</t>
  </si>
  <si>
    <t>El desarrollo de este tipo de actividades fortalece los procesos académicos e investigativos de la facultad, dado que contribuirá la formación de docentes, estudiantes y egresados en un área de estudio novedosa tanto de la psicología general como de las neurociencias.</t>
  </si>
  <si>
    <t>Maestria en conflicto, territorio y cultura - continuidad 2017-01</t>
  </si>
  <si>
    <t>Concluir el análisis de la información recogida para responder la pregunta de investigación planteada. Las tesis ofrecerán conocimiento nuevo, valido y útil para intervenir los problemas sociales investigados.</t>
  </si>
  <si>
    <t>WILLIAM FERNANDO TORRES</t>
  </si>
  <si>
    <t>Seminario de derechos humanos y control social a la gestión pública</t>
  </si>
  <si>
    <t>La defensoría del pueblo regional Huila hace acompañamiento a líderes, presidentes de junta de acción comunal y habitantes de los corregimientos Aipecito, Chapinero y San Luis zona rural del municipio de Neiva en un proceso continuo de formación en derechos humanos con el objetivo de brindar herramientas que permitan el empoderamiento ciudadano con el fin de fortalecer espacios de conciliación y resolución de conflictos, a su vez, abordar temas de derechos humanos y el ejercicio de control social a la gestión pública en el marco del postconflicto. La formación se da en articulación con la oficina del alto comisionado para los derechos humanos de las naciones unidas oacnudh regional Huila-Tolima, la consejería presidencial para los derechos humanos, la alcaldía de Neiva y la Universidad Surcolombiana con el fin de potencializar el desarrollo de los comités locales de derechos humanos.
El seminario proveerá a los líderes de estos corregimientos herramientas necesarias para que puedan estar en capacidad de implementar soluciones integrales en temas de derechos humanos, control social y gestión de conflictos para generar procesos más incluyentes en el ejercicio de sus labores como líderes y representantes de sus comunidades.</t>
  </si>
  <si>
    <t>DOCENTES: YAMILETH CECILIA MIRANDA ARISTIZABAL</t>
  </si>
  <si>
    <t>Proyecto solidario: Diplomado jóvenes políticos</t>
  </si>
  <si>
    <t>El proposito es fortalecer la participación política de los jóvenes del Huila. se realizará con el apoyo de la corporación casa de la memoria de la ciudad de Neiva.</t>
  </si>
  <si>
    <t>IV Encuentro nacional de programas y facultades de ciencia política</t>
  </si>
  <si>
    <t>El IV encuentro nacional de programas y facultades de ciencia política, organizado por  el programa de ciencia política, a través del grupo de investigación y proyección social “región y política” y la asociación colombiana de ciencia política “accpol”, tiene como objetivo general reflexionar sobre el quehacer de la ciencia política desde las regiones y los procesos de acreditación de los programas. la participación del programa de ciencia política  en el desarrollo de este proyecto hará parte de las actividades de proyección social no remunerada del programa, prevista para el segundo período académico de 2017.</t>
  </si>
  <si>
    <t xml:space="preserve">COORDINADORA: ALEXANDRA URIBE SÁNCHEZ- PARTICIPANTES: DOCENTES Y ESTUDIANTES DE LA UNIVERSIDAD DE ANTIOQUIA, UNIVERSIDAD JORGE TADEO LOZANO, UNIVERSIDAD DE IBAGUÉ, JAVERIANA DE CALI,
UNIVERSIDAD SERGIO ARBOLEDA, INSTITUCIÓN UNIVERSITARIA POLITÉCNICO GRAN COLOMBIANO, UNIVERSIDAD EAFIT, UNIVERSIDAD SANTO TOMAS, UNIVERSIDAD NACIONAL SEDE MEDELLÍN, UNIVERSIDAD NORTE, UNIVERSIDAD AUTÓNOMA DE MANIZALES, TECNOLÓGICA DE BOLÍVAR , UNIVERSIDAD PONTIFICIA BOLIVARIANA,  UNIVERSIDAD NACIONAL DE LA SEDE MEDELLÍN, UNIVERSIDAD DE IBAGUÉ Y DIFERENTES ASISTENTES.
</t>
  </si>
  <si>
    <t>Promotores de convivencia y paz territorial</t>
  </si>
  <si>
    <t>Su objetivo principal en su primera fase sensibilizar a los ciudadanos de los asentamientos Peñón  Redondo, Brisas del  Venado y Álvaro Uribe Vélez, sobre sus experiencias asociadas al conflicto armado en Colombia y los retos para la construcción de convivencia y paz en los territorios, toda vez que se consideran como actores que inciden y construyen su propio territorio.</t>
  </si>
  <si>
    <t>DOCENTES: JONATHAN BEDOYA HERNÁNDEZ,ALEXANDRA URIBE SÁNCHEZ Y STEFANI CASTAÑO TORRES. ESTUDIANTES: LUIS HUMBERTO PERDOMO, MAYRA ALEJANDRA GARCIA, ANYI MARCELA PEREZ, DIANA LASSO, ALEXANDER CRUZ, SEBASTIAN PERDOMO Y DANA BARRERA.</t>
  </si>
  <si>
    <t>Recurso ama-gi</t>
  </si>
  <si>
    <t>El proyecto  tiene como objeto"  apoyar y asesorar jurídicamente a la población reclusa del establecimiento penitenciario y carcelario de Neiva - Huila, las cuales en mayor medida están dirigidas a incoar acciones tendientes a la obtención de beneficios judiciales y administrativos, como lo es la prisión domiciliaria, la libertad condicional, la redención de pena, y la solicitud del permiso de hasta por 72 horas, conforme a la ley 65 de 1993 artículo 147</t>
  </si>
  <si>
    <t>COOORDINADOR: ANDRES GOMEZ PERDOMO</t>
  </si>
  <si>
    <t>Diplomado en actualización  en el código de policía y convivencia – ley 1801/2016 - contrato interadministrativo cp57-17 con el instituto de transportes y tránsito del Huila</t>
  </si>
  <si>
    <t xml:space="preserve">Capacitar a 80 personas, en el nuevo código de policía y de convivencia, ley 1801 de 2016, en los municipios de Neiva y Pitalito </t>
  </si>
  <si>
    <t>COORDINADOR: GABRIEL ORLANDO REALPE BENAVIDES</t>
  </si>
  <si>
    <t>Es importante también que los sistemas de salud promuevan la disminución del hospital centrismo, que lleva a un incremento de los costos, por las largas estancias hospitalarias, asociadas a patologías crónicas, pacientes víctimas de la violencia, el alto índice de accidentalidad, mediante estrategias como el cuidado domiciliario u hospitalización en casa que lleva a una reducción de costos por la atención otorgada , el mantenimientos del paciente dentro de su núcleo familiar, disminución del riesgo de infecciones, mejor adaptación a su tratamiento.                                                                                                                                                                                            Dentro de gerencia la creación de un programa de cuidado domiciliario con cobertura a todos los grupos de edad, encontrándose una mayor demanda en los adultos mayores , promueve la optimización y racionalización de los recursos, mediante el entrenamiento a cuidadores, la proporción de cuidado por medio de profesionales calificados y debidamente entrenados para su ejecución. Promueve la generación de empresa, el trabajo independiente, la reducción de costos a nivel de  salud pública, el mejoramiento de las condiciones a los usuarios, reducción de la estancia hospitalaria.</t>
  </si>
  <si>
    <t xml:space="preserve">ALIX YANETH PERDOMO ROMERO
CLAUDIA CANTILLO
</t>
  </si>
  <si>
    <t>Autocuidado de la persona mayor</t>
  </si>
  <si>
    <t xml:space="preserve">NOHORA MONTERO GARCIA
FANNY VALDERRAMA LOSADA
</t>
  </si>
  <si>
    <t>Acompañamiento y tutoría a la población desplazada  y vulnerable receptora de Neiva</t>
  </si>
  <si>
    <t xml:space="preserve">Se ha dado cobertura a un promedio por comunidad intervenida de 100 a 150 familias anualmente de forma directa y de forma indirecta a un promedio 500 personas anualmente. la comunidad reconoce y cree en la Universidad Durcolombiana, valora el trabajo que se realiza y permite cada vez el acompañamiento que se le da, participa en los  programas y proyectos que se han intervenido en cada una de las comunidades, siempre están dispuestos a trabajar y permitir trabajar en ella. se ha logrado cambiar sus estilos de vida y mejorar su condición socio ambiental con integración de la comunidad. sin embargo por su condición de desplazamiento esta población tiene un  alto grado de movilidad en búsqueda de vivienda digna, por tal razón cuando se realiza medición de impacto a mediano y largo plazo se identifica que solo existe un promedio del 30% de la población anteriormente  trabajada, pero se continua con la visibilidad y reconocimiento institucional por la comunidad.                                                                                                                                                                 Es de vital relevancia la continuidad de este proyecto en poblaciones en condición de desplazamiento y vulnerables receptoras, toda vez que la pobreza extrema se incrementa por las consecuencias de la violencia  donde las personas y sus familias para conservar la vida deben someterse a vivir en condiciones de alta vulnerabilidad  atravesando riesgo físicos, humanos, sociales, vivienda, ambientales, entre otros.  Así mismo este proyecto ha sido parte contribuyente para la formulación de proyectos sociales, de investigación,  diplomado modelo integral en atención en salud y la especialización en salud familiar y comunitaria que actualmente oferta la Universidad Surcolombiana. </t>
  </si>
  <si>
    <t xml:space="preserve">YIVY SALAZAR PARRA
JOSÉ VLADIMIR GUZMÁN
</t>
  </si>
  <si>
    <t>Formación e intervención “clínica del buen trato” centro amigable para el desarrollo integral de jóvenes surcolombianos</t>
  </si>
  <si>
    <t xml:space="preserve">Este proyecto busca realizar actividades colectivas e individuales de promoción de la salud y prevención de la enfermedad como parte del fortalecimiento a la estrategia de espacios amigables para adolescentes y jóvenes –eaaj-, con énfasis en salud sexual y reproductiva y salud mental.                                                                                                                                                                                                                               Es necesario crear un equipo interdisciplinar que brinde los servicios necesarios para aportar al mejoramiento del crecimiento y desarrollo de la formación integral de la población objeto, la cual será los estudiantes de pregrado de la universidad surcolombiana  actualmente matriculados, entre las edades de 15 a 29 años. </t>
  </si>
  <si>
    <t>FRANCY SALAS CONTRERAS</t>
  </si>
  <si>
    <t>Encuentros académicos de enfermería</t>
  </si>
  <si>
    <t>Con la ejecución de este proyecto se pretende dar bases sólidas para resolver un problema imperante en el cuidado y en la disciplina de enfermería a nivel nacional y de Latinoamérica, ya que articula la investigación como ejercicio académico y como quehacer constante de la profesión, fundamenta teóricamente los cuidados y promueve el trabajo en equipo, la ayuda mutua y el cole gaje en los profesionales de enfermería. A través de este proyecto se beneficiarán los pacientes quienes recibirán un cuidado científicamente fundamentado, de muy alta calidad y calidez humana; la disciplina de enfermería y a través de esta, cada uno de quienes la integran o se están formando para ejercerla, ya que se contarán con más herramientas y espacios que logran un fortalecimiento epistemológico de la profesión y la promoción de un ambiente académico actualizado, investigativo e integrativo e los diversos saberes que abordan la complejidad humana.</t>
  </si>
  <si>
    <t xml:space="preserve">BRAYANT ANDRADE MÉNDEZ
YIVY SALAZAR PARRA
LUZ OMAIRA GÓMEZ
</t>
  </si>
  <si>
    <t>Promoviendo salud para vivir  caminemos por la vida</t>
  </si>
  <si>
    <t>Una vez culminada la primer etapa de este proyecto, donde se identificó  y caracterizo la población a nivel sociodemográfico como al igual  determinación de necesidades de intervención en el mejoramiento y fortalecimiento de la salud de cada uno de las personas beneficiarias de este proyecto, es necesario dar continuidad de este para la validación del seguimiento de la aprehensión de la educación impartida como al igual , desarrollando con la misma actividades de educación, talleres demostrativos y aplicativos al diario vivir como al igual incluir la necesidad de continuar manteniendo hábitos y estilos de vida .                                                                                   Es importante destacar que esta etapa se centralizo a identificar necesidades y satisfacerlas con intervenciones en salud,  logrando el éxito de la participación activa de la población especialmente de quienes su vida laboral es la pensión y un porcentaje de 10% laboralmente activo.  la intencionalidad de este proyecto es continuar con la existencia de programas de intervención de factores de riesgo que permiten controlar y minimizar la morbimortalidad de las personas por patologías degenerativas entre ellas la diabetes, sedentarismo, obesidad, cardiopatías entre otras que fueron referenciadas por la población y en su efecto verificadas en los tamizajes realizados.     los años de vida productiva son condicionados al mantenimiento de estilos de vida. en tal consideración este proyecto permitirá identificar factores de riesgo y protectores que cada día este grupo de personas se enfrentarán o  ya asumieron la necesidad de rescatar la actividad física como beneficio para mejorar su estado de salud, convirtiéndose en ser personas multiplicadoras en las familias y sociedad de estilos de vida saludable a pesar de su edad.</t>
  </si>
  <si>
    <t xml:space="preserve">YIVY SALAZAR PARRA
FERNANDO GALINDO PERDOMO
ANGEL MILER ROA CRUZ
</t>
  </si>
  <si>
    <t>Hábitos saludables:  Un camino hacia el autocuidado</t>
  </si>
  <si>
    <t xml:space="preserve">JASLEIDY LASSO CONDE
YIVY SALAZAR PARRA
</t>
  </si>
  <si>
    <t>Diseño y validación psicométrica de una prueba vocacional para ser aplicada como criterio de ingreso al programa de enfermería de la Universidad Surcolombiana</t>
  </si>
  <si>
    <t xml:space="preserve">Una posible causa de esta deserción se relaciona con la determinación de intereses vocacionales hacia la formación en enfermería por parte de los estudiantes. en forma anecdótica, algunos estudiantes refieren que se inscribieron en el programa de enfermería por no tener suficientes puntos en las pruebas saber para acceder a un cupo en el programa de medicina; pero que al estar unos semestres en enfermería podrán volver a presentar el examen de estado e ingresar a ella; otros refieren que a nivel individual y familiar no se adaptan al perfil profesional de enfermería. Es una responsabilidad institucional y en particular del programa de enfermería proponer soluciones a las causas de deserción estudiantil y en particular a la relacionada con la determinación de intereses vocacionales hacia la formación en enfermería por parte del estudiantes; con el propósito de seleccionar a los candidatos con mayor probabilidad para iniciar y graduarse como enfermer@s en el tiempo previsto por la USCO, como al igual ser efectivos en la inversión de recursos que la institución asigna en la formación de profesionales de enfermería.    </t>
  </si>
  <si>
    <t xml:space="preserve">YIVY SALAZAR PARRA
NICOLAS ARTURO NIÑEZ GÓMEZ
</t>
  </si>
  <si>
    <t>Promoción de la donación voluntaria y habitual de sangre en la comunidad huilense para generar la cultura de la donación y responder a las necesidades de demanda de sangre del  banco de sangre de la ese hospital universitario Hernando Moncaleano Perdomo-USCO, neiva-2017</t>
  </si>
  <si>
    <t xml:space="preserve">El proyecto responde a dos de los objetivos sostenibles  del  milenio adoptados por Colombia  a partir del 2016, como son:   reducir la mortalidad infantil, porque la sangre es necesaria  para el tratamiento de enfermedades graves en los niños como el cáncer  y  reducir la tasa de VIH/sida porque  se promocionan estilos  de vida saludables y porque mediante la adecuada selección del donante se identifican problemas de salud o conductas de riesgo que inhabilitan a la persona a ser donante , excluyéndolo como donante de manera definitiva  o  difiriéndolo  para que done en el futuro , brindándole educación sobre el autocuidado y adopción de estilos de vida saludable.                                                                                                                                                                                                                                  Una vez recolectada la sangre es analizada y si es reactiva para alguna de las enfermedades de trasmisión sexual y VIH/sida, se implementa un protocolo de notificación y seguimiento junto con la  EPS  a la que este afiliado el donante.  el proyecto viene ejecutándose de forma continua desde hace 9 años, teniendo para el año 2008 un total de 282 donantes, y para el año 2016 se alcanzó un total de 1463 donantes, evidenciando un aumento en la donación de sangre total en 518%, beneficiando a 4389 personas, ya que de cada unidad de sangre donada se extraen 3 hemoderivados. </t>
  </si>
  <si>
    <t xml:space="preserve">ELSA CHACÓN CUÉLLAR
MARÍA ELENA RODRIGUEZ VÉLEZ
</t>
  </si>
  <si>
    <t>Proyecto de convocatoria 2017: programa educativo de nefroprotección y detección temprana de enfermedad renal crónica en personas con hipertensión arterial y/o diabetes</t>
  </si>
  <si>
    <t>Los factores de riesgo para la progresión de  ERC son: hipertensión, tabaquismo, control pobre de la glicemia en pacientes diabéticos, consumo de aines, consumo de sodio y poca restricción proteica y está demostrado a través de investigación que si se detecta y se tratan a tiempo se pueden disminuir o eliminar. una de las problemáticas es la hipertensión arterial, ya que según la guía de atención de la hipertensión arterial, cerca de 50 millones de americanos presentaron tensión arterial elevada (Pas &gt;140mmhg o Par &gt;90mmhg); de esto, solo 70% conoce su diagnóstico, 59% recibe tratamiento y 34% está controlado en forma adecuada.  Evidenciando así que muchos de estos tiene un alto riesgo de sufrir daño renal por no tener un tratamiento adecuado, puesto que una de las complicaciones de  la hipertensión arterial es la afección del riñón evidenciado clínicamente por reporte de laboratorio de creatinina sérica, tasa de filtración glomerular, micro-albuminuria, proteinuria y parcial de orina, y un buen examen físico.  Es viable, dado el interés en el mejoramiento de la calidad dentro del  programa de rcv de la ese ceo y la disponibilidad de población objeto y será provechoso en la medida que se valore la importancia de la educación en la prevención de la ERC y especialmente en esta población de gran impacto social, como son las personas que padecen HTA y diabetes, en quienes los procesos educativos deben ser permanentes, tanto por la edad avanzada en la que se encuentran, como por las complicaciones cardiovasculares que conllevan.                                                                                                 Es factible, dado que ya se institucionalizó el programa en la ese ceo en 2015 y se cuenta con los recursos financieros, materiales y humanos para llevarlo a cabo.</t>
  </si>
  <si>
    <t xml:space="preserve">AIDA NERY FIGUEROA CABRERA
CLAUDIA CANTILLO
MANUEL ALEXANDER LARA
</t>
  </si>
  <si>
    <t>Proyecto de convocatoria 2016: formación a formadores en el manejo de la violencia y atención de víctimas de abuso sexual y maltrato</t>
  </si>
  <si>
    <t>la atención integral en salud a víctimas de maltrato - violencia y abuso sexual es un importante reto para los docentes de las instituciones públicas de la ciudad de Neiva.                                                                                                                                                                   Las víctimas cuando deciden denunciar y solicitar ayuda han venciendo muchas barreras personales y sociales que el evento de violencia como tal les ocasiono llegando a la institución en condiciones de alta vulnerabilidad. Una vez en los servicios, esperan y necesitan un trato humanizado, cálido que les ayude a recuperar el control de sí mismos, la dignidad, el dominio de su cuerpo y de sus emociones. La atención que se le brinde como equipo humano de salud y como institución prestadora tendrá que garantizar un trato adecuado que contribuya a la reparación. Contar además con unos procedimientos estandarizados y efectivos para controlar los riesgos que el evento ocurrido presente sobre su salud sexual y reproductiva, su salud mental, su medio familiar y social.                              Además debe tener los insumos necesarios para la aplicación de dichos procedimientos e intervenciones y debidamente reglamentada en las instituciones, para su correcta aplicación. esto igualmente aplica para la detección temprana y oportuna en los centros docentes.                                     La violencia sexual independiente del tiempo transcurrido se considera una urgencia que debe ser atendida con prioridad, sin embargo es importante aclarar que el tratamiento varía acorde con el tiempo transcurrido, la edad de la persona, el sexo, algunas condiciones especiales como embarazo y diferencias culturales.                                                                                                                                                         El personal de salud y educativo debe contar con las herramientas conceptuales y prácticas para el abordaje integral de la violencia sexual y para las acciones de prevención, detección y atención integral que tendrán a su cargo.                                                                           Atender con calidad y oportunidad constituye la posibilidad de impactar positivamente en la vida de estas personas y cumplir con las responsabilidades que como seres humanos, profesionales y como sector se tiene ante las víctimas de maltrato, violencia y abuso sexual, además permite recuperar indicios que brinden acceso a la justicia aportando elementos de investigación al cumplir con los mandatos legales para el sector y reducir el nivel de impunidad.</t>
  </si>
  <si>
    <t xml:space="preserve"> FRANCY H. SALAS CONTRERAS
ROSA LISETH SALAZAR
NATALIA DUQUE</t>
  </si>
  <si>
    <t>Proyecto de convocatoria 2016:“fortalecimiento de la prevención, diagnóstico temprano y adecuado manejo de dengue dentro de un modelo de atención primaria en salud: fase i  estandarización de los métodos diagnósticos”</t>
  </si>
  <si>
    <t xml:space="preserve">El dengue es un evento de salud pública con una alta prevalencia en nuestra región y que posee un gran impacto económico y social. ya que no se cuenta con un tratamiento específico para esta enfermedad, la prevención a través del control vectorial, el diagnóstico temprano y la reconstitución hídrica como manejo de soporte constituyen las estrategias para disminuir la incidencia total de dengue, así como de casos severos y muertes por ésta enfermedad.                                                                                                                                           Dentro del marco de la estrategia de atención primaria en salud, los centros de atención de primer nivel y la comunidad en general son los principales actores para la disminución de la carga de ésta enfermedad, por lo que el fortalecimiento de las aptitudes preventivas en la población general, así como la capacidad diagnóstica temprana representan una herramienta imprescindible para el control del dengue. </t>
  </si>
  <si>
    <t xml:space="preserve">CARLOS F. NARVÁEZ ROJAS
JAIRO RODRIGUEZ RODRIGUEZ
MARTHA ROCIO VEGA VEGA
DORIS SALGADO
</t>
  </si>
  <si>
    <t>Contrato interadministrativo n° 1229 de 2017 entre Gobernación del Huila y la USCO  para desarrollar el curso integrado en consejería para la alimentación del lactante y del niño pequeño</t>
  </si>
  <si>
    <t>Una buena alimentación durante los primeros 2 años es de vital importancia para la salud del lactante y para proyectar una buena salud del niño mayor y el adulto que será en el futuro. una buena alimentación durante los 2 primeros años puede disminuir la mortalidad y morbilidad debida a enfermedades prevalentes de la infancia. Una buena alimentación en general quiere decir que el bebé durante los primeros 6 meses recibe  leche materna exclusiva y entre los 6 meses y los 2 años leche materna más alimentación complementaria adecuada.  Es por esto que se hace necesario trabajar en el  desarrollo de competencias en los profesionales de salud, quienes a través de los servicios están en contacto permanente con las madres, padres y cuidadores de niños y niñas, y que por tanto constituyen una herramienta fundamental en la prevención de la malnutrición infantil participando activamente de la educación en buenas prácticas de salud y nutrición, para disminuir así las oportunidades perdidas.  Teniendo en cuenta lo anterior, este curso integrado de consejería en alimentación del lactante y el niño pequeño, pretende reforzar y/o desarrollar competencias en profesionales de los servicios de atención materna e infantil de las IPS del departamento del Huila, abordando los temas desde la lactancia materna exclusiva en los primeros 6 meses de vida hasta la alimentación complementaria adecuada hasta los 2 años.  Igualmente, se desarrollaran  algunos aspectos básicos de la alimentación en situaciones especiales como la del VIH y/o sida, atendiendo a la preocupación que hoy en día genera esta pandemia.</t>
  </si>
  <si>
    <t>ELSA CHACÓN CUÉLLAR</t>
  </si>
  <si>
    <t>Curso preuniversitario con énfasis en salud 2017-1</t>
  </si>
  <si>
    <t>Capacitar a aspirantes interesados a ingresas a instituciones de educación superior con programas especializados en la formación de personal profesional calificado para el sector salud.</t>
  </si>
  <si>
    <t>REINALDO EMILIO POLO LEDESMA</t>
  </si>
  <si>
    <t>1er Simposio surcolombiano del cuidado de la salud mental, enfoque transdisciplinar temática: prevención del suicidio.</t>
  </si>
  <si>
    <t>Brindar espacios de socialización y reflexión de experiencias para la prevención del suicidio desde el abordaje transdisciplinar.</t>
  </si>
  <si>
    <t xml:space="preserve">ROSA LISSETH SALAZAR 
YIVY SALAZAR PARRA
</t>
  </si>
  <si>
    <t xml:space="preserve">Venta servicios  laboratorio medicina  genómica </t>
  </si>
  <si>
    <t>Prestar servicios asistenciales de laboratorio en biología molecular y citogenética a pacientes y usuarios del hospital universitario de Neiva  servicios especializados externos al hospital universitario Hernando Moncaleano Perdomo de Neiva</t>
  </si>
  <si>
    <t>Simposio “salud, enfermedad y prácticas curativas en salud desde una perspectiva multicultural” (Doctorado en ciencias de la salud)</t>
  </si>
  <si>
    <t>Analizar desde una perspectiva crítica diferentes enfoques en el abordaje del proceso salud, enfermedad y prácticas curativas.</t>
  </si>
  <si>
    <t xml:space="preserve">DOLLY ARIAS TORRES
JAIRO ANTONIO RODRIGUEZ
GILBERTO ASTAIZA ARIAS
</t>
  </si>
  <si>
    <t>Simposio: abril, mes del Parkinson, 200 años después</t>
  </si>
  <si>
    <t>Desarrollar la campaña colombiana de Parkinson a nivel nacional con simultaneidad en 5 ciudades del país, para dar a conocer los nuevos avances con respecto a movimientos anormales desde el sistema neurológico en el ser humano desde la enfermedad de Parkinson</t>
  </si>
  <si>
    <t>LUIS ALBERTO CERQUERA</t>
  </si>
  <si>
    <t>IV Congreso regional de medicina interna-alto magdalena  (área y especialización de medicina interna)</t>
  </si>
  <si>
    <t>Darle continuidad a la educación médica de la región manteniendo la relación de la universidad con las asociaciones científicas.</t>
  </si>
  <si>
    <t>AREA DE MEDICINA INTERNA USCO</t>
  </si>
  <si>
    <t>Simposio regional surcolombiano de trauma  (área y especialización de medicina interna)</t>
  </si>
  <si>
    <t>Actividad académica extracurricular de revisión de temas al rededor del trauma con presentaciones de conferencistas regionales y nacionales, tanto de residentes cirujanos y FELLOW de trauma.  Actividad organizada por el grupo de investigación CYTRA y el semillero LITESUR, registrados en Colciencias para el cumplimiento de su naturaleza de la Universidad Surcolombiana y el hospital universitario de Neiva</t>
  </si>
  <si>
    <t>Simposio sistemas de salud en el mundo (Doctorado en ciencias de la salud)</t>
  </si>
  <si>
    <t>Analizar desde una perspectiva crítica los diferentes sistemas de salud, características e impacto en la población.</t>
  </si>
  <si>
    <t xml:space="preserve">DOLLY ARIAS TORRES
NICOLAS ARTURO NÚÑEZ GOMEZ
JAIRO ANTONIO RODRIGUEZ
GILBERTO ASTAIZA ARIAS
PEDRO REYES GASPAR
</t>
  </si>
  <si>
    <t>XXVI Jornadas huilenses de pediatría (área y especialización de pediatría)</t>
  </si>
  <si>
    <t>Fomentar la actualización del conocimiento y discusión  en temas relacionados con la salud del niño en el departamento</t>
  </si>
  <si>
    <t>MARTHA ROCIO VEGA VEGA</t>
  </si>
  <si>
    <t xml:space="preserve">Foro regional implicaciones del modelo integral de atención en salud- mías para enfermería </t>
  </si>
  <si>
    <t>Socializar las implicaciones del modelo integral de atención en salud en la profesión del enfermero.</t>
  </si>
  <si>
    <t>DEPARTAMENTO DE ENFERMERIA</t>
  </si>
  <si>
    <t>Primer simposio en Gerontología,   programas y servicios para el adulto mayor  “por una vejez con oportunidad</t>
  </si>
  <si>
    <t xml:space="preserve">Se contribuyó al fortalecimiento y puesta en práctica de los conocimientos, actitudes y habilidades para el abordaje y manejo integral de los adultos mayores,  beneficiarios de los centros días, centros de protección y a nivel familiar, existentes en el municipio de Neiva (H).  </t>
  </si>
  <si>
    <t xml:space="preserve">85° Simposio de actualización en diabetes   </t>
  </si>
  <si>
    <t>Actualización del personal de la salud (estudiantes, auxiliares, médicos, enfermeras, especialistas) en el campo de la diabetes mellitus y sus comorbilidades.</t>
  </si>
  <si>
    <t>ALEJANDRO PINZON TOVAR</t>
  </si>
  <si>
    <t>Foro: responsabilidad de la academia en el postconflicto</t>
  </si>
  <si>
    <t>Analizar, desde una perspectiva crítica, los compromisos de la academia  frente a la implementación, seguimiento, acompañamiento y evaluación de los acuerdos de la habana en el marco de la declaración del sistema universitario estatal - SUE en apoyo al proceso de paz en Colombia y establecer estrategias para su materialización.</t>
  </si>
  <si>
    <t xml:space="preserve">DOLLY ARIAS TORRES
NELSON LOPEZ JIMENEZ
</t>
  </si>
  <si>
    <t>XIII Simposio surcolombiano de  parasitología , medicina tropical e inmunodeficiencias: arbovirosis (proyección social de especialización en pediatría)</t>
  </si>
  <si>
    <t>Fomentar la actualización del conocimiento y discusión  en las enfermedades infecciosas producidas por  arbovirus, con  énfasis la epidemiología, los agenten, la patogenia, la clínica, el diagnóstico, el tratamiento  y secuelas  de estas   patologías enfocadas en la atención de la  salud del niño  y la población general en nuestra región y país</t>
  </si>
  <si>
    <t>1er   Simposio de seguridad de la atención y humanización de los servicios de salud</t>
  </si>
  <si>
    <t xml:space="preserve">Contribuir al fortalecimiento y puesta en práctica de los conocimientos, actitudes y habilidades para el abordaje y manejo integral, seguro y humanizado de la atención a afiliados y usuarios de los servicios de salud pertenecientes a la red local de salud del municipio de Neiva.  </t>
  </si>
  <si>
    <t>YIVY SALAZAR  PARRA</t>
  </si>
  <si>
    <t>Segunda jornada de sensibilización en la prevención del cáncer en el Huila.  liga contra el cáncer seccional Huila: 40 años de compromiso social en la lucha contra el cáncer</t>
  </si>
  <si>
    <t>Contribuir a la sensibilización de la sociedad huilense sobre las diferentes problemáticas de las personas que padecen cáncer en la región surcolombiana.</t>
  </si>
  <si>
    <t>ALIX YANETH PERDOMO ROMERO CELMIRA LAZA VASQUEZ</t>
  </si>
  <si>
    <t>Congreso surcolombiano de endocrinología: “riesgo cardiovascular, el origen de todos los males“.</t>
  </si>
  <si>
    <t>Promover y mantener un espacio periódico y regional de educación médica con la oportunidad con y para la comunidad que trabaja en salud  a nivel local y regional</t>
  </si>
  <si>
    <t>1er   Foro de salud mental en el ámbito laboral</t>
  </si>
  <si>
    <t>Contribuir al fortalecimiento en la promoción de la salud mental en el ámbito laboral, permitiendo a los trabajadores de la región surcolombiana, la reducción de factores de riesgo psicosociales relacionados al trabajo</t>
  </si>
  <si>
    <t xml:space="preserve">VLADIMIR GUZMAN RIVERA
YIVY SALAZAR PARRA
</t>
  </si>
  <si>
    <t>I Congreso surcolombiano de epidemiología (maestría en  epidemiología)</t>
  </si>
  <si>
    <t>Generar un espacio de discusión y reflexión sobre las temáticas actuales en el área de la epidemiología y salud pública, donde se integren saberes interdisciplinarios con participación de investigadores nacionales y regionales, con el fin de promover la asociación social del conocimiento, la conformación y consolidación de redes de investigación.</t>
  </si>
  <si>
    <t xml:space="preserve">DOLLY CASTRO BETANCOURT
ROSA LISSETH SALAZAR
</t>
  </si>
  <si>
    <t>Robótica para niños</t>
  </si>
  <si>
    <t>Estudiantes del semillero robótica para niños, invitan a niños de colegios de bajos recursos a que participen en la utilización de los legos en la construcción de formas orientadas a la electrónica.</t>
  </si>
  <si>
    <t xml:space="preserve">GERMÁN MARTINEZ </t>
  </si>
  <si>
    <t>Programa de proyección social del museo geológico y del petróleo de la facultad de ingeniería</t>
  </si>
  <si>
    <t>Continuar con la restructuración de los componentes del museo geológico y del petróleo de la universidad surcolombiana, con el mantenimiento y reorganización del  stand de paleontología y producción y perforación, que conlleve a la sistematización de la información en una página web, contribuyendo a la base informática de la red nacional de museos.</t>
  </si>
  <si>
    <t xml:space="preserve"> ROBERTO VARGAS CUERVO</t>
  </si>
  <si>
    <t>Maestría  en ingeniería y gestión ambiental</t>
  </si>
  <si>
    <t>La maestría está dirigida a profesionales de la ingeniería, así como profesionales en el área de las ciencias biológicas, química, geología y arquitectura; también podrán ser admitidos profesionales con otros títulos siempre y cuando demuestren experiencia docente, laboral o investigativa en el área ingeniería ambiental y/o de gestión ambiental.</t>
  </si>
  <si>
    <t>NÉSTOR ENRIQUE CERQUERA PEÑA</t>
  </si>
  <si>
    <t>Doctorado en  agroindustria y desarrollo. sostenible</t>
  </si>
  <si>
    <t>El programa de doctorado en agroindustria y desarrollo agrícola sostenible que ofrece la Universidad Surcolombiana tiene como propósito fundamental formar investigadores para producir conocimiento nuevo, válido y útil, con capacidad para incidir y contribuir en los modelos científicos, tecnológicos y productivos en los campos del desarrollo agrícola sostenible y la agroindustria.</t>
  </si>
  <si>
    <t>ALFREDO OLAYA AMAYA</t>
  </si>
  <si>
    <t>Maestría en ecología y gestión de ecosistemas estratégicos</t>
  </si>
  <si>
    <t xml:space="preserve">El departamento del Huila comprende la cuenca alta del río magdalena y posee, total o parcialmente, eco regiones, ecosistemas o áreas protegidas de importancia regional, nacional e internacional como el valle del mismo río, las zonas áridas y semiáridas de la Tatacoa y los Ríos Cabrera y Ambicá, el Cerro de Miraflores, la Serranía de las Minas; las Cuencas Hidrográficas de los Ríos las Ceibas, Guarapas, Suaza y Páez-La Plata; los parques nacionales naturales Nevado del Huila, Puracé, Cueva de los Guácharos, Cordillera los Picachos y Sumapaz, así como el Macizo Colombiano y la reserva de biosfera agrupada del cinturón andino, reconocida así por la UNESCO. </t>
  </si>
  <si>
    <t>III Hackathon de programacion</t>
  </si>
  <si>
    <t>Los estudiantes de ingeniería de software y tecnología en desarrollo de software realizaran la III hackathon donde participaran desarrolladores de software de las diferentes instituciones educativas y empresarios que den la solución a una necesidad de la región don el tema va hacer el turismo.</t>
  </si>
  <si>
    <t>JORGE ELIECER MARTINEZ GAITAN</t>
  </si>
  <si>
    <t xml:space="preserve">VIferia tecnologica innovasoft </t>
  </si>
  <si>
    <t>Los estudiantes de ingeniería de software y tecnología en desarrollo de software realizaran la vi feria innovasoft donde participaran entidades publicas y privadas , mostrando los proyectos innovadores</t>
  </si>
  <si>
    <t>Promoción del consumo de moringa como complemento nutricional en población vulnerable, atendiendo las propiedades antimicrobianas</t>
  </si>
  <si>
    <t>Concientizar a la comunidad huilense en el uso de la moringa como complemento nutricional</t>
  </si>
  <si>
    <t>CLAUDIA AMOROCHO</t>
  </si>
  <si>
    <t>Responsabilidad social con la industria petrolera y minera</t>
  </si>
  <si>
    <t>La caída del precio del petróleo en los mercados internacionales, el incremento en los impuestos y las dificultades que tienen las compañías petroleras para operar en Colombia y lo mas importante el agotamiento de las reservas</t>
  </si>
  <si>
    <t>JULIO ROBERTO VARGAS</t>
  </si>
  <si>
    <t>II Seminario en avances tecnológicos en electrónica y software</t>
  </si>
  <si>
    <t>DIEGO SENDOYA</t>
  </si>
  <si>
    <t>IX Seminario “uso racional del agua (usra)”</t>
  </si>
  <si>
    <t>Es el único seminario que organizan los programas de ingeniería agrícola en Colombia con relación al uso del recurso hídrico. se pretende presentar resultados de investigación e innovación en diferentes temas que involucran el uso racional del agua tales  como irrigación, acueductos,  drenaje, hidrología aplicada,  uso social del agua,  manejo y conservación de suelos,  biotecnología, cambio climático. Es un evento internacional que cada vez reúne especialistas de mas países y es un espacio que permite a los estudiantes contextualizarse en el ámbito de la investigación.</t>
  </si>
  <si>
    <t>MAURICIO DUARTE</t>
  </si>
  <si>
    <t>IV Muestra tecnológica y proyectos de investigación de ingeniería electrónica</t>
  </si>
  <si>
    <t>Muestra tecnológica y proyectos de investigación para proyectar al programa de ingeniería electrónica de la Universidad Surcolombiana a la comunidad académica y a la comunidad en general</t>
  </si>
  <si>
    <t xml:space="preserve">PROGRAMA LICENCIATURA EN INGLES </t>
  </si>
  <si>
    <t>PROGRAMA FISICA</t>
  </si>
  <si>
    <t>PROGRAMA INGENIERIA ELECTRONICA</t>
  </si>
  <si>
    <t>PROGRAMA INGENIERIA PETROLEOS</t>
  </si>
  <si>
    <t>PROGRAMA AGRICOLA</t>
  </si>
  <si>
    <t>PROGRAMA TECNOLOGÍA OBRAS CIVILES</t>
  </si>
  <si>
    <t xml:space="preserve">FAC. ECONOMIA Y ADMINISTRACION </t>
  </si>
  <si>
    <t>FAC. SALUD</t>
  </si>
  <si>
    <t xml:space="preserve">FAC. INGENIERIA </t>
  </si>
  <si>
    <t xml:space="preserve">FAC. EDUCACION </t>
  </si>
  <si>
    <t xml:space="preserve">FAC. CIENCIAS EXACTAS Y NATURALES </t>
  </si>
  <si>
    <t xml:space="preserve">FAC. CIENCIAS JURIDICAS Y POLITICAS </t>
  </si>
  <si>
    <t>Cantidad de Eventos</t>
  </si>
  <si>
    <t># Eventos - TIPO DE PROYECCIÓN SOCIAL (')</t>
  </si>
  <si>
    <t>TOTAL PRODUCCION</t>
  </si>
  <si>
    <t xml:space="preserve">► EQUIPO PARA USUARIO FINAL </t>
  </si>
  <si>
    <t>► SOFTWARE - MOTORES BD</t>
  </si>
  <si>
    <t xml:space="preserve">► MOVILIDAD ESTUDIANTIL </t>
  </si>
  <si>
    <t>Magister</t>
  </si>
  <si>
    <t xml:space="preserve">SEMESTRE B </t>
  </si>
  <si>
    <t xml:space="preserve">MOTORES DE BASES DE DATOS </t>
  </si>
  <si>
    <t>PostgreSql</t>
  </si>
  <si>
    <t>PROPIO</t>
  </si>
  <si>
    <t>EXTERNO</t>
  </si>
  <si>
    <t>SISTEMA DE INFORMACION ACADEMICO/ADMINISTRATIVO</t>
  </si>
  <si>
    <t>Edif. Economía</t>
  </si>
  <si>
    <t>5700-40XG</t>
  </si>
  <si>
    <t>V1910</t>
  </si>
  <si>
    <t>4800G</t>
  </si>
  <si>
    <t>MSM 466R</t>
  </si>
  <si>
    <t>Total Equipos en las salas</t>
  </si>
  <si>
    <t>BULGARIA</t>
  </si>
  <si>
    <t>Estancia de investigación, tecnológica, artística, cultural, deportiva administrativa o de proyección social</t>
  </si>
  <si>
    <t>CANADA</t>
  </si>
  <si>
    <t>PORTUGAL</t>
  </si>
  <si>
    <t>► DESTINO MOVILIDAD ESTUDIANTIL</t>
  </si>
  <si>
    <t>► DESTINO MOVILIDAD DE DOCENTES</t>
  </si>
  <si>
    <t>Crédito Interno</t>
  </si>
  <si>
    <t>Rendimientos Inversiones Financieras</t>
  </si>
  <si>
    <t>Cancelación Reservas Presupuestales</t>
  </si>
  <si>
    <t>- Física</t>
  </si>
  <si>
    <t>- Social</t>
  </si>
  <si>
    <t>- Investigación</t>
  </si>
  <si>
    <t>GRAFICA "A" DE ESTUDIANTES INSCRITOS Y MATRICULADOS EN PREGRADO  POR GENERO</t>
  </si>
  <si>
    <t>GRAFICA "B" DE ESTUDIANTES INSCRITOS Y MATRICULADOS EN PREGRADO POR GENERO</t>
  </si>
  <si>
    <t>GRAFICA SEMESTRE A - INSCRITOS Y MATRICULADOS EN  POSTGRADOS POR GENERO</t>
  </si>
  <si>
    <t>GRAFICA SEMESTRE B - INSCRITOS Y MATRICULADOS EN  POSTGRADOS POR GENERO</t>
  </si>
  <si>
    <t>GRAFICA MATRICULA TOTAL EN POSTGRADO POR RANGO DE EDADES</t>
  </si>
  <si>
    <t>GRAFICA MATRICULA TOTAL EN POSTGRADO POR RANGO DE EDADES FACULTAD DE SALUD</t>
  </si>
  <si>
    <t>GRAFICA MATRICULA TOTAL EN POSTGRADO POR RANGO DE EDADES FACULTAD DE CIENCIAS SOCIALES Y HUMANAS</t>
  </si>
  <si>
    <t>GRAFICA MATRICULA TOTAL EN POSTGRADO POR RANGO DE EDADES FACULTAD DE CIENCIAS EXACTAS Y NATURALES</t>
  </si>
  <si>
    <t>GRAFICA MATRICULA TOTAL EN PREGRADO POR RANGO DE EDADES FACULTAD DE SALUD</t>
  </si>
  <si>
    <t>GRAFICA MATRICULA TOTAL EN PREGRADO POR RANGO DE EDADES FACULTAD DE CIENCIAS SOCIALES Y HUMANAS</t>
  </si>
  <si>
    <t>GRAFICA MATRICULA TOTAL EN PREGRADO POR RANGO DE EDADES FACULTAD DE CIENCIAS EXACTAS Y NATURALES</t>
  </si>
  <si>
    <t xml:space="preserve">No. INTEGRANTES </t>
  </si>
  <si>
    <t>informacion no existe</t>
  </si>
  <si>
    <t xml:space="preserve">TIPOLOGIA 1 </t>
  </si>
  <si>
    <t>TIPOLOGIA 2</t>
  </si>
  <si>
    <t>Ciencias Juridicas Y Politicas</t>
  </si>
  <si>
    <t xml:space="preserve">Ciencias Sociales y Humanas </t>
  </si>
  <si>
    <t>La Universidad Surcolombiana orienta y lidera la formación integral, humana y crítica de profesionales e investigadores, fundamentada en conocimientos disciplinares, de las profesiones, interdisciplinares y multiculturales, mediante procesos académicos, sociales y políticos transformadores, comprometidos prioritariamente con la construcción de una nación democrática, deliberativa, participativa y en paz, soportada en el desarrollo humano, social, sostenible y sustentable en la región Surcolombiana; su accionar será orientado por la ética cívica, el diálogo multicultural, la preservación y defensa del medio ambiente y el Pensamiento Complejo, con proyección nacional e internacional</t>
  </si>
  <si>
    <t xml:space="preserve">En el año 2024, la Universidad Surcolombiana consolidará el liderazgo de los procesos de formación integral y crítica de profesionales y será vanguardia en generación de conocimientos mediante la investigación y en la formación de investigadores, que promuevan los procesos de apropiación, producción y aplicación de los conocimientos, en la construcción de una sociedad democrática, deliberativa, participativa, con el fin de que éstos contribuyan a la solución de los  problemas relevantes de la realidad regional, con proyección nacional e internacional y perspectiva de sustentabilidad ambiental, equidad, justicia, pluralismo, solidaridad y respeto por la dignidad humana.
</t>
  </si>
  <si>
    <t xml:space="preserve">
Nuestro compromiso es con la formación integral de profesionales e investigadores, buscando satisfacer las necesidades o expectativas de las partes interesadas, en pro de la mejora continua de nuestro Sistema de Gestión de Calidad contribuyendo con la interacción del sector productivo, el estado y la sociedad.</t>
  </si>
  <si>
    <t>2018-2</t>
  </si>
  <si>
    <t>2019-1</t>
  </si>
  <si>
    <t>FACULTAD DE CIENCIAS JURÍCAS Y POLÍTICAS</t>
  </si>
  <si>
    <t>ADMINISTRACIÓN TURÍSTICA Y HOTELERA-PITALITO</t>
  </si>
  <si>
    <t>DERECHO – NOCTURNO GARZÓN</t>
  </si>
  <si>
    <t>GRAFICA SEMESTRE A - INSCRITOS,ADMITIDOS,MATRICULADOS EN POSTGRADO - % DE ABSORCIÓN</t>
  </si>
  <si>
    <t>MAESTRÍA EN EDUCACIÓN - CONVENIO</t>
  </si>
  <si>
    <t>OCASIONALES</t>
  </si>
  <si>
    <t>CATEDRÁTICOS</t>
  </si>
  <si>
    <t>MAESTRIAEN EDUCACION: DISEÑO, GESTION Y EVALUACION CURRICULAR</t>
  </si>
  <si>
    <t>MAESTRIAEN EDUCACION: DOCENCIA E INVESTIGACION UNIVERISTARIA</t>
  </si>
  <si>
    <t>NEIVA - MAESTRIA EN EPIDEMIOLOGÍA</t>
  </si>
  <si>
    <t>DERECHO – DIURNO</t>
  </si>
  <si>
    <t>BIOLOGÍA APLICADA</t>
  </si>
  <si>
    <t>ESPECIALIZACION EN ESTADISTICA</t>
  </si>
  <si>
    <t>TEC. EN OBRAS CIVÍLES</t>
  </si>
  <si>
    <t>CIENCIAS BÁSICAS</t>
  </si>
  <si>
    <t>CIENCIAS CLÍNICAS</t>
  </si>
  <si>
    <r>
      <t xml:space="preserve">
Para regular la actividad y funcionamiento de la Infraestructura Física y disponer puntualmente todo lo relacionado con su organización, clasificación, usos, proyecciones y el reglamento interno de carácter obligatorio para la administración y manejo de la Planta Física, el Consejo Superior Universitario mediante Acuerdo 050 de 2007 adoptó el “PLAN DE REGULARIZACIÓN Y MANEJO DE LA INFRAESTRUCTURA FÍSICA DE LA UNIVERSIDAD SURCOLOMBIANA” (POT universitario), previa Resolución No. 012 de junio 15 de 2007 donde el Departamento Administrativo de Planeación Municipal de Neiva “ADOPTA EL RECONOCIMIENTO URBANÍSTICO” de este Plan. En el numeral I.4.1 </t>
    </r>
    <r>
      <rPr>
        <b/>
        <i/>
        <sz val="12"/>
        <color theme="1"/>
        <rFont val="Calibri"/>
        <family val="2"/>
        <scheme val="minor"/>
      </rPr>
      <t>USO DEL SUELO</t>
    </r>
    <r>
      <rPr>
        <i/>
        <sz val="12"/>
        <color theme="1"/>
        <rFont val="Calibri"/>
        <family val="2"/>
        <scheme val="minor"/>
      </rPr>
      <t xml:space="preserve"> indica:
“El uso normativo del suelo de la Universidad Surcolombiana corresponde al Institucional Dotacional, cuyas instalaciones se catalogan en ambientes pedagógicos básicos y complementarios, que para el desarrollo de las actividades pedagógicas y de gestión a nivel institucional interno se clasifican en 6 tipos de áreas, así:
a)	</t>
    </r>
    <r>
      <rPr>
        <b/>
        <i/>
        <sz val="12"/>
        <color theme="1"/>
        <rFont val="Calibri"/>
        <family val="2"/>
        <scheme val="minor"/>
      </rPr>
      <t>Áreas para Procesos de enseñanza-aprendizaje</t>
    </r>
    <r>
      <rPr>
        <i/>
        <sz val="12"/>
        <color theme="1"/>
        <rFont val="Calibri"/>
        <family val="2"/>
        <scheme val="minor"/>
      </rPr>
      <t xml:space="preserve">: aula tradicional para clase magistral, aula especializada para actividades de una asignatura común a distintos programas, aula multimedia para actividades de asignaturas que requieran de medios audiovisuales, y laboratorios para actividades de prácticas académicas; 
b)	</t>
    </r>
    <r>
      <rPr>
        <b/>
        <i/>
        <sz val="12"/>
        <color theme="1"/>
        <rFont val="Calibri"/>
        <family val="2"/>
        <scheme val="minor"/>
      </rPr>
      <t>Áreas para Procesos de soporte académico</t>
    </r>
    <r>
      <rPr>
        <i/>
        <sz val="12"/>
        <color theme="1"/>
        <rFont val="Calibri"/>
        <family val="2"/>
        <scheme val="minor"/>
      </rPr>
      <t xml:space="preserve">: espacios para estudio informal de uso estudiantil sin docente, sitios para asesoría docente a estudiantes, bibliotecas, museos, auditorios y salas de proyección y de música; 
c)	</t>
    </r>
    <r>
      <rPr>
        <b/>
        <i/>
        <sz val="12"/>
        <color theme="1"/>
        <rFont val="Calibri"/>
        <family val="2"/>
        <scheme val="minor"/>
      </rPr>
      <t>Áreas para Procesos administrativos</t>
    </r>
    <r>
      <rPr>
        <i/>
        <sz val="12"/>
        <color theme="1"/>
        <rFont val="Calibri"/>
        <family val="2"/>
        <scheme val="minor"/>
      </rPr>
      <t xml:space="preserve">: oficinas para actividades administrativas y de profesores; 
d)	</t>
    </r>
    <r>
      <rPr>
        <b/>
        <i/>
        <sz val="12"/>
        <color theme="1"/>
        <rFont val="Calibri"/>
        <family val="2"/>
        <scheme val="minor"/>
      </rPr>
      <t>Áreas para Procesos de Bienestar</t>
    </r>
    <r>
      <rPr>
        <i/>
        <sz val="12"/>
        <color theme="1"/>
        <rFont val="Calibri"/>
        <family val="2"/>
        <scheme val="minor"/>
      </rPr>
      <t xml:space="preserve">: consultorios u oficinas para actividades de salud, cultura, desarrollo humano y promoción social; asociaciones; áreas de recreación y deporte (canchas de básquetbol, fútbol, microfútbol y poli funcional; piscina, pista atlética, etc.); 
e)	</t>
    </r>
    <r>
      <rPr>
        <b/>
        <i/>
        <sz val="12"/>
        <color theme="1"/>
        <rFont val="Calibri"/>
        <family val="2"/>
        <scheme val="minor"/>
      </rPr>
      <t>Áreas para Procesos de soporte general</t>
    </r>
    <r>
      <rPr>
        <i/>
        <sz val="12"/>
        <color theme="1"/>
        <rFont val="Calibri"/>
        <family val="2"/>
        <scheme val="minor"/>
      </rPr>
      <t xml:space="preserve">: porterías; cuartos de aseo; talleres de mantenimiento; cuartos de bombeo o subestaciones; almacén; baterías sanitarias; ventas de comestibles, librería y fotocopiado; cafetines, cafeterías, restaurantes; áreas de comunicación (Circulaciones y Halles); y
f)	</t>
    </r>
    <r>
      <rPr>
        <b/>
        <i/>
        <sz val="12"/>
        <color theme="1"/>
        <rFont val="Calibri"/>
        <family val="2"/>
        <scheme val="minor"/>
      </rPr>
      <t>Áreas Libres</t>
    </r>
    <r>
      <rPr>
        <i/>
        <sz val="12"/>
        <color theme="1"/>
        <rFont val="Calibri"/>
        <family val="2"/>
        <scheme val="minor"/>
      </rPr>
      <t>: zonas duras (parqueaderos, plazoletas, senderos); suelos, zonas de agua y verdes (Jardines).”</t>
    </r>
  </si>
  <si>
    <t>01-Vicerrectoría Académica</t>
  </si>
  <si>
    <t>INTERCAMBIO ACADEMICO</t>
  </si>
  <si>
    <t>BELGICA</t>
  </si>
  <si>
    <t>CHINA</t>
  </si>
  <si>
    <t>DINAMARCA</t>
  </si>
  <si>
    <t>REINO UNIDO</t>
  </si>
  <si>
    <t>Esp. En Estadística</t>
  </si>
  <si>
    <t>Biología Aplicada</t>
  </si>
  <si>
    <t>FACULTAD DE CIENCIAS HUMANAS</t>
  </si>
  <si>
    <t xml:space="preserve">FACULTAD DE CIENCIAS EXACTAS Y NATURALES  </t>
  </si>
  <si>
    <t>ESPECIALIZACIÓN ESTADÍSTICA</t>
  </si>
  <si>
    <t>HISTORICO DE GRADUADOS EN POSTGRADO 2018</t>
  </si>
  <si>
    <t>Esp. En Medicina Crítica y Cuidado Intesivo</t>
  </si>
  <si>
    <t>Esp. En Mediciana Critica y Cuidado Crítico</t>
  </si>
  <si>
    <t>Maestría en Educación para la  Inclusión</t>
  </si>
  <si>
    <t>Maestría en Estudios Interdiscip de la complejidad</t>
  </si>
  <si>
    <t>Maestría en Admon de Empresas</t>
  </si>
  <si>
    <t>INGENIERIA  AGROINDUSTRIAL</t>
  </si>
  <si>
    <t>ESPECIALIZACIÓN EN ESTADISTICA</t>
  </si>
  <si>
    <t>ADMINISTRACIÓN TURÍSTICA Y HOTELERA</t>
  </si>
  <si>
    <t>NEIVA - ENFERMERIA</t>
  </si>
  <si>
    <t>NEIVA - MEDICINA</t>
  </si>
  <si>
    <t>NEIVA - LICENCIATURA EN LITERATURA Y LENGUA CASTELLANA</t>
  </si>
  <si>
    <t>NEIVA - LICENCIATURA EN MATEMATICAS</t>
  </si>
  <si>
    <t>Derecho –Garzón</t>
  </si>
  <si>
    <t>Maestría en Educación - Convenio</t>
  </si>
  <si>
    <t>Maestría en Estadística</t>
  </si>
  <si>
    <t>GARZON - DERECHO</t>
  </si>
  <si>
    <t>NEIVA - ESPECIALIZACIÓN EN ESTADISTICA</t>
  </si>
  <si>
    <t>NEIVA - ESPECIALIZACIÓN  EN  ENFERMERIA CUIDADO CRÍTICO</t>
  </si>
  <si>
    <t>NEIVA - ESPECIALIZACIÓN EN ENFERMERIA NEFROLÓGICA Y UROLÓGICA</t>
  </si>
  <si>
    <t>► EXISTENCIAS EN FORMATO FISICO POR AREAS DEL CONOCIMIENTO</t>
  </si>
  <si>
    <t>► EXISTENCIAS PROYECTOS DE GRADO Y TESIS POR FACULTADES</t>
  </si>
  <si>
    <t>ÁREAS DEL CONOCIMIENTO</t>
  </si>
  <si>
    <t>TOTAL GENERAL</t>
  </si>
  <si>
    <t>fuente: Sistema de bibliotecas - Sofware KOHA</t>
  </si>
  <si>
    <t>MONOGRAFÍA</t>
  </si>
  <si>
    <t xml:space="preserve">DIGITAL </t>
  </si>
  <si>
    <t>FEBRERO</t>
  </si>
  <si>
    <t xml:space="preserve">MAYO </t>
  </si>
  <si>
    <t>AGOSTO</t>
  </si>
  <si>
    <t>OCTUBRE</t>
  </si>
  <si>
    <t>DICIEMBRE</t>
  </si>
  <si>
    <t>Biologia Aplicada</t>
  </si>
  <si>
    <t>Ingenieria Agricola</t>
  </si>
  <si>
    <t>Ingenieria Civil</t>
  </si>
  <si>
    <t xml:space="preserve">fuente: Sistema de bibliotecas </t>
  </si>
  <si>
    <t>NIVEL DE FORMACION</t>
  </si>
  <si>
    <t>DIRIGIDO</t>
  </si>
  <si>
    <t>OBSERVACIONES</t>
  </si>
  <si>
    <t xml:space="preserve">GRAFICA - FORMACION DE USUARIOS </t>
  </si>
  <si>
    <t>GRAFICA - CONSULTAS BASES DE DATOS POR SUSCRIPCION</t>
  </si>
  <si>
    <t>MARZO</t>
  </si>
  <si>
    <t>ABRIL</t>
  </si>
  <si>
    <t>JUNIO</t>
  </si>
  <si>
    <t>Inversiones</t>
  </si>
  <si>
    <t>SERVICIO DE LA DEUDA</t>
  </si>
  <si>
    <t>Boletín  Estadístico 2018</t>
  </si>
  <si>
    <t>Preliminares 2019-1</t>
  </si>
  <si>
    <t>Norma Constanza Guarnizo Llanos</t>
  </si>
  <si>
    <t>HIPOLITO CAMACHO COY</t>
  </si>
  <si>
    <t>ADMINISTRACIÓN TURÍSTICA Y HOTELERA (Reg. SNIES 106624)</t>
  </si>
  <si>
    <t>Res.16120 de Agosto 4 de 2016 (Renovación Acreditacion 6 años)</t>
  </si>
  <si>
    <t>Res.27735 de Diciembre 7 de 2017 (Acreditacion 4 años)</t>
  </si>
  <si>
    <t>Res.201358 Diceimbre 10 de 2015 (Renovación acreditacion 4 años)</t>
  </si>
  <si>
    <t>Res. 16733 de Agosto 24 de 2017 (Renovación Acreditacion por 4 años)</t>
  </si>
  <si>
    <t>Res. 001456 de Febrero 3 de 2017 (Renovacion Acreditacion 4 años)</t>
  </si>
  <si>
    <t>Res. 11013 de Julio 6 de 2018 (Renovacion de Acreditacion de Calidad po 6 años)</t>
  </si>
  <si>
    <t>Res. 27747 de Diciembre  7 de 2017 (Acreditacion de Calidad por  4 años)</t>
  </si>
  <si>
    <t>Res. 11731 de Junio 9 de 2017 (Acreditación de Calidad  por 4 años)</t>
  </si>
  <si>
    <t>Res. 27746 de Diciembre 7 de 2017 (Acreditación de Calidad por 4 años)</t>
  </si>
  <si>
    <t>Res. 22119 de Octubre 24 de 2017  (Acreditación de Calidad por 6 años)</t>
  </si>
  <si>
    <t>CONTADURIA PUBLICA - Neiva                                         Código Snies 340</t>
  </si>
  <si>
    <t>MEDICINA Còdigo Snies 338</t>
  </si>
  <si>
    <t>LICENCIATURA EN EDUCACION FISICA, RECREACION Y DEPORTES  Snies 106080</t>
  </si>
  <si>
    <t>INGENIERIA DE PETROLEOS       Còdigo Snies 342</t>
  </si>
  <si>
    <t>ENFERMERIA  Snies 337</t>
  </si>
  <si>
    <t>ADMINISTRACION DE EMPRESAS   Código Snies 19765</t>
  </si>
  <si>
    <t>LICENCIATURA EN INGLÉS  Código Snies 103036</t>
  </si>
  <si>
    <t>COMUNICACIÓN SOCIAL                    Código Snies 3109</t>
  </si>
  <si>
    <t>DERECHO  Código Snies 9395</t>
  </si>
  <si>
    <t>Lic. EN LITERATURA YLENGUA CASTELLANA  Código Snies 106443</t>
  </si>
  <si>
    <t>LICENCIATURA EN CIENCIAS NATURALES Y EDUCACION AMBIENTAL, Código SNIES  106081</t>
  </si>
  <si>
    <t>Maestría en Educación, Código SNIES 105601</t>
  </si>
  <si>
    <t>NEIVA - TEC. EN CONSTRUCCION DE OBRAS CIVILES</t>
  </si>
  <si>
    <t>NEIVA - TECNOLOGIA EN ACUICULTURA CONTINENTAL</t>
  </si>
  <si>
    <t>NEIVA - TECNOLOGIA EN DESARROLLO DE SOFTWARE</t>
  </si>
  <si>
    <t>NEIVA - TECNOLOGIA EN GESTION FINANCIERA - PROPIO</t>
  </si>
  <si>
    <t>NEIVA - TECNOLOGIA EN OBRAS CIVILES </t>
  </si>
  <si>
    <t>NEIVA - ADMINISTRACION DE EMPRESAS (DIURNA)</t>
  </si>
  <si>
    <t>NEIVA - ADMINISTRACION DE EMPRESAS (NOCTURNA)</t>
  </si>
  <si>
    <t>NEIVA - CONTADURIA PUBLICA (DIURNA)</t>
  </si>
  <si>
    <t>NEIVA - CONTADURIA PUBLICA (NOCTURNA)</t>
  </si>
  <si>
    <t>NEIVA - ECONOMIA</t>
  </si>
  <si>
    <t>NEIVA - ADMINISTRACION FINANCIERA - CICLO PROFESIONAL - PROPIO</t>
  </si>
  <si>
    <t>NEIVA - INGENIERIA AGRICOLA</t>
  </si>
  <si>
    <t>NEIVA - INGENIERIA AGROINDUSTRIAL</t>
  </si>
  <si>
    <t>NEIVA - INGENIERIA CIVIL</t>
  </si>
  <si>
    <t>NEIVA - INGENIERIA DE PETROLEOS</t>
  </si>
  <si>
    <t>NEIVA - INGENIERIA DE SOFTWARE</t>
  </si>
  <si>
    <t>NEIVA - INGENIERIA ELECTRONICA</t>
  </si>
  <si>
    <t>NEIVA - LICENCIATURA EN CIENCIAS NATURALES:FISICA, QUIMICA Y BIOLOGIA</t>
  </si>
  <si>
    <t>NEIVA - LICENCIATURA EN CIENCIAS NATURALES Y EDUCACION AMBIENTAL</t>
  </si>
  <si>
    <t>NEIVA - LICENCIATURA EN EDUCACION BASICA CON ENFASIS EN CIENCIAS NATURALES Y EDUCACION AMBIENTAL</t>
  </si>
  <si>
    <t>NEIVA - LICENCIATURA EN EDUCACION ARTISTICA Y CULTURAL</t>
  </si>
  <si>
    <t>NEIVA - LICENCIATURA EN EDUCACION BASICA CON ENFASIS EN EDUCACION ARTISTICA</t>
  </si>
  <si>
    <t>NEIVA - LICENCIATURA EN EDUCACION BASICA CON ENFASIS EN EDUCACION FISICA, RECREACION Y DEPORTE</t>
  </si>
  <si>
    <t>NEIVA - LICENCIATURA EN EDUCACION FISICA, RECREACION Y DEPORTE</t>
  </si>
  <si>
    <t>NEIVA - LICENCIATURA EN EDUCACION FISICA, RECREACION Y DEPORTES</t>
  </si>
  <si>
    <t>NEIVA - LICENCIATURA EN EDUCACION BASICA CON ENFASIS EN HUMANIDADES, LENGUA EXTRANJERA-INGLES</t>
  </si>
  <si>
    <t>NEIVA - LICENCIATURA EN INGLES</t>
  </si>
  <si>
    <t>NEIVA - LICENCIATURA EN EDUCACION BASICA CON ENFASIS HUMANIDADES LENGUA CASTELLANA</t>
  </si>
  <si>
    <t>NEIVA - LICENCIATURA EN LENGUA CASTELLANA</t>
  </si>
  <si>
    <t>NEIVA - LICENCIATURA EN LITERATURA Y LENGUA CASTELLANA</t>
  </si>
  <si>
    <t>NEIVA - LICENCIATURA EN MATEMATICAS</t>
  </si>
  <si>
    <t>NEIVA - LICENCIATURA EN EDUCACION INFANTIL</t>
  </si>
  <si>
    <t>NEIVA - LICENCIATURA EN PEDAGOGIA INFANTIL</t>
  </si>
  <si>
    <t>NEIVA - MATEMATICA APLICADA</t>
  </si>
  <si>
    <t>NEIVA - FISICA</t>
  </si>
  <si>
    <t>NEIVA - ENFERMERIA</t>
  </si>
  <si>
    <t>NEIVA - MEDICINA</t>
  </si>
  <si>
    <t>NEIVA - COMUNICACION SOCIAL Y PERIODISMO</t>
  </si>
  <si>
    <t>NEIVA - PSICOLOGIA</t>
  </si>
  <si>
    <t>NEIVA - CIENCIA POLITICA</t>
  </si>
  <si>
    <t>NEIVA - DERECHO (DIURNA)</t>
  </si>
  <si>
    <t>NEIVA - DERECHO (NOCTURNA)</t>
  </si>
  <si>
    <t>GARZON - ADMINISTRACION DE EMPRESAS (NOCTURNA)</t>
  </si>
  <si>
    <t>GARZON - INGENIERIA AGRICOLA</t>
  </si>
  <si>
    <t>GARZON - LICENCIATURA EN PEDAGOGIA INFANTIL</t>
  </si>
  <si>
    <t>LA PLATA - ADMINISTRACION DE EMPRESAS (NOCTURNA)</t>
  </si>
  <si>
    <t>LA PLATA - CONTADURIA PUBLICA (NOCTURNA) </t>
  </si>
  <si>
    <t>LA PLATA - INGENIERIA AGRICOLA</t>
  </si>
  <si>
    <t>LA PLATA - PSICOLOGIA</t>
  </si>
  <si>
    <t>PITALITO - ADMINISTRACION DE EMPRESAS (NOCTURNA)</t>
  </si>
  <si>
    <t>PITALITO - COMUNICACION SOCIAL Y PERIODISMO </t>
  </si>
  <si>
    <t>PITALITO - CONTADURIA PUBLICA (DIURNA)</t>
  </si>
  <si>
    <t>PITALITO - CONTADURIA PUBLICA (NOCTURNA)</t>
  </si>
  <si>
    <t>PITALITO - DERECHO</t>
  </si>
  <si>
    <t>PITALITO - INGENIERIA AGRICOLA</t>
  </si>
  <si>
    <t>GARZON - CONTADURIA PUBLICA (NOCTURNA) </t>
  </si>
  <si>
    <t>GARZON - DERECHO</t>
  </si>
  <si>
    <t>JAIRO ANTONIO SEPULVEDA GAONA</t>
  </si>
  <si>
    <t>INGRID NATALIA MUÑOZ QUIJANO</t>
  </si>
  <si>
    <t>Constru – Usco</t>
  </si>
  <si>
    <t>ELVIA MARIA JIMENEZ ZAPATA</t>
  </si>
  <si>
    <t>CARLOS HARVEY SALAMANCA FALLA</t>
  </si>
  <si>
    <t>OSCAR HERNAN CERQUERA LOSADA</t>
  </si>
  <si>
    <t>HECTOR HUGO RUIZ AGUDELO</t>
  </si>
  <si>
    <t>JULIO ROBERTO CANO BARRERA</t>
  </si>
  <si>
    <t>JHON FREDY CASTAÑEDA GOMEZ</t>
  </si>
  <si>
    <t>Nuevas visiones del Derecho</t>
  </si>
  <si>
    <t>ALBERTO POLANIA PUENTES</t>
  </si>
  <si>
    <t>CARLOS FERNANDO GOMEZ GARCIA</t>
  </si>
  <si>
    <t>PIERO EMANUEL SILVA ARCE</t>
  </si>
  <si>
    <t>LENIN EDUARDO ROJAS GIRALDO</t>
  </si>
  <si>
    <t>FRANCIS ARMANDO SEGOVIA CHAVES</t>
  </si>
  <si>
    <t>JASMIDT VERA CUENCA</t>
  </si>
  <si>
    <t>MAURO MONTEALEGRE CARDENAS</t>
  </si>
  <si>
    <t>CLAUDIA JIMENA ZUÑIGA RAMIREZ</t>
  </si>
  <si>
    <t>DOLLY CASTRO BETANCOURTH</t>
  </si>
  <si>
    <t>Accion motriz</t>
  </si>
  <si>
    <t>Conocimiento profesional del profesor de ciencias</t>
  </si>
  <si>
    <t>Grupo de investigación y pedagogía en biodiversidad, gipb</t>
  </si>
  <si>
    <t>Grupo interinstitucional ciencia, acciones y creencias upn -uv</t>
  </si>
  <si>
    <t>Ippe (investigación en prácticas pedagógicas)</t>
  </si>
  <si>
    <t>Constru-Usco</t>
  </si>
  <si>
    <t>Ecosistemas surcolombianos</t>
  </si>
  <si>
    <t>Grupo de investigación en pruebas de pozos</t>
  </si>
  <si>
    <t>Grupo de tratamiento de señales y telecomunicaciones</t>
  </si>
  <si>
    <t>Hidroingeniería y desarrollo agropecuario</t>
  </si>
  <si>
    <t>Ingeniería y surdesarrollo</t>
  </si>
  <si>
    <t>Unitcom</t>
  </si>
  <si>
    <t>Biologia de la reproducción</t>
  </si>
  <si>
    <t>Cirugia y trauma cytra</t>
  </si>
  <si>
    <t>Clinica del Buen Trato</t>
  </si>
  <si>
    <t>Desarrollo social, salud publica y derechos humanos</t>
  </si>
  <si>
    <t>Grupo medico quirurgico surcolombiano de investigacion</t>
  </si>
  <si>
    <t>Laboratorio de medicina genomica</t>
  </si>
  <si>
    <t>FÍsica teórica</t>
  </si>
  <si>
    <t>Comunicación, memoria y región</t>
  </si>
  <si>
    <t>Grupo de investigacion en psicologia positiva</t>
  </si>
  <si>
    <t>Mi dneuropsy</t>
  </si>
  <si>
    <t>CIENCIAS JURÍDICAS Y POLÍTICAS</t>
  </si>
  <si>
    <t>Revista Ingeniería y Región</t>
  </si>
  <si>
    <t>INGENIERÍA</t>
  </si>
  <si>
    <t>ECONOMÍA Y ADMINISTRACIÓN</t>
  </si>
  <si>
    <t>Revista Proyección Social</t>
  </si>
  <si>
    <t>PROYECCIÓN SOCIAL</t>
  </si>
  <si>
    <t>HIPOLITO CAMACHO</t>
  </si>
  <si>
    <t>LEONARDO HERRERA MOSQUERA</t>
  </si>
  <si>
    <t>ZULLY CUELLAR</t>
  </si>
  <si>
    <t>JUAN CARLOS ACEBEDO</t>
  </si>
  <si>
    <t>FACULTAD ECONOMIA Y ADMINISTRACION</t>
  </si>
  <si>
    <t>NEIVA - ADMINISTRACION DE EMPRESAS (DIURNA) (165)</t>
  </si>
  <si>
    <t>NEIVA - ADMINISTRACION DE EMPRESAS (NOCTURNA) (8)</t>
  </si>
  <si>
    <t>NEIVA - ADMINISTRACION FINANCIERA - CICLO PROFESIONAL - PROPIO (350)</t>
  </si>
  <si>
    <t>NEIVA - CONTADURIA PUBLICA (DIURNA) (166)</t>
  </si>
  <si>
    <t>NEIVA - CONTADURIA PUBLICA (NOCTURNA) (10)</t>
  </si>
  <si>
    <t>NEIVA - ECONOMIA (182)</t>
  </si>
  <si>
    <t>NEIVA - LICENCIATURA EN EDUCACION FISICA, RECREACION Y DEPORTES (479)</t>
  </si>
  <si>
    <t>NEIVA - FISICA (401)</t>
  </si>
  <si>
    <t>NEIVA - BIOLOGIA APLICADA (509)</t>
  </si>
  <si>
    <t>NEIVA - MATEMATICA APLICADA (375)</t>
  </si>
  <si>
    <t>NEIVA - ENFERMERIA (15)</t>
  </si>
  <si>
    <t>NEIVA - MEDICINA (16)</t>
  </si>
  <si>
    <t>NEIVA - COMUNICACION SOCIAL Y PERIODISMO (25)</t>
  </si>
  <si>
    <t>NEIVA - PSICOLOGIA (34)</t>
  </si>
  <si>
    <t>NEIVA - CIENCIA POLITICA (411)</t>
  </si>
  <si>
    <t>NEIVA - DERECHO (DIURNA) (35)</t>
  </si>
  <si>
    <t>NEIVA - DERECHO (NOCTURNA) (407)</t>
  </si>
  <si>
    <t>NEIVA - MAESTRIA EN DERECHO PUBLICO (420)</t>
  </si>
  <si>
    <t>TRANSTORNO OBSESIVO COMPULSIVO</t>
  </si>
  <si>
    <t>SEPTIEMB</t>
  </si>
  <si>
    <t>NOVIEMB</t>
  </si>
  <si>
    <t xml:space="preserve">RACIONES ENTREGADAS EN EL RESTAURANTE </t>
  </si>
  <si>
    <t>Raciones Contratadas</t>
  </si>
  <si>
    <t xml:space="preserve">COMIDAS  </t>
  </si>
  <si>
    <t>TOTAL AÑO</t>
  </si>
  <si>
    <t>RACIONES ENTREGADAS EN EL RESTAURANTE SEDE CENTRAL Y  SEDES</t>
  </si>
  <si>
    <t>SERVICIOS DE RESTAURANTE SEDES</t>
  </si>
  <si>
    <t xml:space="preserve">► SERVICIO DE RESTAURANTE SEDES </t>
  </si>
  <si>
    <t xml:space="preserve">Total de evnetos Desarrollados </t>
  </si>
  <si>
    <t xml:space="preserve">30 Madres comunitarias de la Comuna 8       
 250 niños y niñas de las  I.E La Gaita, Picardías.
</t>
  </si>
  <si>
    <t>Institucional</t>
  </si>
  <si>
    <t>Convocatoria 2016</t>
  </si>
  <si>
    <t>50 Madres</t>
  </si>
  <si>
    <t>50 Padres de familia</t>
  </si>
  <si>
    <t>6 Docentes de planta  +  10 Catedráticos+ 150 Estudiantes</t>
  </si>
  <si>
    <t>300 Asistentes</t>
  </si>
  <si>
    <t>200 Asistentes (Aprox.)</t>
  </si>
  <si>
    <t>34 Estudiantes</t>
  </si>
  <si>
    <t>Participan 16 paises</t>
  </si>
  <si>
    <t>300  Asistentes (Aprox.)</t>
  </si>
  <si>
    <t>Estudiantes de la Corporación Universitaria  CORHUILA</t>
  </si>
  <si>
    <t xml:space="preserve">Población que recibe el Diario del Huila los días martes  </t>
  </si>
  <si>
    <t>Lectores de la revista</t>
  </si>
  <si>
    <t>Comunidad académica en general</t>
  </si>
  <si>
    <t>300 Estudiantes del Programa de Licenciatura (Aprox)</t>
  </si>
  <si>
    <t>100 Estudiantes del Programa de Lengua Castellana</t>
  </si>
  <si>
    <t xml:space="preserve">Financiada con recursos propios </t>
  </si>
  <si>
    <t>Financiada por la Facultad de Educación</t>
  </si>
  <si>
    <t>Aportes por la Facultad de Educación  y Recursos Propios</t>
  </si>
  <si>
    <t xml:space="preserve">6 Docentes de planta +  10 Catedráticos
30 Estudiantes
</t>
  </si>
  <si>
    <t>Lectores del libro</t>
  </si>
  <si>
    <t>300 Estudiantes del Programa de  Licenciatura (Aprox.)</t>
  </si>
  <si>
    <t>DOCENTES: DOCENTES: ALEXANDRA URIBE, CRISTIAN LONDOÑO, JONATHAN BEDOYA, HARVEY GUZMÁN, PIERO SILVA. ESTUDIANTES: CARLOS ANDRES MUÑOZ YUSUNGUAIRIA, JORGE EFRAIN RIVERA CHAL,JUAN SEBASTIAN RIVERA REINO,MARIA XIMENA RODRIGUEZ,HORACIO NICOLAS MONTES CUELLAR, JHON EDINSON FIERRO,JUAN ESTEBAN SILVA, YINA MARCELA VARGAS GÓMEZ,FREDY ANDRÉS QUINTERO,MARÍA FERNANDA ORTIZ YAGUARA, NARLY VIVIANA GUZMÁN BASTIAS, MARÍA ALEJANDRA CAMPOS RUIZ, LUIS VALENTINO RODRÍGUEZ MARTINEZ, SANTIAGO JOSÉ MANTILLA LOSADA, ANA SOFIA CUELLA, TORRENTE, KAREN ROCIO LOSADA TOVAR,EVA SORAYA CALDERON LONDOÑO, YULI MARCELA SANCHEZ, JUAN SEBASTIAN PERDOMO, DANIELA OLAYA ORTIZ, ALEJANDRO SEPULVEDA, CLARA ISABEL GALEANO SOLORZANO, ANDREA YISETH VARGAS GONZÁLEZ, JOSE RAUL BOLAÑOS BARRERA, MARÍA CAMILA MARTINEZ ROJAS, MARÍA DANIELA CASTRO RAMIREZ, JHONNY FABIAN SALAZAR TOVAR, EDGAR ANDRES ZOQUE, PAULA ANDREA CHARRY PARRA, JUAN CAMILO RAMIREZ TOVAR, MATEO POLANIA ECHAVEZ, CHRISTIAN FELIPE GUTIERREZ CANO, KAROL ANDREA JARA, HENRY FEDERICO VARGAS POLANIA Y OSCAR JAVIER MENESES.</t>
  </si>
  <si>
    <t>Dado que el envejecimiento es un proceso de cambios morfo fisiológicos en el organismo que se producen a medida que un individuo avanza en edad; se obtiene como resultado limitaciones para algunas actividades, esto se manifiesta por una disminución de las funciones del cuerpo, lo cual lo hace más susceptible de contraer cualquier tipo de enfermedad. en el envejecimiento también se tiene en cuenta el estilo de vida, el género, las condiciones ambientales, sociales y económicas entre otros; todos estos factores influyen en él, retardando o acelerando dicho proceso.  Algunos de las personas mayores padecen problemas cerebro cardiovasculares como: hipertensión arterial, problemas circulatorios, infarto agudo de miocardio, y accidentes cerebrovasculares entre otros.                                 Es relevante el tener en cuenta como apoyo a las relaciones sociales, físicas y mentales de los viejos, un "modelo de atención a la persona mayor", siendo “el conjunto de servicios ofrecidos y utilizados para responder a las necesidades en salud que demandan los ancianos, incluyendo en ellos los factores biopsicosociales y culturales, los cuales se ven reflejados en su capacidad funcional”. (Gómez, Curcio y Gómez, 1995:267.) involucrando en este proceso a diferentes redes de apoyo que se relacionan con estos modelos de atención; desde lo familiar, se encuentran sus parientes y vecinos cercanos, y desde lo social se encuentran las instituciones pensiónales de servicio día, que pueden ser de carácter privado o estatal.  Por lo dicho anteriormente es de gran importancia el diseño, ejecución y evaluación de los programas de promoción de la salud y prevención de la enfermedad para la persona mayor.</t>
  </si>
  <si>
    <t>Debido a la caracterización social  que se tiene del habitante de la calle, el municipio de Neiva tiene la casa de apoyo al habitante de la calle  en donde se brinda un espacio de atención integral a personas en situación de calle que están en alto nivel de vulnerabilidad y riesgo, en el cual se busca el mejoramiento de su calidad de vida y la reincorporación a la sociedad como seres humanos plenos de derechos, donde se les brinda atención de lunes a viernes de 7:00 am a 6:00 pm en  calidad de internado y externado para los que requieren servicios básicos esenciales. Oportunidad especial de vinculación de la Universidad Surcolombiana a través de los programas de formación profesional para que se desarrollen procesos de enseñanza aprendizaje, investigación y proyección social.                         Por lo anterior es de vital relevancia  desarrollar el proyecto hábitos saludables un camino hacia el autocuidado en esta población, basados en la atención de la población según demanda de servicios programados  y asistentes a la casa de apoyo al habitante de la calle del municipio de Neiva.</t>
  </si>
  <si>
    <t xml:space="preserve"> Artículo</t>
  </si>
  <si>
    <t>Libro Derivado de Investigación</t>
  </si>
  <si>
    <t>Libro Texto</t>
  </si>
  <si>
    <t>Artículo</t>
  </si>
  <si>
    <t>Intercambio Cultural, Artístico o Deportivo</t>
  </si>
  <si>
    <t>Misión Académica o Administrativa</t>
  </si>
  <si>
    <t>Graduados</t>
  </si>
  <si>
    <t xml:space="preserve">Graduados </t>
  </si>
  <si>
    <t>FACULTA DE ECONOMÍA Y ADMINISTRACIÓN</t>
  </si>
  <si>
    <t>FACULTA DE INGENIERIA</t>
  </si>
  <si>
    <t>FACULTA DE SALUD</t>
  </si>
  <si>
    <t>FACULTA DE CIENCIAS JURÍDICAS Y POLÍTICAS</t>
  </si>
  <si>
    <t>FACULTA DE CIENCIAS EXACTAS Y NATURALES</t>
  </si>
  <si>
    <t>FACULTA DE EDUCACIÓN</t>
  </si>
  <si>
    <t>TOTAL .</t>
  </si>
  <si>
    <t>► FACULTADES</t>
  </si>
  <si>
    <t>Analizar, Diseñar, Desarrollar, implementar, mantener y gestionar la plataforma tecnológica existente en la Institución y asesorar la Adquisición e implementación de nuevas tecnologías de Información y comunicaciones que brinden soluciones eficaces a las necesidades de los objetivos institucionales y servicios a la comunidad en General</t>
  </si>
  <si>
    <t>CANAL INTERNET.  Ancho de banda para acceso a internet  Sede Neiva</t>
  </si>
  <si>
    <t>CANAL INTERNET.  Ancho de banda para acceso a internet  Sede  Pitalito</t>
  </si>
  <si>
    <t>100 Mbps</t>
  </si>
  <si>
    <t>CANAL INTERNET.  Ancho de banda para acceso a internet  Sede Garzón</t>
  </si>
  <si>
    <t>CANAL INTERNET.  Ancho de banda para acceso a internet  Sede La Plata</t>
  </si>
  <si>
    <t>Cuentas de Correo Electrónico a Diciembre 2019</t>
  </si>
  <si>
    <t>BIOLOGÍA APLICADA (Reg.106544)</t>
  </si>
  <si>
    <t>DERECHO (Reg. SNIES102560)</t>
  </si>
  <si>
    <t>FACULTAD DE  EDUCACIÓN</t>
  </si>
  <si>
    <t xml:space="preserve">OFERTA DE PROGRAMAS ACADÉMICOS DE POSTGRADOS EN NEIVA </t>
  </si>
  <si>
    <t xml:space="preserve">FACULTAD INGENIERÍA </t>
  </si>
  <si>
    <t>GARZÓN</t>
  </si>
  <si>
    <t>MAESTRÍA</t>
  </si>
  <si>
    <t xml:space="preserve">ESPECIALIZACIONES MEDICOQUIRÚRJICAS </t>
  </si>
  <si>
    <t>SEDE GARZÓN</t>
  </si>
  <si>
    <t>PROCESO GESTION DE TECNOLOGÍAS DE INFORMACIÓN Y COMUNICACIONES</t>
  </si>
  <si>
    <t>SOFTWARE DE PRODUCCIÓN</t>
  </si>
  <si>
    <t>INSTITUCIÓN DE EDUCACION SUPERIOR</t>
  </si>
  <si>
    <t>11.   RECURSOS TECNOLÓGICOS</t>
  </si>
  <si>
    <t>8.     PROYECCIÓN SOCIAL</t>
  </si>
  <si>
    <t>9.     PRODUCCIÓN INTELECTUAL DE LOS DOCENTES</t>
  </si>
  <si>
    <t>4.     INVESTIGACIÓN</t>
  </si>
  <si>
    <t>10.   PLANTA FÍSICA</t>
  </si>
  <si>
    <t>► PRESENTACIÓN</t>
  </si>
  <si>
    <t>► MISIÓN, VISIÓN, POLÍTICAS DE CALIDAD</t>
  </si>
  <si>
    <t>► OFERTA DE PROGRAMAS ACADÉMICOS (CONSOLIDADO)</t>
  </si>
  <si>
    <t xml:space="preserve">► NÚMERO DE DOCENTES POR NIVEL DEDICACIÓN </t>
  </si>
  <si>
    <t>► GRUPOS DE INVESTIGACIÓN (CONSOLIDADO)</t>
  </si>
  <si>
    <t xml:space="preserve">► NÚMERO DE PROGRAMAS CON RESGITRO CALIFICADO </t>
  </si>
  <si>
    <t>► NIVEL DE FORMACIÓN DOCENTES PLANTA Y CÁTEDRA</t>
  </si>
  <si>
    <t>► CLASIFICACIÓN POR COLCIENCIAS</t>
  </si>
  <si>
    <t>► INSCCRITOS, ADMITIDOS, MATRICULADOS EN PREGRADO (%ABSORCIÓN)</t>
  </si>
  <si>
    <t>► INSCCRITOS, ADMITIDOS, MATRICULADOS EN POSTGRADO (%ABSORCIÓN)</t>
  </si>
  <si>
    <t xml:space="preserve">► FAC. ECONOMÍA Y ADMINISTRACIÓN </t>
  </si>
  <si>
    <t xml:space="preserve">► FAC. INGENIERÍA </t>
  </si>
  <si>
    <t xml:space="preserve">► FAC. EDUCACIÓN </t>
  </si>
  <si>
    <t xml:space="preserve">► FAC. CIENCIAS JURÍDICAS Y POLÍTICAS </t>
  </si>
  <si>
    <t xml:space="preserve">► FAC. CIENCIAS JURIDÍCAS Y POLÍTICAS </t>
  </si>
  <si>
    <t>► INSCRITOS Y MATRICULADOS EN PREGRADO POR GENERO (%ABSORCIÓN)</t>
  </si>
  <si>
    <t>► INSCRITOS Y MATRICULADOS EN POSTGRADOS POR GENERO (%ABSORCIÓN)</t>
  </si>
  <si>
    <t xml:space="preserve">► MATRICULADOS PREGRADO POR NIVEL ACADÉMICO, GENERO Y SEDE </t>
  </si>
  <si>
    <t>► MATRICULADO EN PREGRADO SEGÚN ESTRATO SOCIOECONÓMICO</t>
  </si>
  <si>
    <t>► DOCENTES SEGÚN DEDICACION (PLANTA - CATEDRÁTICO - OCACIONAL)</t>
  </si>
  <si>
    <t xml:space="preserve">► PROYECTOS DE INVETIGACIÓN </t>
  </si>
  <si>
    <t xml:space="preserve">► GRUPOS DE INVESTIGACIÓN </t>
  </si>
  <si>
    <t>► REVISTAS ACADÉMICAS PUBLICADAS</t>
  </si>
  <si>
    <t>► FUENTE DE FINANCIAMIENTO DE PROYECTOS DE INVESTIGACIÓN APROBADOS</t>
  </si>
  <si>
    <t>► PROYECTOS DE INVETIGACIÓN (CONSOLIDADO)</t>
  </si>
  <si>
    <t>► PREVENCION Y PROMOCIÓN DE LA SALUD</t>
  </si>
  <si>
    <t>► FORMACIÓN DE USUARIOS</t>
  </si>
  <si>
    <t xml:space="preserve">► ESTUDIANTES EN PASANTIAS POR PROGRAMAS ACADÉMICOS </t>
  </si>
  <si>
    <t xml:space="preserve">► MOVILIDAD DE INVESTIACIÓN Y PROYECCIÓN SOCIAL </t>
  </si>
  <si>
    <t>► EVOLUCION PRODUCTIVA ACADÉMICA</t>
  </si>
  <si>
    <t xml:space="preserve">► INFRAESTRUCTURA FÍSICA DISPONIBLE </t>
  </si>
  <si>
    <t>► SEDE GARZÓN</t>
  </si>
  <si>
    <t xml:space="preserve">► ÁREA Y DISTRIBUCIÓN DE CAMPUS UNIVERSITARIO </t>
  </si>
  <si>
    <t>► PROCESO GESTIÓN DE TECNOLOGÍAS DE INFORMACIÓN Y COMUNICACIONES</t>
  </si>
  <si>
    <t>► SISTEMAS DE INFORMACIÓN</t>
  </si>
  <si>
    <t xml:space="preserve">► SOFTWARE DE PRODUCCIÓN </t>
  </si>
  <si>
    <t xml:space="preserve">► CONECTIVIDAD, CANALES DE TRANSMISIÓN </t>
  </si>
  <si>
    <t xml:space="preserve">► CUENTAS DE CORREO ELECTRÓNICO </t>
  </si>
  <si>
    <t xml:space="preserve">► SALAS DE INFORMÁTICA </t>
  </si>
  <si>
    <t xml:space="preserve">► RECURSOS FÍSICOS </t>
  </si>
  <si>
    <t xml:space="preserve">► REDES DE INVESTIGACIÓN Y EDUCACIÓN </t>
  </si>
  <si>
    <t xml:space="preserve">RECURSOS TECNOLÓGICOS </t>
  </si>
  <si>
    <t xml:space="preserve">PLANTA FÍSICA </t>
  </si>
  <si>
    <t xml:space="preserve">PRODUCCIÓN INTELECTUAL DOCENTE </t>
  </si>
  <si>
    <t xml:space="preserve">PROYECCIÓN SOCIAL </t>
  </si>
  <si>
    <t>INVESTIGACIÓN</t>
  </si>
  <si>
    <t xml:space="preserve">POBLACIÓN ESTUDIANTIL </t>
  </si>
  <si>
    <t>► EVALUACIÓN INDICADORES ACADÉMICOS</t>
  </si>
  <si>
    <t xml:space="preserve">2.     POBLACIÓN ESTUDIANTIL </t>
  </si>
  <si>
    <t>► DESCRIPCIÓN DE CONTENIDOS</t>
  </si>
  <si>
    <t xml:space="preserve">CAROLINA GUZMAN RUIZ      </t>
  </si>
  <si>
    <t>GERMÁN ANTONIO MELO OCAMPO</t>
  </si>
  <si>
    <t>LUZ MILA MOYANO VARGAS</t>
  </si>
  <si>
    <t>LUIS ARTURO ROJAS CHARRY</t>
  </si>
  <si>
    <t>EDGAR MACHADO</t>
  </si>
  <si>
    <t>JULIAN CAMILO FORERO CARDENAS</t>
  </si>
  <si>
    <t>LEONEL SANONI CHARRY VILLALBA</t>
  </si>
  <si>
    <t xml:space="preserve">MARIO GULLERMO JARAMILLO </t>
  </si>
  <si>
    <t xml:space="preserve"> YIBY SALAZAR PARRA</t>
  </si>
  <si>
    <t>Norma Constanza Guarnizo llanos</t>
  </si>
  <si>
    <t xml:space="preserve">Francia del Socorro Gonzalez  .   Secretaria
</t>
  </si>
  <si>
    <t>MISIÓN</t>
  </si>
  <si>
    <t>VISIÓN</t>
  </si>
  <si>
    <t xml:space="preserve">POLÍTICAS DE CALIDAD </t>
  </si>
  <si>
    <t xml:space="preserve">MISIÓN, VISIÓN, POLÍTICAS DE CALIDAD </t>
  </si>
  <si>
    <t>DESCCRIPCIÓN DE CONTENIDO</t>
  </si>
  <si>
    <t xml:space="preserve">PRODUCCIÓN INTELECTUAL </t>
  </si>
  <si>
    <t>PLANTA FÍSICA</t>
  </si>
  <si>
    <t>MAESTRÍAS*</t>
  </si>
  <si>
    <t>Pedro Elias García Rojas.  Unidad de Planta Física</t>
  </si>
  <si>
    <t>OFERTA DE PROGRAMAS ACADéMICOS DE PREGRADO EN NEIVA</t>
  </si>
  <si>
    <t xml:space="preserve">OFERTA DE PROGRAMAS ACADéMICOS DE PREGRADO EN LAS SEDES </t>
  </si>
  <si>
    <t>FACULTAD DE CIENCIAS JURÍDICAS Y POLíTICAS</t>
  </si>
  <si>
    <t xml:space="preserve">SEDE GARZóN </t>
  </si>
  <si>
    <t xml:space="preserve">PROGRAMAS ACADÉMICOS ACREDITADOS </t>
  </si>
  <si>
    <t>PSICOLOGÍA                                  Código  Snies 4899</t>
  </si>
  <si>
    <t>LICENCIATURA EN EDUCACIÓN ARTÍSTICA Y CULTURAL Código Snies 91340</t>
  </si>
  <si>
    <t>LICENCIATURA EN EDUCACIÓN INFANTIL, Código Snies 106079</t>
  </si>
  <si>
    <t>LICENCIATURA EN MATEMÁTICAS, Código SNIES 10658</t>
  </si>
  <si>
    <t>INGENIERÍA AGRICOLA                        Còdigo Snies 341</t>
  </si>
  <si>
    <t>NÚMERO DE DOCENTES POR NIVEL DE DEDICACIÓN</t>
  </si>
  <si>
    <t xml:space="preserve">NIVEL DE FORMACIÓN DOCENTES DE PLANTA Y CATÉDRA </t>
  </si>
  <si>
    <t>CATÉDRA</t>
  </si>
  <si>
    <t>NÚMERO GRUPOS DE INVESTIGACIÓN</t>
  </si>
  <si>
    <t>NÚMERO DE PROGRAMAS</t>
  </si>
  <si>
    <t>EDUCACIÓN FORMAL</t>
  </si>
  <si>
    <t>NÚMERO ESTUDIANTES</t>
  </si>
  <si>
    <t xml:space="preserve">EVALUACIÓN INDICADORES ACADÉMICOS </t>
  </si>
  <si>
    <r>
      <t>NÚMERO ESTUDIANTES/TOTAL EMPLEADOS</t>
    </r>
    <r>
      <rPr>
        <sz val="8"/>
        <color theme="1"/>
        <rFont val="Calibri"/>
        <family val="2"/>
        <scheme val="minor"/>
      </rPr>
      <t>(4)</t>
    </r>
  </si>
  <si>
    <t>NÚMERO DOCENTES/NÚMERO ADMINISTRATIVOS TCE</t>
  </si>
  <si>
    <r>
      <t xml:space="preserve">NÚMERO ESTUDIANTES/NÚMERO ADMINISTRATIVOS TCE </t>
    </r>
    <r>
      <rPr>
        <sz val="8"/>
        <color theme="1"/>
        <rFont val="Calibri"/>
        <family val="2"/>
        <scheme val="minor"/>
      </rPr>
      <t>(3)</t>
    </r>
  </si>
  <si>
    <r>
      <t>NÚMERO ESTUDIANTES/NÚMERO DOCENTE TCE</t>
    </r>
    <r>
      <rPr>
        <b/>
        <sz val="8"/>
        <color theme="1"/>
        <rFont val="Calibri"/>
        <family val="2"/>
        <scheme val="minor"/>
      </rPr>
      <t xml:space="preserve"> (2)</t>
    </r>
    <r>
      <rPr>
        <b/>
        <sz val="11"/>
        <color theme="1"/>
        <rFont val="Calibri"/>
        <family val="2"/>
        <scheme val="minor"/>
      </rPr>
      <t xml:space="preserve"> </t>
    </r>
  </si>
  <si>
    <r>
      <t xml:space="preserve">NÚMERO ADMITIDOS </t>
    </r>
    <r>
      <rPr>
        <b/>
        <sz val="8"/>
        <rFont val="Calibri"/>
        <family val="2"/>
        <scheme val="minor"/>
      </rPr>
      <t>(1)</t>
    </r>
    <r>
      <rPr>
        <b/>
        <sz val="11"/>
        <rFont val="Calibri"/>
        <family val="2"/>
        <scheme val="minor"/>
      </rPr>
      <t>/NÚMERO INSCRITOS</t>
    </r>
  </si>
  <si>
    <t>GRAFICA SEMESTRE A - INSCRITOS,ADMITIDOS,MATRICULADOS EN PREGRADO - % DE ABSORCIÓN</t>
  </si>
  <si>
    <t>GRAFICA SEMESTRE B - INSCRITOS,ADMITIDOS,MATRICULADOS EN PREGRADO - % DE ABSORCIÓN</t>
  </si>
  <si>
    <t>GRAFICA SEMESTRE B - INSCRITOS,ADMITIDOS,MATRICULADOS EN POSTGRADO - % DE ABSORCIÓN</t>
  </si>
  <si>
    <t>NIVEL ACADÉMICO: UNIVERSITARIA</t>
  </si>
  <si>
    <t>TOTAL ESTUDIANTES EN TECNOLOGÍA</t>
  </si>
  <si>
    <t xml:space="preserve">GRAFICA - ESTUDIANTES MATRICULADOS EN PREGRADO POR NIVEL DE FORMACIÓN </t>
  </si>
  <si>
    <t>TOTAL NIVEL ESPECIALIZACIÓN</t>
  </si>
  <si>
    <t>TOTAL NIVEL MAESTRÍA</t>
  </si>
  <si>
    <t>NIVEL ACADÉMICO: DOCTORADO</t>
  </si>
  <si>
    <t>NIVEL ACADÉMICO: MAESTRÍA</t>
  </si>
  <si>
    <t>NIVEL ACADÉMICO: ESPECIALIZACIÓN</t>
  </si>
  <si>
    <t>GRAFICA - ESTUDIANTES MATRICULADOS EN POSTGRADO POR NIVEL DE FORMACIÓN</t>
  </si>
  <si>
    <t xml:space="preserve">GRAFICA SEMESTRE A - ESTUDIANTES MATRICULADOS SEGÚN ESTRATO SOCIOECONÓMICO </t>
  </si>
  <si>
    <t>GRAFICA SEMESTRE B - ESTUDIANTES MATRICULADOS SEGÚN ESTRATO SOCIOECONÓMICO</t>
  </si>
  <si>
    <t xml:space="preserve">FACULTAD DE EDUCACIÓN </t>
  </si>
  <si>
    <t>FACULTAD DE CIENCIAS JURÍDCAS Y POLÍTCAS</t>
  </si>
  <si>
    <t>FACULTAD CIENCIAS DE EDUCACIÓN</t>
  </si>
  <si>
    <t>FACULTAD DECIENCIAS JURÍDICAS Y POLÍTICAS</t>
  </si>
  <si>
    <t>GRAFICA MATRICULA TOTAL EN PREGRADO POR RANGO DE EDADES FACULTAD DE ECONOMÍA Y ADMINISTRACIÓN</t>
  </si>
  <si>
    <t>GRAFICA MATRICULA TOTAL EN PREGRADO POR RANGO DE EDADES FACULTAD DE INGENIERÍA</t>
  </si>
  <si>
    <t>GRAFICA MATRICULA TOTAL EN PREGRADO POR RANGO DE EDADES FACULTAD DE EDUCACIÓN</t>
  </si>
  <si>
    <t xml:space="preserve">GRAFICA MATRICULA TOTAL EN PREGRADO POR RANGO DE EDADES FACULTAD DE CIENCIAS JURÍDICAS Y POLÍTICAS </t>
  </si>
  <si>
    <t>GRAFICA MATRICULA TOTAL  EN POSTGRADO POR RANGO DE EDADES FACULTAD DE ECONOMÍA Y ADMINISTRACIÓN</t>
  </si>
  <si>
    <t>GRAFICA MATRICULA TOTAL EN POSTGRADO POR RANGO DE EDADES FACULTAD DE INGENIERÍA</t>
  </si>
  <si>
    <t>GRAFICA MATRICULA TOTAL EN POSGRADO POR RANGO DE EDADES FACULTAD DE EDUCACIÓN</t>
  </si>
  <si>
    <t>GRAFICA MATRICULA TOTAL EN POSTGRADO POR RANGO DE EDADES FACULTAD DE CIENCIAS JURÍDICAS Y POLÍTICAS</t>
  </si>
  <si>
    <t>MATRICULADOS GARZÓN</t>
  </si>
  <si>
    <t>UNIDAD ACADÉMICA</t>
  </si>
  <si>
    <t>GRAFICA DOCENTES SEGÚN DEDICACIÓN</t>
  </si>
  <si>
    <t>UNIDAD Y/O PROGRAMA ACADÉMICO</t>
  </si>
  <si>
    <t>GRAFICA DOCENTES SEGÚN CATEGORÍA</t>
  </si>
  <si>
    <t>DOCENTES SEGÚN CATEGORÍA</t>
  </si>
  <si>
    <t>TOTAL DOCENTES DE CÁTEDRA</t>
  </si>
  <si>
    <t>UNIDAD ACAD´´EMICA</t>
  </si>
  <si>
    <t>FACULTAD ECONOMÍA Y ADMON</t>
  </si>
  <si>
    <t>FACULTAD INGENIERÍA</t>
  </si>
  <si>
    <t>TOTAL CÁTEDRA EQUIVALENTE</t>
  </si>
  <si>
    <t>GRAFICA HORA CÁTEDRA DOCENTE EQUIVALENTE TIEMPO COMPLETO SEGÚN TITULO</t>
  </si>
  <si>
    <t>FACULTAD DE CIENCIAS JURÍDICS Y POLÍTICAS</t>
  </si>
  <si>
    <t>NÚMERO DOCENTE PLANTA TIEMPO COMPLETO</t>
  </si>
  <si>
    <t>NÚMERO DOCENTE PLANTA MEDIO TIEMPO</t>
  </si>
  <si>
    <t>CÁTEDRA EQUIVALENTE TIEMPO COMPLETO</t>
  </si>
  <si>
    <t>TOTAL NÚMERO DOCENTES TIEMPO COMPLETO EQUIVALENTE EN PREGRADO</t>
  </si>
  <si>
    <t xml:space="preserve">NÚMERO DE PROYECTOS </t>
  </si>
  <si>
    <t>NÚMERO DE ESTUDIANTES</t>
  </si>
  <si>
    <t xml:space="preserve">EDUCACIÓN </t>
  </si>
  <si>
    <t>CENTROS DE INVESTIGACIÓN 2018</t>
  </si>
  <si>
    <t>LABORATORIOS DE INVESTIGACIÓN</t>
  </si>
  <si>
    <t>ORIENTACION Y ASESORÍA PSICOLÓGICA</t>
  </si>
  <si>
    <t>GRAFICA COBERTURA POBLACIÓN BENEFICIADA</t>
  </si>
  <si>
    <t>ADMINISTRATIVO</t>
  </si>
  <si>
    <t>DOCENTE</t>
  </si>
  <si>
    <t>GRADUADO</t>
  </si>
  <si>
    <t>ESTUDIANTE DE PREGRADO</t>
  </si>
  <si>
    <t>ESTUDIANTE DE POSGRADO</t>
  </si>
  <si>
    <t>DOCENTE EXTERNO</t>
  </si>
  <si>
    <t>ESTUDIANTE EXTERNO</t>
  </si>
  <si>
    <t>ADMINISTRATIVO EXTERNO</t>
  </si>
  <si>
    <t>GRADUADO EXTERNO</t>
  </si>
  <si>
    <t>INVESTIGADOR EXTERNO</t>
  </si>
  <si>
    <t>MOVILIDAD INTERNACIONAL 2021</t>
  </si>
  <si>
    <t>MAURA ALEJANDRA RAMIREZ ROJAS</t>
  </si>
  <si>
    <t>ADMINISTRACION DE EMPRESAS</t>
  </si>
  <si>
    <t>CURSOS</t>
  </si>
  <si>
    <t>LUDWIG MAXIMILIANS UNIVERSITAT MUNCHEN - LMU</t>
  </si>
  <si>
    <t>ALEMANIA</t>
  </si>
  <si>
    <t>DANIEL HERNANDO ALEGRIA PEÑA</t>
  </si>
  <si>
    <t>MACQUARIE UNIVERSITY</t>
  </si>
  <si>
    <t>AUSTRALIA</t>
  </si>
  <si>
    <t>CLAUDIA ZULIETH CASTILLO CRUZ</t>
  </si>
  <si>
    <t>PONTIFICIA UNIVERSIDAD CATOLICA DE CHILE - UC</t>
  </si>
  <si>
    <t>JESSICA QUINTERO RIVERA</t>
  </si>
  <si>
    <t>UNIVERSIDAD AUSTRAL DE ARGENTINA</t>
  </si>
  <si>
    <t>MARIA ANGELICA YUSTRES VELASCO</t>
  </si>
  <si>
    <t>YANDRY TATIANA NASAYO PARDO</t>
  </si>
  <si>
    <t>LEYDI JOHANNA DE LA CRUZ MENESES</t>
  </si>
  <si>
    <t>UNIVERSIDAD AUTONOMA DE BARCELONA - UAB</t>
  </si>
  <si>
    <t>ERIKA SEMANATE</t>
  </si>
  <si>
    <t>UNIVERSIDAD DE CHILE - UCHILE</t>
  </si>
  <si>
    <t>MARLI YOLMAR MUÑOZ SANCHEZ</t>
  </si>
  <si>
    <t>YAIRA YULIETHD VERA CALDERON</t>
  </si>
  <si>
    <t>JAIME ANDRES PERDOMO GOMEZ</t>
  </si>
  <si>
    <t>UNIVERSIDAD DE LOS ANDES - UNIANDES</t>
  </si>
  <si>
    <t>BOGOTA D.C., Colombia</t>
  </si>
  <si>
    <t>SERGIO DAVID CULMA ARAMBULA</t>
  </si>
  <si>
    <t>EDWIN SANTIAGO BOLAÑOS PIAMBA</t>
  </si>
  <si>
    <t>UNIVERSIDAD NACIONAL AUTONOMA DE MEXICO - UNAM</t>
  </si>
  <si>
    <t>KAROL SOFIA CLAROS RAMIREZ</t>
  </si>
  <si>
    <t>KIMBERLLY XIOMARA CACERES VALDERRAMA</t>
  </si>
  <si>
    <t>HEIDY ALEXANDRA JIMENEZ SAMBONI</t>
  </si>
  <si>
    <t>UNIVERSITY OF ILLINOIS AT URBANA-CHAMPAIGN - UIUC</t>
  </si>
  <si>
    <t>DAYANA LIZETH MUÑOZ IJAJI</t>
  </si>
  <si>
    <t>UNIVERSITY OF NEW MEXICO - UNM</t>
  </si>
  <si>
    <t>LAURA CAMILA ACHURY CORREA</t>
  </si>
  <si>
    <t>VALENTINA HURTADO VARGAS</t>
  </si>
  <si>
    <t>JUAN PABLO QUESADA TOVAR</t>
  </si>
  <si>
    <t>FACEBOOK</t>
  </si>
  <si>
    <t>JUAN SEBASTIAN HERRERA PASTRANA</t>
  </si>
  <si>
    <t>HARRISON SNEITHER GOMEZ CARBALLO</t>
  </si>
  <si>
    <t>MARIA ALEJANDRA YUSUNGUAIRA CHACON</t>
  </si>
  <si>
    <t>TECNOLOGICO DE MONTERREY</t>
  </si>
  <si>
    <t>FRANCY HELENA CASTIBLANCO ROJAS</t>
  </si>
  <si>
    <t>THE STATE UNIVERSITY OF NEW YORK - SUNY</t>
  </si>
  <si>
    <t>VANESSA MAZABEL PERDOMO</t>
  </si>
  <si>
    <t>YULI MILENA CABRERA ARDILA</t>
  </si>
  <si>
    <t>JULY XIMENA SANJUAN SAMBONI</t>
  </si>
  <si>
    <t>KAREN DAYANA MORENO RUBIANO</t>
  </si>
  <si>
    <t>ANGEE VIVIANA RAMOS MUÑOZ</t>
  </si>
  <si>
    <t>JUAN CAMILO OSPITIA TRIBIÑO</t>
  </si>
  <si>
    <t>MARLY LORENY QUINAYAS HOYOS</t>
  </si>
  <si>
    <t>GABRIELA CHAUX URRIAGO</t>
  </si>
  <si>
    <t>YULIANA ANDREA JIMENEZ JIMENEZ</t>
  </si>
  <si>
    <t>HORMEDES OLAVE CARLOSAMA</t>
  </si>
  <si>
    <t>UNIVERSITY OF COLORADO BOULDER - CUBOULDER</t>
  </si>
  <si>
    <t>KAREN YISELA CLAROS SANCHEZ</t>
  </si>
  <si>
    <t>UNIVERSITY OF MINNESOTA - UMN</t>
  </si>
  <si>
    <t>JAVIER FERNANDO HOYOS MENESES</t>
  </si>
  <si>
    <t>MARIA PAULA CORTES PERDOMO</t>
  </si>
  <si>
    <t>DAIRA FERNANDA CHARRY MASMELA</t>
  </si>
  <si>
    <t>YONSEI UNIVERSITY</t>
  </si>
  <si>
    <t>COREA DEL SUR</t>
  </si>
  <si>
    <t>ANYI MARCELA LOSADA GUERRERO</t>
  </si>
  <si>
    <t>DADNY YISETH SANTIAGO CAICEDO</t>
  </si>
  <si>
    <t>MARIA YISETH PUENTES IPUZ</t>
  </si>
  <si>
    <t>UNIVERSITY OF MICHIGAN - UMICH</t>
  </si>
  <si>
    <t>JUAN ESTEBAN OSORIO DELGADO</t>
  </si>
  <si>
    <t>ERIK SANTIAGO ROZO MARIN</t>
  </si>
  <si>
    <t>ANDERSON CRUZ PEÑA</t>
  </si>
  <si>
    <t>ADMINISTRACION TURISTICA Y HOTELERA</t>
  </si>
  <si>
    <t>TSINGHUA UNIVERSITY</t>
  </si>
  <si>
    <t>MARCY LIZZETH ALARCON CERQUERA</t>
  </si>
  <si>
    <t>BIOLOGIA APLICADA</t>
  </si>
  <si>
    <t>MICHEL PAOLA NARVAEZ PUENTES</t>
  </si>
  <si>
    <t>DANIELA CASTRO TOVAR</t>
  </si>
  <si>
    <t>BRAYAN FELIPE LOZANO CERQUERA</t>
  </si>
  <si>
    <t>UNIVERSITY OF LONDON</t>
  </si>
  <si>
    <t>MAIDI YORELI COTASIO ZULES</t>
  </si>
  <si>
    <t>JUANO ZULUAGA GARCIA</t>
  </si>
  <si>
    <t>PARTICIPACION EN EVENTOS (PONENTE)</t>
  </si>
  <si>
    <t>ACADEMIA HUILENSE DE HISTORIA - AHH</t>
  </si>
  <si>
    <t>HUILA, Colombia</t>
  </si>
  <si>
    <t>GLADY SMITH GUTIERREZ CASAS</t>
  </si>
  <si>
    <t>EDIER JAVILCEN MACANILLA ANDI</t>
  </si>
  <si>
    <t>CALIFORNIA INSTITUTE OF THE ARTS - CALARTS</t>
  </si>
  <si>
    <t>VALENTINA ORTIZ TOVAR</t>
  </si>
  <si>
    <t>INTERCAMBIO CULTURAL</t>
  </si>
  <si>
    <t>CULTURAL CARE AU PAIR - CCAP</t>
  </si>
  <si>
    <t>GINA MARCELA JIMENEZ</t>
  </si>
  <si>
    <t>UNIVERSIDAD AUTONOMA DEL ESTADO DE MEXICO - UAEMEX</t>
  </si>
  <si>
    <t>FABIAN ANDRES CORREA PAEZ</t>
  </si>
  <si>
    <t>CONTADURIA PUBLICA</t>
  </si>
  <si>
    <t>ARIZONA STATE UNIVERSITY - ASU</t>
  </si>
  <si>
    <t>KHARIS ZOE ORDOÑEZ</t>
  </si>
  <si>
    <t>IESE BUSINESS SCHOOL</t>
  </si>
  <si>
    <t>ANGIE STEPHANIA GUTIERREZ PEÑA</t>
  </si>
  <si>
    <t>MARIA PAULA NORIEGA BETANCOURT</t>
  </si>
  <si>
    <t>PAOLA ANDREA OINO JEROMITO</t>
  </si>
  <si>
    <t>MARLON JAVIER CARDOSO CUELLAR</t>
  </si>
  <si>
    <t>JOHANA PADILLA MARTINEZ</t>
  </si>
  <si>
    <t>YALE UNIVERSITY</t>
  </si>
  <si>
    <t>JUAN ANDRES TRUJILLO MELO</t>
  </si>
  <si>
    <t>GEORGIA INSTITUTE OF TECHNOLOGY</t>
  </si>
  <si>
    <t>JHON JANER CHICAIZA NARVAEZ</t>
  </si>
  <si>
    <t>IE BUSINESS SCHOOL</t>
  </si>
  <si>
    <t>JUAN FELIPE PERDOMO MUÑOZ</t>
  </si>
  <si>
    <t>MARLIN YASMIN MORENO RUBIANO</t>
  </si>
  <si>
    <t>LAURA GABRIELA VISCUE TORRES</t>
  </si>
  <si>
    <t>LUIS FERNANDO LAISECA TAPIERO</t>
  </si>
  <si>
    <t>MARIANA CASTRO AGUDELO</t>
  </si>
  <si>
    <t>SERGIO ALEJANDRO PERDOMO ANDRADE</t>
  </si>
  <si>
    <t>MELANY ALEJANDRA PAQUE ROJAS</t>
  </si>
  <si>
    <t>UBITS</t>
  </si>
  <si>
    <t>JAVIER FERNANDO ESQUIVEL CASTAÑEDA</t>
  </si>
  <si>
    <t>JHONATAN ERAZO ESCOBAR</t>
  </si>
  <si>
    <t>KAROL NATALIA MUNAR POLANIA</t>
  </si>
  <si>
    <t>UNIVERSITY OF CALIFORNIA IRVINE - UCI</t>
  </si>
  <si>
    <t>ANA SOFIA CLAVIJO BARRIOS</t>
  </si>
  <si>
    <t>JHONY ELIAN BARRIOS GARCIA</t>
  </si>
  <si>
    <t>LAURA DANIELA GOMEZ DIAZ</t>
  </si>
  <si>
    <t>LEON ALONSO AVIVES GUTIERREZ</t>
  </si>
  <si>
    <t>YURLEY KARINE VALDERRAMA CARDONA</t>
  </si>
  <si>
    <t>JAVIER EDUARDO SOTO LOZANO</t>
  </si>
  <si>
    <t>ARCENIO ANDRES TOVAR VARGAS</t>
  </si>
  <si>
    <t>BRAYAN STEVEN MURCIA MEDINA</t>
  </si>
  <si>
    <t>CARLA MILENA CALDERON MONTES</t>
  </si>
  <si>
    <t>MARIA JOSE MURCIA GARCIA</t>
  </si>
  <si>
    <t>LUIS FERNANDO CASTRO RATIVA</t>
  </si>
  <si>
    <t>ANDRES FELIPE IRIARTE ROCHA</t>
  </si>
  <si>
    <t>LAURA VALENTINA TORRES CORREDOR</t>
  </si>
  <si>
    <t>GOOGLE CLOUD</t>
  </si>
  <si>
    <t>LIDA REBECA VARGAS NORIEGA</t>
  </si>
  <si>
    <t>ADRIANA CAROLINA BUSTOS SANMIGUEL</t>
  </si>
  <si>
    <t>MARIA CAMILA SOLER PAPAMIJA</t>
  </si>
  <si>
    <t>BRAYAN HERNANDO MARTINEZ RUBIANO</t>
  </si>
  <si>
    <t>ALIANZA FRANCESA BOGOTA</t>
  </si>
  <si>
    <t>GLORIA FERNANDA TRUJILLO LOZANO</t>
  </si>
  <si>
    <t>NICOLAS BRICEÑO CASTILLA</t>
  </si>
  <si>
    <t>UNIVERSIDAD EXTERNADO DE COLOMBIA - UEXTERNADO</t>
  </si>
  <si>
    <t>ANGIE MELISSA SANCHEZ REYES</t>
  </si>
  <si>
    <t>VALENTINA SIERRA OROZCO</t>
  </si>
  <si>
    <t>LAURA MARIA NAVIA GONZALEZ</t>
  </si>
  <si>
    <t>JUAN SEBASTIAN MOSQUERA BLANCO</t>
  </si>
  <si>
    <t>DUKE UNIVERSITY</t>
  </si>
  <si>
    <t>PAOLA BEATRIZ BAHAMON PERDOMO</t>
  </si>
  <si>
    <t>ORLAN ROJAS VEGA</t>
  </si>
  <si>
    <t>LORENA PERDOMO CAICEDO</t>
  </si>
  <si>
    <t>ANDRES DAVID CUELLAR ADAMES</t>
  </si>
  <si>
    <t>DIEGO TRUJILLO YOSA</t>
  </si>
  <si>
    <t>EDUARDO ANDRES VICTORIA CADENA</t>
  </si>
  <si>
    <t>LAURA MILENA CICERI NOCUA</t>
  </si>
  <si>
    <t>NIYIBETH CARDENAS GUZMAN</t>
  </si>
  <si>
    <t>JUAN SEBASTIAN BABATIVA TORRES</t>
  </si>
  <si>
    <t>LAURA DANIELA MONTOYA LOSADA</t>
  </si>
  <si>
    <t>YOLIMA JAIME OSORIO</t>
  </si>
  <si>
    <t>JOSE LUIS JIMENEZ HERNANDEZ</t>
  </si>
  <si>
    <t>CRISTIAN JOSE ARIAS BARRERA</t>
  </si>
  <si>
    <t>JHON EDINSON ORTIZ LLANOS</t>
  </si>
  <si>
    <t>ERASMUS UNIVERSITY ROTTERDAM - EUR</t>
  </si>
  <si>
    <t>PAISES BAJOS</t>
  </si>
  <si>
    <t>UNIVERSITY OF VICTORIA - UVIC</t>
  </si>
  <si>
    <t>BANCO DE LA REPUBLICA</t>
  </si>
  <si>
    <t>ANDRES FELIPE VERA GARZON</t>
  </si>
  <si>
    <t>JAIRO DANIEL MATEUS PEÑA</t>
  </si>
  <si>
    <t>PEKING UNIVERSITY - PKU</t>
  </si>
  <si>
    <t>ESLEIDER DAVID MELENDEZ HURTADO</t>
  </si>
  <si>
    <t>DANIELA DICUE GUEGIA</t>
  </si>
  <si>
    <t>UNIVERSIDAD NACIONAL DE COLOMBIA - UNAL</t>
  </si>
  <si>
    <t>DIANA CAROLINA GOMEZ TOVAR</t>
  </si>
  <si>
    <t>DIANA MARIA SALAZAR NUÑEZ</t>
  </si>
  <si>
    <t>KAREN LORENA MEDINA CUENCA</t>
  </si>
  <si>
    <t>KEYI VANESSA MORENO GARCIA</t>
  </si>
  <si>
    <t>LAURA DANIELA TORRES MUÑOZ</t>
  </si>
  <si>
    <t>LAURA MARCELA CASTRO QUIROZ</t>
  </si>
  <si>
    <t>LUIS EDINSON DEJOY JAMIOY</t>
  </si>
  <si>
    <t>MARIA CAMILA NARVAEZ PASCUAS</t>
  </si>
  <si>
    <t>MARIA JOSE TELLEZ RUBIANO</t>
  </si>
  <si>
    <t>MARYORY ALEXANDRA CLAROS VALENZUELA</t>
  </si>
  <si>
    <t>RAUL GASCA TOVAR</t>
  </si>
  <si>
    <t>TANIA ROJAS VARGAS</t>
  </si>
  <si>
    <t>YULIANA MARROQUIN POLANIA</t>
  </si>
  <si>
    <t>JUANITA STEFANIA ERAZO MONTES</t>
  </si>
  <si>
    <t>GIANCARLO ENRIQUE CABRERA ZAMBRANO</t>
  </si>
  <si>
    <t>KAREN SHIRLEY HERNANDEZ TRIANA</t>
  </si>
  <si>
    <t>YEISON EDUARDO OIME MAJIN</t>
  </si>
  <si>
    <t>SANTIAGO PULIDO OLAYA</t>
  </si>
  <si>
    <t>YIRLEY SUSANA GARAVITO DIAZ</t>
  </si>
  <si>
    <t>SANDRA LENNY CERON TAPIA</t>
  </si>
  <si>
    <t>DIEGO MUNAR ARIAS</t>
  </si>
  <si>
    <t>SONYA SHELENNE FLOREZ RODRIGUEZ</t>
  </si>
  <si>
    <t>YESICA ALEJANDRA ANACONA PIAMBA</t>
  </si>
  <si>
    <t>JOSE BERTIL ROJAS VALDES</t>
  </si>
  <si>
    <t>ESPECIALIZACION EN EPIDEMIOLOGIA</t>
  </si>
  <si>
    <t>GOOGLE</t>
  </si>
  <si>
    <t>CAMILO FABIAM GOMEZ SEGURA</t>
  </si>
  <si>
    <t>FERIA DEL LIBRO - FILBO</t>
  </si>
  <si>
    <t>JUAN DAVID CUELLAR GONZALEZ</t>
  </si>
  <si>
    <t>FISICA</t>
  </si>
  <si>
    <t>EDITH JOHANA BOLAÑOS ACHICANOY</t>
  </si>
  <si>
    <t>SILVIA LUCIA CORREA ANGEL</t>
  </si>
  <si>
    <t>LAURA DAYANA DUCUARA HERNANDEZ</t>
  </si>
  <si>
    <t>UNIVERSIDAD PILOTO DE COLOMBIA - UNIPILOTO</t>
  </si>
  <si>
    <t>JUAN CARLOS ZULETA SAAVEDRA</t>
  </si>
  <si>
    <t>ESTANCIA DE INVESTIGACION</t>
  </si>
  <si>
    <t>UNIVERSIDAD VERACRUZANA - UV</t>
  </si>
  <si>
    <t>UNIVERSIDAD DE COLIMA - UCOL</t>
  </si>
  <si>
    <t>JOAN SEBASTIAN TRIANA CAMPOS</t>
  </si>
  <si>
    <t>RICE UNIVERSITY</t>
  </si>
  <si>
    <t>BRIGITTE CAMILA LONDOÑO DEVIA</t>
  </si>
  <si>
    <t>ADRIANA KARINA ROSERO RUALES</t>
  </si>
  <si>
    <t>CAMILO ANDRES GARZON ARIAS</t>
  </si>
  <si>
    <t>INSEAD</t>
  </si>
  <si>
    <t>JUAN PABLO BURBANO SOTELO</t>
  </si>
  <si>
    <t>SEBASTIAN ALCIBIADES GUTIERREZ MONTES</t>
  </si>
  <si>
    <t>INGENIERIA AGROINDUSTRIAL</t>
  </si>
  <si>
    <t>JUAN DAVID PERDOMO FIGUEROA</t>
  </si>
  <si>
    <t>CRISTHIAN STIVEN MOZOS PERDOMO</t>
  </si>
  <si>
    <t>LAURA LIZETH SILVA MUNEVAR</t>
  </si>
  <si>
    <t>YESSICA CAROLINA CEDEÑO SANCHEZ</t>
  </si>
  <si>
    <t>LAURA VICTORIA TARAZONA REY</t>
  </si>
  <si>
    <t>MARIA FERNANDA VARGAS ALZA</t>
  </si>
  <si>
    <t>CARLOS MARIO DEVIA MOSQUERA</t>
  </si>
  <si>
    <t>VICTOR ALFONSO MENDEZ MACIAS</t>
  </si>
  <si>
    <t>JHON DANIEL HENAO GOMEZ</t>
  </si>
  <si>
    <t>CRECE CON GOOGLE</t>
  </si>
  <si>
    <t>DANNA VALENTINA CANO SALAS</t>
  </si>
  <si>
    <t>NATIONAL TAIWAN UNIVERSITY - NTU</t>
  </si>
  <si>
    <t>TAIWAN</t>
  </si>
  <si>
    <t>SERGIO DANIEL MOLINA LUNA</t>
  </si>
  <si>
    <t>CRISTIAN EDUARDO STERLING PLAZAS</t>
  </si>
  <si>
    <t>LUISA MARIA REYES SUAREZ</t>
  </si>
  <si>
    <t>CARLOS ALBERTO RAMOS QUIROGA</t>
  </si>
  <si>
    <t>OLGA TATIANA BAHENA CARDENAS</t>
  </si>
  <si>
    <t>NICOLAS MANRIQUE MEDINA</t>
  </si>
  <si>
    <t>THE HONG KONG UNIVERSITY OF SCIENCE AND TECHNOLOGY - HKUST</t>
  </si>
  <si>
    <t>NICOLAS STIVEN SOLANO OSORIO</t>
  </si>
  <si>
    <t>LUIS MIGUEL MARTINEZ HUERTAS</t>
  </si>
  <si>
    <t>UNIVERSIDAD DE PALERMO - UP</t>
  </si>
  <si>
    <t>KAREN LISSETTE GALEANO PERDOMO</t>
  </si>
  <si>
    <t>YOHINER FAJARDO PARRA</t>
  </si>
  <si>
    <t>BRIGITTE VISCAYA ALARCON</t>
  </si>
  <si>
    <t>NICOLAS LOZADA CAVIEDES</t>
  </si>
  <si>
    <t>BERKLEE COLLEGE OF MUSIC</t>
  </si>
  <si>
    <t>ANDERSON GUERRERO ALDANA</t>
  </si>
  <si>
    <t>JUAN SEBASTIAN LOPEZ ACOSTA</t>
  </si>
  <si>
    <t>JOSE JAFET NAVIA GARZON</t>
  </si>
  <si>
    <t>LAURA VALENTINA GOMEZ SANCHEZ</t>
  </si>
  <si>
    <t>SUNGKYUNKWAN UNIVERSITY - SKKU</t>
  </si>
  <si>
    <t>DAYRO EMANUEL RAMIREZ TRUJILLO</t>
  </si>
  <si>
    <t>DIANA MANUELA RAMIREZ ARROYAVE</t>
  </si>
  <si>
    <t>MARTIN FELIPE CASAS RAMOS</t>
  </si>
  <si>
    <t>INSTITUTO POLITECNICO NACIONAL - IPN</t>
  </si>
  <si>
    <t>JUAN SEBASTIAN PUENTES CORONADO</t>
  </si>
  <si>
    <t>INGENIERIA DE SOFTWARE</t>
  </si>
  <si>
    <t>ATLASSIAN</t>
  </si>
  <si>
    <t>ALEJANDRO SAENZ CALDERON</t>
  </si>
  <si>
    <t>FERNANDO ANDRES ANDRADE LOPEZ</t>
  </si>
  <si>
    <t>DEEPLEARNING.AI</t>
  </si>
  <si>
    <t>BRAYAN RODRIGUEZ MONTEALEGRE</t>
  </si>
  <si>
    <t>CARLOS MARIO VIVAS MARTINEZ</t>
  </si>
  <si>
    <t>CRISTIAN CAMILO BAHAMON CASTAÑO</t>
  </si>
  <si>
    <t>DUVAN DANILO ROJAS CEBALLOS</t>
  </si>
  <si>
    <t>JHON ANDERSON SOLEDAD GONZALEZ</t>
  </si>
  <si>
    <t>JOSE HERLEY TOQUICA MONTEALEGRE</t>
  </si>
  <si>
    <t>JUAN PABLO DAZA MEDINA</t>
  </si>
  <si>
    <t>LEONARDO ALFONSO COMETA TRUJILLO</t>
  </si>
  <si>
    <t>LUIS FERNANDO GONZALEZ NARVAEZ</t>
  </si>
  <si>
    <t>LUIS NICOLAS AREVALO GOMEZ</t>
  </si>
  <si>
    <t>OSCAR EDUARDO GOMEZ RIOS</t>
  </si>
  <si>
    <t>SANTIAGO RIVAS GOMEZ</t>
  </si>
  <si>
    <t>SILVIA MARCELA MARTINEZ PEREZ</t>
  </si>
  <si>
    <t>MIGUEL ANGEL BARRIOS CHILATRA</t>
  </si>
  <si>
    <t>JUAN FELIPE MARTIN DIAZ</t>
  </si>
  <si>
    <t>UNIVERSITY OF ALBERTA - UALBERTA</t>
  </si>
  <si>
    <t>SEBASTIAN CAMPOS DELGADO</t>
  </si>
  <si>
    <t>UNIVERSITY OF CALIFORNIA SAN DIEGO - UCSD</t>
  </si>
  <si>
    <t>ALEJANDRO POLANCO ESPITIA</t>
  </si>
  <si>
    <t>ANDRES FELIPE ORTIZ MURILLO</t>
  </si>
  <si>
    <t>ARLEY STIVEN DIAZ MENESES</t>
  </si>
  <si>
    <t>DAVID PERDOMO ARAMBULO</t>
  </si>
  <si>
    <t>JULIAN MARINO TRUJILLO OBREGON</t>
  </si>
  <si>
    <t>LUIS FERNANDO ENCISO CABALLERO</t>
  </si>
  <si>
    <t>JUAN JOSE CASTRO GUTIERREZ</t>
  </si>
  <si>
    <t>SARA LUCIA ROJAS MACIAS</t>
  </si>
  <si>
    <t>SANTIAGO CASTAÑEDA PINZON</t>
  </si>
  <si>
    <t>EMANUEL RIOS RICARDO</t>
  </si>
  <si>
    <t>ALEX FELIPE CARVAJAL GUTIERREZ</t>
  </si>
  <si>
    <t>ALFONSO BALLESTEROS HERNANDEZ</t>
  </si>
  <si>
    <t>JOSE NIEVES</t>
  </si>
  <si>
    <t>JUAN DAVID GONZALEZ SALAZAR</t>
  </si>
  <si>
    <t>JUAN FELIPE TORRES TRUJILLO</t>
  </si>
  <si>
    <t>JHOAN SEBASTIAN LOSADA POLANIA</t>
  </si>
  <si>
    <t>HELMAN DAVID SIERRA ALVARADO</t>
  </si>
  <si>
    <t>JOHNS HOPKINS UNIVERSITY</t>
  </si>
  <si>
    <t>FERNNADO JOSE SILVA GUTIERREZ</t>
  </si>
  <si>
    <t>UNIVERSITY OF CALIFORNIA DAVIS - UCDAVIS</t>
  </si>
  <si>
    <t>JUAN SEBASTIAN MEDINA BONILLA</t>
  </si>
  <si>
    <t>JAMES ALEXANDER TOVAR RODRIGUEZ</t>
  </si>
  <si>
    <t>OMAR STIVEN RIVERA ROCHA</t>
  </si>
  <si>
    <t>NICOLAS RODRIGUEZ CAMACHO</t>
  </si>
  <si>
    <t>INTERNATIONAL BUSINESS MACHINES CORPORATION - IBM</t>
  </si>
  <si>
    <t>DIEGO ALEJANDRO CADENA DIAZ</t>
  </si>
  <si>
    <t>AMAZON WEB SERVICES</t>
  </si>
  <si>
    <t>ANDRES FELIPE ROJAS SUAREZ</t>
  </si>
  <si>
    <t>AUTODESK</t>
  </si>
  <si>
    <t>HEIDY TATIANA RINCON HERNANDEZ</t>
  </si>
  <si>
    <t>JOSEPH BRAYAN SMITH CAICEDO SAENZ</t>
  </si>
  <si>
    <t>JUAN SEBASTIAN MEJIA RINCON</t>
  </si>
  <si>
    <t>HSE UNIVERSITY</t>
  </si>
  <si>
    <t>RUSIA</t>
  </si>
  <si>
    <t>ALVARO JAVIER VELASQUEZ POBRE</t>
  </si>
  <si>
    <t>CARLOS ALFONSO SANCHEZ TRIVIÑO</t>
  </si>
  <si>
    <t>NESTOR ANDRES FIGUEROA HURTATIS</t>
  </si>
  <si>
    <t>SANTIAGO CORTES PERDOMO</t>
  </si>
  <si>
    <t>JOSE ORLANDO ARROYAVE QUEZADA</t>
  </si>
  <si>
    <t>LUIS ALEJANDRO CARDOSO YUSTY</t>
  </si>
  <si>
    <t>PEDRO ALEXANDER CONTRERAS ANDRADE</t>
  </si>
  <si>
    <t>ANDRES FELIPE VARGAS TIQUE</t>
  </si>
  <si>
    <t>UNIVERSITY OF WASHINGTON - UW</t>
  </si>
  <si>
    <t>IMPERIAL COLLEGE LONDON</t>
  </si>
  <si>
    <t>JHON EDINSON TAFUR MOSQUERA</t>
  </si>
  <si>
    <t>HUGO ARMANDO VARGAS FAJARDO</t>
  </si>
  <si>
    <t>DAVID ERNESTO REINA MUNAR</t>
  </si>
  <si>
    <t>LUNA GABRIELA LUGO LEAL</t>
  </si>
  <si>
    <t>JEISSON STEVEN LOPEZ VARGAS</t>
  </si>
  <si>
    <t>LAURA XIMENA LOSADA CHALA</t>
  </si>
  <si>
    <t>PRACTICA / PASANTIA</t>
  </si>
  <si>
    <t>PURDUE UNIVERSITY</t>
  </si>
  <si>
    <t>ORLANDO MURCIA PERDOMO</t>
  </si>
  <si>
    <t>CRISTIAN CAMILO POLO CAQUIMBO</t>
  </si>
  <si>
    <t>FUNDACION ALIANZA COLOMBO BULGARA - FACB</t>
  </si>
  <si>
    <t>TANNIA LUCIA HERNANDEZ ROJAS</t>
  </si>
  <si>
    <t>PAOLA ANDREA HERNANDEZ QUINTERO</t>
  </si>
  <si>
    <t>JHONATAN GERMAN PUENTES TOVAR</t>
  </si>
  <si>
    <t>LICENCIATURA EN CIENCIAS NATURALES Y EDUCACION AMBIENTAL</t>
  </si>
  <si>
    <t>UNIVERSITY OF KENTUCKY - UKY</t>
  </si>
  <si>
    <t>FRANCISCO JAVIER RODRIGUEZ GILOMBO</t>
  </si>
  <si>
    <t>KATHERINNE TRUJILLO GARZON</t>
  </si>
  <si>
    <t>JONATHAN ANDRES HUERTAS BELTRAN</t>
  </si>
  <si>
    <t>VALENTINA PERALTA GARZON</t>
  </si>
  <si>
    <t>SERGIO ANDRES BARREIRO CHALA</t>
  </si>
  <si>
    <t>UNIVERSITY OF AMSTERDAM - UVA</t>
  </si>
  <si>
    <t>ANDRES FELIPE CALDERON PALENCIA</t>
  </si>
  <si>
    <t>ALDEMAR MORALES LOAIZA</t>
  </si>
  <si>
    <t>EMMANUEL BURITICA PUENTES</t>
  </si>
  <si>
    <t>PARTICIPACION EN EVENTOS (ASISTENTE)</t>
  </si>
  <si>
    <t>UNIVERSIDADE FEDERAL DE GOIAS - UFG</t>
  </si>
  <si>
    <t>JUAN DAVID LOAIZA ALVAREZ</t>
  </si>
  <si>
    <t>JULIAN CAMILO PERDOMO TRUJILLO</t>
  </si>
  <si>
    <t>LAURA LUCIA ARIZA VERA</t>
  </si>
  <si>
    <t>SARA ISABEL HOYOS QUINTERO</t>
  </si>
  <si>
    <t>DAYANA LICETH CERON CASTAÑO</t>
  </si>
  <si>
    <t>FABIAN ANDRES BAHAMON DIAZ</t>
  </si>
  <si>
    <t>LEIDY LORENA CAMPO YASNO</t>
  </si>
  <si>
    <t>LUIS FELIPE CUELLAR PAPAMIJA</t>
  </si>
  <si>
    <t>ASOCIACION DE DOCENTES DE CIENCIAS BIOLOGICAS DE ARGENTINA - ADBIA</t>
  </si>
  <si>
    <t>LEIDY DANIELA ERAZO VALENCIA</t>
  </si>
  <si>
    <t>ARLEN CAMILO CEBALLOS VARGAS</t>
  </si>
  <si>
    <t>FEDERACION LATINOAMERICANA DE ASOCIACIONES  QUIMICAS - FLAQ</t>
  </si>
  <si>
    <t>BOLIVAR, Colombia</t>
  </si>
  <si>
    <t>RED COLOMBIANA DE SEMILLEROS DE INVESTIGACION - REDCOLSI</t>
  </si>
  <si>
    <t>LAURA FIORELLA HERRERA BARRETO</t>
  </si>
  <si>
    <t>KARLA MARCELA ROJAS ANDRADE</t>
  </si>
  <si>
    <t>MISION ACADEMICO ADMINISTRATIVA</t>
  </si>
  <si>
    <t>FINCA LA ESPERANZA VEREDA LA ULLOA</t>
  </si>
  <si>
    <t>ANDRES DAVID CARDENAS CHICA</t>
  </si>
  <si>
    <t>UNIVERSIDAD DEL NORTE - UNINORTE</t>
  </si>
  <si>
    <t>ATLANTICO, Colombia</t>
  </si>
  <si>
    <t>ARMANDO VARGAS FERNANDEZ</t>
  </si>
  <si>
    <t>CARLOS JULIAN CARDOZO RODRIGUEZ</t>
  </si>
  <si>
    <t>CRISTIAN CAMILO MEDINA RIVERA</t>
  </si>
  <si>
    <t>DIANA ALEXANDRA CORTES VANEGAS</t>
  </si>
  <si>
    <t>IDANIS PERDOMO ANDRADE</t>
  </si>
  <si>
    <t>IVON PAOLA CORREA FERREIRA</t>
  </si>
  <si>
    <t>MARIA CAMILA CUELLAR SANCHEZ</t>
  </si>
  <si>
    <t>ZAIRA BEDALIK GOMEZ MESA</t>
  </si>
  <si>
    <t>ANGGIE DANIELA MOLANO MOLANO</t>
  </si>
  <si>
    <t>UNIVERSIDAD PEDAGOGICA NACIONAL DE COLOMBIA - UPN</t>
  </si>
  <si>
    <t>DANIEL FELIPE TRUJILLO BAHAMON</t>
  </si>
  <si>
    <t>MAYRA ALEJANDRA ANDRADE CUELLAR</t>
  </si>
  <si>
    <t>UNIVERSIDAD PEDAGOGICA Y TECNOLOGICA DE COLOMBIA - UPTC</t>
  </si>
  <si>
    <t>BOYACA, Colombia</t>
  </si>
  <si>
    <t>DAMARIS VALDES LOPEZ</t>
  </si>
  <si>
    <t>UNIVERSIDAD SERGIO ARBOLEDA</t>
  </si>
  <si>
    <t>UNIVERSIDADE DO ESTADO DE MATO GROSSO - UNEMAT</t>
  </si>
  <si>
    <t>ANGELA PATRICIA OCHOA SANCHEZ</t>
  </si>
  <si>
    <t>JULIAN ANDRES CASTILLO NAVARRO</t>
  </si>
  <si>
    <t>LICENCIATURA EN CIENCIAS SOCIALES</t>
  </si>
  <si>
    <t>UNIVERSIDAD DE ANTIOQUIA - UDEA</t>
  </si>
  <si>
    <t>ANTIOQUIA, Colombia</t>
  </si>
  <si>
    <t>JENNYFER TATIANA BARON PERDOMO</t>
  </si>
  <si>
    <t>JESSICA PAOLA JARAMILLO GAONA</t>
  </si>
  <si>
    <t>JUAN SEBASTIAN ANGARITA LEAL</t>
  </si>
  <si>
    <t>DANIELA MAJE PALOMARES</t>
  </si>
  <si>
    <t>LICENCIATURA EN EDUCACION ARTISTICA</t>
  </si>
  <si>
    <t>UNIVERSITY OF COPENHAGEN - KU</t>
  </si>
  <si>
    <t>TANIA ALEJANDRA GUZMAN ORTIZ</t>
  </si>
  <si>
    <t>JUAN JOSE GARCIA</t>
  </si>
  <si>
    <t>LICENCIATURA EN EDUCACION FISICA, RECREACION Y DEPORTES</t>
  </si>
  <si>
    <t>UNIVERSIDAD DE OKLAHOMA - OU</t>
  </si>
  <si>
    <t>JULIAN STIVEN HORTA ACEVEDO</t>
  </si>
  <si>
    <t>INTERCAMBIO DEPORTIVO</t>
  </si>
  <si>
    <t>JAPON</t>
  </si>
  <si>
    <t>CARLOS JAVIER LAVAO GOMEZ</t>
  </si>
  <si>
    <t>LICENCIATURA EN EDUCACION INFANTIL</t>
  </si>
  <si>
    <t>MARIA FERNANDA REYES ESQUIVEL</t>
  </si>
  <si>
    <t>DIANA MARCELA OYOLA ORTIZ</t>
  </si>
  <si>
    <t>LICENCIATURA EN LENGUA EXTRANJERA CON ENFASIS EN INGLES</t>
  </si>
  <si>
    <t>LAURA XIMENA RAMIREZ TOVAR</t>
  </si>
  <si>
    <t>DANNY ALEXANDER MUÑOZ BARRAGAN</t>
  </si>
  <si>
    <t>UNIVERSIDAD DE BARCELONA - UB</t>
  </si>
  <si>
    <t>MARIA PAULA MENDEZ CHINCHILLA</t>
  </si>
  <si>
    <t>CATALINA CORDOBA ROJAS</t>
  </si>
  <si>
    <t>LINA MARIA COLLAZOS BAHAMON</t>
  </si>
  <si>
    <t>JOSE ESTEBAN QUIROGA CASTILLO</t>
  </si>
  <si>
    <t>CLARA VICTORIA HERRERA BUSTAMANTE</t>
  </si>
  <si>
    <t>LAURA DANIELA FERNANDEZ TAMAYO</t>
  </si>
  <si>
    <t>DANIELA CAMPO MEJIA</t>
  </si>
  <si>
    <t>UNIVERSIDAD DE GRANADA - UGR</t>
  </si>
  <si>
    <t>GILBER IGNACIO RODRIGUEZ ARTUNDUAGA</t>
  </si>
  <si>
    <t>SHIRLEY CABRERA COMETA</t>
  </si>
  <si>
    <t>VIVIAN LIZETH RICO ARTUNDUAGA</t>
  </si>
  <si>
    <t>SERGIO ANDRES CASTRO SANCHEZ</t>
  </si>
  <si>
    <t>LICENCIATURA EN LITERATURA Y LENGUA CASTELLANA</t>
  </si>
  <si>
    <t>MCMASTER UNIVERSITY</t>
  </si>
  <si>
    <t>JUAN SEBASTIAN SALAZAR SANCHEZ</t>
  </si>
  <si>
    <t>THE UNIVERSITY OF EDINBURGH</t>
  </si>
  <si>
    <t>ANGELA MARIA BUESAQUILLO GARCIA</t>
  </si>
  <si>
    <t>JONATHAN RIVERA CHARRY</t>
  </si>
  <si>
    <t>KAROL ESTEFANNY PINTO PINTO</t>
  </si>
  <si>
    <t>ANA GABRIELA SUAZA TRUJILLO</t>
  </si>
  <si>
    <t>NATALIA CASTRO DIAZ</t>
  </si>
  <si>
    <t>NATALY CABRERA</t>
  </si>
  <si>
    <t>OSCAR ALEXANDER CERON MOLINA</t>
  </si>
  <si>
    <t>SHARON LUCIA CALDERON PALENCIA</t>
  </si>
  <si>
    <t>BRIYITH CALDERON BRAND</t>
  </si>
  <si>
    <t>VERONICA URAZAN VARGAS</t>
  </si>
  <si>
    <t>JHON EDINSON BARREIRO QUINAYA</t>
  </si>
  <si>
    <t>LICENCIATURA EN MATEMATICAS</t>
  </si>
  <si>
    <t>CAMILO ANDRES RODRIGUEZ CIFUENTES</t>
  </si>
  <si>
    <t>ANDRES FELIPE VARGAS NORIEGA</t>
  </si>
  <si>
    <t>BRIYIDT VANESSA CARDENAS MUÑOZ</t>
  </si>
  <si>
    <t>CARLOS ARTURO VARGAS CUELLAR</t>
  </si>
  <si>
    <t>JULIETH TATIANA MORENO FIERRO</t>
  </si>
  <si>
    <t>DANIELA MACIAS AMAYA</t>
  </si>
  <si>
    <t>MAESTRIA EN CONFLICTO, TERRITORIO Y CULTURA</t>
  </si>
  <si>
    <t>LEIDY JOHANA FALLA CHILA - P</t>
  </si>
  <si>
    <t>JENNY TATIANA QUIÑONES YAÑEZ</t>
  </si>
  <si>
    <t>MAESTRIA EN DIDACTICA DEL INGLES</t>
  </si>
  <si>
    <t>UNIVERSIDAD DISTRITAL FRANCISCO JOSE DE CALDAS - UDISTRITAL</t>
  </si>
  <si>
    <t>JETZELLY PASTRANA SOTO</t>
  </si>
  <si>
    <t>JOSE ANTONIO ESPAÑA DELGADO</t>
  </si>
  <si>
    <t>YIMMY ALEXANER HOYOS PIPICANO</t>
  </si>
  <si>
    <t>UNIVERSIDAD DE SANTANDER - UDES</t>
  </si>
  <si>
    <t>SANTANDER, Colombia</t>
  </si>
  <si>
    <t>AMERICA STEPHANY ALVARADO RODRIGUEZ</t>
  </si>
  <si>
    <t>MAESTRIA EN EDUCACION</t>
  </si>
  <si>
    <t>KIMBERLY LUCIA ANTOLINEZ RAMIREZ</t>
  </si>
  <si>
    <t>MARIA FERNANDA AGUILAR MORA</t>
  </si>
  <si>
    <t>MAESTRIA EN NEUROPSICOLOGIA CLINICA</t>
  </si>
  <si>
    <t>LAURA DANIELA MEDINA PERDOMO</t>
  </si>
  <si>
    <t>MATEMATICA APLICADA</t>
  </si>
  <si>
    <t>COURSERA PROJECT NETWORK</t>
  </si>
  <si>
    <t>JUAN CAMILO CANTE SUAZA</t>
  </si>
  <si>
    <t>JHERSON JULIAN VELASQUEZ LEAL</t>
  </si>
  <si>
    <t>CESAR DANIEL DIAZ DIAZ</t>
  </si>
  <si>
    <t>STEFANIA CEDEÑO NOGUERA</t>
  </si>
  <si>
    <t>OSMOSIS</t>
  </si>
  <si>
    <t>ARLID MENESES TORRES</t>
  </si>
  <si>
    <t>THE UNIVERSITY OF NORTH CAROLINA AT CHAPEL HILL - UNC</t>
  </si>
  <si>
    <t>FELIPE CHARRY DIAZ</t>
  </si>
  <si>
    <t>DIANA PATRICIA MUÑOZ MEDINA</t>
  </si>
  <si>
    <t>DANIELA PERDOMO QUIJANO</t>
  </si>
  <si>
    <t>JOHAN ESTIVEN VARGAS VARGAS</t>
  </si>
  <si>
    <t>NATALIA YUSTRES TAMAYO</t>
  </si>
  <si>
    <t>SANTIAGO STIVEN CUBILLOS VILLADA</t>
  </si>
  <si>
    <t>MARIA CAMILA GIRON CARDENAS</t>
  </si>
  <si>
    <t>JEAN PAUL RENE RUBIANO FIERRO</t>
  </si>
  <si>
    <t>JOSE RICARDO PUCCINY CORTES</t>
  </si>
  <si>
    <t>ASOCIACION DE SOCIEDADES CIENTIFICAS DE ESTUDIANTES DE MEDICINA DE COLOMBIA - ASCEMCOL</t>
  </si>
  <si>
    <t>ANDREA LUCIA USECHE ARDILA</t>
  </si>
  <si>
    <t>LAURA DANIELA OLCUNCHE NOSCUE</t>
  </si>
  <si>
    <t>LESSLY KARINA TIQUE MOLANO</t>
  </si>
  <si>
    <t>SERGIO ANTONIO MEDINA ROJAS</t>
  </si>
  <si>
    <t>YULIETH PERDOMO COLLO</t>
  </si>
  <si>
    <t>MARIA CAMILA TRUJILLO ANTURY</t>
  </si>
  <si>
    <t>MARIA ALEJANDRA CABRERA SARRIA</t>
  </si>
  <si>
    <t>MARIA CAMILA VILLEGAS VALENCIA</t>
  </si>
  <si>
    <t>LAURA JUDITH BENAVIDES SILVA</t>
  </si>
  <si>
    <t>THE UNIVERSITY OF CHICAGO</t>
  </si>
  <si>
    <t>KEVIN RICARDO RAMIREZ CADAVID</t>
  </si>
  <si>
    <t>MARIA ALEJANDRA CEBALLOS GUEVARA</t>
  </si>
  <si>
    <t>VALERIA LLANOS MONTOYA</t>
  </si>
  <si>
    <t>MICHIGAN STATE UNIVERSITY - MSU</t>
  </si>
  <si>
    <t>MAYCOL STEEVEN YEPES CASTELLANOS</t>
  </si>
  <si>
    <t>MARIA ALEJANDRA EPIA SIERRA</t>
  </si>
  <si>
    <t>MARIA PAULA CARDENAS SERRANO</t>
  </si>
  <si>
    <t>LAURA VALENTINA REYES CUENCA</t>
  </si>
  <si>
    <t>ANDREA ISABELLA JARAMILLO CARVAJAL</t>
  </si>
  <si>
    <t>SALISBURY UNIVERSITY</t>
  </si>
  <si>
    <t>JOHNNY BELISARIO MONROY URUÑA</t>
  </si>
  <si>
    <t>RED DE UNIVERSIDADES DEL ALTO MAGDALENA - RUAM</t>
  </si>
  <si>
    <t>CARMEN ELIANA ANGULO HURTADO</t>
  </si>
  <si>
    <t>SOFIA DEL PILAR ORDUZ TOVAR</t>
  </si>
  <si>
    <t>INGRID MARCELA PULIDO TRUJILLO</t>
  </si>
  <si>
    <t>JEFERSON NARVAEZ DIAZ</t>
  </si>
  <si>
    <t>CAMILO ANDRES MURCIA ZUÑIGA</t>
  </si>
  <si>
    <t>MARIA CAMILA PERDOMO PUENTES</t>
  </si>
  <si>
    <t>PAULA VALENTINA MELO MAYORGA</t>
  </si>
  <si>
    <t>DANNY STEPHANIA REINA HORTUA</t>
  </si>
  <si>
    <t>TECHNICAL UNIVERSITY OF DENMARK - DTU</t>
  </si>
  <si>
    <t>LAURA DANIELA PABON HUERTAS</t>
  </si>
  <si>
    <t>TEL AVIV UNIVERSITY - TAU</t>
  </si>
  <si>
    <t>ISRAEL</t>
  </si>
  <si>
    <t>CARLOS ANDRES POLANCO TRIANA</t>
  </si>
  <si>
    <t>KARINA LORENA ALVAREZ MURCIA</t>
  </si>
  <si>
    <t>SONIA LORENA YUSUNGUAIRA PULIDO</t>
  </si>
  <si>
    <t>JULIAN DARIO SILVA PERDOMO</t>
  </si>
  <si>
    <t>KELY YOHANA FORERO CANO</t>
  </si>
  <si>
    <t>ERIK FELIPE PRADA MORENO</t>
  </si>
  <si>
    <t>MARIA CAMILA PUENTES SILVA</t>
  </si>
  <si>
    <t>MIRTA MAYERLY PEÑA MEDINA</t>
  </si>
  <si>
    <t>YUDY ALEXANDRA LUGO LONDOÑO</t>
  </si>
  <si>
    <t>ANA MARIA CHARRY GALLEGO</t>
  </si>
  <si>
    <t>ANA MARIA ESPINOSA GOMEZ</t>
  </si>
  <si>
    <t>BIYI JIANG WANG</t>
  </si>
  <si>
    <t>BRIGITHE ALEXANDRA QUIZA POLANIA</t>
  </si>
  <si>
    <t>CARLOS ANDRES CANO BAQUERO</t>
  </si>
  <si>
    <t>CAROLAINE GISSETH ZAMORA CARDONA</t>
  </si>
  <si>
    <t>ANGEL SOFIA GOMEZ GARCIA</t>
  </si>
  <si>
    <t>JUAN MANUEL GOMEZ RAMIREZ</t>
  </si>
  <si>
    <t>LAURA NICOLLE GARCIA VILARREAL</t>
  </si>
  <si>
    <t>DORANY ASCENCIO RAMIREZ</t>
  </si>
  <si>
    <t>UNIVERSITY OF ZURICH - UZH</t>
  </si>
  <si>
    <t>SUIZA</t>
  </si>
  <si>
    <t>DANIELA MARIA RAMIREZ MONJE</t>
  </si>
  <si>
    <t>CARLOS ARTURO GUZMAN DIAZ</t>
  </si>
  <si>
    <t>LUIS FELIPE BENAVIDEZ SAMBONI</t>
  </si>
  <si>
    <t>FAIVER TAMAYO BRAND</t>
  </si>
  <si>
    <t>LAURA VANESSA PEÑA POLANIA</t>
  </si>
  <si>
    <t>SAMUEL CARDONA PAYAN</t>
  </si>
  <si>
    <t>DANIEL FELIPE RUBIANO CAPERA</t>
  </si>
  <si>
    <t>ANA VICTORIA PERDOMO FAJARDO</t>
  </si>
  <si>
    <t>JEISSON DAVID BENAVIDES CASTRO</t>
  </si>
  <si>
    <t>KEVIN CAMILO ALDANA FERRER</t>
  </si>
  <si>
    <t>VMWARE</t>
  </si>
  <si>
    <t>DIEGO ERNESTO GOMEZ TRUJILLO</t>
  </si>
  <si>
    <t>MELISSA FIERRO TAMAYO</t>
  </si>
  <si>
    <t>KEVIN DUVAN SCARPETTA MOLANO</t>
  </si>
  <si>
    <t>RANDAL FELIPE CARDENAS MARTINEZ</t>
  </si>
  <si>
    <t>DANIEL MOLANO VILLANUEVA</t>
  </si>
  <si>
    <t>UNIVERSITE DE LAUSSANE - UNIL</t>
  </si>
  <si>
    <t>JUAN ESTEBAN NINCO VALERO</t>
  </si>
  <si>
    <t>VALENTINA SALGADO VERA</t>
  </si>
  <si>
    <t>OSCAR EDUARDO PERDOMO SAAVEDRA</t>
  </si>
  <si>
    <t>TECNOLOGIA EN DESARROLLO DE SOFTWARE</t>
  </si>
  <si>
    <t>ANYI LORENA LARA BUSTOS</t>
  </si>
  <si>
    <t>INDIAN SCHOOL OF BUSINESS</t>
  </si>
  <si>
    <t>INDIA</t>
  </si>
  <si>
    <t>LAURA KATHERINE ARENAS ALVIRA</t>
  </si>
  <si>
    <t>JUAN CAMILO LOPEZ BOHORQUEZ</t>
  </si>
  <si>
    <t>THE UNIVERSITY OF ARIZONA</t>
  </si>
  <si>
    <t>ANA MARIA LOSADA GUZMAN</t>
  </si>
  <si>
    <t>DANIELA SANCHEZ SIERRA</t>
  </si>
  <si>
    <t>NIYIRETH SOLORZANO SANCHEZ</t>
  </si>
  <si>
    <t>UNIVERSITY OF VIRGINIA - UVA</t>
  </si>
  <si>
    <t>OSCAR ANDRES BARRERA ARDILA</t>
  </si>
  <si>
    <t>JUAN CARLOS ROJAS</t>
  </si>
  <si>
    <t>NORMA LORENA SANCHEZ ORTIZ</t>
  </si>
  <si>
    <t>SANTIAGO DANIEL SANTOS BELTRAN</t>
  </si>
  <si>
    <t>ANGEL GARCIA OLIVEROS</t>
  </si>
  <si>
    <t>LAURA VARGAS PERDOMO</t>
  </si>
  <si>
    <t>LAURA SOFIA CUBILLOS DURAN</t>
  </si>
  <si>
    <t>CAMILA CERQUERA VALDERRAMA</t>
  </si>
  <si>
    <t>UNIVERSITY OF MARYLAND - UMD</t>
  </si>
  <si>
    <t>JUAN SEBASTIAN SALAS GARCIA</t>
  </si>
  <si>
    <t>VANDERBILT UNIVERSITY</t>
  </si>
  <si>
    <t>ROCY TATIANA YAÑEZ BARRAGAN</t>
  </si>
  <si>
    <t>LINDA VALENTINA VARGAS BELTRAN</t>
  </si>
  <si>
    <t>CLAUDIA MARCELA TORRES QUINTANA</t>
  </si>
  <si>
    <t>SANTIAGO MORA STERLING</t>
  </si>
  <si>
    <t>KEVIN DONATO MANCERA ROMERO</t>
  </si>
  <si>
    <t>MIGUEL CASALLAS MORA</t>
  </si>
  <si>
    <t>LAURA MARIA GUTIERREZ RAMIREZ</t>
  </si>
  <si>
    <t>JUAN SEBASTIAN CAVIEDES MORENO</t>
  </si>
  <si>
    <t>GLOBAL CHALLENGE LATAM</t>
  </si>
  <si>
    <t>HEIDER DANIEL BARBOSA TACUE</t>
  </si>
  <si>
    <t>IHAN JHAROL CAPERA YARA</t>
  </si>
  <si>
    <t>JUAN SEBASTIAN BARRERO CASTILLA</t>
  </si>
  <si>
    <t>LITZA TATIANA TRUJILLO PERDOMO</t>
  </si>
  <si>
    <t>LUZ ADRIANA CASTRO TOVAR</t>
  </si>
  <si>
    <t>MIGUEL SEBASTIAN CACHAYA VISCAYA</t>
  </si>
  <si>
    <t>NICOL LISETH HERNANDEZ MONROY</t>
  </si>
  <si>
    <t>VICTOR YAMPIER SALAMANCA JIMENEZ</t>
  </si>
  <si>
    <t>MARIA VALENTINA URRIAGO CARDENAS</t>
  </si>
  <si>
    <t>WILMER TOVAR TORRES</t>
  </si>
  <si>
    <t xml:space="preserve"> MOVILIDAD ESTUDIANTIL POR PROGRAMA  2021</t>
  </si>
  <si>
    <t>CESAR AUGUSTO PERDOMO GUERRERO</t>
  </si>
  <si>
    <t>ALIANZA DE INVESTIGADORES INTERNACIONALES - ALININ</t>
  </si>
  <si>
    <t>DIANA CAROLINA POLANIA MONTIEL</t>
  </si>
  <si>
    <t>DIEGO FERNANDO MACIAS VILLEGAS</t>
  </si>
  <si>
    <t>JAIRO ENRIQUE CASTAÑEDA TRUJILLO</t>
  </si>
  <si>
    <t>CARLOS ARNULFO ROJAS SALAZAR</t>
  </si>
  <si>
    <t>JONATHAN ANDRES MOSQUERA</t>
  </si>
  <si>
    <t>UNIVERSIDAD DE LA AMAZONIA - UNIAMAZONIA</t>
  </si>
  <si>
    <t>MYRIAM OVIEDO CORDOBA</t>
  </si>
  <si>
    <t>CLAUDIA YOLIMA INES DEVIA ACOSTA</t>
  </si>
  <si>
    <t>PARTICIPACION EN EVENTOS (MODERADOR)</t>
  </si>
  <si>
    <t>ASOCIACION COLOMBIANA DE HISTORIADORES - ACH</t>
  </si>
  <si>
    <t>MARIA ELCY CANO NUÑEZ</t>
  </si>
  <si>
    <t>ALTA FORMACION</t>
  </si>
  <si>
    <t>UNIVERSIDAD REGIONAL DEL NOROESTE DEL ESTADO DE RIO GRANDE DEL SUR - UNIJUI</t>
  </si>
  <si>
    <t>DIEGO FERNANDO SENDOYA LOSADA</t>
  </si>
  <si>
    <t>CLASES ESPEJO</t>
  </si>
  <si>
    <t>UNIVERSIDAD AUTONOMA DE CIUDAD JUAREZ - UACJ</t>
  </si>
  <si>
    <t>ELIAS FRANCISCO AMORTEGUI CEDEÑO</t>
  </si>
  <si>
    <t>JULIO CESAR DUARTE VIDAL</t>
  </si>
  <si>
    <t>ASOCIACION DE COOPERATIVAS Y EMPRESAS SOLIDARIAS DEL HUILA - ASOCOOPH</t>
  </si>
  <si>
    <t>MARIA MERCEDES HERNANDEZ HENRIQUEZ</t>
  </si>
  <si>
    <t>INSTITUTO CARO Y CUERVO</t>
  </si>
  <si>
    <t>LADYS JIMENEZ TORRES</t>
  </si>
  <si>
    <t>JORGE LUIS AROCA TRUJILLO</t>
  </si>
  <si>
    <t>DIEGO MAURICIO ECHEVERRI SUAZA</t>
  </si>
  <si>
    <t>DEPARTAMENTO DE MATEMATICA Y ESTADISTICA</t>
  </si>
  <si>
    <t>JUAN CAMILO CALDERON FARFAN</t>
  </si>
  <si>
    <t>ANGELA GORETTY GARCIA GOMEZ</t>
  </si>
  <si>
    <t>DEPARTAMENTO DE CIENCIAS NATURALES</t>
  </si>
  <si>
    <t>EDINSON OSWALDO DELGADO RIVAS</t>
  </si>
  <si>
    <t>MAGDA LILIANA BARRERO VASQUEZ</t>
  </si>
  <si>
    <t>GERMAN EDUARDO MARTINEZ BARRETO</t>
  </si>
  <si>
    <t>CLAUDIA YANETH RODRIGUEZ TRIVIÑO</t>
  </si>
  <si>
    <t>JAIME IZQUIERDO BAUTISTA</t>
  </si>
  <si>
    <t>OMAR ESTUPIÑAN PERDOMO</t>
  </si>
  <si>
    <t>UNIVERSITY OF NEW SOUTH WALES - UNSW</t>
  </si>
  <si>
    <t>DANIEL RIVERA TOCANCIPA</t>
  </si>
  <si>
    <t>ROBERTO CORTES POLANIA</t>
  </si>
  <si>
    <t>LUZ ANGELA ROJAS BERNAL</t>
  </si>
  <si>
    <t>MOSCOW INSTITUTE OF PHYSICS AND TECHNOLOGY - MIPT</t>
  </si>
  <si>
    <t>RENSO ALFREDO ARAGON CALDERON</t>
  </si>
  <si>
    <t>JULIAN CAMILO DIAZ TRUJILLO</t>
  </si>
  <si>
    <t>UNIVERSIDAD AUTONOMA METROPOLITANA - UAM</t>
  </si>
  <si>
    <t>ALFREDO VARGAS ORTIZ</t>
  </si>
  <si>
    <t>OSCAR MAURICIO BARRERA BERMEO</t>
  </si>
  <si>
    <t>ALBEIRO CORTES CABEZAS</t>
  </si>
  <si>
    <t>CARLOS ANDRES MONTALVO ARCE</t>
  </si>
  <si>
    <t>DIEGO ARMANDO BERMEO CASTRO</t>
  </si>
  <si>
    <t>CARLOS ANTONIO PEDRAZA RODRIGUEZ</t>
  </si>
  <si>
    <t>CAROLINA LOPEZ CASTAÑEDA</t>
  </si>
  <si>
    <t>YOLERCY VASQUEZ CABRERA</t>
  </si>
  <si>
    <t>COMUNIDAD COIL-U - USCO</t>
  </si>
  <si>
    <t>WILLIAN SIERRA BARON (2)</t>
  </si>
  <si>
    <t>MAESTRIA EN PSICOLOGIA AMBIENTAL</t>
  </si>
  <si>
    <t>UNIVERSIDAD DEL VALLE - UNIVALLE</t>
  </si>
  <si>
    <t>VALLE DEL CAUCA, Colombia</t>
  </si>
  <si>
    <t>DANIEL EDUARDO CORTES CORTES</t>
  </si>
  <si>
    <t>UNIVERSIDAD DE LLEIDA - UDL</t>
  </si>
  <si>
    <t>CLAUDIA MILENA AMOROCHO CRUZ</t>
  </si>
  <si>
    <t>UNIVERSIDAD AGRICOLA DEL SUR DE CHINA - SCAU</t>
  </si>
  <si>
    <t>MARLIO BEDOYA CARDOSO</t>
  </si>
  <si>
    <t>EDGAR LEONARDO CAMERO ORTIZ</t>
  </si>
  <si>
    <t>JUAN GONZALO ARDILA MARIN</t>
  </si>
  <si>
    <t>NESTOR ENRIQUE CERQUERA PEÑA</t>
  </si>
  <si>
    <t>MARIA FERNANDA JAIME OSORIO</t>
  </si>
  <si>
    <t>JOSE DAVID COPETE NARVAEZ</t>
  </si>
  <si>
    <t>UNIVERSIDAD DEL TOLIMA - UT</t>
  </si>
  <si>
    <t>TOLIMA, Colombia</t>
  </si>
  <si>
    <t>CRISTIAN ARNOLDO RAMIREZ CASTRILLON</t>
  </si>
  <si>
    <t>UNIVERSIDAD DE CALDAS - UCALDAS</t>
  </si>
  <si>
    <t>CALDAS, Colombia</t>
  </si>
  <si>
    <t>FREDDY HUMBERTO ESCOBAR MACUALO</t>
  </si>
  <si>
    <t>UNIVERSIDAD EAFIT</t>
  </si>
  <si>
    <t>GERMAN ALFONSO LOPEZ DAZA</t>
  </si>
  <si>
    <t>TRIBUNAL ADMINISTRATIVO DEL HUILA</t>
  </si>
  <si>
    <t>UNIVERSIDAD SANTIAGO DE CALI - USC</t>
  </si>
  <si>
    <t>WILLIAM FERNANDO FERNANDEZ DAVID</t>
  </si>
  <si>
    <t>CARLOS JAVIER MARTINEZ GONZALEZ</t>
  </si>
  <si>
    <t>JULIO ROBERTO JAIME SALAS</t>
  </si>
  <si>
    <t>ASOCIACION COLOMBIANA DE PROFESORES DE INGLES - ASOCOPI</t>
  </si>
  <si>
    <t>TEACHERS OF ENGLISH TO SPEAKERS OF OTHER LANGUAGES - TESOL</t>
  </si>
  <si>
    <t>LEIDY CAROLINA CUERVO</t>
  </si>
  <si>
    <t>UNIVERSIDAD DE ZARAGOZA - UNIZAR</t>
  </si>
  <si>
    <t>MARIA LILIANA DIAZ PERDOMO</t>
  </si>
  <si>
    <t>HECTOR ADOLFO POLANIA LISCANO</t>
  </si>
  <si>
    <t>ASOCIACION AMERICANA DE GASTROENTEROLOGIA - AGA</t>
  </si>
  <si>
    <t>FERNANDO GALINDO PERDOMO</t>
  </si>
  <si>
    <t>ASOCIACION COLOMBIANA DE ARBITROS DE BALONCESTO - ASOCAPB</t>
  </si>
  <si>
    <t>CUNDINAMARCA, Colombia</t>
  </si>
  <si>
    <t>ASOCIACION COLOMBIANA DE FACULTADES DE ADMINISTRACION - ASCOLFA</t>
  </si>
  <si>
    <t>GUILLERMO LEON CORDOBA NIETO</t>
  </si>
  <si>
    <t>ASOCIACION COLOMBIANA DE FACULTADES, PROGRAMAS Y DEPARTAMENTOS DE ECONOMIA - AFADECO</t>
  </si>
  <si>
    <t>OLMEDO POLANCO</t>
  </si>
  <si>
    <t>DAVID FELIPE BERNAL ROMERO</t>
  </si>
  <si>
    <t>ASOCIACION HUILENSE DE PROFESORES DE INGLES - ASOHPI</t>
  </si>
  <si>
    <t>DOLLY ORFILIA ARIAS TORRES</t>
  </si>
  <si>
    <t>UNIVERSIDAD AUTONOMA DE SANTO DOMINGO - UASD</t>
  </si>
  <si>
    <t>REPUBLICA DOMINICANA</t>
  </si>
  <si>
    <t>NICOLAS ARTURO NUÑEZ GOMEZ</t>
  </si>
  <si>
    <t>JOHN JAIRO LOSADA RIVAS</t>
  </si>
  <si>
    <t>ASOCIACION NACIONAL UNIVERSITARIA DE PROFESORES DE INGLES - ANUPI</t>
  </si>
  <si>
    <t>MAROLLY ANDREA VARGAS PARRA</t>
  </si>
  <si>
    <t>ASOCIACION PARA LA FORMACION, INVESTIGACION Y DESARROLLO DEL EMPRENDIMIENTO - AFIDE</t>
  </si>
  <si>
    <t>ASOCIACION UNIVERSITARIA IBEROAMERICANA DE POSGRADOS - AUIP</t>
  </si>
  <si>
    <t>CATALINA TRUJILLO VANEGAS</t>
  </si>
  <si>
    <t>COLEGIO COLOMBIANO DE PSICOLOGOS - COLPSIC</t>
  </si>
  <si>
    <t>AMAZONAS, Colombia</t>
  </si>
  <si>
    <t>OSCAR ALFREDO MONTENEGRO ARJONA</t>
  </si>
  <si>
    <t>COMITE OLIMPICO COLOMBIANO - COC</t>
  </si>
  <si>
    <t>CONSEJO LATINOAMERICANO DE CIENCIAS SOCIALES - CLACSO</t>
  </si>
  <si>
    <t>CONSEJO LATINOAMERICANO DE ESCUELAS DE ADMINISTRACION - CLADEA</t>
  </si>
  <si>
    <t>CORPORACION ​​AUTONOMA NACIONAL DE GOBIERNO Y AMBIENTE - CORPOGOBIERNO</t>
  </si>
  <si>
    <t>RED LATINOAMERICANA DE EDUCACION EN CIENCIAS NATURALES - REDLAECIN</t>
  </si>
  <si>
    <t>DIEGO GERARDO ROLDAN JIMENEZ</t>
  </si>
  <si>
    <t>TECHNICAL UNIVERSITY KAISERSLAUTERN - TUK</t>
  </si>
  <si>
    <t>SOCIEDAD COLOMBIANA DE MATEMATICAS - SCM</t>
  </si>
  <si>
    <t>CARLOS FRANCISCO VALDES RENTERIA</t>
  </si>
  <si>
    <t>SOCIETY OF PETROLEUM ENGINEERS - SPE</t>
  </si>
  <si>
    <t>GUIBER OLAYA MARIN</t>
  </si>
  <si>
    <t>LUIS FERNANDO RAMON BONILLA CAMACHO</t>
  </si>
  <si>
    <t>ELENNYS MARGARITA OLIVEROS RODRIGUEZ</t>
  </si>
  <si>
    <t>ACADEMIA PERUANA DE LA LENGUA - APL</t>
  </si>
  <si>
    <t>EMBAJADA DE ESPAÑA EN FRANCIA</t>
  </si>
  <si>
    <t>ALCALDIA DE NEIVA</t>
  </si>
  <si>
    <t>ALFA ESTEREO</t>
  </si>
  <si>
    <t>ASOCIACION AFROHUILA</t>
  </si>
  <si>
    <t>ERINSO YARID DIAZ RODRIGUEZ</t>
  </si>
  <si>
    <t>JACQUELIN GARCIA PAEZ</t>
  </si>
  <si>
    <t>ZULMA MARCELA MUÑOZ VELASCO</t>
  </si>
  <si>
    <t>ANDRES GOMEZ PERDOMO</t>
  </si>
  <si>
    <t>CENTRO NACIONAL PARA EL DESARROLLO DE LA ADMINISTRACION PUBLICA - CENDAP</t>
  </si>
  <si>
    <t>SAN ANDRES Y PROVIDENCIA, Colombia</t>
  </si>
  <si>
    <t>GABRIEL ORLANDO REALPE BENAVIDES</t>
  </si>
  <si>
    <t>MANUEL ARTURO ORTIZ SANCHEZ</t>
  </si>
  <si>
    <t>OSCAR JAVIER REYES PINZON</t>
  </si>
  <si>
    <t>COLEGIO COLOMBIANO DE NUTRICIONISTAS DIETISTAS - COLNUD</t>
  </si>
  <si>
    <t>COLORADO COLLEGE</t>
  </si>
  <si>
    <t>ALBERTO ENRIQUE TRESPALACIOS GONZALEZ</t>
  </si>
  <si>
    <t>CONGRESO IBERO LATINOAMERICANO DE CIRUGIA PLASTICA - FILAP</t>
  </si>
  <si>
    <t>ORINZON ALBERTO PERDOMO GUERRERO</t>
  </si>
  <si>
    <t>CORPORACION ESCUELA PEDAGOGICA EXPERIMENTAL - EPE</t>
  </si>
  <si>
    <t>CORPORACION INSTITUTO DE NEUROCIENCIAS APLICADAS - INEA</t>
  </si>
  <si>
    <t>ANDRES MAURICIO NAVARRETE RAMOS</t>
  </si>
  <si>
    <t>CORPORACION UNIVERSITARIA DE ASTURIAS - UNIASTURIAS</t>
  </si>
  <si>
    <t>EMBAJADA DE ESPAÑA EN BELGICA</t>
  </si>
  <si>
    <t>ESCUELA SUPERIOR DE ADMINISTRACION PUBLICA - ESAP</t>
  </si>
  <si>
    <t>BETUEL BONILLA ROJAS</t>
  </si>
  <si>
    <t>DOCTORADO EN EDUCACION Y CULTURA AMBIENTAL</t>
  </si>
  <si>
    <t>FUNDACION ESCUELA TECNOLOGICA DE NEIVA - FET</t>
  </si>
  <si>
    <t>FUNDACION UNIVERSITARIA DE SAN GIL - UNISANGIL</t>
  </si>
  <si>
    <t>GLOBAL FOOTBALL MANAGEMENT - GFM</t>
  </si>
  <si>
    <t>ALEXANDER QUINTERO BONILLA</t>
  </si>
  <si>
    <t>GOBERNACION DEL HUILA</t>
  </si>
  <si>
    <t>ELIANA MARITZA ALARCON CAMACHO</t>
  </si>
  <si>
    <t>JOHN JAIRO TRUJILLO VERA</t>
  </si>
  <si>
    <t>JUAN CARLOS VALENZUELA ROJAS</t>
  </si>
  <si>
    <t>HARVARD UNIVERSITY</t>
  </si>
  <si>
    <t>PROFESOR INVITADO</t>
  </si>
  <si>
    <t>I.E. PACARNI</t>
  </si>
  <si>
    <t>INSTITUTO COLOMBIANO DE NORMAS TECNICAS Y CERTIFICACION - ICONTEC</t>
  </si>
  <si>
    <t>ISTANBUL UNIVERSITY</t>
  </si>
  <si>
    <t>TURQUIA</t>
  </si>
  <si>
    <t>ASTRID XIOMARA FLOREZ QUESADA</t>
  </si>
  <si>
    <t>LA GAITANA PORTAL INDEPENDIENTE</t>
  </si>
  <si>
    <t>LUIS GREGORIO RAMON CARVAJAL</t>
  </si>
  <si>
    <t>LUMA STUDIO</t>
  </si>
  <si>
    <t>PATRICIA GUTIERREZ PRADA</t>
  </si>
  <si>
    <t>MINISTERIO DE EDUCACION NACIONAL - MEN</t>
  </si>
  <si>
    <t>OPA NOTICIAS</t>
  </si>
  <si>
    <t>OXFORD BROOKES UNIVERSITY</t>
  </si>
  <si>
    <t>PERSONERIA DE BOGOTA</t>
  </si>
  <si>
    <t>PERSONERIA MUNICIPAL DE PITALITO</t>
  </si>
  <si>
    <t>SERVICIO NACIONAL DE APRENDIZAJE - SENA</t>
  </si>
  <si>
    <t>GLOBAL</t>
  </si>
  <si>
    <t>WILLIAN SIERRA BARON</t>
  </si>
  <si>
    <t>THI PSICOLOGIA S.A.S</t>
  </si>
  <si>
    <t>ASOCIACION COLOMBIANA DE FACULTADES DE PSICOLOGIA - ASCOFAPSI</t>
  </si>
  <si>
    <t>UNIVERSIDAD AUTONOMA DE CHILE</t>
  </si>
  <si>
    <t>CARLOS ANDRES CARMONA PATIÑO</t>
  </si>
  <si>
    <t>UNIVERSIDAD AUTONOMA DE MANIZALES - UAM</t>
  </si>
  <si>
    <t>ELSA CHACON CUELLAR</t>
  </si>
  <si>
    <t>GILBERTO MAURICIO ASTAIZA ARIAS</t>
  </si>
  <si>
    <t>INGRID YOLERCY TROCHE GUTIERREZ</t>
  </si>
  <si>
    <t>RUTH DIAZ SANCHEZ</t>
  </si>
  <si>
    <t>YIBY SALAZAR PARRA</t>
  </si>
  <si>
    <t>BRAYANT ANDRADE MENDEZ</t>
  </si>
  <si>
    <t>CARLOS ARTURO MONJE ALVAREZ</t>
  </si>
  <si>
    <t>ANTROPOLOGIA</t>
  </si>
  <si>
    <t>JUAN CARLOS ACEBEDO RESTREPO</t>
  </si>
  <si>
    <t>UNIVERSIDAD DE CORDOBA - UNICORDOBA</t>
  </si>
  <si>
    <t>CORDOBA, Colombia</t>
  </si>
  <si>
    <t>UNIVERSIDAD DE EXTREMADURA - UEX</t>
  </si>
  <si>
    <t>UNIVERSIDAD DE LA SERENA - USERENA</t>
  </si>
  <si>
    <t>LUISA FERNANDA MUÑOZ BERNAL</t>
  </si>
  <si>
    <t>MATHUSALAM PANTEVIS SUAREZ</t>
  </si>
  <si>
    <t>FUNDACION UNIVERSITARIA DEL AREA ANDINA - AREANDINA</t>
  </si>
  <si>
    <t>UNIVERSIDAD DE SAN BUENVENTURA - BOGOTA - USB</t>
  </si>
  <si>
    <t>UNIVERSIDAD DE VALENCIA - UV</t>
  </si>
  <si>
    <t>HERNANDO GONZALEZ SIERRA</t>
  </si>
  <si>
    <t>UNIVERSIDAD DEL MAGDALENA - UNIMAGDALENA</t>
  </si>
  <si>
    <t>MILLER ARMIN DUSSAN CALDERON</t>
  </si>
  <si>
    <t>UNIVERSIDAD INDUSTRIAL DE SANTANDER - UIS</t>
  </si>
  <si>
    <t>UNIVERSIDAD NACIONAL ABIERTA Y A DISTANCIA - UNAD</t>
  </si>
  <si>
    <t>UNIVERSIDAD NACIONAL DE ROSARIO - UNR</t>
  </si>
  <si>
    <t>UNIVERSIDAD SAN CARLOS DE GUATEMALA - USAC</t>
  </si>
  <si>
    <t>UNIVERSIDADE ESTADUAL PAULISTA - UNESP</t>
  </si>
  <si>
    <t>ROBINZON PIÑEROS LIZARAZO</t>
  </si>
  <si>
    <t>UNIVERSIDADE FEDERAL DA FRONTEIRA SUL - UFFS</t>
  </si>
  <si>
    <t>VRIJE UNIVERSITEIT AMSTERDAM - VUAMSTERDAM</t>
  </si>
  <si>
    <t>JOSE JARDANI GIRALDO URIBE</t>
  </si>
  <si>
    <t>WORLD JURIST ASSOCIATION - WJA</t>
  </si>
  <si>
    <t>ASOCIACION LATINOAMERICANA DE ANTROPOLOGIA - ALA</t>
  </si>
  <si>
    <t>UNIVERSIDAD LIBRE DE BERLIN - FUBERLIN</t>
  </si>
  <si>
    <t>MYRIAM CRISTINA FERNANDEZ CEDIEL</t>
  </si>
  <si>
    <t>UNIVERSIDAD LIBRE DE BRUSELAS - VUB</t>
  </si>
  <si>
    <t>UNIVERSIDAD DE PAMPLONA - UNIPAMLONA</t>
  </si>
  <si>
    <t>NORTE DE SANTANDER, Colombia</t>
  </si>
  <si>
    <t>ALIX MARIA CASADIEGO CABRALES</t>
  </si>
  <si>
    <t>UNIVERSIDAD INTERNACIONAL DE LA RIOJA - UNIR</t>
  </si>
  <si>
    <t>MIGUEL ANGEL DIAZ HERRERA</t>
  </si>
  <si>
    <t>UNIVERSITE GRENOBLE ALPES - UGA</t>
  </si>
  <si>
    <t>CONSEJO SUPERIOR DE LA JUDICATURA</t>
  </si>
  <si>
    <t>REDBOOKS</t>
  </si>
  <si>
    <t>UNIVERSIDAD AUTONOMA DE CHIAPAS  - UNACH</t>
  </si>
  <si>
    <t>FIESTA DEL LIBRO Y LA CULTURA</t>
  </si>
  <si>
    <t>RED CULTURAL DEL BANCO DE LA REPUBLICA EN COLOMBIA - BANREPCULTURAL</t>
  </si>
  <si>
    <t>ROCIO DE LAS MERCEDES POLANIA FARFAN</t>
  </si>
  <si>
    <t>UNIVERSIDAD DE SAN BUENAVENTURA - CALI - USB</t>
  </si>
  <si>
    <t>NOHORA MONTERO GARCIA</t>
  </si>
  <si>
    <t>ASOCIACION AFECTO CONTRA EL MALTRATO INFANTIL</t>
  </si>
  <si>
    <t>ESPERANZA DEL NIÑO JESUS CABRERA DIAZ</t>
  </si>
  <si>
    <t>PEDRO LEON REYES GASPAR</t>
  </si>
  <si>
    <t>CONSULTORSALUD</t>
  </si>
  <si>
    <t xml:space="preserve">  MOVILIDAD DE DOCENTES POR PROGRAMA 2021</t>
  </si>
  <si>
    <t>MOVILIDAD ESTUDIANTIL POR PAIS 2021</t>
  </si>
  <si>
    <t>MOVILIDAD DOCENTE POR PAIS 2021</t>
  </si>
  <si>
    <t>Lugar y/o País</t>
  </si>
  <si>
    <t>Código  SNIES</t>
  </si>
  <si>
    <t>MOVILIDAD GRADUADOS 2021</t>
  </si>
  <si>
    <t>YEISON FERNANDO BARRIOS RODRIGUEZ</t>
  </si>
  <si>
    <t>ELKIN ANDRES VILLA SANCHEZ</t>
  </si>
  <si>
    <t>ANDRES CAMILO MEDINA MEDINA</t>
  </si>
  <si>
    <t>CLOUDERA</t>
  </si>
  <si>
    <t>MARYI TATIANA COBALEDA LEYVA</t>
  </si>
  <si>
    <t>ALVARO GERMAN PERDOMO LEIVA</t>
  </si>
  <si>
    <t>IVAN ANDRES TRUJILLO ABELLA</t>
  </si>
  <si>
    <t>OSCAR ANDRES VILLARRAGA GARCIA</t>
  </si>
  <si>
    <t>ANDRES FELIPE TRUJILLO MARQUIN</t>
  </si>
  <si>
    <t>SHANGHAI JIAO TONG UNIVERSITY - SJTU</t>
  </si>
  <si>
    <t>OSCAR GOYENECHE POLANIA</t>
  </si>
  <si>
    <t>THE UNIVERSITY OF GEORGIA - UGA</t>
  </si>
  <si>
    <t>RICHAR ALFREDO CARDENAS GARCIA</t>
  </si>
  <si>
    <t>JULIO CESAR GONZALEZ GOMEZ (LC)</t>
  </si>
  <si>
    <t>TOMSK STATE UNIVERSITY - TSU</t>
  </si>
  <si>
    <t>MARLON CHICA ROA</t>
  </si>
  <si>
    <t>ANGIE MELISSA MOSQUERA SOSSA</t>
  </si>
  <si>
    <t>FERNANDO ALEXANDER DIAZ HINCAPIE</t>
  </si>
  <si>
    <t>BIBIANA EUGENIA MOSQUERA SOTO</t>
  </si>
  <si>
    <t>CATALINA TOVAR CABRERA</t>
  </si>
  <si>
    <t>JUAN PABLO FALLA PORRAS</t>
  </si>
  <si>
    <t>ARLEX DUVAN VERA VARGAS</t>
  </si>
  <si>
    <t>DANNA MARCELA REINOSO ROJAS</t>
  </si>
  <si>
    <t>OSCAR DUVAN VALENCIA ROJAS</t>
  </si>
  <si>
    <t>JAVIER ALEXIS SOACHE CULMA</t>
  </si>
  <si>
    <t>SANDRA PATRICIA MUNEVAR GONZALEZ</t>
  </si>
  <si>
    <t>VERONICA LUCIA QUIROGA BUENAVENTURA</t>
  </si>
  <si>
    <t>DIANA CAROLINA CAMELO SOLANO</t>
  </si>
  <si>
    <t>WESLEYAN UNIVERSITY</t>
  </si>
  <si>
    <t>JULIO CESAR GONZALEZ GOMEZ (CN)</t>
  </si>
  <si>
    <t>MOISES JESUS VARGAS CASTRO</t>
  </si>
  <si>
    <t>YIRLEY DAYANNA PEREZ ROCHA</t>
  </si>
  <si>
    <t>UNIVERSITY OF CALIFORNIA SANTA CRUZ - UCSC</t>
  </si>
  <si>
    <t>JUAN SEBASTIAN CANENCIO PERALTA</t>
  </si>
  <si>
    <t>JUAN CAMILO MEDINA NARVAEZ</t>
  </si>
  <si>
    <t>LUIS FERNANDO GARCIA VARGAS</t>
  </si>
  <si>
    <t>NATALIA ANDREA CUENCA RAMIREZ</t>
  </si>
  <si>
    <t>ANDREA CAROLINA TORRES TULCAN</t>
  </si>
  <si>
    <t>JUAN DIEGO TRUJILLO SANCHEZ</t>
  </si>
  <si>
    <t>ANGELICA MARIA GUTIERREZ RAMIREZ</t>
  </si>
  <si>
    <t>JHON EDUARDO MOSQUERA PEREZ</t>
  </si>
  <si>
    <t>JOHN ANGEL ACEVEDO TRUJILLO</t>
  </si>
  <si>
    <t>JULIAN CAMILO ARTEAGA OLIVEROS</t>
  </si>
  <si>
    <t>UNIVERSIDAD DE CASTILLA LA MANCHA - UCLM</t>
  </si>
  <si>
    <t>VIVIANA PATARROYO ULLOA</t>
  </si>
  <si>
    <t>CONSULADO DE COLOMBIA EN WASHINGTON</t>
  </si>
  <si>
    <t>JULIAN FELIPE VILLANUEVA SILVA</t>
  </si>
  <si>
    <t>DAYANA ALEJANDRA OROZCO BLANCO</t>
  </si>
  <si>
    <t>GENTIL ANDRES COLLAZOS ESCOBAR</t>
  </si>
  <si>
    <t>JUAN CAMILO SARRIA GONZALEZ</t>
  </si>
  <si>
    <t>INNOVINC INTERNATIONAL</t>
  </si>
  <si>
    <t>ERIKA TATIANA CORTES MACIAS</t>
  </si>
  <si>
    <t>INSTITUTO DE AGROQUIMICA Y TECNOLOGIA DE ALIMENTOS - IATA</t>
  </si>
  <si>
    <t>ADRIANA CATALINA CABRERA PASCUAS</t>
  </si>
  <si>
    <t>UNIVERSIDAD COMPLUTENSE DE MADRID - UCM</t>
  </si>
  <si>
    <t>DANA LIZETH GOMEZ CUBILLOS</t>
  </si>
  <si>
    <t>CRISTIAN LEONARDO GUTIERREZ CUELLAR</t>
  </si>
  <si>
    <t>UNIVERSIDAD DE PUERTO RICO - RECINTO UNIVERSITARIO MAYAGUEZ - UPRM</t>
  </si>
  <si>
    <t>PUERTO RICO</t>
  </si>
  <si>
    <t>MARIA DEL PILAR CORTES GAONA</t>
  </si>
  <si>
    <t>UNIVERSIDAD NACIONAL DE COLOMBIA - MANIZALES - UNAL</t>
  </si>
  <si>
    <t>UNIVERSIDAD POLITECNICA DE VALENCIA - UPV</t>
  </si>
  <si>
    <t>ALEJANDRO MAURICIO SANCHEZ IBAÑEZ</t>
  </si>
  <si>
    <t>EDGAR AVILA MONTEALEGRE</t>
  </si>
  <si>
    <t>ANGELA PAOLA BAUTISTA NARVAEZ</t>
  </si>
  <si>
    <t>LINA MARIA DUQUE RAMIREZ</t>
  </si>
  <si>
    <t>LUCAS FERNANDO PRADO TOVAR</t>
  </si>
  <si>
    <t>UNIVERSITY OF TORONTO - UTORONTO</t>
  </si>
  <si>
    <t>JUAN DAVID LOZANO DIAZ</t>
  </si>
  <si>
    <t>OSCAR FERNANDO PENAGOS ROJAS</t>
  </si>
  <si>
    <t>IVAN JOSE CELIS MARTINEZ</t>
  </si>
  <si>
    <t>JUAN CARLOS SIERRA TRUJILLO</t>
  </si>
  <si>
    <t>MARIA DE LOS ANGELES RINCON BUSTOS</t>
  </si>
  <si>
    <t>THE UNIVERSITY OF SYDNEY</t>
  </si>
  <si>
    <t>DAVID FERNANDO PERDOMO MORA</t>
  </si>
  <si>
    <t>JAIME SEBASTIAN MURCIA TOVAR</t>
  </si>
  <si>
    <t>EDWIN ARLEY PEREZ GUTIERREZ</t>
  </si>
  <si>
    <t>WILLIAM BOHORQUEZ GUTIERREZ</t>
  </si>
  <si>
    <t>JUAN MANUEL GONZALEZ ALVAREZ</t>
  </si>
  <si>
    <t>DAYANA IBETH CASTRO GUEVARA</t>
  </si>
  <si>
    <t>KAREN YAHAIRA SOLANO RAMOS</t>
  </si>
  <si>
    <t>MARIA DANIELA DIAZ OSORIO</t>
  </si>
  <si>
    <t>VALERIA HURTADO CORTES</t>
  </si>
  <si>
    <t>GERMAN AUGUSTO CRUZ RODRIGUEZ</t>
  </si>
  <si>
    <t>ANGIE NATHALIA HERNANDEZ MANIOS</t>
  </si>
  <si>
    <t>► MOVILIDAD GRADUADOS</t>
  </si>
  <si>
    <t>Servicio de la Deuda</t>
  </si>
  <si>
    <t>PRESUSPUESTO DE INGRESOS - 2021</t>
  </si>
  <si>
    <t>GRAFICA DE PRESUPUESTO DE INGRESOS - 2021</t>
  </si>
  <si>
    <t>TI - SGR - REGALÍAS</t>
  </si>
  <si>
    <t>PRESUPUESTO DE GASTOS - 2021</t>
  </si>
  <si>
    <t>Proyecto de Responsabilidad Social Universitaria: Copa menstrual. ¿beneficios en la salud femenina, ambientales y economicos?. (3741)</t>
  </si>
  <si>
    <t xml:space="preserve">Proyecto de responsabilidad social universitaria de la Facultad de Ciencias Exactas y Naturales; departamento de Ciencias Exactas y Naturales; Cordinado por la docente Ana Lilia Bernal Esteban. Este proyecto cuenta con doce meses de ejecución del 01 Junio del 2021 al 30 de mayo del 2022. </t>
  </si>
  <si>
    <t xml:space="preserve">ANA LILIA BERNAL ESTEBAN </t>
  </si>
  <si>
    <t>Proyecto de Responsabilidad Social Universitaria: Generando conciencia ambiental desde mi entorno local, con el objetivo de generar un espacio de acompañamiento, asesoría, capacitación e interacción con la comunidad huilense, con participación ciudadana con el fin de fortalecer procesos en las comunidades para la toma de conciencia ambiental, y así propender por posibles alternativas a las problemáticas ambientales que los aquejan. (2427)</t>
  </si>
  <si>
    <t xml:space="preserve">Proyecto de responsabilidad social universitaria de la Facultad de Ciencias Exactas y Naturales; departamento de Ciencias Exactas y Naturales; Cordinado por la docente Angela Goretty García Gomez. Este proyecto cuenta con doce meses de ejecución del 01 Junio del 2021 al 30 de mayo del 2022. </t>
  </si>
  <si>
    <t xml:space="preserve">ANGELA GORETTY GARCIA GOMEZ  </t>
  </si>
  <si>
    <t>Proyecto de Responsabilidad Social Universitaria: Ciencias para tod@s. (3150)</t>
  </si>
  <si>
    <t xml:space="preserve">Proyecto de responsabilidad social universitaria de la Facultad de Ciencias Exactas y Naturales; departamento de Ciencias Exactas y Naturales; Cordinado por la docente Jorge Leonardo Muñoz . Este proyecto cuenta con doce meses de ejecución del 01 Junio del 2021 al 30 de mayo del 2022. </t>
  </si>
  <si>
    <t xml:space="preserve">JORGE LEONARDO MUÑOZ YUSTREZ </t>
  </si>
  <si>
    <t>Proyecto de Responsabilidad Social Universitaria: Recordar es vivir.  (3742)</t>
  </si>
  <si>
    <t xml:space="preserve">Proyecto de responsabilidad social universitaria de la Facultad de Sociales y Humanas, Cordinado por la docente William Guzman Baena. Este proyecto cuenta con doce meses de ejecución del 01 Junio del 2021 al 30 de mayo del 2022. </t>
  </si>
  <si>
    <t xml:space="preserve">WILLIAM GUZMAN BAENA </t>
  </si>
  <si>
    <t>Proyecto de Responsabilidad Social Universitaria: Arte y tradiciones populares, espacios para la construcción de memorias locales: 3 minga muralista por la memoria y la vida de la comuna 8 de Neiva, Huila. (3743)</t>
  </si>
  <si>
    <t xml:space="preserve">Proyecto de responsabilidad social universitaria de la Facultad de Ciencias Sociales y Humanas; Programa de Psicología; Cordinado por la docente Julio Roberto Jaime Salas. Este proyecto cuenta con doce meses de ejecución del 01 Junio del 2021 al 30 de mayo del 2022. </t>
  </si>
  <si>
    <t>Proyecto de Responsabilidad Social Universitaria: Observatorio psicosocial de la ruralidad en tiempos del postacuerdo del departamento del Huila. (3744)</t>
  </si>
  <si>
    <t xml:space="preserve">Proyecto de responsabilidad social universitaria de la Facultad de Ciencias Sociales y Humanas; Programa de Psicología; Cordinado por la docente Gina Ordoñez. Este proyecto cuenta con doce meses de ejecución del 01 Junio del 2021 al 30 de mayo del 2022. </t>
  </si>
  <si>
    <t xml:space="preserve">  GINA ORDOÑEZ </t>
  </si>
  <si>
    <t>Proyecto de Responsabilidad Social Universitaria: Violeta: programa de prevención/intervención de las violencias basadas en género en el departamento del Huila fase II. (3745)</t>
  </si>
  <si>
    <t xml:space="preserve">Proyecto de responsabilidad social universitaria de la Facultad de Ciencias Sociales y Humanas; Programa de Psicología; Cordinado por la docente Vanessa Cuenca Rio. Este proyecto cuenta con doce meses de ejecución del 01 Junio del 2021 al 30 de mayo del 2022. </t>
  </si>
  <si>
    <t xml:space="preserve">VANESSA CUENCA RIO </t>
  </si>
  <si>
    <t>Proyecto de Responsabilidad Social Universitaria:  Salud cognitiva en adultos mayores mediante un programa de psicoeducación y estimulación en el municipio de la plata. (3746)</t>
  </si>
  <si>
    <t xml:space="preserve">Proyecto de responsabilidad social universitaria de la Facultad de Ciencias Sociales y Humanas; Programa de Psicología; Cordinado por la docente Luisa Fernanda Muñoz. Este proyecto cuenta con doce meses de ejecución del 01 Junio del 2021 al 30 de mayo del 2022. </t>
  </si>
  <si>
    <t xml:space="preserve">LUISA FERNANDA MUÑOZ </t>
  </si>
  <si>
    <t>Proyecto de Responsabilidad Social Universitaria: Programa de psicoeducación y estimulación cognitiva para adultos mayores en el municipio de Neiva: promocionando la salud cognitiva. (3747)</t>
  </si>
  <si>
    <t xml:space="preserve">Proyecto de responsabilidad social universitaria de la Facultad de Ciencias Sociales y Humanas; Programa de Psicología; Cordinado por la docente Alfredis Gonzales Hernandez. Este proyecto cuenta con doce meses de ejecución del 01 Junio del 2021 al 30 de mayo del 2022. </t>
  </si>
  <si>
    <t xml:space="preserve">ALFREDIS GONZALEZ HERNANDEZ </t>
  </si>
  <si>
    <t>Proyecto de Responsabilidad Social Universitaria: Derechos sexuales y reproductivos, su promoción y evaluación desde el imaginario social en el Departamento del Huila. (2093)</t>
  </si>
  <si>
    <t xml:space="preserve">Proyecto de responsabilidad social universitaria de la Facultad de Ciencias Sociales y Humanas; Programa de Psicología; Cordinado por la docente Roberto Cortez Polania. Este proyecto cuenta con doce meses de ejecución del 01 Junio del 2021 al 30 de mayo del 2022. </t>
  </si>
  <si>
    <t>Proyecto de Responsabilidad Social Universitaria: Contar la historia, imaginar un futuro en la ruralidad. (3756)</t>
  </si>
  <si>
    <t xml:space="preserve">Proyecto de responsabilidad social universitaria de la Facultad de Educación; Programa de Psicopedagía; Cordinado por la docente Aldemar Macías Tamayo. Este proyecto cuenta con doce meses de ejecución del 01 Junio del 2021 al 30 de mayo del 2022. </t>
  </si>
  <si>
    <t>ALDEMAR MACIAS TAMAYO</t>
  </si>
  <si>
    <t>Proyecto de Responsabilidad Social Universitaria: Acompañamiento social a proyectos productivos rurales de excombatientes y victimas en el marco de la implementación del acuerdo de paz en el huila. (3757)</t>
  </si>
  <si>
    <t xml:space="preserve">Proyecto de responsabilidad social universitaria de la Facultad de Educación; Programa de Licenciatura en Ciencias Sociales; Cordinado por la docente Robinson Piñeros Lizarazo. Este proyecto cuenta con doce meses de ejecución del 01 Junio del 2021 al 30 de mayo del 2022. </t>
  </si>
  <si>
    <t xml:space="preserve">ROBINSON PIÑEROS LIZARAZO </t>
  </si>
  <si>
    <t>Proyecto de Responsabilidad Social Universitaria: Pedagogia de la memoria del pasado reciente: experiencia piloto. (3758)</t>
  </si>
  <si>
    <t xml:space="preserve">Proyecto de responsabilidad social universitaria de la Facultad de Ciencias Exactas y Naturales; departamento de Ciencias Exactas y Naturales; Cordinado por la docente Myriam Oviedo Córdoba. Este proyecto cuenta con doce meses de ejecución del 01 Junio del 2021 al 30 de mayo del 2022. </t>
  </si>
  <si>
    <t xml:space="preserve">MYRIAM OVIEDO CÓRDOBA </t>
  </si>
  <si>
    <t>Proyecto de Responsabilidad Social Universitaria: Formas otras de paz: vivencias y saberes de reconstrucción de tejido social. (3759)</t>
  </si>
  <si>
    <t xml:space="preserve">Proyecto de responsabilidad social universitaria de la Facultad de Ciencias Exactas y Naturales; departamento de Ciencias Exactas y Naturales; Cordinado por la docente Mathusalam Pantevis Suarez. Este proyecto cuenta con doce meses de ejecución del 01 Junio del 2021 al 30 de mayo del 2022. </t>
  </si>
  <si>
    <t xml:space="preserve">MATHUSALAM PANTEVIS SUAREZ </t>
  </si>
  <si>
    <t>Proyecto de Responsabilidad Social Universitaria: Macroproyecto escuela de liderazgo. (2483)</t>
  </si>
  <si>
    <t xml:space="preserve">Proyecto de responsabilidad social universitaria de la Facultad de Ciencias Exactas y Naturales; departamento de Ciencias Exactas y Naturales; Cordinado por la docente Xenny Yolima Méndez . Este proyecto cuenta con doce meses de ejecución del 01 Junio del 2021 al 30 de mayo del 2022. </t>
  </si>
  <si>
    <t xml:space="preserve">XENNY YOLIMA MENDEZ </t>
  </si>
  <si>
    <t>Proyecto de Responsabilidad Social Universitaria: Elaboración y distribución de jabones liquidos artesanales como aporte a las medidas de lavado de manos y autocuidado dentro de las politicas de prevención, mitigación, pandemia covid-19. (3674)</t>
  </si>
  <si>
    <t xml:space="preserve">Proyecto de responsabilidad social universitaria de la Facultad de Ciencias Exactas y Naturales; departamento de Ciencias Exactas y Naturales; Cordinado por la docente Antonio German Castañeda . Este proyecto cuenta con doce meses de ejecución del 01 Junio del 2021 al 30 de mayo del 2022. </t>
  </si>
  <si>
    <t xml:space="preserve">ANTONIO GERMAN CASTAÑEDA </t>
  </si>
  <si>
    <t>Proyecto de Responsabilidad Social Universitaria: Asesoramiento y acompañamiento a mipymes sector comercio, industria y organizaciones sociales. (2610)</t>
  </si>
  <si>
    <t xml:space="preserve">Proyecto de responsabilidad social universitaria de la Facultad de Ciencias Exactas y Naturales; departamento de Ciencias Exactas y Naturales; Cordinado por la docente Antonio German Castañeda. Este proyecto cuenta con doce meses de ejecución del 01 Junio del 2021 al 30 de mayo del 2022. </t>
  </si>
  <si>
    <t>Proyecto de Responsabilidad Social Universitaria: Juventud, Territorio Y Construcción De Paz En La Región De Pato- Balsillas. (3753)</t>
  </si>
  <si>
    <t xml:space="preserve">Proyecto de responsabilidad social universitaria de la Facultad de Ciencias Exactas y Naturales; departamento de Ciencias Exactas y Naturales; Cordinado por la docente José David Copete. Este proyecto cuenta con doce meses de ejecución del 01 Junio del 2021 al 30 de mayo del 2022. </t>
  </si>
  <si>
    <t>JOSÉ DAVID COPETE</t>
  </si>
  <si>
    <t>Proyecto de Responsabilidad Social Universitaria:  Diplomados Jóvenes Solidarios, Críticos Y Transformadores. (3152)</t>
  </si>
  <si>
    <t xml:space="preserve">Proyecto de responsabilidad social universitaria de la Facultad de Ciencias Exactas y Naturales; departamento de Ciencias Exactas y Naturales; Cordinado por la docente Alexandra Uribe Sánchez. Este proyecto cuenta con doce meses de ejecución del 01 Junio del 2021 al 30 de mayo del 2022. </t>
  </si>
  <si>
    <t>ALEXANDRA URIBE SÁNCHEZ</t>
  </si>
  <si>
    <t>Proyecto de Responsabilidad Social Universitaria: Dialogos en epoca de coronavirus. (3754)</t>
  </si>
  <si>
    <t xml:space="preserve">Proyecto de responsabilidad social universitaria de la Facultad de Ciencias Exactas y Naturales; departamento de Ciencias Exactas y Naturales; Cordinado por la docente Piero Emmanuel Silva. Este proyecto cuenta con doce meses de ejecución del 01 Junio del 2021 al 30 de mayo del 2022. </t>
  </si>
  <si>
    <t>PIERO EMMANUEL SILVA</t>
  </si>
  <si>
    <t>Proyecto de Responsabilidad Social Universitaria: Recursos ama-gi Neiva. (2476)</t>
  </si>
  <si>
    <t xml:space="preserve">Proyecto de responsabilidad social universitaria de la Facultad de Ciencias Exactas y Naturales; departamento de Ciencias Exactas y Naturales; Cordinado por la docente Oscar Javier Reyes. Este proyecto cuenta con doce meses de ejecución del 01 Junio del 2021 al 30 de mayo del 2022. </t>
  </si>
  <si>
    <t>OSCAR JAVIER REYES</t>
  </si>
  <si>
    <t>Proyecto de Responsabilidad Social Universitaria: Clínica juridica y de proyección social-defensa juducial de los territorios. (3178)</t>
  </si>
  <si>
    <t>Proyecto de Responsabilidad Social Universitaria: Observatorio de violencias contra las mujeres en el departamento de huila en el marco del conflicyo politico interno armado. "por una justicia con enfoque de género". (3153)</t>
  </si>
  <si>
    <t>Según segundo informe de avance (07 de marzo 2022): Beneficiarios Directos 125.</t>
  </si>
  <si>
    <t>Proyecto de Responsabilidad Social Universitaria: “Responsabilidad social con la industria petrolera y minera para el año 2021". (2430)</t>
  </si>
  <si>
    <t xml:space="preserve">Proyecto de responsabilidad social universitaria de la Facultad de Ciencias Exactas y Naturales; departamento de Ciencias Exactas y Naturales; Cordinado por la docente Roberto Vargas Cuervo. Este proyecto cuenta con doce meses de ejecución del 01 Junio del 2021 al 30 de mayo del 2022. </t>
  </si>
  <si>
    <t xml:space="preserve">ROBERTO VARGAS CUERVO </t>
  </si>
  <si>
    <t>Según segundo informe de avance (07 de marzo 2022): Beneficiarios Directos 1300.</t>
  </si>
  <si>
    <t>Proyecto de Responsabilidad Social Universitaria: Registro poblacional de cáncer de Neiva. (3748)</t>
  </si>
  <si>
    <t xml:space="preserve">Proyecto de responsabilidad social universitaria de la Facultad de Ciencias Exactas y Naturales; departamento de Ciencias Exactas y Naturales; Cordinado por la docente Pedro María Zúñiga Camacho . Este proyecto cuenta con doce meses de ejecución del 01 Junio del 2021 al 30 de mayo del 2022. </t>
  </si>
  <si>
    <t xml:space="preserve">PEDRO MARIA ZUÑIGA CAMACHO </t>
  </si>
  <si>
    <t>Según segundo informe de avance (07 de marzo 2022): Beneficiarios Directos 13.</t>
  </si>
  <si>
    <t>Proyecto de Responsabilidad Social Universitaria: Soporte al cuidado y al cuidador. (2898)</t>
  </si>
  <si>
    <t xml:space="preserve">Proyecto de responsabilidad social universitaria de la Facultad de Ciencias Exactas y Naturales; departamento de Ciencias Exactas y Naturales; Cordinado por la docente Claudia Patricia Cantillo. Este proyecto cuenta con doce meses de ejecución del 01 Junio del 2021 al 30 de mayo del 2022. </t>
  </si>
  <si>
    <t>CLAUDIA PATRICIA CANTILLO</t>
  </si>
  <si>
    <t>Según segundo informe de avance (07 de marzo 2022): Beneficiarios Directos 1500.</t>
  </si>
  <si>
    <t>Proyecto de Responsabilidad Social Universitaria: Yo conozco, cuido y protejo mis pies. (3167)</t>
  </si>
  <si>
    <t xml:space="preserve">Proyecto de responsabilidad social universitaria de la Facultad de Ciencias Exactas y Naturales; departamento de Ciencias Exactas y Naturales; Cordinado por la docente María Elena Rodríguez Vélez. Este proyecto cuenta con doce meses de ejecución del 01 Junio del 2021 al 30 de mayo del 2022. </t>
  </si>
  <si>
    <t>MARIA ELENA RODRIGUEZ
VELEZ</t>
  </si>
  <si>
    <t>Según segundo informe de avance (07 de marzo 2022): Beneficiarios Directos 90, Indirectos 79.</t>
  </si>
  <si>
    <t>Proyecto de Responsabilidad Social Universitaria: Fortalecimiento del bienestar biopsicoemocional de profesores en tiempos de pandemia en instituciones educativas de Neiva. (3751)</t>
  </si>
  <si>
    <t xml:space="preserve">Proyecto de responsabilidad social universitaria de la Facultad de Ciencias Exactas y Naturales; departamento de Ciencias Exactas y Naturales; Cordinado por la docente Rosa Lisset Salazar Herrán. Este proyecto cuenta con doce meses de ejecución del 01 Junio del 2021 al 30 de mayo del 2022. </t>
  </si>
  <si>
    <t>ROSA LISSET SALAZAR HERRÁN</t>
  </si>
  <si>
    <t>Según segundo informe de avance (07 de marzo 2022): Beneficiarios Directos 83, Indirectos 45.</t>
  </si>
  <si>
    <t>Proyecto de Responsabilidad Social Universitaria: Donación de órganos, esperanza de vida. (2900)</t>
  </si>
  <si>
    <t xml:space="preserve">Proyecto de responsabilidad social universitaria de la Facultad de Ciencias Exactas y Naturales; departamento de Ciencias Exactas y Naturales; Cordinado por la docente Brayant Andrade Méndez. Este proyecto cuenta con doce meses de ejecución del 01 Junio del 2021 al 30 de mayo del 2022. </t>
  </si>
  <si>
    <t>BRAYANT ANDRADE MÉNDEZ</t>
  </si>
  <si>
    <t>Proyecto de Responsabilidad Social Universitaria: Programa educativo en nefroprotección y detección temprana de la enfermedad renal. (2434)</t>
  </si>
  <si>
    <t xml:space="preserve">Proyecto de responsabilidad social universitaria de la Facultad de Ciencias Exactas y Naturales; departamento de Ciencias Exactas y Naturales; Cordinado por la docente Ingrid Yolercy Troche Gutiérrez. Este proyecto cuenta con doce meses de ejecución del 01 Junio del 2021 al 30 de mayo del 2022. </t>
  </si>
  <si>
    <t xml:space="preserve">INGRID YORELCY TROCHE GUTÍERREZ </t>
  </si>
  <si>
    <t>Proyecto de Responsabilidad Social Universitaria: Grupo de apoyo: soporte social para el habitante de calle. (2432)</t>
  </si>
  <si>
    <t xml:space="preserve">Proyecto de responsabilidad social universitaria de la Facultad de Ciencias Exactas y Naturales; departamento de Ciencias Exactas y Naturales; Cordinado por la docente Claudia Andrea Ramírez Perdomo . Este proyecto cuenta con doce meses de ejecución del 01 Junio del 2021 al 30 de mayo del 2022. </t>
  </si>
  <si>
    <t xml:space="preserve">CLAUDIA ANDREA RAMIREZ PERDOMO </t>
  </si>
  <si>
    <t>Proyecto de Responsabilidad Social Universitaria: Promoviendo salud para vivir. (2446)</t>
  </si>
  <si>
    <t xml:space="preserve">Proyecto de responsabilidad social universitaria de la Facultad de Ciencias Exactas y Naturales; departamento de Ciencias Exactas y Naturales; Cordinado por la docente Yivy Salazar Parra. Este proyecto cuenta con doce meses de ejecución del 01 Junio del 2021 al 30 de mayo del 2022. </t>
  </si>
  <si>
    <t>Proyecto de Responsabilidad Social Universitaria: Autocuidado de la persona mayor IPC. (3678)</t>
  </si>
  <si>
    <t xml:space="preserve">Proyecto de responsabilidad social universitaria de la Facultad de Ciencias Exactas y Naturales; departamento de Ciencias Exactas y Naturales; Cordinado por la docente Nohora Montero García. Este proyecto cuenta con doce meses de ejecución del 01 Junio del 2021 al 30 de mayo del 2022. </t>
  </si>
  <si>
    <t>NOHORA MONTERO GARCÍA</t>
  </si>
  <si>
    <t>Proyecto de Responsabilidad Social Universitaria: Sensibilización para la detección temprana de cáncer de próstata en el departamento del Huila. (3752)</t>
  </si>
  <si>
    <t xml:space="preserve">Proyecto de responsabilidad social universitaria de la Facultad de Ciencias Exactas y Naturales; departamento de Ciencias Exactas y Naturales; Cordinado por la docente Manuel García Flores. Este proyecto cuenta con doce meses de ejecución del 01 Junio del 2021 al 30 de mayo del 2022. </t>
  </si>
  <si>
    <t xml:space="preserve">MANUEL GARCÍA FLORES  </t>
  </si>
  <si>
    <t>Proyecto de Responsabilidad Social Universitaria: Tardes hablemos de salud socio comunitaria. (3749)</t>
  </si>
  <si>
    <t xml:space="preserve">Proyecto de responsabilidad social universitaria de la Facultad de Ciencias Exactas y Naturales; departamento de Ciencias Exactas y Naturales; Cordinado por la docente José Vladimir Guzmán Rivera. Este proyecto cuenta con doce meses de ejecución del 01 Junio del 2021 al 30 de mayo del 2022. </t>
  </si>
  <si>
    <t>JOSÉ VLADIMIR GUZMÁN
RIVERA</t>
  </si>
  <si>
    <t>Proyecto de Responsabilidad Social Universitaria: Cátedra de derechos humanos, democracia y paz para el fortalecimiento del tejido social en sectores vulnerados. (3750)</t>
  </si>
  <si>
    <t xml:space="preserve">Proyecto de responsabilidad social universitaria de la Facultad de Ciencias Exactas y Naturales; departamento de Ciencias Exactas y Naturales; Cordinado por la docente Alfonso Mórelo De La Ossa. Este proyecto cuenta con doce meses de ejecución del 01 Junio del 2021 al 30 de mayo del 2022. </t>
  </si>
  <si>
    <t>ALFONSO MORELO DE LA
OSSA</t>
  </si>
  <si>
    <t>Actividad de Educación Continua: Curso en Diabete Mellitus Tipo 2. (3696)</t>
  </si>
  <si>
    <t>Actividad de Educación continua de la Facultad de Salud; Programa de Medicina Interna; Cordinado por la docente Alejandro Pinzon Tovar. Esta actividad se ejecuto del 15 de marzo del 2021 al 12 de abril del 2022.</t>
  </si>
  <si>
    <t>Actividad de Educación Continua: Curso En Formulación De Planes De Cuidado, Para La Gestión Del Cuidado De Enfermería. (3706)</t>
  </si>
  <si>
    <t>Actividad de Educación continua de la Facultad de Salud; Prgrama de Enfermeria; Cordinado por la docente Maria Elena Rodriguez Velez. Esta actividad se ejecuto del 10 de abril del 2021 al 12 de junio del 2021.</t>
  </si>
  <si>
    <t>MARIA ELENA RODRIGUEZ VELEZ</t>
  </si>
  <si>
    <t>Actividad de Educación Continua: Mesa De Expertos Médicos Familiares. (3721)</t>
  </si>
  <si>
    <t>Actividad de Educación continua de la Facultad de Salud; Progama de Medicina; Cordinado por la docente Yolercy Vasquez Cabrera. Esta actividad se ejecuto el 18 de febrero del 2021.</t>
  </si>
  <si>
    <t>Actividad de Educación Continua: Simposio De Lactancia Materna Y Alimentación Del Niño Pequeño. (3722)</t>
  </si>
  <si>
    <t>Actividad de Educación continua de la Facultad de Salud; Programa de Enfermeria; Cordinado por la docente Elsa Chacon Cuellar. Esta actividad se ejecuto el 17 marzo del 2021.</t>
  </si>
  <si>
    <t xml:space="preserve">ELSA CHACON CUELLAR </t>
  </si>
  <si>
    <t>Actividad de Educación Continua: Ciclo Abierto De Capacitación En Investigación En Ciencias De La Salud. (3723)</t>
  </si>
  <si>
    <t>Actividad de Educación continua de la Facultad de Salud; Programa de Enfermeria; Cordinado por las docentes Dolly Arias Torres y Yiby Salazar Parra. Esta actividad se ejecuto del 26 de febrero al 30 de julio del 2021.</t>
  </si>
  <si>
    <t>DOLLY ARIAS TORRES Y YIBY SALAZAR PARRA</t>
  </si>
  <si>
    <t>Actividad de Educación Continua: 1° Seminario Internacional de Enfermería en Salud y Seguridad en el Trabajo.
1° Encuentro Nacional de profesionales de enfermería en SST – Colombia. 
4° Encuentro de profesionales de enfermería en SST – RedENSO Colombia, “Cuidamos a los que cuidan”
 (3728)</t>
  </si>
  <si>
    <t>Actividad de Educación continua de la Facultad de Salud; Programa de Enfermeria; Cordinado por el docente José Vladimir Guzmán Rivera. Esta actividad se ejecuto el 17 de noviembre del 2021.</t>
  </si>
  <si>
    <t>JOSE VLADIMIR GUZMAN</t>
  </si>
  <si>
    <t>Actividad de Educación Continua: I Simposio Surcolombiano En Cuidado Intensivo “La Uci En Tiempos De Pandemia”. (3760)</t>
  </si>
  <si>
    <t>Actividad de Educación continua de la Facultad de Salud; Especialización Enfermería en Cuidado Critico y Especialización en Medicina Critica y Cuidado Intensivo; Cordinado por la docente Brayant Andrade Méndez. Esta actividad  se ejecuto el 11 de junio del 2021.</t>
  </si>
  <si>
    <t>Actividad de Educación Continua: II Mesa De Expertos Médicos Familiares “Una Mirada A La Residencia”. (3721)</t>
  </si>
  <si>
    <t>Actividad de Educación continua de la Facultad de Salud; Progama de Medicina; Cordinado por la docente Yolercy Vasquez Cabrera. Esta actividad se ejecuto del 2019 de agosto del 2021 al 23 de agosto del 2021.</t>
  </si>
  <si>
    <t>Actividad de Educación Continua: Curso En Diabetes Mellitus Tipo 2 , (Cohorte 2) 
 (3696)</t>
  </si>
  <si>
    <t xml:space="preserve">Actividad de Educación continua de la Facultad de Salud; Programa de Medicina Interna; Cordinado por la docente Alejandro Pinzon Tovar. Esta actividad se ejecuto el 01 Junio del 2021 al 30 de mayo del 2022. </t>
  </si>
  <si>
    <t>Actividad de Educación Continua: III Simposio De Psiquiatría Y Salud Mental En El Huila. (3786)</t>
  </si>
  <si>
    <t>Actividad de Educación continua de la Facultad de Salud; Programa de Medicina; Cordinado por la docente Luz Angella Rojas Guzman. Esta actividad se ejecuto 09 de octubre del 2021.</t>
  </si>
  <si>
    <t>LUZ ANGELLA ROJAS GUZMAN</t>
  </si>
  <si>
    <t>Actividad de Educación Continua: XVI Simposio Surcolombiano De Parasitología, Medicina Tropical E Inmunodeficiencias. (3198)</t>
  </si>
  <si>
    <t>Actividad de Educación continua de la Facultad de Salud; Especialización Pediatría- Grupo de Parasitología y Medicina Tropical ; Cordinado por la docente Sandra del Pilar Perez Lopez. Esta actividad se ejecuto el 09 de octubre del 2021.</t>
  </si>
  <si>
    <t xml:space="preserve">SANDRA DEL PILAR PEREZ LOPEZ </t>
  </si>
  <si>
    <t>Actividad de Educación Continua: XXX Jornadas Huilenses de Pediatria Curso Virtual: "COVID-19 Que ha Pasado Con Los Niñoz". (3702)</t>
  </si>
  <si>
    <t xml:space="preserve">Actividad de Educación continua de la Facultad de Salud; Postgrado de Pediatria; Cordinado por la docente Sandra del Pilar Perez Lopez Esta actividad se ejecuto el 03 de diciembre del 2021. </t>
  </si>
  <si>
    <t>Actividad de Educación Continua: VII Foro Universitario de Etica. Responsabilidad Social del Autocuidado.(3673)</t>
  </si>
  <si>
    <t>Actividad de Educación continua de la Facultad de Ciencias Sociales y Humanas ; Cordinado por la docente Carlos Arnulfo Rojas Salazar. Esta actividad se ejecuto el 02 de marzo del 2021.</t>
  </si>
  <si>
    <t xml:space="preserve">CARLOS ARNULFO ROJAS SALAZAR </t>
  </si>
  <si>
    <t>Actividad de Educación Continua: VIII Foro Universitario de Etica: Dignidad y Protesta Social. (3778)</t>
  </si>
  <si>
    <t>Actividad de Educación continua de la Facultad de Ciencias Sociales y Humanas ; Cordinado por la docente Carlos Arnulfo Rojas Salazar. Esta actividad se ejecuto el 10 de septiembre del 2021.</t>
  </si>
  <si>
    <t>PROYECTOS, ACTIVIDADES Y SERVICIOS DE PROYECCIÓN SOCIAL – FAC. ECONOMIA Y ADMINISTRACION 2021</t>
  </si>
  <si>
    <t>PROYECTOS, ACTIVIDADES Y SERVICIOS DE PROYECCIÓN SOCIAL – FAC. SALUD 2021</t>
  </si>
  <si>
    <t>PROYECTOS, ACTIVIDADES Y SERVICIOS DE PROYECCIÓN SOCIAL – FAC. INGENIERIA 2021</t>
  </si>
  <si>
    <t>PROYECTOS, ACTIVIDADES Y SERVICIOS DE PROYECCIÓN SOCIAL – FAC. EDUCACION 2021</t>
  </si>
  <si>
    <t>Boletin Estadistico 2021</t>
  </si>
  <si>
    <t>PROYECTOS, ACTIVIDADES Y SERVICIOS DE PROYECCIÓN SOCIAL – FAC. CIENCIAS EXACTAS Y NATURALES  2021</t>
  </si>
  <si>
    <t>Diplomado en formación de conciliadores en derecho</t>
  </si>
  <si>
    <t>Formar a los docentes, egresados de la facultad de ciencias jurídicas y políticas de la Universidad Surcolombiana, y servidores de la alcaldía de Neiva como conciliadores en derecho.</t>
  </si>
  <si>
    <t>COORDINADORA: DIANA MARCELA ORTIZ TOVAR</t>
  </si>
  <si>
    <t>PROYECTOS, ACTIVIDADES Y SERVICIOS DE PROYECCIÓN SOCIAL – FAC. CIENCIAS POLITICAS Y JURIDICAS 2021</t>
  </si>
  <si>
    <t>119|</t>
  </si>
  <si>
    <t xml:space="preserve">PROGRAMA DE ENFERMERIA </t>
  </si>
  <si>
    <t>ESTUDIANTES EN PASANTIAS POR PORGRAMAS ACADEMICOS 2021</t>
  </si>
  <si>
    <t>Práctica Extramuros</t>
  </si>
  <si>
    <t>MOVILIDAD DE LA INVESTIGACION 2021</t>
  </si>
  <si>
    <t>Extramuros</t>
  </si>
  <si>
    <t>MOVILIDAD DE LA INVESTIGACION - FACULTADES 2021</t>
  </si>
  <si>
    <t>PRODUCCION INTELECTUAL DOCENTES 2021</t>
  </si>
  <si>
    <t>PROYECTOS, ACTIVIDADES Y SERVICIOS DE PROYECCIÓN SOCIAL 2021</t>
  </si>
  <si>
    <t>PROYECTOS, ACTIVIDADES Y SERVICIOS DE PROYECCIÓN SOCIAL – FAC. CIENCIAS SOCIALES Y HUMANAS 2021</t>
  </si>
  <si>
    <t>2021-1</t>
  </si>
  <si>
    <t>2021-2</t>
  </si>
  <si>
    <t>2022-1</t>
  </si>
  <si>
    <t>OFERTA DE PROGRAMAS ACADÉMICOS 2021</t>
  </si>
  <si>
    <t>LICENCIATURA EN CIENCIAS SOCIALES(Reg. SNIES 107876)</t>
  </si>
  <si>
    <t xml:space="preserve">  ANTROPOLOGÌA (Reg. SNIES 1074369) Nuevo</t>
  </si>
  <si>
    <t>CONTADURIA PÙBLICA</t>
  </si>
  <si>
    <t>FACULTAD DE EDUCACIÒN</t>
  </si>
  <si>
    <t>ESPECIALIZACIÓN EN TALENTO HUMANO</t>
  </si>
  <si>
    <t>ESPECIALIZACIÓN EN ESTANDARES INTERNACIONALES DE INFORMACION FINANCIERA</t>
  </si>
  <si>
    <t>MAESTRIA EN GERENCIA TRIBUTARIA</t>
  </si>
  <si>
    <t>ESPECIALIZACIÓN EN MEDICIANA CRITICA Y CUIDADO CRITICO</t>
  </si>
  <si>
    <t>MAESTRÍA EN NEUROPSICOLOGIA CLINICA</t>
  </si>
  <si>
    <t>MAESTRÍA EN EDUCACIÓN POR EL ARTE</t>
  </si>
  <si>
    <t>MAESTRÍA EN INGENIERIA INGENIERIA DE PETROLEOS</t>
  </si>
  <si>
    <t>MAESTRÍA EN CIENCIA Y TECNOLOGIA DEL CAFÉ</t>
  </si>
  <si>
    <t>MAESTRÍA EN INGENIERIA Y GESTION AMBIENTAL</t>
  </si>
  <si>
    <t>Tecnologías</t>
  </si>
  <si>
    <t>PREGRADOS</t>
  </si>
  <si>
    <t>DOCTORADOS</t>
  </si>
  <si>
    <t>PROGRAMAS CON REGISTRO CALIFICADO  2021</t>
  </si>
  <si>
    <t>Res. 9090 del 28/08/2019 (6 años)</t>
  </si>
  <si>
    <t>LICENCIATURA EN LENGUAS EXTRANJERAS CON ÉNFASIS EN INGLES</t>
  </si>
  <si>
    <t>Res. 021325 del 11/11/2020 (6 años)</t>
  </si>
  <si>
    <t>Res. 21326 del 11/11/2020  (4 años)</t>
  </si>
  <si>
    <t>Res. 18051 del 28/09/2020  (6 años)</t>
  </si>
  <si>
    <t>Res. 06106 del 12/06/2019  (6 años)</t>
  </si>
  <si>
    <t>Fuente: SPADIES-USCO, Fecha de consulta: 17-04-2021</t>
  </si>
  <si>
    <t>Datos estan actualizados hasta 30 octubre de 2021</t>
  </si>
  <si>
    <t>2019-2</t>
  </si>
  <si>
    <t>2020-1</t>
  </si>
  <si>
    <t>2020-2</t>
  </si>
  <si>
    <t>PRIMER PERIDO</t>
  </si>
  <si>
    <t>SEGUNDO PERIODO</t>
  </si>
  <si>
    <t>PERSONAL ADMINISTRATIVO 2021</t>
  </si>
  <si>
    <t>GRUPOS DE INVESTIGACIÓN 2021</t>
  </si>
  <si>
    <t>CLASIFICACIÓN DE GRUPOS DE INVESIGACIÓN EN COLCIENCIAS 2021</t>
  </si>
  <si>
    <t>PRESUPUESTO 2021</t>
  </si>
  <si>
    <t>CONSOLIDADO MATRICULADOS EN PREGRADO Y POSTGRADO - SEMESTRE A 2021</t>
  </si>
  <si>
    <t>CONSOLIDADO GRADUADOS EN PREGRADO Y POSTGRADO  A- 2021</t>
  </si>
  <si>
    <t>CONSOLIDADO MATRICULADOS EN PREGRADO Y POSTGRADO     B- 2021</t>
  </si>
  <si>
    <t>PRIMER SEMESTRE</t>
  </si>
  <si>
    <t>SEGUNDO SEMESTRE</t>
  </si>
  <si>
    <t>Esp. En Derecho Administrativo</t>
  </si>
  <si>
    <t>Esp. en Estandares Internacionale de la informacion Financiaera</t>
  </si>
  <si>
    <t>Maestría en Gerenica Integral de Proyectos</t>
  </si>
  <si>
    <t>Maestría en Gerenica Tributaria</t>
  </si>
  <si>
    <t>EGRESADOS  2021</t>
  </si>
  <si>
    <t>GRADUADOS  2021</t>
  </si>
  <si>
    <t>Ingeniería Civil- Neiva</t>
  </si>
  <si>
    <t>Ingeniería Agroindustrial</t>
  </si>
  <si>
    <t>Esp. Estandares Internacionales de Información Financiera</t>
  </si>
  <si>
    <t>Esp. En Gerencia del Talento Humano</t>
  </si>
  <si>
    <t>Maestría en Gerencia Tributaria</t>
  </si>
  <si>
    <t>Esp. En Enfermería  Cuidado Crítico</t>
  </si>
  <si>
    <t>Maestría en Ciencia y Tecnologia del Café</t>
  </si>
  <si>
    <t>FAC. CIENCIAS EXACTAS Y NATURLES</t>
  </si>
  <si>
    <t>Especialización en Estadística</t>
  </si>
  <si>
    <t>Mestría en Estudios Interdisciplinarios de la Complejidad</t>
  </si>
  <si>
    <t>Especialización en Derecho Administrativo</t>
  </si>
  <si>
    <t>Maestría en Derecho Privado</t>
  </si>
  <si>
    <t>EGRESADOS 2021</t>
  </si>
  <si>
    <t>GRADUADOS 2021</t>
  </si>
  <si>
    <t>NEIVA - ADMINISTRACION DE EMPRESAS (NOCTURNA)</t>
  </si>
  <si>
    <t>NEIVA - ADMINISTRACION DE EMPRESAS (DIURNA)</t>
  </si>
  <si>
    <t>GARZON - ADMINISTRACION DE EMPRESAS (NOCTURNA)</t>
  </si>
  <si>
    <t>LA PLATA - ADMINISTRACION DE EMPRESAS (NOCTURNA)</t>
  </si>
  <si>
    <t>PITALITO - ADMINISTRACION DE EMPRESAS (NOCTURNA)</t>
  </si>
  <si>
    <t>PITALITO - ADMINISTRACION TURISTICA Y HOTELERA</t>
  </si>
  <si>
    <t>NEIVA - ADMINISTRACION FINANCIERA</t>
  </si>
  <si>
    <t>NEIVA - CONTADURIA PUBLICA (DIURNA)</t>
  </si>
  <si>
    <t>NEIVA - CONTADURIA PUBLICA (NOCTURNA)</t>
  </si>
  <si>
    <t>GARZON - CONTADURIA PUBLICA (NOCTURNA)</t>
  </si>
  <si>
    <t>LA PLATA - CONTADURIA PUBLICA (NOCTURNA)</t>
  </si>
  <si>
    <t>PITALITO - CONTADURIA PUBLICA (NOCTURNA)</t>
  </si>
  <si>
    <t>NEIVA - ECONOMIA</t>
  </si>
  <si>
    <t>NEIVA - LICENCIATURA EN CIENCIAS NATURALES Y EDUCACION AMBIENTAL</t>
  </si>
  <si>
    <t>NEIVA - LICENCIATURA EN CIENCIAS SOCIALES</t>
  </si>
  <si>
    <t>NEIVA - LICENCIATURA EN EDUCACION ARTISTICA</t>
  </si>
  <si>
    <t>NEIVA - LICENCIATURA EN LENGUAS EXTRANJERAS CON ÈNFASIS EN INGLÈS</t>
  </si>
  <si>
    <t>NEIVA - LICENCIATURA EN EDUCACION FISICA, RECREACION Y DEPORTES</t>
  </si>
  <si>
    <t>GARZON - LICENCIATURA EN EDUCACIÒN FÌSICA, RECREACIÒN Y DEPORTES</t>
  </si>
  <si>
    <t>LA PLATA - LICENCIATURA EN EDUCACIÒN FÌSICA, RECREACIÒN Y DEPORTES</t>
  </si>
  <si>
    <t>PITALITO - LICENCIATURA EN EDUCACIÒN FÌSICA, RECREACIÒN Y DEPORTES</t>
  </si>
  <si>
    <t>NEIVA - LICENCIATURA EN EDUCACION INFANTIL</t>
  </si>
  <si>
    <t>NEIVA - INGENIERIA AGRICOLA</t>
  </si>
  <si>
    <t>GARZON - INGENIERIA AGRICOLA</t>
  </si>
  <si>
    <t>LA PLATA - INGENIERIA AGRICOLA</t>
  </si>
  <si>
    <t>PITALITO - INGENIERIA AGRICOLA</t>
  </si>
  <si>
    <t>NEIVA - INGENIERIA DE PETROLEOS</t>
  </si>
  <si>
    <t>NEIVA - INGENIERIA ELECTRONICA</t>
  </si>
  <si>
    <t>NEIVA - INGENIERIA DE SOFTWARE</t>
  </si>
  <si>
    <t>NEIVA - INGENIERIA CIVIL</t>
  </si>
  <si>
    <t>NEIVA - INGENIERIA AGROINDUSTRIAL</t>
  </si>
  <si>
    <t>NEIVA - TECNOLOGIA EN DESARROLLO DE SOFTWARE</t>
  </si>
  <si>
    <t>NEIVA - TEC. EN CONSTRUCCION DE OBRAS CIVILES</t>
  </si>
  <si>
    <t>NEIVA - MATEMATICA APLICADA</t>
  </si>
  <si>
    <t>NEIVA - BIOLOGIA APLICADA</t>
  </si>
  <si>
    <t>NEIVA - COMUNICACION SOCIAL Y PERIODISMO</t>
  </si>
  <si>
    <t>NEIVA - PSICOLOGIA</t>
  </si>
  <si>
    <t>PITALITO - COMUNICACION SOCIAL Y PERIODISMO</t>
  </si>
  <si>
    <t>NEIVA - ANTROPOLOGÌA</t>
  </si>
  <si>
    <t>NEIVA - CIENCIA POLITICA</t>
  </si>
  <si>
    <t>INSCRITOS,ADMITIDOS,MATRICULADOS EN PREGRADO - % DE ABSORCIÓN 2021</t>
  </si>
  <si>
    <t>ANTROPOLOGÍA</t>
  </si>
  <si>
    <t>LICENCIATURA  EN CIENCIAS SOCIALES</t>
  </si>
  <si>
    <t>ESPECIALIZACION EN ALTA GERENCIA</t>
  </si>
  <si>
    <t>NEIVA - ESPECIALIZACION EN GERENCIA DE MERCADEO ESTRATEGICO</t>
  </si>
  <si>
    <t>NEIVA - ESPECIALIZACION EN GERENCIA DEL TALENTO HUMANO</t>
  </si>
  <si>
    <t>NEIVA - ESPECIALIZACION EN GERENCIA TRIBUTARIA</t>
  </si>
  <si>
    <t>NEIVA - ESPECIALIZACION EN GESTION FINANCIERA</t>
  </si>
  <si>
    <t>NEIVA - ESPECIALIZACION EN REVISORIA FISCAL Y AUDITORIA</t>
  </si>
  <si>
    <t>ESPECIALIZACION EN ESTANDARES INTERNACIONALES DE INFORMACION FINANCIERA Y DE ASEGURAMIENTO</t>
  </si>
  <si>
    <t>MAESTRIA EN EDUCACION. AREA DE PROFUNDIZACIÒN:DOCENCIA E INVESTIGACIÒN UNIVERSITARIA</t>
  </si>
  <si>
    <t>NEIVA - MAESTRIA EN DIDACTICA DEL INGLES</t>
  </si>
  <si>
    <t>NEIVA - MAESTRIA EN EDUCACION FÍSICA</t>
  </si>
  <si>
    <t>NEIVA - MAESTRIA EN EDUCACION PARA LA INCLUSION</t>
  </si>
  <si>
    <t>PITALITO - MAESTRIA EN EDUCACION Y CULTURA DE PAZ</t>
  </si>
  <si>
    <t>MAESTRIA EN EDUCACION Y CULTURA DE PAZ . CONVENIO MINCIENCIAS</t>
  </si>
  <si>
    <t>NEIVA - MAESTRIA EN EDUCACION Y CULTURA DE PAZ</t>
  </si>
  <si>
    <t>MAESTRIA EN EDUCACION POR EL ARTE</t>
  </si>
  <si>
    <t>INSCRITOS,ADMITIDOS,MATRICULADOS EN POSTGRADO - % DE ABSORCIÓN 2021</t>
  </si>
  <si>
    <t>MAESTRIA EN INGENIERIA Y GESTION AMBIENTAL</t>
  </si>
  <si>
    <t>MAESTRIA EN INGENIERIA DE PETROLEOS</t>
  </si>
  <si>
    <t>NEIVA - MAESTRIA EN CIENCIA Y TECNOLOGIA DEL CAFE</t>
  </si>
  <si>
    <t>PITALITO - MAESTRIA EN INGENIERIA Y GESTION AMBIENTAL</t>
  </si>
  <si>
    <t>NEIVA - ESPECIALIZACION EN PEDIATRIA</t>
  </si>
  <si>
    <t>NEIVA - ESPECIALIZACION GINECOLOGIA Y OBSTETRICIA</t>
  </si>
  <si>
    <t>NEIVA - ESPECIALIZACION EN MEDICINA INTERNA</t>
  </si>
  <si>
    <t>NEIVA - ESPECIALIZACION EN CIRUGIA GENERAL</t>
  </si>
  <si>
    <t>NEIVA - ESPECIALIZACION EN ANESTESIOLOGIA Y REANIMACION</t>
  </si>
  <si>
    <t>NEIVA - ESPECIALIZACION EN EPIDEMIOLOGIA</t>
  </si>
  <si>
    <t>NEIVA - ESPECIALIZACION EN ENFERMERIA EN CUIDADO CRITICO</t>
  </si>
  <si>
    <t>NEIVA - ESPECIALIZACION EN ENFERMERIA NEFROLOGICA Y UROLOGICA</t>
  </si>
  <si>
    <t>ESPECIALIZACION EN MEDICINA CRITICA Y CUIDADO INTENSIVO</t>
  </si>
  <si>
    <t>NEIVA- ESP EN ESTADISTICA</t>
  </si>
  <si>
    <t>MAESTRIA CONFLICTO, TERRITORIO Y CULTURA . CONVENIO MINCIENCIA</t>
  </si>
  <si>
    <t>NEIVA - MAESTRIA EN DERECHO CONSTITUCIONAL Y ADMINISTRATIVO</t>
  </si>
  <si>
    <t>NEIVA - MAESTRIA EN DERECHO PRIVADO</t>
  </si>
  <si>
    <t>GARZON - LICENCIATURA EN EDUCACIÓN FÍSICA, RECREACIÓN Y DEPORTES</t>
  </si>
  <si>
    <t>PITALITO - LICENCIATURA EN EDUCACIÓN FÍSICA, RECREACIÓN Y DEPORTES</t>
  </si>
  <si>
    <t>NEIVA - LICENCIATURA EN LENGUAS EXTRANJERAS CON ÉNFASIS EN INGLÉS</t>
  </si>
  <si>
    <t>NEIVA - ANTROPOLOGÍA</t>
  </si>
  <si>
    <t xml:space="preserve">  INSCRITOS EN PROGRAMAS OFERTADOS DE PREGRADO POR RANGO DE EDADES - SEMESTRE A 2021</t>
  </si>
  <si>
    <t>LA PLATA - LICENCIATURA EN EDUCACIÓN FÍSICA, RECREACIÓN Y DEPORTES</t>
  </si>
  <si>
    <t xml:space="preserve">  INSCRITOS EN PROGRAMAS OFERTADOS DE PREGRADO POR RANGO DE EDADES - SEMESTRE B 2021</t>
  </si>
  <si>
    <t>Admon.de Empresas Turìstica y Hotelera</t>
  </si>
  <si>
    <t>Tecnologia en Desarrollo de software</t>
  </si>
  <si>
    <t xml:space="preserve">Lic. en Ciencias Naturales </t>
  </si>
  <si>
    <t>Lic. en Ciencias Sociales</t>
  </si>
  <si>
    <t>Lic.en Educación Física - Garzon</t>
  </si>
  <si>
    <t>Lic.en Educación Física - La Plata</t>
  </si>
  <si>
    <t>Lic.en Educación Física - Pitalito</t>
  </si>
  <si>
    <t>Antropología</t>
  </si>
  <si>
    <t>Fìsica</t>
  </si>
  <si>
    <t>Matematica  Aplicada</t>
  </si>
  <si>
    <t>Derecho – Nocturno Garzòn</t>
  </si>
  <si>
    <t xml:space="preserve">  Lic.en Educación Física </t>
  </si>
  <si>
    <t>MATRICULA TOTAL EN PREGRADO POR RANGO DE EDADES - SEMESTRE A 2021</t>
  </si>
  <si>
    <t>MATRICULA TOTAL EN PREGRADO POR RANGO DE EDADES - SEMESTRE B 2021</t>
  </si>
  <si>
    <t>Esp.  Gerencia del Talento Humanoo</t>
  </si>
  <si>
    <t>Esp.  Estandares Internacionales de Inf. Financiera</t>
  </si>
  <si>
    <t>Maestría  en ingeniería de Petroleos</t>
  </si>
  <si>
    <t>Maestría  en Ciencia y Tecnologia del Café</t>
  </si>
  <si>
    <t>Especializacion en Madicina Critica y Cuidado Crítico</t>
  </si>
  <si>
    <t>Maestrìa en epidemiologia</t>
  </si>
  <si>
    <t>Maestrìa en neuropsicologia clínica</t>
  </si>
  <si>
    <t>Maestría en educación área de profundización: Docencia e Investigacion</t>
  </si>
  <si>
    <t xml:space="preserve">   Especializacion en Estadìstica</t>
  </si>
  <si>
    <t xml:space="preserve">   Especializacion en Derecho Administrativo</t>
  </si>
  <si>
    <t xml:space="preserve">   Maestría en Derecho Constitucional y Administrativo</t>
  </si>
  <si>
    <t xml:space="preserve">   Maestría en Derecho Privado</t>
  </si>
  <si>
    <t>MATRICULA TOTAL EN POSTGRADO POR RANGO DE EDADES - SEMESTRE A  2021</t>
  </si>
  <si>
    <t>Esp.  Gerencia del Talento Humano</t>
  </si>
  <si>
    <t>Maestría en   Gerencia Tributaria</t>
  </si>
  <si>
    <t xml:space="preserve">  Especializacion en Enfermeria Cuidado Crítico</t>
  </si>
  <si>
    <t>Maestrìa en Epidemiologia</t>
  </si>
  <si>
    <t xml:space="preserve">   Especializacion en Madicina Critica y Cuidado Crítico</t>
  </si>
  <si>
    <t xml:space="preserve">  Maestría en educación área de profundización: Docencia Investigación Universitaria</t>
  </si>
  <si>
    <t>Maestría en Educacion por el Arte</t>
  </si>
  <si>
    <t>Maestría en Neuropsicologia Clínica</t>
  </si>
  <si>
    <t>MATRICULA TOTAL EN POSTGRADO POR RANGO DE EDADES - SEMESTRE B  2021</t>
  </si>
  <si>
    <t xml:space="preserve"> Maestría en Derecho Público</t>
  </si>
  <si>
    <t xml:space="preserve"> Maestría en Derecho Privado</t>
  </si>
  <si>
    <t xml:space="preserve">  Maestría en Derecho Constitucional y Administrativo</t>
  </si>
  <si>
    <t xml:space="preserve">  Maestría en Derecho  Administrativo</t>
  </si>
  <si>
    <t>INSCRITOS Y MATRICULADOS EN PREGRADO POR GENERO - % DE ABSORCIÓN 2021</t>
  </si>
  <si>
    <t>NEIVA - ADMINISTRACION FINANCIERA - CICLO PROFESIONAL - PROPIO</t>
  </si>
  <si>
    <t xml:space="preserve">GARZON - CONTADURIA PUBLICA  </t>
  </si>
  <si>
    <t xml:space="preserve">LA PLATA - CONTADURIA PUBLICA  </t>
  </si>
  <si>
    <t xml:space="preserve">PITALITO - CONTADURIA PUBLICA  </t>
  </si>
  <si>
    <t xml:space="preserve">NEIVA - TECNOLOGIA EN GESTION FINANCIERA - PROPIO  </t>
  </si>
  <si>
    <t>GARZÒN - LICENCIATURA EN EDUCACIÒN FÌSICA, RECREACIÒN Y DEPORTES</t>
  </si>
  <si>
    <t>NEIVA - LICENCIATURA EN LENGUAS EXTRANJERAS CON ENFASIS EN INGLES</t>
  </si>
  <si>
    <t>LA PLATA - PSICOLOGIA - 431</t>
  </si>
  <si>
    <t>NEIVA - DERECHO (NOCTURNO)</t>
  </si>
  <si>
    <t>INSCRITOS, MATRICULADOS POR 1 VEZ Y TOTAL EN PREGRADO POR GENERO 2021</t>
  </si>
  <si>
    <t>NEIVA - ESPECIALIZACIÒN EN TALENTO HUMANO</t>
  </si>
  <si>
    <t>MAESTRÍA EN EDUCACIÓN  POR EL ARTE</t>
  </si>
  <si>
    <t>NEIVA - ESP EN ENFERMERIA NEFROLOGIA Y UROLOGIA</t>
  </si>
  <si>
    <t>ESPECIALIZACIÓN EN ENFERMERIA CUIDADO CRITICO</t>
  </si>
  <si>
    <t>NEIVA - MAESTRIA CONFLICTO, TERRITORIO Y CULTURA</t>
  </si>
  <si>
    <t>NEIVA - ESPECIALIZACION EN DERECHO ADMINISTRATIVO</t>
  </si>
  <si>
    <t>NEIVA - MAESTRIA EN DERECHO PUBLICO</t>
  </si>
  <si>
    <t>INSCRITOS Y MATRICULADOS EN POSTGRADO POR GENERO - % DE ABSORCIÓN  2021</t>
  </si>
  <si>
    <t>NEIVA- ESPECIALIZACION EN ALTA GERENCIA</t>
  </si>
  <si>
    <t>NEIVA- ESPECIALIZACION EN GERENCIA DE MERCADEO ESTRATEGICO</t>
  </si>
  <si>
    <t>NEIVA- ESPECIALIZACION EN TALENTO HUMANO</t>
  </si>
  <si>
    <t>NEIVA -ESPECIALIZACION EN ESTANDARES INTERNACIONALES DE INFORMACION FINANCIERA Y DE ASEGURAMIENTO</t>
  </si>
  <si>
    <t>NEIVA- MAESTRIA EN ADMINISTRACION DE EMPRESAS</t>
  </si>
  <si>
    <t>NEIVA- MAESTRIA EN GERENCIA INTEGRAL DE PROYECTOS</t>
  </si>
  <si>
    <t>NEIVA- MAESTRIA EN GERENCIA TRIBUTARIA</t>
  </si>
  <si>
    <t>ESPECIALIZACION EN ENFERMERIA EN CUIDADO CRITICO</t>
  </si>
  <si>
    <t xml:space="preserve">ESPECIALIZACION EN MEDICINA CRITICA Y CUIDADO INTENSIVO  </t>
  </si>
  <si>
    <t>ESPECIALIZACION EN ENFERMERIA NEFROLOGIA Y UROLOGIA</t>
  </si>
  <si>
    <t xml:space="preserve">NEIVA - ESPECIALIZACION EN EPIDEMIOLOGIA </t>
  </si>
  <si>
    <t>NEIVA - MAESTRIA EN EPIDEMIOLOGIA</t>
  </si>
  <si>
    <t>NEIVA- DOCTORADO EN CIENCIAS DE LA SALUD</t>
  </si>
  <si>
    <t xml:space="preserve">NEIVA- MAESTRIA EN EDUCACION  </t>
  </si>
  <si>
    <t xml:space="preserve">NEIVA- MAESTRIA EN EDUCACION - CONVENIO </t>
  </si>
  <si>
    <t xml:space="preserve">NEIVA- MAESTRIA EN EDUCACION. AREA DE PROFUNDIZACIÓN:DOCENCIA E INVESTIGACIÓN UNIVERSITARIA </t>
  </si>
  <si>
    <t xml:space="preserve">NEIVA- MAESTRIA EN EDUCACION. ÁREA DE PROFUNDIZACIÓN: DISEÑO, GESTIÓN Y EVALUACIÓN CURRICULAR </t>
  </si>
  <si>
    <t xml:space="preserve">NEIVA - MAESTRIA EN DIDACTICA DEL INGLES  </t>
  </si>
  <si>
    <t xml:space="preserve">NEIVA - MAESTRIA EN EDUCACION FISICA </t>
  </si>
  <si>
    <t xml:space="preserve">NEIVA - MAESTRIA EN EDUCACION PARA LA INCLUSION  </t>
  </si>
  <si>
    <t xml:space="preserve">NEIVA - MAESTRIA EN EDUCACION Y CULTURA DE PAZ </t>
  </si>
  <si>
    <t>NEIVA- ESPECIALIZACION EN ESTADISTICA</t>
  </si>
  <si>
    <t>NEIVA - MAESTRIA EN DERECHO CONSTITUCIONAL YADMINISTRATIVO</t>
  </si>
  <si>
    <t>INSCRITOS, MATRICULADOS POR 1 VEZ Y TOTAL EN POSTGRADO POR GENERO 2021</t>
  </si>
  <si>
    <t>TECNOLOGIA EN DESARROLLO DE SOFTWARE - NEIVA</t>
  </si>
  <si>
    <t>TECNOLOGIA EN CONSTRUCCION DE OBRAS CIVILES - NEIVA</t>
  </si>
  <si>
    <t>TECNOLOGIA EN GESTION FINANCIERA - PROPIO - NEIVA</t>
  </si>
  <si>
    <t>LICENCIATURA EN CIENCIAS SOCIALES - NEIVA</t>
  </si>
  <si>
    <t xml:space="preserve">ADMINISTRACION DE EMPRESAS (NOCTURNA)  </t>
  </si>
  <si>
    <t xml:space="preserve">CONTADURIA PUBLICA (NOCTURNA)  </t>
  </si>
  <si>
    <t xml:space="preserve">INGENIERIA AGRICOLA </t>
  </si>
  <si>
    <t xml:space="preserve">LICENCIATURA EN EDUCACIÓN FÍSICA, RECREACIÓN Y DEPORTES  </t>
  </si>
  <si>
    <t xml:space="preserve">PSICOLOGIA  </t>
  </si>
  <si>
    <t xml:space="preserve">INGENIERIA AGRICOLA  </t>
  </si>
  <si>
    <t xml:space="preserve">DERECHO  </t>
  </si>
  <si>
    <t xml:space="preserve">ADMINISTRACION DE EMPRESAS (DIURNA)  </t>
  </si>
  <si>
    <t xml:space="preserve">ADMINISTRACION FINANCIERA  </t>
  </si>
  <si>
    <t xml:space="preserve">CONTADURIA PUBLICA (DIURNA)  </t>
  </si>
  <si>
    <t xml:space="preserve">ECONOMIA </t>
  </si>
  <si>
    <t xml:space="preserve">LICENCIATURA EN CIENCIAS NATURALES Y EDUCACION AMBIENTAL </t>
  </si>
  <si>
    <t xml:space="preserve">LICENCIATURA EN CIENCIAS NATURALES:FISICA, QUIMICA Y BIOLOGIA </t>
  </si>
  <si>
    <t xml:space="preserve">LICENCIATURA EN EDUCACION ARTISTICA </t>
  </si>
  <si>
    <t xml:space="preserve">LICENCIATURA EN EDUCACION FISICA, RECREACION Y DEPORTES  </t>
  </si>
  <si>
    <t xml:space="preserve">LICENCIATURA EN INGLES  </t>
  </si>
  <si>
    <t xml:space="preserve">LICENCIATURA EN LENGUA CASTELLANA </t>
  </si>
  <si>
    <t xml:space="preserve">LICENCIATURA EN EDUCACION INFANTIL  </t>
  </si>
  <si>
    <t xml:space="preserve">LICENCIATURA EN MATEMATICAS </t>
  </si>
  <si>
    <t xml:space="preserve">INGENIERIA AGROINDUSTRIAL </t>
  </si>
  <si>
    <t xml:space="preserve">INGENIERIA CIVIL  </t>
  </si>
  <si>
    <t xml:space="preserve">INGENIERIA DE PETROLEOS  </t>
  </si>
  <si>
    <t xml:space="preserve">INGENIERIA DE SOFTWARE  </t>
  </si>
  <si>
    <t xml:space="preserve">INGENIERIA ELECTRONICA </t>
  </si>
  <si>
    <t xml:space="preserve">BIOLOGIA APLICADA  </t>
  </si>
  <si>
    <t xml:space="preserve">FISICA - </t>
  </si>
  <si>
    <t xml:space="preserve">MATEMATICA APLICADA </t>
  </si>
  <si>
    <t xml:space="preserve">ENFERMERIA  </t>
  </si>
  <si>
    <t xml:space="preserve">MEDICINA  </t>
  </si>
  <si>
    <t xml:space="preserve">COMUNICACION SOCIAL Y PERIODISMO  </t>
  </si>
  <si>
    <t xml:space="preserve">ANTROPOLOGÍA </t>
  </si>
  <si>
    <t xml:space="preserve">CIENCIA POLITICA </t>
  </si>
  <si>
    <t xml:space="preserve">DERECHO (DIURNA)  </t>
  </si>
  <si>
    <t xml:space="preserve">DERECHO (NOCTURNA) </t>
  </si>
  <si>
    <t xml:space="preserve">ADMINISTRACION TURISTICA Y HOTELERA  </t>
  </si>
  <si>
    <t xml:space="preserve">LICENCIATURA EN EDUCACIÓN FÍSICA, RECREACIÓN Y DEPORTES </t>
  </si>
  <si>
    <t>SEMESTRE A - MATRICULADOS EN PREGRADO POR NIVEL ACADÉMICO, GENERO Y SEDE 2021</t>
  </si>
  <si>
    <t>NEIVA - TEC. EN GESTION FINANCIERA</t>
  </si>
  <si>
    <t>NEIVA - LICENCIATURA EN CIENCIAS NATURALES:FISICA, QUIMICA Y BIOLOGIA</t>
  </si>
  <si>
    <t>NEIVA - LICENCIATURA EN INGLES</t>
  </si>
  <si>
    <t>NEIVA - LICENCIATURA EN PEDAGOGIA INFANTIL</t>
  </si>
  <si>
    <t xml:space="preserve">GARZON - CONTADURIA PUBLICA (NOCTURNA) </t>
  </si>
  <si>
    <t xml:space="preserve">LA PLATA - CONTADURIA PUBLICA (NOCTURNA) </t>
  </si>
  <si>
    <t>LA PLATA - PSICOLOGIA</t>
  </si>
  <si>
    <t xml:space="preserve">PITALITO - CONTADURIA PUBLICA </t>
  </si>
  <si>
    <t xml:space="preserve">PITALITO - COMUNICACION SOCIAL Y PERIODISMO </t>
  </si>
  <si>
    <t>SEMESTRE B  2021 - MATRICULADOS EN PREGRADO POR NIVEL ACADÉMICO, GENERO Y SEDE</t>
  </si>
  <si>
    <t xml:space="preserve">NEIVA - ADMINISTRACION DE EMPRESAS (DIURNA)  </t>
  </si>
  <si>
    <t xml:space="preserve">NEIVA - ADMINISTRACION DE EMPRESAS (NOCTURNA) </t>
  </si>
  <si>
    <t xml:space="preserve">GARZON - ADMINISTRACION DE EMPRESAS (NOCTURNA) </t>
  </si>
  <si>
    <t xml:space="preserve">LA PLATA - ADMINISTRACION DE EMPRESAS (NOCTURNA) </t>
  </si>
  <si>
    <t xml:space="preserve">PITALITO - ADMINISTRACION DE EMPRESAS (NOCTURNA)  </t>
  </si>
  <si>
    <t xml:space="preserve">NEIVA - ADMINISTRACION FINANCIERA - CICLO PROFESIONAL - PROPIO  </t>
  </si>
  <si>
    <t xml:space="preserve">NEIVA - CONTADURIA PUBLICA (DIURNA)  </t>
  </si>
  <si>
    <t xml:space="preserve">NEIVA - CONTADURIA PUBLICA (NOCTURNA) </t>
  </si>
  <si>
    <t xml:space="preserve">PITALITO - CONTADURIA PUBLICA (DIURNA) </t>
  </si>
  <si>
    <t xml:space="preserve">NEIVA - ECONOMIA </t>
  </si>
  <si>
    <t>NEIVA - TECNOLOGIA EN GESTION FINANCIERA - PROPIO</t>
  </si>
  <si>
    <t xml:space="preserve">NEIVA - ENFERMERIA  </t>
  </si>
  <si>
    <t xml:space="preserve">NEIVA - MEDICINA  </t>
  </si>
  <si>
    <t xml:space="preserve">NEIVA - INGENIERIA AGRICOLA </t>
  </si>
  <si>
    <t xml:space="preserve">GARZON - INGENIERIA AGRICOLA </t>
  </si>
  <si>
    <t xml:space="preserve">PITALITO - INGENIERIA AGRICOLA  </t>
  </si>
  <si>
    <t xml:space="preserve">NEIVA - INGENIERIA AGROINDUSTRIAL </t>
  </si>
  <si>
    <t xml:space="preserve">NEIVA - INGENIERIA CIVIL </t>
  </si>
  <si>
    <t xml:space="preserve">NEIVA - INGENIERIA DE PETROLEOS  </t>
  </si>
  <si>
    <t xml:space="preserve">NEIVA - INGENIERIA DE SOFTWARE  </t>
  </si>
  <si>
    <t xml:space="preserve">NEIVA - INGENIERIA ELECTRONICA </t>
  </si>
  <si>
    <t xml:space="preserve">NEIVA - TECNOLOGIA EN DESARROLLO DE SOFTWARE  </t>
  </si>
  <si>
    <t xml:space="preserve">NEIVA - TEC. EN CONSTRUCCION DE OBRAS CIVILES </t>
  </si>
  <si>
    <t xml:space="preserve">NEIVA - LICENCIATURA EN CIENCIAS NATURALES Y EDUCACION AMBIENTAL  </t>
  </si>
  <si>
    <t xml:space="preserve">NEIVA - LICENCIATURA EN CIENCIAS NATURALES:FISICA, QUIMICA Y BIOLOGIA  </t>
  </si>
  <si>
    <t xml:space="preserve">NEIVA - LICENCIATURA EN CIENCIAS SOCIALES </t>
  </si>
  <si>
    <t xml:space="preserve">NEIVA - LICENCIATURA EN EDUCACION ARTISTICA Y CULTURAL  </t>
  </si>
  <si>
    <t>NEIVA - LICENCIATURA EN EDUCACION BASICA CON ENFASIS EN HUMANIDADES, LENGUA EXTRANJERA-INGLES</t>
  </si>
  <si>
    <t>NEIVA- LICENCIATURA EN EDUCACION FÌSICA, RECREACION Y DEPORTE</t>
  </si>
  <si>
    <t>GARZON - LICENCIATURA EN EDUCACION FÌSICA, RECREACION Y DEPORTE</t>
  </si>
  <si>
    <t>LA PLATA - LICENCIATURA EN EDUCACION FÌSICA, RECREACION Y DEPORTE</t>
  </si>
  <si>
    <t>PITALITO - LICENCIATURA EN EDUCACION FÌSICA, RECREACION Y DEPORTE</t>
  </si>
  <si>
    <t xml:space="preserve">NEIVA - LICENCIATURA EN EDUCACION BASICA CON ENFASIS EN HUMANIDADES LENGUA CASTELLANA  </t>
  </si>
  <si>
    <t xml:space="preserve">NEIVA - LICENCIATURA EN EDUCACION INFANTIL </t>
  </si>
  <si>
    <t xml:space="preserve">NEIVA - COMUNICACION SOCIAL Y PERIODISMO - </t>
  </si>
  <si>
    <t xml:space="preserve">PITALITO - COMUNICACION SOCIAL Y PERIODISMO  </t>
  </si>
  <si>
    <t xml:space="preserve">NEIVA - PSICOLOGIA  </t>
  </si>
  <si>
    <t xml:space="preserve">LA PLATA - PSICOLOGIA  </t>
  </si>
  <si>
    <t>ANTROPOLOGÌA</t>
  </si>
  <si>
    <t xml:space="preserve">NEIVA - FISICA </t>
  </si>
  <si>
    <t xml:space="preserve">NEIVA - MATEMATICA APLICADA  </t>
  </si>
  <si>
    <t xml:space="preserve">NEIVA - BIOLOGIA APLICADA  </t>
  </si>
  <si>
    <t xml:space="preserve">NEIVA - CIENCIA POLITICA  </t>
  </si>
  <si>
    <t xml:space="preserve">NEIVA - DERECHO (NOCTURNA)  </t>
  </si>
  <si>
    <t xml:space="preserve">GARZON - DERECHO  </t>
  </si>
  <si>
    <t>MATRICULA TOTAL EN PREGRADO POR GENERO  2021</t>
  </si>
  <si>
    <t>LICENCIATURA EN CIENCIAS SOCIELES</t>
  </si>
  <si>
    <t>LICENCIATURA EN EDUCACION FISICA, RECREACION Y DEPORETE</t>
  </si>
  <si>
    <t>PITALITO - CONTADURIA PUBLICA (DIURNA)</t>
  </si>
  <si>
    <t>LICENCIATURA EN CIENCIAS NATURALES:FISICA, QUIMICA Y BIOLOGIA</t>
  </si>
  <si>
    <t>LICENCIATURA EN EDUCACION ARTISTICA Y CULTURAL</t>
  </si>
  <si>
    <t>LICENCIATURA EN INGLES</t>
  </si>
  <si>
    <t>LICENCIATURA EN EDUCACION FISICA, RECREACION Y DEPORTE</t>
  </si>
  <si>
    <t>LICENCIATURA EN LENGUA CASTELLANA</t>
  </si>
  <si>
    <t>SEMESTRE A  2021 - MATRICULADOS  EN PREGRADO SEGÚN ESTRATO SOCIOECONÓMICO</t>
  </si>
  <si>
    <t>GARZÓN-  LICENCIATURA EN EDUCACIÓN FÍSICA, RECREACIÓN Y DEPORTES</t>
  </si>
  <si>
    <t>NEIVA- ANTROPOLOGIA</t>
  </si>
  <si>
    <t>SEMESTRE B - MATRICULADOS  EN PREGRADO SEGÚN ESTRATO SOCIOECONÓMICO  2021</t>
  </si>
  <si>
    <t xml:space="preserve">NEIVA- ESPECIALIZACION EN ALTA GERENCIA  </t>
  </si>
  <si>
    <t xml:space="preserve">NEIVA - ESPECIALIZACION EN GERENCIA DE MERCADEO ESTRATEGICO </t>
  </si>
  <si>
    <t xml:space="preserve">NEIVA - ESPECIALIZACION EN GERENCIA TRIBUTARIA </t>
  </si>
  <si>
    <t xml:space="preserve">NEIVA - ESPECIALIZACION EN GESTION FINANCIERA </t>
  </si>
  <si>
    <t xml:space="preserve">NEIVA - ESPECIALIZACION EN REVISORIA FISCAL Y AUDITORIA  </t>
  </si>
  <si>
    <t>NEIVA - ESPECIALIZACION EN TALENTO HUMANO</t>
  </si>
  <si>
    <t xml:space="preserve">NEIVA- ESPECIALIZACION EN ESTANDARES INTERNACIONALES DE INFORMACION FINANCIERA Y DE ASEGURAMIENTO </t>
  </si>
  <si>
    <t xml:space="preserve">NIEVA- MAESTRIA EN ADMINISTRACION DE EMPRESAS </t>
  </si>
  <si>
    <t xml:space="preserve">NEIVA MAESTRIA EN GERENCIA INTEGRAL DE PROYECTOS </t>
  </si>
  <si>
    <t xml:space="preserve">NEIVA- MAESTRIA EN GERENCIA TRIBUTARIA </t>
  </si>
  <si>
    <t xml:space="preserve">NEIVA- ESPECIALIZACION EN MEDICINA CRITICA Y CUIDADO INTENSIVO  </t>
  </si>
  <si>
    <t xml:space="preserve">NEIVA - ESPECIALIZACION EN ENFERMERIA EN CUIDADO CRITICO  </t>
  </si>
  <si>
    <t xml:space="preserve">NEIVA - ESPECIALIZACION EN ENFERMERIA NEFROLOGICA Y UROLOGICA  </t>
  </si>
  <si>
    <t xml:space="preserve">NEIVA - ESPECIALIZACION EN EPIDEMIOLOGIA  </t>
  </si>
  <si>
    <t xml:space="preserve">NEIVA - ESPECIALIZACION EN ANESTESIOLOGIA Y REANIMACION </t>
  </si>
  <si>
    <t xml:space="preserve">NEIVA - ESPECIALIZACION EN CIRUGIA GENERAL </t>
  </si>
  <si>
    <t xml:space="preserve">NEIVA - ESPECIALIZACION EN MEDICINA INTERNA </t>
  </si>
  <si>
    <t xml:space="preserve">NEIVA - ESPECIALIZACION EN PEDIATRIA  </t>
  </si>
  <si>
    <t xml:space="preserve">NEIVA - ESPECIALIZACION GINECOLOGIA Y OBSTETRICIA </t>
  </si>
  <si>
    <t xml:space="preserve">NEIVA - MAESTRIA EN EPIDEMIOLOGIA </t>
  </si>
  <si>
    <t>NEIVA - MAESTRIA EN NEUROPSICOLOGIA CLINICA</t>
  </si>
  <si>
    <t xml:space="preserve">NEIVA- DOCTORADO EN CIENCIAS DE LA SALUD  </t>
  </si>
  <si>
    <t xml:space="preserve">NEIVA- MAESTRIA EN INGENIERIA DE PETROLEOS </t>
  </si>
  <si>
    <t xml:space="preserve">NEIVA- MAESTRIA EN INGENIERIA Y GESTION AMBIENTAL </t>
  </si>
  <si>
    <t xml:space="preserve">NEIVA - MAESTRIA EN CIENCIA Y TECNOLOGIA DEL CAFÉ </t>
  </si>
  <si>
    <t xml:space="preserve">NEIVA- DOCTORADO EN AGROINDUSTRIA Y DESARROLLO AGRICOLA SOSTENIBLE  </t>
  </si>
  <si>
    <t>NEIVA - MAESTRIA EN EDUCACION Y CULTURA DE PAZ -EN CONVENIO MINCIENCAS</t>
  </si>
  <si>
    <t>NEIVA - MAESTRIA EN EDUCACION POR EL ARTE</t>
  </si>
  <si>
    <t xml:space="preserve">NEIVA- DOCTORADO EN EDUCACION Y CULTURA AMBIENTAL </t>
  </si>
  <si>
    <t xml:space="preserve">NEIVA- MAESTRIA EN ESTUDIOS INTERDISCIPLINARIOS DE LA COMPLEJIDAD </t>
  </si>
  <si>
    <t xml:space="preserve">NEIVA- ESPECIALIZACION EN ESTADISTICA </t>
  </si>
  <si>
    <t xml:space="preserve">NEIVA - MAESTRIA CONFLICTO, TERRITORIO Y CULTURA  </t>
  </si>
  <si>
    <t xml:space="preserve">NEIVA -ESPECIALIZACION EN DERECHO ADTIVO  </t>
  </si>
  <si>
    <t xml:space="preserve">NEIVA - MAESTRIA EN DERECHO PRIVADO  </t>
  </si>
  <si>
    <t xml:space="preserve">NEIVA - MAESTRIA EN DERECHO PUBLICO </t>
  </si>
  <si>
    <t xml:space="preserve">   NEIVA -MAESTRIA EN DERECHO CONSTITUCIONAL Y ADTIVO  </t>
  </si>
  <si>
    <t>MATRICULA TOTAL EN POSTGRADO POR GENERO 2021</t>
  </si>
  <si>
    <t>MAESTRÍA EN GERENCIA TRIBUTARIA</t>
  </si>
  <si>
    <t>ESPECIALIZACION ESTANDARES INTERNACIONALES DE INFORMACION FINANCIERA Y DE ASEGURAMIENTO</t>
  </si>
  <si>
    <t>MAESTRÍA EN NEUROPSICOLOGÍA CLÍNICA</t>
  </si>
  <si>
    <t>MAESTRÍA EN CIENCIA Y TECNOLOGIA DEL CAFE - NEIVA</t>
  </si>
  <si>
    <t>NEIVA - MAESTRÍA EN DERECHO PÙBLICO</t>
  </si>
  <si>
    <t xml:space="preserve">NEIVA - MAESTRÍA EN DERECHO PRIVADO </t>
  </si>
  <si>
    <t>NEIVA - MAESTRÍA EN DERECHO CONSTITUCIONAL Y ADMINISTRATIVO</t>
  </si>
  <si>
    <t xml:space="preserve">NEIVA - ESPECIALIZACION EN DERECHO ADMINISTRATIVO </t>
  </si>
  <si>
    <t xml:space="preserve">NEIVA - TEC. EN CONSTRUCCION DE OBRAS CIVILES  </t>
  </si>
  <si>
    <t xml:space="preserve">NEIVA - TECNOLOGIA EN DESARROLLO DE SOFTWARE </t>
  </si>
  <si>
    <t xml:space="preserve">NEIVA - TECNOLOGIA EN GESTION FINANCIERA - PROPIO </t>
  </si>
  <si>
    <t xml:space="preserve">NEIVA - ADMINISTRACION FINANCIERA - CICLO PROFESIONAL - PROPIO </t>
  </si>
  <si>
    <t xml:space="preserve">NEIVA - INGENIERIA AGROINDUSTRIAL  </t>
  </si>
  <si>
    <t xml:space="preserve">NEIVA - INGENIERIA DE PETROLEOS </t>
  </si>
  <si>
    <t xml:space="preserve">NEIVA - INGENIERIA ELECTRONICA  </t>
  </si>
  <si>
    <t xml:space="preserve">NEIVA - LICENCIATURA EN CIENCIAS NATURALES Y EDUCACION AMBIENTAL </t>
  </si>
  <si>
    <t xml:space="preserve">NEIVA - LICENCIATURA EN CIENCIAS NATURALES:FISICA, QUIMICA Y BIOLOGIA </t>
  </si>
  <si>
    <t xml:space="preserve">NEIVA - LICENCIATURA EN CIENCIAS SOCIALES  </t>
  </si>
  <si>
    <t xml:space="preserve">NEIVA - LICENCIATURA EN EDUCACION ARTISTICA  </t>
  </si>
  <si>
    <t xml:space="preserve">NEIVA - LICENCIATURA EN EDUCACION FISICA, RECREACION Y DEPORTES  </t>
  </si>
  <si>
    <t xml:space="preserve">NEIVA - LICENCIATURA EN INGLES  </t>
  </si>
  <si>
    <t xml:space="preserve">NEIVA - LICENCIATURA EN LITERATURA Y LENGUA CASTELLANA  </t>
  </si>
  <si>
    <t xml:space="preserve">NEIVA - LICENCIATURA EN MATEMATICAS  </t>
  </si>
  <si>
    <t xml:space="preserve">NEIVA - LICENCIATURA EN EDUCACION INFANTIL  </t>
  </si>
  <si>
    <t xml:space="preserve">NEIVA - COMUNICACION SOCIAL Y PERIODISMO  </t>
  </si>
  <si>
    <t xml:space="preserve">NEIVA - PSICOLOGIA </t>
  </si>
  <si>
    <t xml:space="preserve">NEIVA - ANTROPOLOGÍA  </t>
  </si>
  <si>
    <t xml:space="preserve">NEIVA - MEDICINA </t>
  </si>
  <si>
    <t xml:space="preserve">NEIVA - MATEMATICA APLICADA </t>
  </si>
  <si>
    <t xml:space="preserve">NEIVA - BIOLOGIA APLICADA </t>
  </si>
  <si>
    <t xml:space="preserve">GARZON - ADMINISTRACION DE EMPRESAS (NOCTURNA)  </t>
  </si>
  <si>
    <t xml:space="preserve">GARZON - CONTADURIA PUBLICA (NOCTURNA)  </t>
  </si>
  <si>
    <t xml:space="preserve">GARZON - INGENIERIA AGRICOLA  </t>
  </si>
  <si>
    <t xml:space="preserve">GARZON - LICENCIATURA EN EDUCACIÓN FÍSICA, RECREACIÓN Y DEPORTES  </t>
  </si>
  <si>
    <t xml:space="preserve">GARZON - LICENCIATURA EN PEDAGOGIA INFANTIL </t>
  </si>
  <si>
    <t xml:space="preserve">LA PLATA - ADMINISTRACION DE EMPRESAS (NOCTURNA)  </t>
  </si>
  <si>
    <t xml:space="preserve">LA PLATA - CONTADURIA PUBLICA (NOCTURNA)  </t>
  </si>
  <si>
    <t xml:space="preserve">LA PLATA - INGENIERIA AGRICOLA </t>
  </si>
  <si>
    <t xml:space="preserve">LA PLATA - LICENCIATURA EN EDUCACIÓN FÍSICA, RECREACIÓN Y DEPORTES   </t>
  </si>
  <si>
    <t xml:space="preserve">LA PLATA - PSICOLOGIA </t>
  </si>
  <si>
    <t xml:space="preserve">PITALITO - ADMINISTRACION DE EMPRESAS (NOCTURNA) </t>
  </si>
  <si>
    <t xml:space="preserve">PITALITO - ADMINISTRACION TURISTICA Y HOTELERA </t>
  </si>
  <si>
    <t xml:space="preserve">PITALITO - CONTADURIA PUBLICA (NOCTURNA) </t>
  </si>
  <si>
    <t xml:space="preserve">PITALITO - LICENCIATURA EN EDUCACIÓN FÍSICA, RECREACIÓN Y DEPORTES  </t>
  </si>
  <si>
    <t>SEMESTRE A  2021 - MATRICULADOS EN PREGRADO  POR MODALIDAD DE INGRESO</t>
  </si>
  <si>
    <t xml:space="preserve">NEIVA--TECNOLOGIA EN DESARROLLO DE SOFTWARE </t>
  </si>
  <si>
    <t xml:space="preserve">NEIVA--TECNOLOGIA EN CONSTRUCCION DE OBRAS CIVILES </t>
  </si>
  <si>
    <t xml:space="preserve">NEIVA--TECNOLOGIA EN GESTION FINANCIERA - PROPIO </t>
  </si>
  <si>
    <t xml:space="preserve">NEIVA--ADMINISTRACION DE EMPRESAS (DIURNA) </t>
  </si>
  <si>
    <t xml:space="preserve">NEIVA--ADMINISTRACION DE EMPRESAS (NOCTURNA) </t>
  </si>
  <si>
    <t xml:space="preserve">NEIVA--CONTADURIA PUBLICA (DIURNA) </t>
  </si>
  <si>
    <t xml:space="preserve">NEIVA--CONTADURIA PUBLICA (NOCTURNA) </t>
  </si>
  <si>
    <t xml:space="preserve">NEIVA--ECONOMIA </t>
  </si>
  <si>
    <t xml:space="preserve">NEIVA--ADMINISTRACION FINANCIERA </t>
  </si>
  <si>
    <t xml:space="preserve">NEIVA--INGENIERIA AGRICOLA </t>
  </si>
  <si>
    <t xml:space="preserve">NEIVA--INGENIERIA DE PETROLEOS </t>
  </si>
  <si>
    <t xml:space="preserve">NEIVA--INGENIERIA ELECTRONICA </t>
  </si>
  <si>
    <t xml:space="preserve">NEIVA--INGENIERIA DE SOFTWARE </t>
  </si>
  <si>
    <t xml:space="preserve">NEIVA--INGENIERIA CIVIL </t>
  </si>
  <si>
    <t xml:space="preserve">NEIVA--INGENIERIA AGROINDUSTRIAL </t>
  </si>
  <si>
    <t xml:space="preserve">NEIVA--LICENCIATURA EN CIENCIAS NATURALES Y EDUCACION AMBIENTAL </t>
  </si>
  <si>
    <t xml:space="preserve">NEIVA--LICENCIATURA EN CIENCIAS NATURALES:FISICA, QUIMICA Y BIOLOGIA </t>
  </si>
  <si>
    <t xml:space="preserve">NEIVA--LICENCIATURA EN CIENCIAS SOCIALES </t>
  </si>
  <si>
    <t xml:space="preserve">NEIVA--LICENCIATURA EN EDUCACION ARTISTICA </t>
  </si>
  <si>
    <t xml:space="preserve">NEIVA--LICENCIATURA EN EDUCACION FISICA, RECREACION Y DEPORTES </t>
  </si>
  <si>
    <t xml:space="preserve">NEIVA--LICENCIATURA EN INGLES </t>
  </si>
  <si>
    <t xml:space="preserve">NEIVA--LICENCIATURA EN LENGUA CASTELLANA </t>
  </si>
  <si>
    <t xml:space="preserve">NEIVA--LICENCIATURA EN EDUCACION INFANTIL </t>
  </si>
  <si>
    <t xml:space="preserve">NEIVA--LICENCIATURA EN MATEMATICAS </t>
  </si>
  <si>
    <t xml:space="preserve">NEIVA--MATEMATICA APLICADA </t>
  </si>
  <si>
    <t xml:space="preserve">NEIVA--FISICA </t>
  </si>
  <si>
    <t xml:space="preserve">NEIVA--BIOLOGIA APLICADA </t>
  </si>
  <si>
    <t xml:space="preserve">NEIVA--ENFERMERIA </t>
  </si>
  <si>
    <t xml:space="preserve">NEIVA--MEDICINA </t>
  </si>
  <si>
    <t xml:space="preserve">NEIVA--COMUNICACION SOCIAL Y PERIODISMO </t>
  </si>
  <si>
    <t xml:space="preserve">NEIVA--PSICOLOGIA </t>
  </si>
  <si>
    <t xml:space="preserve">NEIVA--ANTROPOLOGÍA </t>
  </si>
  <si>
    <t xml:space="preserve">NEIVA--DERECHO (DIURNA) </t>
  </si>
  <si>
    <t xml:space="preserve">NEIVA--DERECHO (NOCTURNA) </t>
  </si>
  <si>
    <t xml:space="preserve">NEIVA--CIENCIA POLITICA </t>
  </si>
  <si>
    <t xml:space="preserve">GARZON--ADMINISTRACION DE EMPRESAS (NOCTURNA) </t>
  </si>
  <si>
    <t xml:space="preserve">GARZON--CONTADURIA PUBLICA (NOCTURNA) Sede Garzón </t>
  </si>
  <si>
    <t xml:space="preserve">GARZON--LICENCIATURA EN EDUCACIÓN FÍSICA, RECREACIÓN Y DEPORTES </t>
  </si>
  <si>
    <t xml:space="preserve">GARZON--INGENIERIA AGRICOLA </t>
  </si>
  <si>
    <t xml:space="preserve">GARZON--DERECHO </t>
  </si>
  <si>
    <t xml:space="preserve">LA PLATA--ADMINISTRACION DE EMPRESAS (NOCTURNA) </t>
  </si>
  <si>
    <t xml:space="preserve">LA PLATA--CONTADURIA PUBLICA (NOCTURNA) Sede La Plata </t>
  </si>
  <si>
    <t xml:space="preserve">LA PLATA--LICENCIATURA EN EDUCACIÓN FÍSICA, RECREACIÓN Y DEPORTES </t>
  </si>
  <si>
    <t xml:space="preserve">LA PLATA--INGENIERIA AGRICOLA </t>
  </si>
  <si>
    <t xml:space="preserve">LA PLATA--PSICOLOGIA </t>
  </si>
  <si>
    <t xml:space="preserve">PITALITO--ADMINISTRACION DE EMPRESAS (NOCTURNA) </t>
  </si>
  <si>
    <t xml:space="preserve">PITALITO--ADMINISTRACION TURISTICA Y HOTELERA </t>
  </si>
  <si>
    <t xml:space="preserve">PITALITO--CONTADURIA PUBLICA (NOCTURNA) Sede Pitalito </t>
  </si>
  <si>
    <t xml:space="preserve">PITALITO--COMUNICACION SOCIAL Y PERIODISMO  </t>
  </si>
  <si>
    <t xml:space="preserve">PITALITO--LICENCIATURA EN EDUCACION  FISICA, RECREACION Y DEPORTE </t>
  </si>
  <si>
    <t xml:space="preserve">PITALITO--INGENIERIA AGRICOLA </t>
  </si>
  <si>
    <t xml:space="preserve">PITALITO--DERECHO </t>
  </si>
  <si>
    <t>GARZON - LICENCIATURA EN EDUCACION FISICA, RECREACION Y DEPORTE</t>
  </si>
  <si>
    <t>LA PLATA - LICENCIATURA EN EDUCACION FISICA, RECREACION Y DEPORTE</t>
  </si>
  <si>
    <t>PITALITO - ADMINISTRACION TURISTICA Y HOTELERA</t>
  </si>
  <si>
    <t>TOTAL ESTUDIANTES MATRICULADOS POR MUNICIPIOS - SEMESTRE A 2021</t>
  </si>
  <si>
    <t>NEIVA--LICENCIATURA EN EDUCACION ARTISTICA</t>
  </si>
  <si>
    <t xml:space="preserve">NEIVA--LICENCIATURA EN EDUCACION FISICA, RECREACION Y DEPORTE </t>
  </si>
  <si>
    <t>NEIVA--LICENCIATURA EN INGLES</t>
  </si>
  <si>
    <t>NEIVA--LICENCIATURA EN LENGUA CASTELLANA</t>
  </si>
  <si>
    <t xml:space="preserve">NEIVA--LICENCIATURA EN PEDAGOGIA INFANTIL </t>
  </si>
  <si>
    <t xml:space="preserve">NEIVA--LICENCIATURA EN MATEMATICA </t>
  </si>
  <si>
    <t xml:space="preserve">LA PLATA--CONTADURIA PUBLICA (NOCTURNA)  </t>
  </si>
  <si>
    <t xml:space="preserve">PITALITO--CONTADURIA PUBLICA </t>
  </si>
  <si>
    <t xml:space="preserve">PITALITO--LICENCIATURA EN EDUCACIÓN FÍSICA, RECREACIÓN Y DEPORTES </t>
  </si>
  <si>
    <t xml:space="preserve">PITALITO--COMUNICACION SOCIAL Y PERIODISMO </t>
  </si>
  <si>
    <t>TOTAL ESTUDIANTES MATRICULADOS POR MUNICIPIOS - SEMESTRE B  2021</t>
  </si>
  <si>
    <t>GRAFICA MATRICULA TOTAL POR MUNICIPIO 2021</t>
  </si>
  <si>
    <t>NEIVA - TECNOLOGIA EN GESTION  FINANCIERA </t>
  </si>
  <si>
    <t>NEIVA- LICENCIATURA EN CIENCIAS SOCIALES</t>
  </si>
  <si>
    <t>NEIVA- BILOGÍA APLICADA</t>
  </si>
  <si>
    <t>NEIVA- ANTROPOLOGÍA</t>
  </si>
  <si>
    <t>PITALITO - LICENCIATURA EN EDUCACION FISICA, RECREACION Y DEPORTE</t>
  </si>
  <si>
    <t>NORTE DE SANTANDER</t>
  </si>
  <si>
    <t>TOTAL ESTUDIANTES MATRICULADOS POR DEPARTAMENTOS - SEMESTRE A 2021</t>
  </si>
  <si>
    <t>TOTAL ESTUDIANTES MATRICULADOS POR DEPARTAMENTOS - SEMESTRE B 2021</t>
  </si>
  <si>
    <t>26.4%</t>
  </si>
  <si>
    <t>30.1%</t>
  </si>
  <si>
    <t>14.2%</t>
  </si>
  <si>
    <t>DECANO UNIVERSIDAD G-17</t>
  </si>
  <si>
    <t>DIRECTORES DE CENTRO G-6</t>
  </si>
  <si>
    <t>DIRECTOR ADMINISTRATIVO DE BIENESTAR
UNIVERSITARIO G-10</t>
  </si>
  <si>
    <t>RECTOR DE LA UNIVERSIDAD G-22</t>
  </si>
  <si>
    <t>JEFE DE OFICINA CONTROL INTERNO G-13</t>
  </si>
  <si>
    <t>DIRECTOR ADMINISTRATIVO CONTROL INTERNO 
DISCIPLINARIO G-17</t>
  </si>
  <si>
    <t>SECRETARIO GENERAL G-17</t>
  </si>
  <si>
    <t>VICERRECTOR DE UNIVERSIDAD G-19</t>
  </si>
  <si>
    <t>DIRECTOR ADMINISTRATIVO DE PROYECCIÓN 
SOCIAL Y PROYECTOS ESPECIALES G-10</t>
  </si>
  <si>
    <t>JEFE DE OFICINA CONTRATACIÓN G -10</t>
  </si>
  <si>
    <t xml:space="preserve">JEFE DE OFICINA ASEGURAMIENTO DE LA CALIDAD G-10 </t>
  </si>
  <si>
    <t>JEFE DE OFICINA TALENTO HUMANO G-10</t>
  </si>
  <si>
    <t>JEFE DE OFICINA FINANCIERA Y DE RECURSOS FÍSICOS G -10</t>
  </si>
  <si>
    <t>JEFE DE OFICINA RELACIONES NACIONALES E INTERNACIONALES G-10</t>
  </si>
  <si>
    <t>OFICIALES</t>
  </si>
  <si>
    <t>JEFE DE OFICINA ASESORA JURIDICA G-11</t>
  </si>
  <si>
    <t>JEFE DE OFICINA ASESORA PLANEACIÓN G-11</t>
  </si>
  <si>
    <t>MÉDICO G-19</t>
  </si>
  <si>
    <t>ODONTÓLOGO G-19</t>
  </si>
  <si>
    <t>PROFESIONAL DE GESTIÓN INSTITUCIONAL G-19, 
G-21, Y G-22</t>
  </si>
  <si>
    <t>PROFESIONAL ESPECIALIZADO G-17 Y G-19</t>
  </si>
  <si>
    <t>PROFESIONAL UNIVERSITARIO G-11</t>
  </si>
  <si>
    <t>TÉCNICO ADMINISTRATIVO G-16</t>
  </si>
  <si>
    <t>TÉCNICO OPERATIVO G-16 Y G-17</t>
  </si>
  <si>
    <t>AUXILIAR ADMINISTRATIVO G-18 y G-23</t>
  </si>
  <si>
    <t>CELADOR G -14</t>
  </si>
  <si>
    <t>CONDUCTOR MECÁNICO G-19</t>
  </si>
  <si>
    <t>ENFERMERO AUXILIAR G-19</t>
  </si>
  <si>
    <t>OPERARIO CALIFICADO   G-19 Y G-20</t>
  </si>
  <si>
    <t>SECRETARIO EJECUTIVO   G-23 Y G-24</t>
  </si>
  <si>
    <t xml:space="preserve">OTRAS </t>
  </si>
  <si>
    <t>DETALLE PERSONAL ADMINISTRATIVO - SEMESTRE A 2021</t>
  </si>
  <si>
    <t>DIRECTOR ADMINISTRATIVO DE BIENESTAR
UNIVERSITARIO</t>
  </si>
  <si>
    <t>JEFE DE OFICINA CONTROL INTERNO</t>
  </si>
  <si>
    <t>DIRECTOR ADMINISTRATIVO CONTROL INTERNO
 DISCIPLINARIO</t>
  </si>
  <si>
    <t>DIRECTOR ADMINISTRATIVO DE PROYECCIÓN SOCIAL Y PROYECTOS ESPECIALES</t>
  </si>
  <si>
    <t xml:space="preserve">JEFE DE OFICINA CONTRATACION </t>
  </si>
  <si>
    <t xml:space="preserve">JEFE DE OFICINA ASEGURAMIENTO DE LA CALIDAD </t>
  </si>
  <si>
    <t xml:space="preserve">JEFE DE OFICINA TALENTO HUMANO </t>
  </si>
  <si>
    <t xml:space="preserve">JEFE DE OFICINA FINANCIERA Y DE RECURSOS FÍSICOS </t>
  </si>
  <si>
    <t xml:space="preserve">JEFE DE OFICINA RELACIONES NACIONALES E INTERNACIONALES </t>
  </si>
  <si>
    <t xml:space="preserve">JEFE DE OFICINA ASESORA JURIDICA </t>
  </si>
  <si>
    <t xml:space="preserve">JEFE DE OFICINA ASESORA PLANEACIÓN </t>
  </si>
  <si>
    <t>DETALLE PERSONAL ADMINISTRATIVO - SEMESTRE B 2021</t>
  </si>
  <si>
    <t>ADMINISTRACIÓN TURISTICA Y HOTELERA</t>
  </si>
  <si>
    <t>LIC. EN CIENCIAS SOCIALES</t>
  </si>
  <si>
    <t>DOCENTES SEGÚN DEDICACIÓN - SEMESTRE A 2021</t>
  </si>
  <si>
    <t xml:space="preserve">PROGRAMA ADMINISTRACION TURISTICA Y HOTELERA </t>
  </si>
  <si>
    <t>PROGRAMA DE ADMINISTRACION DE EMPRESAS</t>
  </si>
  <si>
    <t>PROGRAMA DE CONTADURIA PUBLICA</t>
  </si>
  <si>
    <t>PROGRAMA DE ECONOMIA</t>
  </si>
  <si>
    <t>PROGRAMA EN GESTION FINANCIERA (CICLO PROFESIONAL)</t>
  </si>
  <si>
    <t xml:space="preserve">PROGRAMA DE TECNOLOGIA EN GESTION FINANCIERA </t>
  </si>
  <si>
    <t>PROGRAMA DE ENFERMERIA</t>
  </si>
  <si>
    <t>PROGRAMA DE MEDICINA CIENCIAS BASICAS</t>
  </si>
  <si>
    <t>DEPARTAMENTO DE MEDICINA CIENCIAS CLINICAS</t>
  </si>
  <si>
    <t>DEPARTAMENTO DE MEDICINA SOCIAL Y PREVENTIVA</t>
  </si>
  <si>
    <t>PROGRAMA DE INGENIERIA AGRICOLA</t>
  </si>
  <si>
    <t>PROGRAMA DE INGENIERIA CIVIL</t>
  </si>
  <si>
    <t>PROGRAMA DE INGENIERIA DE PETROLEOS</t>
  </si>
  <si>
    <t>PROGRAMA DE INGENIERIA DE SOFTWARE</t>
  </si>
  <si>
    <t>PROGRAMA DE INGENIERIA ELECTRONICA</t>
  </si>
  <si>
    <t>PROGRAMA DE INGENIERIA AGROINDUSTRIAL OCASIO NAL</t>
  </si>
  <si>
    <t xml:space="preserve">PROGRAMA DE TECNOLOGIA EN DESARROLLO DE SOFTWARE </t>
  </si>
  <si>
    <t>PROGRAMA DE TECNOLOGIA EN OBRAS CIVILES</t>
  </si>
  <si>
    <t>PROGRAMA DE LICENCIATURA EN CIENCIAS NATURALES Y EDUCACION AMBIENTAL</t>
  </si>
  <si>
    <t>PROGRAMA DE LICENCIATURA EN CIENCIAS SOCIALES</t>
  </si>
  <si>
    <t>PROGRAMA DE LICENCIATURA EN EDUCACION FISICA</t>
  </si>
  <si>
    <t>PROGRAMA DE ARTES</t>
  </si>
  <si>
    <t>PROGRAMA DE LICENCIATURA EN LITERATURA Y LENGUA CASTELLANA</t>
  </si>
  <si>
    <t>PROGRAMA DE LICENCIATURA EN EDUCACION INFANTIL INTEGRADA</t>
  </si>
  <si>
    <t>PROGRAMA DE LICENCIATURA EN INGLES</t>
  </si>
  <si>
    <t>PROGRAMA DE LICENCIATURA EN MATEMATICAS</t>
  </si>
  <si>
    <t>PROGRAMA DE PSICOPEDAGOGIA</t>
  </si>
  <si>
    <t>PROGRAMA DE DERECHO</t>
  </si>
  <si>
    <t>PROGRAMA DE CIENCIA POLITICA</t>
  </si>
  <si>
    <t>PROGRAMA DE ANTROPOLOGÍA</t>
  </si>
  <si>
    <t>PROGRAMA DE COMUNICACION SOCIAL Y PERIODISMO</t>
  </si>
  <si>
    <t>PROGRAMA DE PSICOLOGIA</t>
  </si>
  <si>
    <t>DEPARTAMENTO DE MATEMATICAS Y ESTADISTICA</t>
  </si>
  <si>
    <t>DOCENTES SEGÚN DEDICACIÓN - SEMESTRE B 2021</t>
  </si>
  <si>
    <t>DOCENTES SEGÚN TITULO - SEMESTRE A 2021</t>
  </si>
  <si>
    <t>DOCENTES SEGÚN TITULO - SEMESTRE B 2021</t>
  </si>
  <si>
    <t>DOCENTE SEGÚN CATEGORÍA - SEMESTRE A 2021</t>
  </si>
  <si>
    <t>DOCENTE SEGÚN CATEGORÍA - SEMESTRE B 2021</t>
  </si>
  <si>
    <t>DOCENTES PLANTA SEGÚN GENERO - SEMESTRE A 2021</t>
  </si>
  <si>
    <t>DOCENTES PLANTA SEGÚN GENERO - SEMESTRE B 2021</t>
  </si>
  <si>
    <t>DOCENTES CATEDRA POR GENERO, TITULO Y CATEGORÍA - SEMESTRE A  2021</t>
  </si>
  <si>
    <t>PROGRAMA DE TECNOLOGIA EN GESTION FINANCIERA</t>
  </si>
  <si>
    <t>PROGRAMA DE MEDICINA CIENCIAS CLINICAS</t>
  </si>
  <si>
    <t>PROGRAMA DE MEDICINA SOCIAL Y PREVENTIVA</t>
  </si>
  <si>
    <t>PROGRAMA DE INGENIERIA AGROINDUSTRIAL</t>
  </si>
  <si>
    <t>PROGRAMA DE TECNOLOGIA EN DESARROLLO DE SOFTWARE</t>
  </si>
  <si>
    <t xml:space="preserve"> PROGRAMA DE LICENCIATURA EN EDUCACION FISICA</t>
  </si>
  <si>
    <t>PROGRAMA DE LICENCIATURA EN EDUCACION ARTISTICA</t>
  </si>
  <si>
    <t>DPTO O PROGRAMA DE LICENCIATURA EN LITERATURA Y LENGUA CASTELLANA</t>
  </si>
  <si>
    <t>DPTO O PROGRAMA DE LICENCIATURA EN EDUCACION INFANTIL</t>
  </si>
  <si>
    <t>DPTO O PROGRAMA DE LICENCIATURA EN INGLES</t>
  </si>
  <si>
    <t>DPTO O PROGRAMA DE LICENCIATURA EN MATEMATICAS</t>
  </si>
  <si>
    <t>DPTO O PROGRAMA DE PSICOPEDAGOGIA</t>
  </si>
  <si>
    <t>DPTO O PROGRAMA DE DERECHO</t>
  </si>
  <si>
    <t>DOCENTES CATEDRA POR GENERO, TITULO Y CATEGORÍA - SEMESTRE B  2021</t>
  </si>
  <si>
    <t>ADMINISTRACIÓN HOTELERIA Y TURISMO</t>
  </si>
  <si>
    <t>HORAS CATEDRA EQUIVALENTE A TIEMPO COMPLETO POR TITULO - SEMESTRE A 2021</t>
  </si>
  <si>
    <t>PROGRAMA DE LICENCIATURA EN EDUCACION INFANTIL</t>
  </si>
  <si>
    <t>DPTO. DE MEDICINA CIENCIAS CLINICAS</t>
  </si>
  <si>
    <t>DPTO. DE MEDICINA SOCIAL Y PREVENTIVA</t>
  </si>
  <si>
    <t>HORAS CATEDRA EQUIVALENTE A TIEMPO COMPLETO POR TITULO - SEMESTRE B  2021</t>
  </si>
  <si>
    <t>ADMON HOTELERIA Y TURISMO</t>
  </si>
  <si>
    <t>DOCENTES TIEMPO COMPLETO EQUIVALENTE - SEMESTRE A 2021</t>
  </si>
  <si>
    <t>DOCENTES TIEMPO COMPLETO EQUIVALENTE - SEMESTRE B 2021</t>
  </si>
  <si>
    <t>Categoría A</t>
  </si>
  <si>
    <t>Geosciences, Infraestructure, Productivity and Environment -Gipe</t>
  </si>
  <si>
    <t>FREDDY HUMBERO ESCOBAR MACUALO</t>
  </si>
  <si>
    <t>Categoría A1</t>
  </si>
  <si>
    <t>Hidroingenieria y Desarrollo Agropecuario</t>
  </si>
  <si>
    <t>EDUARDO PASTRANA</t>
  </si>
  <si>
    <t>Grupo de Tratamiento de Señales y Telecomunicaciones</t>
  </si>
  <si>
    <t>ALBEIRO CORTÉS</t>
  </si>
  <si>
    <t>Categoría C</t>
  </si>
  <si>
    <t>Ingenieria y Surdesarrollo</t>
  </si>
  <si>
    <t>MYRIAM ROCÍO PALLARES</t>
  </si>
  <si>
    <t>Nuevas Tecnologías</t>
  </si>
  <si>
    <t>AGUSTÍN SOTO</t>
  </si>
  <si>
    <t>MARTÍN DIOMEDEZ BRAVO</t>
  </si>
  <si>
    <t>Cofa</t>
  </si>
  <si>
    <t>JAIRO ANTONIO SEPULVEDA</t>
  </si>
  <si>
    <t>La Colonia</t>
  </si>
  <si>
    <t>FERLEY MEDINA</t>
  </si>
  <si>
    <t>Constru Usco</t>
  </si>
  <si>
    <t>Ecosistemas Surcolombianos</t>
  </si>
  <si>
    <t>ALFREDO OLAYA</t>
  </si>
  <si>
    <t>Sin Categoría</t>
  </si>
  <si>
    <t>Grupo de Investigación en Telemática - Gitusco</t>
  </si>
  <si>
    <t>YAMIL CERQUERA</t>
  </si>
  <si>
    <t>Mi Dneuropsy</t>
  </si>
  <si>
    <t>ESPERANZA CABRERA NIÑO</t>
  </si>
  <si>
    <t>Parasitologia y Medicina Tropical</t>
  </si>
  <si>
    <t>Laboratorio de Medicina Genomica</t>
  </si>
  <si>
    <t>HENRY OSTOS</t>
  </si>
  <si>
    <t xml:space="preserve">Desarrollo Social Salud Publica y Derechos Humanos </t>
  </si>
  <si>
    <t>JOSEDOMINGO ALARCÓN</t>
  </si>
  <si>
    <t>DOLLY ORFILIA ARIAS</t>
  </si>
  <si>
    <t>CLAUDIA ANDREA RAMÍREZ</t>
  </si>
  <si>
    <t>Categoría B</t>
  </si>
  <si>
    <t>Grupo Medico Quirurgico Surcolombiano de Investigacion</t>
  </si>
  <si>
    <t>LUIS EDUARDO SANABRIA</t>
  </si>
  <si>
    <t>Cirugia y Trauma Cytra</t>
  </si>
  <si>
    <t>JUAN FELIPE SANJUAN</t>
  </si>
  <si>
    <t>Epidemiología y salud publica región Surcolombiana</t>
  </si>
  <si>
    <t>DOLLY CASTRO</t>
  </si>
  <si>
    <t>Biologia de la Reproducción</t>
  </si>
  <si>
    <t>MANUEL GARCÍA</t>
  </si>
  <si>
    <t>YIVY SALAZAR</t>
  </si>
  <si>
    <t>Conocimiento Profesional del Profesor de Ciencias Universidad Pedagógica Nacional y Universidad Surcolombiana</t>
  </si>
  <si>
    <t>ELÍAS FRANCISCO AMÓRTEGUI</t>
  </si>
  <si>
    <t>Grupo Interinstitucional Ciencia, Acciones y Creencias UPN-UV</t>
  </si>
  <si>
    <t>NELSON ERNESTO LÓPEZ</t>
  </si>
  <si>
    <t>ROCIO POLANIA</t>
  </si>
  <si>
    <t>Grupo de Investigacion y Pedagogia en Biodiversidad  Gipb</t>
  </si>
  <si>
    <t>HILDA DEL CARMÉN DUENAS</t>
  </si>
  <si>
    <t>Grupo Quimico de Investigacion y Desarrollo Ambiental</t>
  </si>
  <si>
    <t>JHON FREDY CASTAÑEDA</t>
  </si>
  <si>
    <t>Ipes Investigacion en Prácticas Educativas y Sociales</t>
  </si>
  <si>
    <t>MARTHA ISABEL BARRERO</t>
  </si>
  <si>
    <t>Alternativas pedagógicas</t>
  </si>
  <si>
    <t>ALIX MARÍA CASADIEGO</t>
  </si>
  <si>
    <t>MARÍA FERNANDA JAIME</t>
  </si>
  <si>
    <t>Paz desde la Paz</t>
  </si>
  <si>
    <t>Iudex</t>
  </si>
  <si>
    <t>NERCY GUTIERRÉZ</t>
  </si>
  <si>
    <t>ANGEL MILLER ROA</t>
  </si>
  <si>
    <t>Impulso</t>
  </si>
  <si>
    <t>CATALINA TRUJILLO</t>
  </si>
  <si>
    <t>Acción Motriz</t>
  </si>
  <si>
    <t>Yumatambo</t>
  </si>
  <si>
    <t>WISBERTO NAVARRO</t>
  </si>
  <si>
    <t>Leonhard Euler</t>
  </si>
  <si>
    <t>JULIO CESAR DUARTE</t>
  </si>
  <si>
    <t>Altius</t>
  </si>
  <si>
    <t>OSCAR ALFREDO MONTENEGRO</t>
  </si>
  <si>
    <t>GERMÁN DARÍO HÉMBUZ FALLA</t>
  </si>
  <si>
    <t>Esin</t>
  </si>
  <si>
    <t>SERGIO ALEXANDER SANTOS</t>
  </si>
  <si>
    <t>CAMILO FABIAM GÓMEZ</t>
  </si>
  <si>
    <t>Comunicación, Memoria y Región</t>
  </si>
  <si>
    <t>Grupo de Investigacion en Psicologia Positiva</t>
  </si>
  <si>
    <t>DIANA MERCEDES ANDRADE</t>
  </si>
  <si>
    <t>Desarrollo Humano y Sostenibilidad Ambiental (2019)
Sintropia (2021)</t>
  </si>
  <si>
    <t>WILLIAM FERNANDO SIERRA</t>
  </si>
  <si>
    <t>Insurgentes</t>
  </si>
  <si>
    <t>JULIO JAIME SALAS</t>
  </si>
  <si>
    <t>Grupo de investigación estudios socio humanísticos - Giesh</t>
  </si>
  <si>
    <t xml:space="preserve">CARLOS ARNULFO ROJAS </t>
  </si>
  <si>
    <t>Culturas, conflictos y subjetividades</t>
  </si>
  <si>
    <t>Física Teórica</t>
  </si>
  <si>
    <t>HERNANDO GONZALES</t>
  </si>
  <si>
    <t>RUBEN DARÍO VALBUENA</t>
  </si>
  <si>
    <t>Ecología y Conservación</t>
  </si>
  <si>
    <t>Física Aplicada Surcolombiana - Fiasur</t>
  </si>
  <si>
    <t>Ecuaciones Diferenciales Aplicadas - Edap</t>
  </si>
  <si>
    <t>GERMAN FIESCO</t>
  </si>
  <si>
    <t>Nuevas Visiones del Derecho</t>
  </si>
  <si>
    <t>Germán Alfonso López Daza</t>
  </si>
  <si>
    <t>Diana Marcela Ortíz</t>
  </si>
  <si>
    <t>Conciencia Jurídica</t>
  </si>
  <si>
    <t>Mario Cesar Tejada</t>
  </si>
  <si>
    <t>Reinaldo Polania Polania</t>
  </si>
  <si>
    <t>Aberlado Poveda</t>
  </si>
  <si>
    <t>Estudios Políticos</t>
  </si>
  <si>
    <t>Piero Emanuel Silva</t>
  </si>
  <si>
    <t>Derecho Internacional y Paz Iuris Et Pacem</t>
  </si>
  <si>
    <t>Alfredo Vargas</t>
  </si>
  <si>
    <t xml:space="preserve">Región y Política </t>
  </si>
  <si>
    <t xml:space="preserve"> Jonathan Bedoya</t>
  </si>
  <si>
    <t>GRUPOS DE INVESTIGACION 2021</t>
  </si>
  <si>
    <t>PROYECTOS DE INVESTIGACIÓN 2021</t>
  </si>
  <si>
    <t>Evaluación de compuestos funcionales extraídos de los subproductos de la poscosecha del cacao para la generación de valor agregado en la cadena productiva en el departamento del Huila.</t>
  </si>
  <si>
    <t>LUNIER JOEL GIRON HERNANDEZ</t>
  </si>
  <si>
    <t>Estudio numérico y experimental de un prototipo de turbina Michell Banki en el distrito de riego USOIGUA de los municipios Campoalegre y Hobo (Huila) con miras a su establecimiento como autogenerador a pequeña escala</t>
  </si>
  <si>
    <t>Hidroingeniería y Desarrollo Agropecuario Ghida</t>
  </si>
  <si>
    <t xml:space="preserve"> Evaluación de tecnologías de mitigación integradas en la formación de neo-contaminantes en café tostado</t>
  </si>
  <si>
    <t>Estudio de las condiciones de procesamiento del cacao (Theobroma cacao L.) Región Huila y su influencia en la calidad comercial del grano como potencial de exportación.</t>
  </si>
  <si>
    <t>Valoración del sector de Caja de Agua, Paicol, Huila como geotopo de patrimonio geológico</t>
  </si>
  <si>
    <t>Geosciences, infrasture, productivity and Environment.</t>
  </si>
  <si>
    <t>INGRID NATALIA MUÑOZ QUIJANO</t>
  </si>
  <si>
    <t>Evaluación del rendimiento energético de una unidad residencial típica del municipio de Neiva-Huila, y aplicación de estrategias de rehabilitación energética</t>
  </si>
  <si>
    <t>WILSON JAVIER ERAZO ESPINOSA</t>
  </si>
  <si>
    <t>Evaluación mecánica, económica y ambiental de muros con material convencional y muro tendinoso</t>
  </si>
  <si>
    <t>MAURICIO DUARTE TORO</t>
  </si>
  <si>
    <t>Microtermometría de rocas de rocas carbonatadas de las formaciones Hondita-Loma Gorda, sector vereda Bomboná, municipio de Palermo – Huila, Colombia</t>
  </si>
  <si>
    <t>eosciences, infrasture, productivity and Environment.</t>
  </si>
  <si>
    <t>Cronología de la formación Shale de Bambucá y su potencial como roca generadora de la subcuenca de Neiva, sector occidental subcuenca de Neiva - Huila, Colombia</t>
  </si>
  <si>
    <t>Ensayos a flexión en vigas de concreto reforzado con guadua</t>
  </si>
  <si>
    <t>Bacterias ácido-lácticas (bal) aisladas de fermentación de café, quesillo y de la leche materna como agentes inhibidores de e.coli ATCC 25922</t>
  </si>
  <si>
    <t xml:space="preserve">CLAUDIA MILENA AMOROCHO CRUZ	</t>
  </si>
  <si>
    <t>Gestión del conocimiento con base en una estrategia de monitoreo hidroclimático comunitario en el contexto de los servicios ecosistémicos de la cuenca hidrográfica del río Las Ceibas</t>
  </si>
  <si>
    <t>Ghida</t>
  </si>
  <si>
    <t>JONATHAN ROMERO CUELLAR</t>
  </si>
  <si>
    <t>Evaluación de los parámetros de producción del forraje verde hidropónico utilizando semillas de Leucaena Leucocephala</t>
  </si>
  <si>
    <t>Hidroingeniería y Desarrollo Agropecuario (Ghida).</t>
  </si>
  <si>
    <t>MARLIO BEDOYA CARDOZO</t>
  </si>
  <si>
    <t>Evaluación del proceso de secado solar con relación a la calidad en taza realizando beneficio semiseco (Honey) para
las variedades de café (Coffee arábica) Castillo, Caturra y Colombia</t>
  </si>
  <si>
    <t>VICTOR MANUEL MARTINEZ CASTRO</t>
  </si>
  <si>
    <t>La guadua como tuberia para la conduccion de agua</t>
  </si>
  <si>
    <t>Dpto O Programa de Ingeniería Civil</t>
  </si>
  <si>
    <t>Diseño e implementación un prototipo de robot tipo micromouse con su sistema de control</t>
  </si>
  <si>
    <t>Robcops</t>
  </si>
  <si>
    <t>JOSE DE JESUS SALGADO PATRON</t>
  </si>
  <si>
    <t>metodologías de diseño bioclimático para la zona norte del departamento del huila enfocado en los municipios de neiva y palermo</t>
  </si>
  <si>
    <t>Análisis de fracturas y caracterización geomecánica simple de la formación villeta, sector occidental de la subcuenca de Neiva</t>
  </si>
  <si>
    <t xml:space="preserve">  Geosciences, infrasture, productivity and Environment.</t>
  </si>
  <si>
    <t xml:space="preserve">Ingeniería Electroníca </t>
  </si>
  <si>
    <t xml:space="preserve">  Desarrollo e implementación de un software para la automatización de la asignación de pacientes óptimos en lista de espera para trasplante de órganos (riñón)</t>
  </si>
  <si>
    <t xml:space="preserve">  Unificación de los Sistemas de Comunicaciones “Unitcom”</t>
  </si>
  <si>
    <t>JESUS DAVID QUINTERO POLANCO</t>
  </si>
  <si>
    <t xml:space="preserve">  Efecto del Volumen y la frecuencia de riegos en la pudrición apical del tomate (Lycopersicon esculentum Mill)</t>
  </si>
  <si>
    <t>Hidroingeniería y Desarrollo Agropecuario Ghida</t>
  </si>
  <si>
    <t>Viabilidad en el uso de adoquines diseñado a base de plástico reciclado, en la construcción de andenes y vías terciarias</t>
  </si>
  <si>
    <t>JACKSON ANDRES GIL HERNANDEZ</t>
  </si>
  <si>
    <t>Factibilidad de ladrillos ecológicos en la construcción, fabricados a partir de plástico reciclado</t>
  </si>
  <si>
    <t>Identificación molecular de bacterias acido lacticas aislados de fermentación de café y quesillo hulense</t>
  </si>
  <si>
    <t>Evaluación diagenética por catodoluminiscencia de rocas carbonatadas de la formación villeta, sector occidental de la subcuenca de Neiva, cuenca valle superior del Magdalena</t>
  </si>
  <si>
    <t>Agrícola</t>
  </si>
  <si>
    <t>Variación del contenido de acrilamida en café especial según el tipo de beneficio y los parámetros de tostión</t>
  </si>
  <si>
    <t xml:space="preserve">Caracterización del perfil enzimático digestivo y aspectos básicos de digestibilidad en adultos de capaz (Pimelodus Grosskopfii) y peje (Pseudopimelodus sp) </t>
  </si>
  <si>
    <t>Desarrollo, modelado y establecimiento de las condiciones óptimas de almacenamiento de cafés especiales en tres niveles de proceso</t>
  </si>
  <si>
    <t>Estudio de la guadua como tubería para el diseño y construcción de drenaje agrícola en la usco Pitalito</t>
  </si>
  <si>
    <t>EDINSON MUJICA</t>
  </si>
  <si>
    <t>Efecto de la aplicación de la hormona Giberelina en el crecimiento y desarrollo del cultivo de Maracuyá (Passiflora edulis) en la vereda Fátima del municipio de La Plata, Huila.</t>
  </si>
  <si>
    <t>DAMARIS PERDOMO MEDINA</t>
  </si>
  <si>
    <t>Caracterización de flujo cruzado entre capas usando pruebas de presión</t>
  </si>
  <si>
    <t>Gipe</t>
  </si>
  <si>
    <t>LUIS FERNNDO BONILLA</t>
  </si>
  <si>
    <t>Microtermometría de rocas de rocas carbonatadas de las formaciones Hondita-Loma Gorda, sector Cueva del Tigre, municipio de Yaguará – Huila, Colombia</t>
  </si>
  <si>
    <t>Geosciences, infrasture, productivity and Environment</t>
  </si>
  <si>
    <t>Bacterias acido lacticas y extractos de moringa oleifera como alternativa para constrarrestar Shigella sonnei ATCC 25931</t>
  </si>
  <si>
    <t>Estudio del potencial energético de un canal ubicado en el distrito de riego usoigua municipio de  Campoalegre-Huila, para la generación de energía eléctrica mediante laimplementación de una turbina.</t>
  </si>
  <si>
    <t>Estudio de Competitividad Turística de los Destinos de la región sur del departamento del Huila</t>
  </si>
  <si>
    <t>Antecedentes y resultados de la identidad social coemprendedora de pares-socios</t>
  </si>
  <si>
    <t xml:space="preserve">
ELIAS RAMIREZ PLAZAS</t>
  </si>
  <si>
    <t>iIclusión financiera en las cooperativas de ahorro y crédito de la ciudad de Neiva</t>
  </si>
  <si>
    <t>Análisis económico de la obesidad en las instituciones educativas públicas de la ciudad de Neiva.</t>
  </si>
  <si>
    <t xml:space="preserve">
LUIS ALFREDO MUÑOZ VELASCO</t>
  </si>
  <si>
    <t>Conocimientos de los cafeteros del municipio de Garzón acerca del manejo de sus finanzas personales.</t>
  </si>
  <si>
    <t>Grupo de Estudios Interdisciplinarios del Surcolombiano Esinsur</t>
  </si>
  <si>
    <t>LILIA SOCORRO CALDERON BARRERA</t>
  </si>
  <si>
    <t>Análisis del comportamiento económico de las tiendas cabeza de barrio a raíz de la incursión de las tiendas justo y bueno en la zona urbana del municipio de La Plata Huila</t>
  </si>
  <si>
    <t>BLADIMIR MOLANO NARVAEZ</t>
  </si>
  <si>
    <t>Estrategias financieras que utilizan las agroempresas del Municipio de La Plata Huila.</t>
  </si>
  <si>
    <t>LEIDY MARCELA MUÑOZ BERNAL</t>
  </si>
  <si>
    <t>Cadena de Valor Turística del Municipio de Pitalito</t>
  </si>
  <si>
    <t>Pertinencia del Plan de estudio de Administración de Empresas para el desarrollo de emprendimientos empresariales en los estudiantes y/o egresado de Administración de Empresas de la Universidad Surcolombiana en Pitalito, Huila.</t>
  </si>
  <si>
    <t xml:space="preserve">
MABER RENGIFO GONZALEZ</t>
  </si>
  <si>
    <t>Administración de Empresas</t>
  </si>
  <si>
    <t>Motivos del abandono de la actividad agrícola de los jóvenes rurales del centro Poblado del corregimiento de Chillurco de Pitalito Huila.</t>
  </si>
  <si>
    <t>Esinsur</t>
  </si>
  <si>
    <t>RENÉ VICEROS GUTIÉRREZ</t>
  </si>
  <si>
    <t>Estrategias financieras aplicadas a la permanencia y crecimiento económico de las agroempresas del municipio de Tesalia –Huila.</t>
  </si>
  <si>
    <t>LEIDY MARCELA MUÑOZ BERNAL</t>
  </si>
  <si>
    <t>Analisis financiero de las pymes del sector agrícola del municipio de la Plata Huila</t>
  </si>
  <si>
    <t xml:space="preserve">Influencia en las redes sociales en la decisión de compra de tiquetes online en la empresa Coomotor.
</t>
  </si>
  <si>
    <t>Contaduría Publica</t>
  </si>
  <si>
    <t xml:space="preserve">Determinar el manejo de  políticas ambientales desde lo presupuestal y
financiero dado por las constructoras del municipio de Pitalito, Huila durante el
periodo 2015-2018
</t>
  </si>
  <si>
    <t>Grupo de investigación de estudios interdisciplinarios del Surcolombiano – Esinsur</t>
  </si>
  <si>
    <t>Perspectivas de crecimiento y generación de empleo actualmente de la ciudad de Neiva</t>
  </si>
  <si>
    <t>JENNY LISSETH AVENDAÑO LOPEZ</t>
  </si>
  <si>
    <t xml:space="preserve">  Análisis del comportamiento de los cultivos Anuales, Permanentes, Semipermanentes, y Transitorios según la estructura agrícola del departamento del Huila, en el periodo comprendido entre 1997 a 2017</t>
  </si>
  <si>
    <t>LUIS ALFREDO MUÑOZ VELASCO</t>
  </si>
  <si>
    <t>Situacion actual de la empleabilidad de los egresados de la facultad de Economía y Administración de la Universidad Surcolombiana.</t>
  </si>
  <si>
    <t>Incidencia del flujo de efectivo en el capital operativo de las EPS  de Neiva en periodo 2016-2017</t>
  </si>
  <si>
    <t>GLORIA LILIANA GONZALEZ GONZALEZ</t>
  </si>
  <si>
    <t>Análisis del rendimiento académico de las cohortes 2013a y 2013B de los estudiantes de Administración de Empresas de la Universidad Surcolombinana</t>
  </si>
  <si>
    <t xml:space="preserve">Evaluación de las prácticas pedagógicas de los docentes del programa de Administración de Empresas de la Universidad Surcolombiana, sede Neiva
</t>
  </si>
  <si>
    <t>Relación entre la ocupación de los profesionales en administración de empresas de la universidad Surcolombiana sede Garzón y la creación de empresa, en los últimos cinco (5) años.</t>
  </si>
  <si>
    <t>Grupo de Investigación de Estudios Interdisciplinario del Surcolombiano – Essinsur</t>
  </si>
  <si>
    <t>Necesidades y potencialidades de la juventud rural como objeto de política y construcción de la Agenda Pública</t>
  </si>
  <si>
    <t>Saladoblanco un destino turistico por descubrir en el Macizo Colombiano</t>
  </si>
  <si>
    <t>Análisis de la pertinencia de la implementación y aplicación de la participación en la plusvalía, como fuente de fortalecimiento de las finanzas públicas y desarrollo urbanístico del municipio de Pitalito – Huila.</t>
  </si>
  <si>
    <t>Efectos del turismo en el desierto de la Tatacoa.</t>
  </si>
  <si>
    <t xml:space="preserve"> JOSE JARDANI GIRALDO URIBE</t>
  </si>
  <si>
    <t>Desarrollo local y organismos de acción comunal en Paicol, Huila, Colombia</t>
  </si>
  <si>
    <t>cre@</t>
  </si>
  <si>
    <t>PATRICIA GUTIERREZ PRADA ------GERMAN DARIO HEMBUZ FALLA</t>
  </si>
  <si>
    <t>Contaduría Publica Y Administración de Empresas</t>
  </si>
  <si>
    <t>La cultura financiera: casos de os jóvenes estudiantes de la Universidad Surcolombiana sede La Plata, Garzón y Pialito</t>
  </si>
  <si>
    <t>GUSTAVO ROJAS VASQUEZ</t>
  </si>
  <si>
    <t>Conocimientos y hábitos en finanzas personales del estudiante del programa de Administración de Empresas de la UniversidadSsurcolombiana sede Garzón</t>
  </si>
  <si>
    <t xml:space="preserve"> Estudios Interdisciplinarios del Surcolombiano Esinsur</t>
  </si>
  <si>
    <t>Modelo de dinámica de sistemas para el mercado de residuos sólidos aprovechables en el municipio de Neiva</t>
  </si>
  <si>
    <t>JOSE JARDANI GIRALDO</t>
  </si>
  <si>
    <t>Diseño de una ruta turística para la zona centro del departamento del HuilA</t>
  </si>
  <si>
    <t>Grupo de Investigación de Estudios Interdisciplinarios del Surcolombiano – Esinsur</t>
  </si>
  <si>
    <t>Licenciatura en Educación Física Recreación y Deporte</t>
  </si>
  <si>
    <t>Evaluación de la condición física de los estudiantes de educación media en el departamento del Huila.</t>
  </si>
  <si>
    <t>Acción Motriz</t>
  </si>
  <si>
    <t>El Ejercicio de los Derechos Humanos en la Universidad Surcolombiana</t>
  </si>
  <si>
    <t>Programa de Acción Curricular Alternativo – PACA</t>
  </si>
  <si>
    <t>Dpto. o Programa de  Licenciatura en Ciencias Naturales Física.</t>
  </si>
  <si>
    <t>Evaluación antimicrobiana del crudo alcaloidal de la especie vegetal Ipomoea Carnea</t>
  </si>
  <si>
    <t>Grupo Químico de Investigación y Desarrollo Ambiental</t>
  </si>
  <si>
    <t>JHON FREDY CASTAÑEDA GOMEZ</t>
  </si>
  <si>
    <t xml:space="preserve">Licenciatura en Educación Artística y  Cultural </t>
  </si>
  <si>
    <t>Formación artística y audiovisual para niños del Resguardo Indígena “Potrerito” del Municipio de La Plata</t>
  </si>
  <si>
    <t>Licenciatura en Educación Artística</t>
  </si>
  <si>
    <t>Ocio creativo: una estrategia para vivir y contar las emociones</t>
  </si>
  <si>
    <t xml:space="preserve">Licenciatura en Ciencias Naturales: Física, Química y Biología </t>
  </si>
  <si>
    <t>Contribución al aprendizaje sobre ecología de colibríes (apodiformes: trochilidae) en la reserva natural‘‘El Encanto’’y parque nacional natural “Cueva de los Guácharos” con estudiantes de octavo grado de la institución educativa “Palestina’’, Huila (Colombia).</t>
  </si>
  <si>
    <t>Conocimiento Profesional del Profesor de Ciencias</t>
  </si>
  <si>
    <t>Contribución al Aprendizaje Sobre la Conservación de Anfibios con Estudiantes de Noveno Grado de la Institución Educativa Misael Pastrana Borrero – Teruel, Huila.</t>
  </si>
  <si>
    <t>Licenciatura en Inglés</t>
  </si>
  <si>
    <t>Affective Factors in the Process of English Language Learning</t>
  </si>
  <si>
    <t>JAIRO CASTAñEDA TRUJILLO</t>
  </si>
  <si>
    <t>Licenciatura en Ciencias Naturales y Educación Ambiental</t>
  </si>
  <si>
    <t xml:space="preserve">Ensayos de eliminación del banco de semillas del suelo en un pastizal de Brachiaria SP en el plan </t>
  </si>
  <si>
    <t>Grupo de Investigación y Pedagogía en Biodiversidad, GIPB</t>
  </si>
  <si>
    <t>Restauración ecológica de la Central Hidroeléctrica El Quimbo – el Agrado, Huila.</t>
  </si>
  <si>
    <t>Grupo químico de investigación y desarrollo ambiental</t>
  </si>
  <si>
    <t xml:space="preserve">Licenciatura en Ciencias Naturales </t>
  </si>
  <si>
    <t>Evaluación del efecto larvicida de los extractos de convolvulus purpureus (campanilla morada) sobre aedes aegypti (diptera: culicidae) en condiciones in vitro.</t>
  </si>
  <si>
    <t>CPPC</t>
  </si>
  <si>
    <t>Licenciatura en Ciencias Naturales</t>
  </si>
  <si>
    <t>Implementación de artrópodos como medio didáctico en el proceso de enseñanza-aprendizaje sobre las relaciones ecológicas inter e intra específicas con estudiantes de octavo grado de la institución educativa escuela Normal Superior de Neiva</t>
  </si>
  <si>
    <t>Licenciatura en ciencias Naturales</t>
  </si>
  <si>
    <t>Concepciones y actitudes sobre educación para la salud del profesorado en formación y formador de profesores del programa de lLicenciatura en Ciencias Naturales y Educación Ambiental en la Universidad Surcolombiana, Neiva - Huila</t>
  </si>
  <si>
    <t>Licenciatur en Matematicas</t>
  </si>
  <si>
    <t>Construyendo el Concepto de Fracciones haciendo uso de las tiras de papel</t>
  </si>
  <si>
    <t xml:space="preserve">  Medidas de Tendencia Central y su Contextualización en Actividades de Producción Acuícola</t>
  </si>
  <si>
    <t>MERCY LILI PENA MORALES</t>
  </si>
  <si>
    <t xml:space="preserve">Educación Física </t>
  </si>
  <si>
    <t>Adaptación y validación en Colombia de la Escala de Reserva Cogntiva ERC en adultos mayores de 65 años en la ciudad de Neiva - Huila- Colombia</t>
  </si>
  <si>
    <t>licenciatura en ciencias naturales</t>
  </si>
  <si>
    <t>Evaluación antimicrobiana y antiparasitaria de los extractos del látex del Higuerón</t>
  </si>
  <si>
    <t>Grupo Químico de Investigación y Desarrollo Ambiental</t>
  </si>
  <si>
    <t>Estudio químico y evaluación antimicrobiana, antifúngica e insecticida del aceite esencial de la Curuba</t>
  </si>
  <si>
    <t xml:space="preserve">Educación infantil </t>
  </si>
  <si>
    <t>caracterización de la primera infancia en la ciudad de neiva: entorno hogar</t>
  </si>
  <si>
    <t>GLORIA MERCEDES CHAVARRO MEDINA</t>
  </si>
  <si>
    <t>N/A</t>
  </si>
  <si>
    <t>Examining the effects of analyzing classroom management incidents through peer support groups on l2 student teachers’ classroom management skills.</t>
  </si>
  <si>
    <t>CARLOS ALCIDES MUNOZ HERNANDEZ</t>
  </si>
  <si>
    <t>Concepciones sobre salidas de campo de profesores en ejercicio de Ciencias Naturales y Educación Ambiental del departamento del Huila.</t>
  </si>
  <si>
    <t>Fortalecimiento de los conocimientos y las prácticas de los recursos energéticos en estudiantes de instituciones educativas del departamento del Huila.</t>
  </si>
  <si>
    <t>JUAN MANUEL PEREA ESPITIA</t>
  </si>
  <si>
    <t>Percepción de los estudiantes de las instituciones educativas públicas de Neiva sobre el uso de la tableta en el aula.</t>
  </si>
  <si>
    <t>Investigación en Prácticas Pedagógicas - IPPE</t>
  </si>
  <si>
    <t>Licenciatura en Lenguas Extranjeras con énfasis en inglés</t>
  </si>
  <si>
    <t>Análisis de la competencia intercultural de estudiantes de licenciatura de la Universidad Surcolombiana y la
Universidad Técnica de Manabí- Ecuador</t>
  </si>
  <si>
    <t>Lisseth sugey Rojas</t>
  </si>
  <si>
    <t>Programa de Lic. en lenguas extranjeras con énfasis en inglés</t>
  </si>
  <si>
    <t>Desarrollo del pensamiento crítico y creativo en la biblioteca: Un estudio de caso con estudiantes de un programa de lengua extranjera en una universidad pública colombiana.</t>
  </si>
  <si>
    <t>Impacto que tienen los laboratorios virtuales en las asignaturas de química y física en los estudiantes de grado décimo de la I.E. Nuestra Señora del Carmen -sede principal, zona rural de Guadalupe – Huila</t>
  </si>
  <si>
    <t>Ciencias, acciones y creencias</t>
  </si>
  <si>
    <t>ZULLY CUELLAR LÓPEZ</t>
  </si>
  <si>
    <t xml:space="preserve">Contribución de las concepciones y actitudes sobre educación para la salud del profesorado </t>
  </si>
  <si>
    <t>JONATHAN ANDRÉS MOSQUERA</t>
  </si>
  <si>
    <t>Psicopedagogía</t>
  </si>
  <si>
    <t>El ambiente institucional como factor determinante de la permanencia y abandono estudiantiles en la Universidad Surcolombiana.</t>
  </si>
  <si>
    <t>Mejoramiento de la enseñanza y el aprendizaje basada en la formación por competencias de la asignatura de física</t>
  </si>
  <si>
    <t xml:space="preserve">Ciencias, acciones y creencias </t>
  </si>
  <si>
    <t>SONIA AMPARO SALAZAR</t>
  </si>
  <si>
    <t>Educación Física</t>
  </si>
  <si>
    <t>Prácticas pedagógicas que promueven o vulneran los DDHH en la clase de educación física</t>
  </si>
  <si>
    <t xml:space="preserve">HIPOLITO CAMACHO COY </t>
  </si>
  <si>
    <t>Extracción y análisi químico de pectinas de la fruta passiflora tarminiana (curuba india</t>
  </si>
  <si>
    <t>LUIS JAVIER NARVAEZ ZAMORA</t>
  </si>
  <si>
    <t>Aprendizaje sobre el aislamiento e identificaciónde metabolitos secundariosa partir de labioprospección del helechoeupodium pittieri enestudiantes del programade licenciatura en cienciasnaturales y educaciónambiental de la universidad</t>
  </si>
  <si>
    <t>conocimientos y comportamientos proambientales en laformación de profesionales universitarios</t>
  </si>
  <si>
    <t>Desarrollo Humano y Sostenible Ambiental</t>
  </si>
  <si>
    <t>Implementación de prácticas de laboratorio artesanales para la enseñanza y aprendizaje de las reacciones químicas inorgánicas con estudiantes de décimo grado de la institución educativa Gabriel Plazas en el municipio de Villavieja-Huila</t>
  </si>
  <si>
    <t>Los derechos bioculturales y su aplicación en Colombia</t>
  </si>
  <si>
    <t>El tratamiento de la justicia especial para la paz sobre la solicitud de aplicación de la garantía de no extradición.</t>
  </si>
  <si>
    <t>Tratamiento de la culpa exclusiva de la víctima por parte del Consejo de Estado en la responsabilidad por privación injusta de la libertad</t>
  </si>
  <si>
    <t>Los factores determinantes para conceder el amparo constitucional mediante accion de tutela en la jurisdiccion especial para la paz.</t>
  </si>
  <si>
    <t>LIZETH VARGAS SANCHEZ</t>
  </si>
  <si>
    <t>Análisis del principio de control judicial integral aplicado por el Consejo de Estado en los actos administrativos disciplinarios en Colombia, entre los años 2011 al 2019.</t>
  </si>
  <si>
    <t>Contrato de matrimonio: Análisis desde la responsabilidad contractual en el sistema jurídico colombiano y derecho comparado</t>
  </si>
  <si>
    <t>Trayectorias de construcción de tejido social en mujeres trans víctimas de desplazamiento forzado: caso Neiva (Huila) 2019, segunda fase</t>
  </si>
  <si>
    <t>Estudios  políticos</t>
  </si>
  <si>
    <t>CLAUDIA MARCELA ALVAREZ HURTADO</t>
  </si>
  <si>
    <t>Caracterización de la incidencia de las Élites Políticas en el Distrito Regional de Manejo Integrado (DMRI) de la Tatacoa.</t>
  </si>
  <si>
    <t xml:space="preserve">Reynaldo Polania Polania </t>
  </si>
  <si>
    <t xml:space="preserve">ASTRID XIOMARA FLOREZ QUESADA </t>
  </si>
  <si>
    <t>Salario: análisis de los pactos de desalarizacion en el contrato de trabajo.</t>
  </si>
  <si>
    <t>Conflictividad socioterritorial y régimen político en el Huila 2006-2014</t>
  </si>
  <si>
    <t>Aproximación al fenómeno de la desaparición forzada como grave violación a los Derechos Humanos en el Departamento del Huila, con ocasión del Conflicto Armado 1968 - 2019</t>
  </si>
  <si>
    <t>Decisiones de la Jep frente a la garantía de no extradición, amnistía e indulto, e ingreso a la Jep, con ocasión del post-acuerdo en Colombia</t>
  </si>
  <si>
    <t>Evaluación de impacto territorial en materia de gobernanza y desarrollo a través de la implementación del Plan de Desarrollo con Enfoque Territorial- PDET “Cuenca del Caguán y Piedemonte Caqueteño para los municipios de Algeciras en el Huila y La Montañita en Caquetá”.</t>
  </si>
  <si>
    <t>Estudios políticos</t>
  </si>
  <si>
    <t>YENIFER MILADYS FANDIÑO MARTÍNEZ</t>
  </si>
  <si>
    <t>Ciencia política.</t>
  </si>
  <si>
    <t>Gobierno y gobernanza. El estado de la cuestión en Colombia en el periodo 1991-2018.</t>
  </si>
  <si>
    <t>Estudios Políticos.</t>
  </si>
  <si>
    <t>JOSÉ DAVID COPETE NARVÁEZ</t>
  </si>
  <si>
    <t>Análisis del discurso político a la luz de las principales Teorías de las Relaciones Internacionales ( 1998-2018)</t>
  </si>
  <si>
    <t>Amanda Ledezma Meneses</t>
  </si>
  <si>
    <t>Ecología política y conflictos socioambientales: Apuestas programáticas de los partidos políticos al interior del Concejo
de Neiva sobre la Cuenca del Río Las Ceibas entre 2012-2018.</t>
  </si>
  <si>
    <t>Derecho a la ciudad y asentamientos informales: retos para reinventar la ciudad de Neiva desde las voces de sus a habitantes (2020)</t>
  </si>
  <si>
    <t>Regíon y política</t>
  </si>
  <si>
    <t>Ecología política y conflictos socioambientales: Dinámicas individuales y colectivas que han desarrollado los
habitantes de Neiva frente a los conflictos socioambientales en la cuenca del río Las Ceibas, entre 2012-2018.</t>
  </si>
  <si>
    <t>El suicidio como riesgo asegurable y afectación al ramo de seguro de vida incluyendo al grupo de seguro de vida para deudores del sector financiero</t>
  </si>
  <si>
    <t>Soat: avances y perspectivas 2009 - 2018</t>
  </si>
  <si>
    <t xml:space="preserve">  Pertinencia e impacto del programa de Derecho de la Universidad Surcolombiana 2011 – 2020</t>
  </si>
  <si>
    <t>Propaganda y publicidad polìtica a travès del servicio comunitario de radiodifusiòn sonora</t>
  </si>
  <si>
    <t xml:space="preserve">  La eficacia de la extension de la jurisprudencia de unificacion del Consejo de Estado sobre privacion injusta de la libertad como mecanismo de descongestion judicial entre los años 2013 al 2018</t>
  </si>
  <si>
    <t>La sustitucion de la medida de aseguramiento y las garantias del codenado</t>
  </si>
  <si>
    <t xml:space="preserve">  Eficacia del proceso monitorio en los municipios de Neiva, Pitalito, La Plata y San Agustin 2016- 2019.</t>
  </si>
  <si>
    <t>ABELARDO POVEDA PERDOMO</t>
  </si>
  <si>
    <t>Estándar de prueba en la ley 1448 de 2011, aplicado en los procesos de restitución de tierras adelantados en los departamentos del Huila, Antioquia, Caquetá y Cauca 2014/ 2018</t>
  </si>
  <si>
    <t>El posconflicto y su relación con la sostenibilidad fiscal: el sector agrario y empresarial en la región</t>
  </si>
  <si>
    <t>La responsabilidad estatal por privación injusta de la libertad y su relación con el conflicto interno armado colombiano en los departamentos del Cauca, Tolima y Caquetá</t>
  </si>
  <si>
    <t xml:space="preserve">CONCIENCIA JURÍDICA </t>
  </si>
  <si>
    <t>Cálculo de la radiación perdida en un slab fotónico bajo los efectos termodinámicos</t>
  </si>
  <si>
    <t>Física Teórica</t>
  </si>
  <si>
    <t xml:space="preserve">Licenciatura en Ciencias Naturales, Física, Química   </t>
  </si>
  <si>
    <t>Determinación de la concentración de microplasticos en la Represa de Betania-HuilaDeterminación de la concentración de microplasticos en la Represa de Betania-Huila</t>
  </si>
  <si>
    <t>Estudio del flujo de energía en un cristal fotónico unidimensional no periódico compuesto por materiales
polímeros.</t>
  </si>
  <si>
    <t>Francis Armando Segovia Chaves</t>
  </si>
  <si>
    <t>Estudio de modelos matemáticos para el control biológico de plagas</t>
  </si>
  <si>
    <t>BioEsMath</t>
  </si>
  <si>
    <t>Inteligencia de negocios adaptativos</t>
  </si>
  <si>
    <t>Enfoque transdisciplinario para el método  de solución de problemas en las matemáticas de la complejidad.</t>
  </si>
  <si>
    <t xml:space="preserve">biología Aplicada e Ingeniería agrícola </t>
  </si>
  <si>
    <t>Efecto del vertimiento de agua residual sobre las condiciones fisicoquímicas e hidrobiológicas en la quebrada Rioloro</t>
  </si>
  <si>
    <t>RUBEN DARIO VALBUENA VILLAREAL</t>
  </si>
  <si>
    <t>Propagación de los modos electromagnéticos en una guía de onda fotónica bidimensional compuesta por triángulos equiláteros de GaAs.</t>
  </si>
  <si>
    <t>Francis Segovia</t>
  </si>
  <si>
    <t>Solución numérica de las ecuaciones estocásticas de la cinética puntual en reactores nucleares usando el método runge-kuttta implícito de orden 1.5</t>
  </si>
  <si>
    <t>Fiasur</t>
  </si>
  <si>
    <t>DIEGO ALEJANDRO RASERO</t>
  </si>
  <si>
    <t>Reducción de fluctuaciones con cuadratura gauss-legendre para reactores nucleares</t>
  </si>
  <si>
    <t>DANIEL SUECUN</t>
  </si>
  <si>
    <t>Evaluación del efecto toxico del herbicida glifosato sobre la reproduccion de cladoceros.</t>
  </si>
  <si>
    <t>RUBEN DARIO VALBUENA VILLARREAL</t>
  </si>
  <si>
    <t>Enriquecimiento de Alimento Vivo con Ácidos Grasos Esenciales (AGE) y sus efectos sobre parámetros de desempeño en etapas de desarrollo Inicial en capaz (Pimelodus Grosskopfii)</t>
  </si>
  <si>
    <t>Ginacua y Ghida</t>
  </si>
  <si>
    <t>Cálculo de la distribucióndel modo fundamental enfibra microestruturada  porel método de expansión deondas planas</t>
  </si>
  <si>
    <t>EMIRO SEGUNDO ARRIETA JIMENEZ</t>
  </si>
  <si>
    <t>Dependencia de lasensibilidad en una célula  cancerígena con el ánguloincidente de la radiación enun cristal fotónico</t>
  </si>
  <si>
    <t>Estado de implementación de la Cátedra de la paz en las instituciones educativas del municipio de Neiva</t>
  </si>
  <si>
    <t>Myriam Oviedo Córdoba</t>
  </si>
  <si>
    <t>Hechos atroces en el marco del conflicto armado en Algeciras desde las voces de</t>
  </si>
  <si>
    <t>Emoción-Arte con la Pacho Vacca</t>
  </si>
  <si>
    <t>GINA MARCELA ORDONEZ ANDRADE</t>
  </si>
  <si>
    <t>Comunicación social</t>
  </si>
  <si>
    <t>Estudio comparativo para establecer la coherencia entre el perfil profesional y el perfil ocupacional del egresado del programa de Comunicación Social y Periodismo de la Universidad Surcolombiana.</t>
  </si>
  <si>
    <t>Comunicación, memoria  y región</t>
  </si>
  <si>
    <t>Radio comunitaria y sus procesos de participación ciudadana en Neiva</t>
  </si>
  <si>
    <t>Estrategias curriculares, extracurriculares y de producción académica de formación</t>
  </si>
  <si>
    <t>Sintropía</t>
  </si>
  <si>
    <t>WILLIAM SIERRA</t>
  </si>
  <si>
    <t>Radio Infantil en Neiva: “Pompas de jabón”, estrategia de educomunicación.</t>
  </si>
  <si>
    <t xml:space="preserve">Análisis de la gestión comunicacional de las entidades cooperativas de ahorro y crédito para el relacionamiento con sus asociados </t>
  </si>
  <si>
    <t>CINDY ALEXANDRA GÜISA ROJAS</t>
  </si>
  <si>
    <t>Conocimientos y comportamientos proambientales en la formación de profesionales universitarios</t>
  </si>
  <si>
    <t>Papel de la vía de las lectinas del complemento y de la Ige especifica contra NS1 en el dengue</t>
  </si>
  <si>
    <t>Parasitología y Medicina Tropical</t>
  </si>
  <si>
    <t xml:space="preserve">
JAIRO ANTONIO RODRIGUEZ RODRIGUEZ</t>
  </si>
  <si>
    <t>Riesgo de manifestaciones psicosomáticas y capacidad de afrontamiento y adaptación en estudiantes de enfermería Universidad Surcolombiana. Neiva (H), año 2020</t>
  </si>
  <si>
    <t>Clinica del buen trato</t>
  </si>
  <si>
    <t>ROSA LISSET SALAZAR HERRAN</t>
  </si>
  <si>
    <t>Influencia de la educación para la salud en el desarrollo de hábitos y estilos de vida saludable en estudiantes de enfermería de la Universidad Surcolombiana.</t>
  </si>
  <si>
    <t>Efecto de la Actividad Física Recreativa Intensa Mediante Juegos Infantiles Colombianos y Apoyo Nutricional Sobre el Perfil Fisiológico de Niños y Niñas de 6 a 9 años con Obesidad y Sobrepeso.</t>
  </si>
  <si>
    <t>Gestión de cuidados de enfermería para mejorar la adherencia terapéutica en personas con enfermedad cardiovascular</t>
  </si>
  <si>
    <t>Toxoplasmosis congénita en región Suroccidente: evaluación clínica, susceptibilidad genética y virulencia parasitaria</t>
  </si>
  <si>
    <t>Laboratorio de Medicina Genómica</t>
  </si>
  <si>
    <t xml:space="preserve">JAIRO ANTONIO RODRIGUEZ RODRIGUEZ </t>
  </si>
  <si>
    <t>Análisis multinivel sobre la influencia de las barreras percibidas a nivel individual y comunitario en la práctica de actividad física en residentes de la ciudad de Neiva- Huila, 2020</t>
  </si>
  <si>
    <t>pidemiologia y Salud Pública Región Surcolombiana</t>
  </si>
  <si>
    <t>Frecuencia y factores relacionados a depresión en madres que asisten al programa canguro aNeiva, año 2020.</t>
  </si>
  <si>
    <t>Clínica del buen trato</t>
  </si>
  <si>
    <t>Situación nutricional asociada a espacios productivos en un resguardo indígena nasa. Huila, 2017.</t>
  </si>
  <si>
    <t>Efecto de la inhibición transgolgi en la replicación de virus del Zika evaluado a través de la expresión de la proteína no estructural (NS)-1 in vitro</t>
  </si>
  <si>
    <t>El significado de la corporeidad para las personas con Insuficiencia Renal Crónica en diálisis, en la ciudad de Neiva 2020</t>
  </si>
  <si>
    <t>CLAUDIA PATRICIA CANTILLO MEDINA</t>
  </si>
  <si>
    <t>Significado del cuerpo para las mujeres sometidas a mastectomia</t>
  </si>
  <si>
    <t>ALIX YANETH PERDOMO ROMERO</t>
  </si>
  <si>
    <t>Necesidades de las mujeres del Departamento del Huila para el cuidado de sus hijos con microcefalia relacionada con la infección perinatal por virus ZIKA</t>
  </si>
  <si>
    <t>ASLEIDY LASSO</t>
  </si>
  <si>
    <t>Eficacia de un programa de intervención de enfermería  en salud familiar en hábitos de vida saludable desde el modelo de promoción de la salud de nola pender.</t>
  </si>
  <si>
    <t>Calidad de la educación en colombia según las competencias básicas y genéricas de las pruebas saber 11 y saber pro en los años 2010 a 2015</t>
  </si>
  <si>
    <t>LINA MARIA PIEDRAHITA</t>
  </si>
  <si>
    <t>Epidemiología</t>
  </si>
  <si>
    <t>Comportamiento de la mortalidad por dengue en el departamento del Huila durante el periodo 2000 – 2016</t>
  </si>
  <si>
    <t>Epidemiologia y Salud Pública Región Surcolombiana</t>
  </si>
  <si>
    <t>Análisis filogenético de toxoplasma gondii en gatos de la ciudad de Neiva</t>
  </si>
  <si>
    <t>Laboratorio de Medicina Genómica</t>
  </si>
  <si>
    <t xml:space="preserve"> HENRY OSTOS ALFONSO</t>
  </si>
  <si>
    <t xml:space="preserve">Identificación de las características y experiencias de los cuidadores informales de menores </t>
  </si>
  <si>
    <t>María Elena Rodríguez Vélez</t>
  </si>
  <si>
    <t>Trastornos del sistema nervioso secundario a infección perinatal por virus zika.</t>
  </si>
  <si>
    <t>ALIX YANET PERDOMO ROMERO</t>
  </si>
  <si>
    <t>Caracterización matemática del perfil de riesgo de desarrollo de pie diabético y desarrollo de un entorno virtual de aprendizaje para su cuidado, protección y seguimiento</t>
  </si>
  <si>
    <t>El significado de la cronicidad para la diada: cuidador/persona cuidada</t>
  </si>
  <si>
    <t>Claudia Andrea Ramírez Perdomo</t>
  </si>
  <si>
    <t>Experiencias y características del cuidador de personas con enfermedad crónica</t>
  </si>
  <si>
    <t>Entornos Volumen 30, número 1, junio 2017</t>
  </si>
  <si>
    <t>Universidad</t>
  </si>
  <si>
    <t>MIGUEL ÁNGEL MAHECHA</t>
  </si>
  <si>
    <t>Vol.30 No.1</t>
  </si>
  <si>
    <t xml:space="preserve">Revsita Entornos </t>
  </si>
  <si>
    <t>ISSN: 2590-8081</t>
  </si>
  <si>
    <t>e-ISSN: 0124-7905</t>
  </si>
  <si>
    <t>Carlos Gómez</t>
  </si>
  <si>
    <t>Vol. 33 Núm. 1 (2020)</t>
  </si>
  <si>
    <t xml:space="preserve"> Ingeniería y Región</t>
  </si>
  <si>
    <t>ISSN: 1657-6985</t>
  </si>
  <si>
    <t> e-ISSN: 2216-1325</t>
  </si>
  <si>
    <t>Claudia Milena Amorocho</t>
  </si>
  <si>
    <t>Vol. 26 (2021)</t>
  </si>
  <si>
    <t>RFS Revista Facultad de Salud</t>
  </si>
  <si>
    <t>Facultad de Salud</t>
  </si>
  <si>
    <t>ISSN: 2389-9298</t>
  </si>
  <si>
    <t>e-ISSN: 2145-1362</t>
  </si>
  <si>
    <t>Jairo Rodríguez</t>
  </si>
  <si>
    <t>Vol. 12 Núm. 2 (2020)</t>
  </si>
  <si>
    <t>Revista Jurídica Piélagus</t>
  </si>
  <si>
    <t>Facultad de Ciencias Jurídicas</t>
  </si>
  <si>
    <t>ISSN: 1657-6799</t>
  </si>
  <si>
    <t> e-ISSN: 2539-522X</t>
  </si>
  <si>
    <t>Germán López Daza</t>
  </si>
  <si>
    <t>Vol. 20 Núm. 2 (2021)</t>
  </si>
  <si>
    <t>Paideia Surcolombiana</t>
  </si>
  <si>
    <t xml:space="preserve">Facultad de Educación </t>
  </si>
  <si>
    <t>ISSN: 2538-9572 </t>
  </si>
  <si>
    <t>e-ISSN: 0124-0307</t>
  </si>
  <si>
    <t>Mathusalam Pantevis</t>
  </si>
  <si>
    <t xml:space="preserve">Anual </t>
  </si>
  <si>
    <t>Online/Impresa_</t>
  </si>
  <si>
    <t>Enero-Diciembre Núm. 26 (2021)</t>
  </si>
  <si>
    <t>Crecer empresarial journal of management and development</t>
  </si>
  <si>
    <t xml:space="preserve">Facultad de Economía y Adminitración </t>
  </si>
  <si>
    <t xml:space="preserve">No Aplica </t>
  </si>
  <si>
    <t>ISSN: 2590-5007 en línea.</t>
  </si>
  <si>
    <t>Patricia Gutiérrez</t>
  </si>
  <si>
    <t>Vol. 4 Núm. 01 (2022) En construcción</t>
  </si>
  <si>
    <t>Revista Estudios Psicosociales Latinoamericanos</t>
  </si>
  <si>
    <t>Departamento de Psicopedagogía</t>
  </si>
  <si>
    <t>e-ISSN: 2619-6077</t>
  </si>
  <si>
    <t>Julio Roberto Jaimes</t>
  </si>
  <si>
    <t>Vol. 3 Núm. 2 (2020):</t>
  </si>
  <si>
    <t xml:space="preserve">
Revista Paca</t>
  </si>
  <si>
    <t>Maestría Paca</t>
  </si>
  <si>
    <t>ISSN: 2027-257X</t>
  </si>
  <si>
    <t>e-ISSN: 2711-1288</t>
  </si>
  <si>
    <t>Nelson López</t>
  </si>
  <si>
    <t>Núm. 11 (2021)</t>
  </si>
  <si>
    <t>Revista Nuevas visiones del Derecho</t>
  </si>
  <si>
    <t>ISSN: 2711-189X (En línea)</t>
  </si>
  <si>
    <t>Vol. 1 Núm. 1 (2020)</t>
  </si>
  <si>
    <t>Revista Judicium</t>
  </si>
  <si>
    <t>Diana Marcela Ortiz</t>
  </si>
  <si>
    <t xml:space="preserve">
Erasmus Semilleros de Investigación</t>
  </si>
  <si>
    <t xml:space="preserve">Publicación de Semilleros de la Unviversidad Surcolombiana </t>
  </si>
  <si>
    <t xml:space="preserve">Elías Francisco Amórtegui </t>
  </si>
  <si>
    <t>Vol. 5 Núm. 1 (2020): </t>
  </si>
  <si>
    <t>Vicerrectoría de Invesitgación y Proyección Social</t>
  </si>
  <si>
    <t>Vol. 5 Núm. 1 (2021): </t>
  </si>
  <si>
    <t>El Huila en la Onda de la Investigación</t>
  </si>
  <si>
    <t xml:space="preserve">Programa Ondas Huila </t>
  </si>
  <si>
    <t>Gloria María Vega Montenegro</t>
  </si>
  <si>
    <t>REVISTAS ACADÉMICAS PÚBLICADAS 2021</t>
  </si>
  <si>
    <t>FUENTES DE FINANCIAMIENTO DE PROYECTOS DE INVIESTIGACION APROBADOS 2021</t>
  </si>
  <si>
    <t>SERVICIOS DE SALUD 2021</t>
  </si>
  <si>
    <t>NEIVA - LICENCIATURA EN EDUCACION ARTISTICA Y CULTURAL</t>
  </si>
  <si>
    <t>NEIVA - LICENCIATURA EN EDUCACION BASICA CON ENFASIS EN EDUCACION ARTISTICA</t>
  </si>
  <si>
    <t>NEIVA - LICENCIATURA EN EDUCACION BASICA CON ENFASIS EN EDUCACION FISICA, RECREACION Y DEPORTE</t>
  </si>
  <si>
    <t xml:space="preserve">NEIVA - LICENCIATURA EN EDUCACION BASICA CON ENFASIS HUMANIDADES LENGUA CASTELLANA </t>
  </si>
  <si>
    <t>NEIVA - LICENCIATURA EN EDUCACION FISICA, RECREACION Y DEPORTE</t>
  </si>
  <si>
    <t xml:space="preserve">NEIVA - LICENCIATURA EN LENGUA CASTELLANA </t>
  </si>
  <si>
    <t xml:space="preserve">NEIVA - INGENIERIA DE SOFTWARE </t>
  </si>
  <si>
    <t>NEIVA - TECNOLOGIA EN OBRAS CIVILES</t>
  </si>
  <si>
    <t>SERVICIOS DE SALUD POR PROGRAMAS 2021</t>
  </si>
  <si>
    <t>BIENESTAR EMOCIONAL</t>
  </si>
  <si>
    <t>FORTALECIMIENTO EN LAS RELACIONES FAMILIARES</t>
  </si>
  <si>
    <t>HABILIDADES PARA VIVIR</t>
  </si>
  <si>
    <t>SALUD MENTAL</t>
  </si>
  <si>
    <t>TÉCNICAS DE ESTUDIO</t>
  </si>
  <si>
    <t>PREVENCIÓN DE ADICCIONES</t>
  </si>
  <si>
    <t>PREVENCION Y PROMOCIÓN DE LA SALUD 2021</t>
  </si>
  <si>
    <t>DESAYUNOS</t>
  </si>
  <si>
    <t>ALMUERZOS</t>
  </si>
  <si>
    <t>CENAS</t>
  </si>
  <si>
    <t>SEMESTRE 2021-1</t>
  </si>
  <si>
    <t>SEMESTRE 2021-2</t>
  </si>
  <si>
    <t>DESAYUNO</t>
  </si>
  <si>
    <t>ALMUERZO</t>
  </si>
  <si>
    <t>CENA</t>
  </si>
  <si>
    <t>COBERTURA POBLACIÓN BENEFICIADA 2021</t>
  </si>
  <si>
    <t>EVENTOS DEPORTIVOS Y RECREATIVOS REALIZADOS 2021</t>
  </si>
  <si>
    <t>EVENTOS PROGRAMADOS Y DESARROLLADOS  2021</t>
  </si>
  <si>
    <t>N.A</t>
  </si>
  <si>
    <t>ACTIVIDADES EXTENSIÓN CULTURAL 2021</t>
  </si>
  <si>
    <t>Técnica vocal (Integral)</t>
  </si>
  <si>
    <t>Guitarra Principiante - Intermedio (Integral)</t>
  </si>
  <si>
    <t>Vientos Andinos (Integral)</t>
  </si>
  <si>
    <t>Teatro (Integral)</t>
  </si>
  <si>
    <t>Taller de Artes Visuales (Integradas)</t>
  </si>
  <si>
    <t>Percusion Latinoamericana  (Integral)</t>
  </si>
  <si>
    <t xml:space="preserve">Taller de música tradicional (Integral) </t>
  </si>
  <si>
    <t>Como Hablar en Publico (Integral)</t>
  </si>
  <si>
    <t>Taller de Sonido  (Integral)</t>
  </si>
  <si>
    <t>Taller de Danzas (Integral)</t>
  </si>
  <si>
    <t>Talleres Sede Pitalito</t>
  </si>
  <si>
    <t>Talleres Sede Garzón</t>
  </si>
  <si>
    <t>Talleres  Sede La Plata</t>
  </si>
  <si>
    <t>TALLERES EXTENSIÓN CULTURAL 2021</t>
  </si>
  <si>
    <t>Grupo de Musica Andina "Takirari"</t>
  </si>
  <si>
    <t>Grupo de Musica Folclorica "Mayarí"</t>
  </si>
  <si>
    <t>Grupo de Musica Autóctona "Las Aguilas de la Usco"</t>
  </si>
  <si>
    <t xml:space="preserve">Grupo de Teatro "Uscolombiana" </t>
  </si>
  <si>
    <t>Grupo fMúsica Tinbanbass</t>
  </si>
  <si>
    <t>Cine club</t>
  </si>
  <si>
    <t>Grupos Representativo Sede Pitalito</t>
  </si>
  <si>
    <t>Grupos Representativo Sede Garzón</t>
  </si>
  <si>
    <t>Grupos Representativo Sede la Plata</t>
  </si>
  <si>
    <t>GRUPOS ARTÍSTICOS 2021</t>
  </si>
  <si>
    <t>PROGRAMAS DE SALUD OCUPACIONAL  2021</t>
  </si>
  <si>
    <t>INMUEBLES DISPONIBLES, USO Y AREA SEDES REGIONALES 2021</t>
  </si>
  <si>
    <t>BLOQ-1 VICEACADEMICA</t>
  </si>
  <si>
    <t>BLOQ-2 BIENESTAR Y BIBLIOTECA</t>
  </si>
  <si>
    <t>BLOQ-5 ARTES</t>
  </si>
  <si>
    <t>BLOQ-6 REGISTRO</t>
  </si>
  <si>
    <t>BLOQ-7 CIENCIAS BASICAS</t>
  </si>
  <si>
    <t>BLOQ-8 TALLER MANTENIMIENTO</t>
  </si>
  <si>
    <t>BLOQ-9 AULAS UNO</t>
  </si>
  <si>
    <t>BLOQ-10 CIENCIAS EXACTAS Y NATURALES</t>
  </si>
  <si>
    <t>BLOQ-11 ARCHIVO</t>
  </si>
  <si>
    <t>BLOQ-12 CINE CAFÉ</t>
  </si>
  <si>
    <t xml:space="preserve">BLOQ-13 FACULTAD EDUCACION </t>
  </si>
  <si>
    <t>BLOQ-14 AULAS DOS</t>
  </si>
  <si>
    <t>BLOQ-16 AULAS TRES</t>
  </si>
  <si>
    <t>BLOQ-17 AULAS CUATRO</t>
  </si>
  <si>
    <t>BLOQ-18 AULAS CINCO</t>
  </si>
  <si>
    <t>BLOQ-19 ESTUDIO T. V</t>
  </si>
  <si>
    <t>BLOQ-20 LA VENADA</t>
  </si>
  <si>
    <t>BLOQ-21 COLISEO</t>
  </si>
  <si>
    <t>BLOQ-25 EDUCACION FISICA</t>
  </si>
  <si>
    <t>BLOQ-26 GIMNASIO</t>
  </si>
  <si>
    <t>BLOQ-27 INGENIERIA</t>
  </si>
  <si>
    <t>BLOQ-30 ECONOMIA</t>
  </si>
  <si>
    <t>PORTERIAS</t>
  </si>
  <si>
    <t>ESCENARIOS DEPORTIVOS</t>
  </si>
  <si>
    <t>BLOQUES DISPONIBLES SEDE NEIVA 2021</t>
  </si>
  <si>
    <t>PLA-01 AULAS UNO</t>
  </si>
  <si>
    <t>PLA-02 AULAS DOS</t>
  </si>
  <si>
    <t>PLA-03 AULAS TRES</t>
  </si>
  <si>
    <t>PLA-04 AUDITORIO</t>
  </si>
  <si>
    <t>CAFETERIA</t>
  </si>
  <si>
    <t>POLIDEPORTIVO</t>
  </si>
  <si>
    <t>CAMPO DE FUTBOL</t>
  </si>
  <si>
    <t>GAR-01 ADMINISTRACION</t>
  </si>
  <si>
    <t>GAR-02 AULAS</t>
  </si>
  <si>
    <t>GAR-03 LABORATORIOS</t>
  </si>
  <si>
    <t>PIT-01 ADMINISTRACION</t>
  </si>
  <si>
    <t>PIT-02 AULAS</t>
  </si>
  <si>
    <t>PIT-03 AULAS MULTIPLES</t>
  </si>
  <si>
    <t>PIT-04 MANTENIMIENTO</t>
  </si>
  <si>
    <t>PIT-05 LABORATORIO CIENCIAS BASICAS</t>
  </si>
  <si>
    <t>POLIDEPORTIVOS</t>
  </si>
  <si>
    <t>PLANTA FÍSICA -ÁREA Y DISTRIBUIÓN 2021</t>
  </si>
  <si>
    <t>Hyperconvergente Proliant HC-250  (4 Nodos)</t>
  </si>
  <si>
    <t>DL 380 G10</t>
  </si>
  <si>
    <t>2 Procesadores XEON GOLD 5220 Por servidor</t>
  </si>
  <si>
    <t>256 por servidor</t>
  </si>
  <si>
    <t>240  GB por servidor</t>
  </si>
  <si>
    <t>Windows</t>
  </si>
  <si>
    <t>MSA-2040</t>
  </si>
  <si>
    <t>20 TB</t>
  </si>
  <si>
    <t>MSA-2060</t>
  </si>
  <si>
    <t>PROCESO GESTION DE TECNOLOGÍAS DE INFORMACIÓN Y COMUNICACIONES 2021</t>
  </si>
  <si>
    <t>Scaners</t>
  </si>
  <si>
    <t>EQUIPOS PARA USUARIO FINAL 2021</t>
  </si>
  <si>
    <t>My-Sql</t>
  </si>
  <si>
    <t>5.7</t>
  </si>
  <si>
    <t>Ms Sql Server</t>
  </si>
  <si>
    <t>2008 R2</t>
  </si>
  <si>
    <t>8.4</t>
  </si>
  <si>
    <t>Portal Institucional, con los módulos de:</t>
  </si>
  <si>
    <t>Portal Institucional</t>
  </si>
  <si>
    <t>Portal Graduados</t>
  </si>
  <si>
    <t>Portal Móvil</t>
  </si>
  <si>
    <t>Aplicaciones Moviles (docentes-estudiantes)</t>
  </si>
  <si>
    <t>Campus virtual</t>
  </si>
  <si>
    <t xml:space="preserve">Micrositios </t>
  </si>
  <si>
    <t>PQRSD</t>
  </si>
  <si>
    <t>Cambio Clave</t>
  </si>
  <si>
    <t>Cambio documento estudiante</t>
  </si>
  <si>
    <t>Sistema de Graduados</t>
  </si>
  <si>
    <t>Sistema de Convocatorias docentes</t>
  </si>
  <si>
    <t>Sistema de Registro Único de Movilidad, con los módulos de:</t>
  </si>
  <si>
    <t>Rum Administrador</t>
  </si>
  <si>
    <t>Rum Entrante</t>
  </si>
  <si>
    <t>Rum Saliente</t>
  </si>
  <si>
    <t>Sistema de Talento Humano, con el módulo de:</t>
  </si>
  <si>
    <t>Talento Humano (se cambió de tecnología y de intranet a web)</t>
  </si>
  <si>
    <t xml:space="preserve">Hoja de vida </t>
  </si>
  <si>
    <t>Sistema de Contratación, con los módulos de:</t>
  </si>
  <si>
    <t>Contratación</t>
  </si>
  <si>
    <t>Estudios Previos</t>
  </si>
  <si>
    <t>Cuentas de Cobro</t>
  </si>
  <si>
    <t>Proveedores</t>
  </si>
  <si>
    <t>Sistema de Cuentas por pagar  En Desarrollo</t>
  </si>
  <si>
    <t>PROPPIO</t>
  </si>
  <si>
    <t>Sistema de Investigación y Proyección social, con los módulos de:</t>
  </si>
  <si>
    <t>Manejo de Proyectos de Investigación – web y admón</t>
  </si>
  <si>
    <t>Evaluación Par</t>
  </si>
  <si>
    <t>Sistema de Liquidación de servicios académicos, con los módulos de:</t>
  </si>
  <si>
    <t>Liquidaciones</t>
  </si>
  <si>
    <t>Generación de Facturas</t>
  </si>
  <si>
    <t>Desprendibles de Pago e Ingresos y Retenciones</t>
  </si>
  <si>
    <t>Pago en Cuotas</t>
  </si>
  <si>
    <t>Servicios Pagos en Línea PlacetoPay</t>
  </si>
  <si>
    <t>Facturación Electrónica</t>
  </si>
  <si>
    <t>Carga del certificado electoral estudiantes descuento</t>
  </si>
  <si>
    <t xml:space="preserve">Cargar pagos </t>
  </si>
  <si>
    <t>Sistema de Registro y Control, con los módulos, tanto en web como administradores (registro-programas):</t>
  </si>
  <si>
    <t>Oferta y Admisión – pregrado – posgrado (se cambió de tecnología y de intranet a web)</t>
  </si>
  <si>
    <t>Inscripciones – pregrado – posgrado (desarrollo nuevo)</t>
  </si>
  <si>
    <t>Matricula primer semestre – pregrado – posgrado (desarrollo nuevo cambio tecnología y de intranet a web)</t>
  </si>
  <si>
    <t>Matricula Antiguos – pregrado - posgrado</t>
  </si>
  <si>
    <t>Adiciones y Cancelaciones Antiguos</t>
  </si>
  <si>
    <t>Matrícula, adiciones y Cancelaciones extemporáneas (desarrollo nuevo)</t>
  </si>
  <si>
    <t>Matrícula Libre</t>
  </si>
  <si>
    <t>Ingreso de Notas Parciales</t>
  </si>
  <si>
    <t>Ingreso de Notas Definitivas</t>
  </si>
  <si>
    <t>Planes de Estudios y homologaciones (desarrollo nuevo cambio de tecnología de intranet a web)</t>
  </si>
  <si>
    <t>Registro actualización información estudiantes</t>
  </si>
  <si>
    <t>Registro de Graduados</t>
  </si>
  <si>
    <t>Módulo Auditorias</t>
  </si>
  <si>
    <t>Acuerdo 046</t>
  </si>
  <si>
    <t>Matrículas de Honor</t>
  </si>
  <si>
    <t>Fichas antiguas</t>
  </si>
  <si>
    <t>Certifusco</t>
  </si>
  <si>
    <t>SISTEMAS DE INFORMACIÓN  2021</t>
  </si>
  <si>
    <t>MEN- INTERFASES PROPIAS</t>
  </si>
  <si>
    <t>EXTERNO-INTERFASE PROPIA</t>
  </si>
  <si>
    <t>PERSONALIZADO  - INTERFASES PROPIAS</t>
  </si>
  <si>
    <t>DESARROLLO EXTERNO QUE SE DEBE AJUSTAR PARA TRABAJAR CON EL SISTEMA ACADEMICO</t>
  </si>
  <si>
    <t>Sistema de Consejerías Académicas, con los módulos</t>
  </si>
  <si>
    <t>Sistema de Consejerías Académicas, con los módulos:</t>
  </si>
  <si>
    <t>Consejería Académica (desarrollo nuevo)</t>
  </si>
  <si>
    <t>Condonación</t>
  </si>
  <si>
    <t>Sistema de Evaluación Docente, con los módulos:</t>
  </si>
  <si>
    <t xml:space="preserve">Evaluación docente – web – admón </t>
  </si>
  <si>
    <t>Sistema de Programación Académica y Planta Física, con los módulos de:</t>
  </si>
  <si>
    <t>Planta Física (nuevo se cambió de tecnología y de intranet a web)</t>
  </si>
  <si>
    <t>Laboratorios</t>
  </si>
  <si>
    <t>Programación académica (se cambió de intranet a web)</t>
  </si>
  <si>
    <t>Alternancia</t>
  </si>
  <si>
    <t>Sistema Estadísticas Académicas</t>
  </si>
  <si>
    <t>Sistema de Gestión Documental, con los módulos de:</t>
  </si>
  <si>
    <t>Manejo de correspondencia interna despachada y recibida</t>
  </si>
  <si>
    <t>Correspondencia externa despachada y recibida</t>
  </si>
  <si>
    <t>Requerimientos internos simples</t>
  </si>
  <si>
    <t>Requerimientos internos compuestos</t>
  </si>
  <si>
    <t>Ingreso de deudas estudiantes (desarrollo nuevo)</t>
  </si>
  <si>
    <t>Sistema de Elecciones, con módulos de:</t>
  </si>
  <si>
    <t>Administrador (secretaria general)</t>
  </si>
  <si>
    <t>Sitio web (docentes, estudiantes y administrativos)</t>
  </si>
  <si>
    <t>Sistema de carnetización e ingreso</t>
  </si>
  <si>
    <t>Sistema de Seguridad y Salud en el Trabajo (seysatra), con los módulos de:</t>
  </si>
  <si>
    <t>Medicina Ocupacional</t>
  </si>
  <si>
    <t>Psicología Ocupacional</t>
  </si>
  <si>
    <t>Sistema de Bienestar Universitario, con los módulos de:</t>
  </si>
  <si>
    <t>Desarrollo Humano</t>
  </si>
  <si>
    <t>Fisioterapia</t>
  </si>
  <si>
    <t>Odontología</t>
  </si>
  <si>
    <t>Deporte</t>
  </si>
  <si>
    <t>Extensión Cultural</t>
  </si>
  <si>
    <t>Agendación de citas (desarrollo nuevo)</t>
  </si>
  <si>
    <t>Plan Actividades</t>
  </si>
  <si>
    <t>Restaurante</t>
  </si>
  <si>
    <t>Trabajo Social</t>
  </si>
  <si>
    <t>Usco Saludable (desarrollo nuevo)</t>
  </si>
  <si>
    <t>Encuesta general Covid (desarrollo nuevo)</t>
  </si>
  <si>
    <t>Sistema de Apoyo, con los módulos de:</t>
  </si>
  <si>
    <t>Ileusco – web y admón</t>
  </si>
  <si>
    <t>Consultorio Jurídico (desarrollo nuevo)</t>
  </si>
  <si>
    <t>Encuestas</t>
  </si>
  <si>
    <t xml:space="preserve">Acreditación </t>
  </si>
  <si>
    <t>Inventarios</t>
  </si>
  <si>
    <t>Formulario de Audiencia Pública – Rendición de Cuentas</t>
  </si>
  <si>
    <t>Becas posgrados</t>
  </si>
  <si>
    <t>SNIES</t>
  </si>
  <si>
    <t>SPADIES</t>
  </si>
  <si>
    <t>Sistema financiero</t>
  </si>
  <si>
    <t>Sistema Biblioteca</t>
  </si>
  <si>
    <t>LCMS</t>
  </si>
  <si>
    <t>SIGAD</t>
  </si>
  <si>
    <t>CITCD</t>
  </si>
  <si>
    <t>1.360 Gbps</t>
  </si>
  <si>
    <t>1:!</t>
  </si>
  <si>
    <t>Fibra Óptica RENATA</t>
  </si>
  <si>
    <t>Facultad Salud</t>
  </si>
  <si>
    <t>10 Gbps</t>
  </si>
  <si>
    <t>Bloque La Casita</t>
  </si>
  <si>
    <t>1 Gbps</t>
  </si>
  <si>
    <t>Edificio Posgrados</t>
  </si>
  <si>
    <t>Edificio Postgrados</t>
  </si>
  <si>
    <t>Consultorio Jurídico Edificio Los Comuneros</t>
  </si>
  <si>
    <t>Edificio la Caja Agraria</t>
  </si>
  <si>
    <t>Consultorio Contable Edificio Los Comuneros</t>
  </si>
  <si>
    <t>Edificio Central</t>
  </si>
  <si>
    <t>Bloque Liquidación</t>
  </si>
  <si>
    <t>Laboratorio La Venada</t>
  </si>
  <si>
    <t>La Granja Experimental</t>
  </si>
  <si>
    <t>Edificio Ingeniería</t>
  </si>
  <si>
    <t>Bloque Educación Física</t>
  </si>
  <si>
    <t>Edificio Economía</t>
  </si>
  <si>
    <t>Edificio Bienestar</t>
  </si>
  <si>
    <t>Edificio Biblioteca</t>
  </si>
  <si>
    <t>Bloque División de Recursos</t>
  </si>
  <si>
    <t>CANALES DE TRANSMISIÓN 2021</t>
  </si>
  <si>
    <t>WAF</t>
  </si>
  <si>
    <t>F5</t>
  </si>
  <si>
    <t>WEB APPLICATION FIREWALL</t>
  </si>
  <si>
    <t>MSR-3012</t>
  </si>
  <si>
    <t>6600 y 6400</t>
  </si>
  <si>
    <t>San Switch</t>
  </si>
  <si>
    <t>Storage Works</t>
  </si>
  <si>
    <t>HP-Aruba</t>
  </si>
  <si>
    <t>Access Point</t>
  </si>
  <si>
    <t>Access Point (intemperie)</t>
  </si>
  <si>
    <t>AIR-CAP3702I-A-K9</t>
  </si>
  <si>
    <t>AIR-CAP3802I-A-K9</t>
  </si>
  <si>
    <t>AIR-CAP1562I-A-K9</t>
  </si>
  <si>
    <t>EQUIPOS ACTVOS DE RED 2021</t>
  </si>
  <si>
    <t>EQUIPOS DE VIDEOCONFERENCIA 2021</t>
  </si>
  <si>
    <t>14.133 Dato Variable semestralmente</t>
  </si>
  <si>
    <t>1.459   Dato Variable</t>
  </si>
  <si>
    <t>CUENTAS DE CORREO ELECTRONICO 2021</t>
  </si>
  <si>
    <t>900 Mbps</t>
  </si>
  <si>
    <t>260 Mbps</t>
  </si>
  <si>
    <t xml:space="preserve">% de cubrimiento campus con la red inalámbrica </t>
  </si>
  <si>
    <t>Número de Computadores con acceso a internet</t>
  </si>
  <si>
    <t>Número de Computadores para acceso al personal Admtivo</t>
  </si>
  <si>
    <t>Número de Computadores  para acceso de estudiantes</t>
  </si>
  <si>
    <t xml:space="preserve">   Número de Computadores para usos exclusivo de profesores</t>
  </si>
  <si>
    <t xml:space="preserve">   Número de Tablet  para acceso de estudiantes</t>
  </si>
  <si>
    <t>RECURSOS TECNOLÓGICOS 2021</t>
  </si>
  <si>
    <t>La Universidad Surcolombiana, es miembro de RENATA que es la red de tecnología avanzada que conecta, comunica, y propicia la colaboración entre las instituciones académicas y científicas de Colombia con las redes académicas internacionales y los centros de investigación más desarrollados del mundo. El gran valor agregado de RENATA radica en el poder de comunicación y colaboración entre sus miembros. Nuestra labor se rige por los principios de colaboración, innovación, desarrollo tecnológico y calidad del servicio.
RENATA es administrada por la Corporación RENATA, de la cual son miembros las Redes Académicas Regionales, el Ministerio de Educación, el Ministerio de Tecnologías de la Información y las Comunicaciones y Colciencias</t>
  </si>
  <si>
    <t xml:space="preserve">Se  presenta el presupuesto  de Ingresos y Egresos del año 2021     </t>
  </si>
  <si>
    <t>Presenta toda la producción de los docentes de la universidad en los años 2020 y 2021: artículos en revistas indexadas, libros, textos, etc.</t>
  </si>
  <si>
    <t>GRAFICA DE ESTUDIANTES GRADUADOS EN PREGRADO Y POSTGRADOS POR GENERO 2021</t>
  </si>
  <si>
    <t xml:space="preserve">NEIVA - ESPECIALIZACION EN GERENCIA DEL TALENTO HUMANO  </t>
  </si>
  <si>
    <t xml:space="preserve">NEIVA- ESPECIALIZACION EN ESTANDARES INTERNACIONALES DE INFORMACION FINANCIERA Y DE ASEGURAMIENTO  </t>
  </si>
  <si>
    <t xml:space="preserve">NEIVA - ESPECIALIZACION EN GESTION FINANCIERA  </t>
  </si>
  <si>
    <t xml:space="preserve">NEIVA- ESPECIALIZACION EN MEDICINA CRITICA Y CUIDADO INTENSIVO </t>
  </si>
  <si>
    <t xml:space="preserve">NEIVA - ESPECIALIZACION GINECOLOGIA Y OBSTETRICIA  </t>
  </si>
  <si>
    <t xml:space="preserve">NEIVA - ESPECIALIZACION EN DERECHO ADMINISTRATIVO  </t>
  </si>
  <si>
    <t xml:space="preserve">NEIVA- MAESTRIA EN ADMINISTRACION DE EMPRESAS  </t>
  </si>
  <si>
    <t xml:space="preserve">NEIVA- MAESTRIA EN GERENCIA INTEGRAL DE PROYECTOS  </t>
  </si>
  <si>
    <t xml:space="preserve">NEIVA- MAESTRIA EN INGENIERIA Y GESTION AMBIENTAL  </t>
  </si>
  <si>
    <t xml:space="preserve">NEIVA - MAESTRIA EN CIENCIA Y TECNOLOGIA DEL CAFE  </t>
  </si>
  <si>
    <t xml:space="preserve">NEIVA- MAESTRIA EN EDUCACION. ÁREA DE PROFUNDIZACIÓN: DISEÑO, GESTIÓN Y EVALUACIÓN CURRICULAR  </t>
  </si>
  <si>
    <t xml:space="preserve">NEIVA- MAESTRIA EN EDUCACION. AREA DE PROFUNDIZACIÓN:DOCENCIA E INVESTIGACIÓN UNIVERSITARIA  </t>
  </si>
  <si>
    <t xml:space="preserve">NEIVA - MAESTRIA EN EDUCACION Y CULTURA DE PAZ  </t>
  </si>
  <si>
    <t xml:space="preserve">NEIVA - MAESTRIA EN EPIDEMIOLOGIA  </t>
  </si>
  <si>
    <t xml:space="preserve">NEIVA- MAESTRIA EN NEUROPSICOLOGIA CLINICA  </t>
  </si>
  <si>
    <t xml:space="preserve">NEIVA-MAESTRIA EN ESTUDIOS INTERDISCIPLINARIOS DE LA COMPLEJIDAD  </t>
  </si>
  <si>
    <t xml:space="preserve">NEIVA - MAESTRIA EN DERECHO CONSTITUCIONAL Y ADMINISTRATIVO  </t>
  </si>
  <si>
    <t xml:space="preserve">NEIVA - MAESTRIA EN DERECHO PUBLICO  </t>
  </si>
  <si>
    <t xml:space="preserve">DOCTORADO EN AGROINDUSTRIA Y DESARROLLO AGRICOLA SOSTENIBLE </t>
  </si>
  <si>
    <t xml:space="preserve">DOCTORADO EN EDUCACION Y CULTURA AMBIENTAL  </t>
  </si>
  <si>
    <t>SEMESTRE A  2021 - MATRICULADOS EN POSTGRADO POR NIVEL ACADÉMICO, GENERO Y SEDE</t>
  </si>
  <si>
    <t>NEIVA - ESPECIALIZACIÓN EN TALENTO HUMANO</t>
  </si>
  <si>
    <t xml:space="preserve">  NEIVA - ESPECIALIZACIÓN EN ESTANDARES INTERENACIONALES DE INFORMACION FINANCIERA</t>
  </si>
  <si>
    <t>MAESTRIA EN INGENIERÍA DE PETROLEOS</t>
  </si>
  <si>
    <t>MAESTRIA EN CIENCIA Y TECNOLOGIA DEL CAFÉ</t>
  </si>
  <si>
    <t xml:space="preserve">MAESTRIA EN EDUCACIÓN </t>
  </si>
  <si>
    <t>NEIVA - MAESTRÍA EN EDUCACION POR EL ARTE</t>
  </si>
  <si>
    <t>NEIVA - MAESTRÍA EN DERECHO PRIVADO</t>
  </si>
  <si>
    <r>
      <rPr>
        <b/>
        <sz val="12"/>
        <color theme="1"/>
        <rFont val="Calibri"/>
        <family val="2"/>
        <scheme val="minor"/>
      </rPr>
      <t>DOCTORADO EN CIENCIAS DE LA SALUD</t>
    </r>
    <r>
      <rPr>
        <b/>
        <sz val="14"/>
        <color theme="1"/>
        <rFont val="Calibri"/>
        <family val="2"/>
        <scheme val="minor"/>
      </rPr>
      <t xml:space="preserve"> </t>
    </r>
  </si>
  <si>
    <t>TOTAL  DOCTORADOS</t>
  </si>
  <si>
    <t>TOTAL  MATRICULADOS EN POSTGRADOS</t>
  </si>
  <si>
    <t xml:space="preserve">SEMESTRE B  2021 - MATRICULADOS EN POSTGRADO POR NIVEL ACADÉMICO, GENERO Y SEDE </t>
  </si>
  <si>
    <t>SEMESTRE B - MATRICULADOS  EN PREGRADO  POR MODALIDAD DE INGRESO 2021</t>
  </si>
  <si>
    <t>Mapeo de técnicas de aprendizaje automático usados en fraudes con tarjeta de crédito. Publicado en el libro Tendencia en la Investigación Universitaria (una visión desde Latinoamérica)</t>
  </si>
  <si>
    <t>Superioridad de la economía de los apóstoles de Jesucristo sobre la economía de mercado en la teoría de la producción.Presentado en III Congreso Internacional  de Investigación en Educación, Empresa y Sociedad -Cidiees. 25 de septiembre de 2020</t>
  </si>
  <si>
    <t>Superioridad de la economía de los apóstoles de Jesucristo sobre la economía de mercado en la teoría de la producción. Presentado en III Congreso Internacional  de Investigación en Educación, Empresa y Sociedad -Cidiees. 25 de septiembre de 2020</t>
  </si>
  <si>
    <t>El proceso de constitucional del emprendedor un estudio de sus hábitus y prácticas. Presentado en XXXII Congreso Anual de la Academia. 6 al 8 de junio de 2018</t>
  </si>
  <si>
    <t>Felicidad: reto de la organización inteligente como determinante dela productividad y la competitividad. Estudio de caso "Universidad popular del Cesar, Universidad Surcolombiana y Universidad Colegio Mayor de Cundinamarca. Presentado en Congreso Internacional Dossier. 10 al 11 de junio de 2020.</t>
  </si>
  <si>
    <t>Compromiso organizacional como estrategia potencializadora en la atención al cliente en las pymes en la ciudad de Barranquilla -Colombia.Presentado en Coloquio de investigación multidisciplinaria. Envento Internacional CIM -Orizaba-2019</t>
  </si>
  <si>
    <t>Lineamientos para la creación de la política pública de emprendimiento, empresarismo e innovación del departamento del Huila, Colombia. Presentado en Encuentro Internacional de Investigadores en Administración. 09 al 10 de diciembre de 2020.</t>
  </si>
  <si>
    <t>Análisis de la competitividad de las exportaciones del café del Huila.Revista Tendencias  Revista de la Facultad de Ciencia Económica y Administrativa
Universidad de Nariño.2020 - Proyecto : Determinantes de la Competitividad de las Exportaciones de las Apuestas Productivas del Departamento del Huila</t>
  </si>
  <si>
    <t xml:space="preserve">¿Existe brecha salarial en el mercado laboral infantil en Colombia?.Revista panorama económico. Abril - Junio de 2019 - Proyecto:Factores de riesgo asociados a la vinculación de niños y niñas al trabajo infantil en Colombia </t>
  </si>
  <si>
    <t>Simulación para la Evaluación de Riesgo Financiero en Proyectos de Inversión para Mipymes en Colombian. Aglala.2020</t>
  </si>
  <si>
    <t>Inversión extranjera directa y crecimiento ecónomico en Colombia. Revista Facultad de Ciencias Económicas.2020</t>
  </si>
  <si>
    <t>Diferencial salarial por Género en Colombia: Un análisis comparativo entre los departamentos del Huila y Nariño.Revista Económicas CUC.2020.</t>
  </si>
  <si>
    <t>Hydroelectric centrals impact on territorial sustainabylity: analysis in southern Colombia. Revista Miscellanea Geographica -Regional studies on development.2020</t>
  </si>
  <si>
    <t>Análisis del costo-beneficio, para el tránsito de cultivos de carácter ilícito, a cultivos lícitos para facilitar el desarrollo de los agreonegocios en la regios del Catatumbo. Revista Desarrollo Genercial. Universidad SImón Bolivar. Fecha 05/07/2020</t>
  </si>
  <si>
    <t>La negociación: Una opción gerencial en las organizaciones educativas. Revista Economicas CUC. Corporación Universitaria de la Costa. 23/10/20</t>
  </si>
  <si>
    <t>Cambio organizacional: una visión teórica de su evolución conceptual. Revista Venezolana de Gerencia. 2020.</t>
  </si>
  <si>
    <t>Quality management systems (QMS) and organizational performance. Revista International Journal of Engineering Research and Technology.2020.</t>
  </si>
  <si>
    <t>Influencia de la educación superior en el emprendimiento juvenil en estudiantes universitarios: una aproximación teórica. Revista Boletin REDIPE.2020. Proyecto Perfil emprendedor de los estudiantes de Administración de Empresas de la Universidad Surcolombiana
dando nombre al artículo: Influencia de la educación superior en el emprendimiento juvenil en estudiantes
universitarios: una aproximación teórica.</t>
  </si>
  <si>
    <t>Formas de emprendimientos culturales reconocidos en la ciudad de Neiva en los campos de la música andina colombiana, la danza folklórica y el teatro callejero. Revista FACCEA . ENERO A JUNIO DEL 2017. Proyecto Formas de emprendimientos culturales reconocidos en la ciudad de Neiva en los campos de la música andina colombiana, la danza folklórica y el teatro callejero.</t>
  </si>
  <si>
    <t>Contabilidad ambiental en empresas de
servicios de transporte de carga. Revista Revista Venezolana de Gerencia. Febrero 08 de 2021. Proyecto Implementación de la contabilidad
ambiental en empresas de servicio de transporte de carga ubicadas en la ciudad de Neiva en el año 2016.</t>
  </si>
  <si>
    <t>Behavioral workplace competencies: analyzing a competency model for private companies.Revista TEM Journal.2021</t>
  </si>
  <si>
    <t>Determinantes de la calidad de la educación en Neiva. Factores socioeconómicos del rendimiento académico en la educación media del municipio de Nieva 2015-2018. 2020</t>
  </si>
  <si>
    <t>La curva medioambiental de
Kuznets y el crecimiento económico sostenible en Colombia. Revista Apuntes del Cenes.2021.</t>
  </si>
  <si>
    <t>Purchasing power parity in
the Colombian exchange rate. Ánfora. Revista 2018.</t>
  </si>
  <si>
    <t>Salario emocional. Elemento dignificante en la gestión del capital humano.2019.</t>
  </si>
  <si>
    <t>Calidad del servicio público domiciliario del
suministro de energía eléctrica en Colombia. Revista Venezolana de Gerencia.2020</t>
  </si>
  <si>
    <t>Probabilidad de obtener un título académico en Colombia.Revista Educación y Humanismo. Revista Educación y Humanismo.2021. Proyecto Determinantes de la Calidad de la Educación en Colombia</t>
  </si>
  <si>
    <t>Motivaciones en el Emprendimiento Empresarial: Estudio de Caso: Programa de Emprendimiento Centro
de Desarrollo Agroempresarial y Turístico del Huila del Municipio de La Plata (Huila). Publicado en el libro Letras
críticasen el ámbito Gerencial.2021.</t>
  </si>
  <si>
    <t>Marketing turístico en empresas hoteleras del municipio de Manaure. Revista Aglala.2020.</t>
  </si>
  <si>
    <t>La Responsabilidad Social Empresarial factor influyente enla competitividad del sector salud. Caso IPS Ocaña- Norte de Santander. III Encuentro Internacional deInvestigadores dela
Red de Investigación en Gestión y Desarrollo Organizacional – RIGDO. 2020.</t>
  </si>
  <si>
    <t>Competitividad de las exportaciones de
Tilapia en el Huila. Revista Venezolana de Gerencia.2021.</t>
  </si>
  <si>
    <t xml:space="preserve">Lineamientos Para La Creación De La Política Pública De Emprendimiento, Empresarismo E Innovación Del Departamento Del Huila, Colombia. Presentado en el Encuentro Internacional de Investigadores en Administración 2020.
</t>
  </si>
  <si>
    <t xml:space="preserve">Determinar la variación de los factores que influyen en los resultados de las pruebas de Estado en
el Razonamiento cuantitativo para las ciencias económicas en Colombia. Presentado en XIX International
Finance Conference.2019
</t>
  </si>
  <si>
    <t>Modelo De Gestión Tecnológica Con Valor Social Para La Prestación De Servicio De Transporte Público.Publicado en el Libro Gestión de las tecnologías en la Organización.2020.</t>
  </si>
  <si>
    <t>La Reluctancia Evento Expedito Hacia El Fracaso Organizacional.Publicado en el Libro Gestión de las tecnologías en la Organización.2020.</t>
  </si>
  <si>
    <t>Capítulo XXI Sistemas integrados de gestión de calidad y ventajas competitivas en la empresa
&amp;DGH¿KXLOD+XLOD&amp;RORPELD. Publicado en el Libro Tendencias en la Investigación Universitaria Una visión desde Latinoamérica.2020.</t>
  </si>
  <si>
    <t>The complex relationship betwen entrepreneurship and its context. Publicado en el Libro Entrepreneurship and Sustainability Issues.2021.</t>
  </si>
  <si>
    <t xml:space="preserve">Capítulo de libro </t>
  </si>
  <si>
    <t>Ponencia</t>
  </si>
  <si>
    <t>Artículo de revista</t>
  </si>
  <si>
    <t>Libro derivado de Investigación</t>
  </si>
  <si>
    <t>PRODUCCION INTELECTUAL DOCENTE - FAC. ECONOMIA Y ADMINISTRACION 2021</t>
  </si>
  <si>
    <t>Habilidades de cuidado en cuidadores de personas con cáncer en cuidados paliativos. Presentado en el Iv Congreso Internacional De Investigación En Salud.2019.</t>
  </si>
  <si>
    <t>Síndrome coronario agudo en mujeres desde la teoría del manejo del síntoma. Revista Enfermeria Global.Octubre 2020.</t>
  </si>
  <si>
    <t>Depresion, ansiedad y dolor autopercibido en pacientes con sindrome de fibromilagia. Revista Perspectiva en psicologia. Novimebre 28 del 2020. Calidad de vida y aspectos psicosociales en una muestra de pacientes diagnosticados con Síndrome de Fibromialgia en las ciudades de Neiva y Tunja. Código del Proyecto 2292.</t>
  </si>
  <si>
    <t>Food autonomy: decolonial perspectives for indigenous health and buen vivir. Revista Global Health Promotion.28 de enero del 2021. ignificado de autonomía alimentaria y las condiciones necesarias para su desarrollo en una comunidad indígena del pueblo Nasa, Huila- 2018.  Proyecto Semillero Investigación 2018.</t>
  </si>
  <si>
    <t>Serotype-specific detection of dengue viruses in a nonstructural protein 1-based enzyme-linked immunosorbent assay validated with a multi-national cohort. Revista Plos Neglected Tropical Diseases. 24 de junio de 2020.Proyecto Rápido identificación de infección con dengue en una población en riesgo en el Departamento del Huila, a través de la validación de pruebas rápidas simplex NSI E25 Bio en muestreo de sueros agudos.</t>
  </si>
  <si>
    <t>Development and validation of a rapid lateral flow E1/E2- Antigen Test and ELISA in patients infected with emerging asian strain of chikingunya virus i n the americas. Revista Viruses. 01 de septiembre de 2021.Proyecto Rápido identificación de infección con dengue en una población en riesgo en el Departamento del Huila, a través de la validación de pruebas rápidas simplex NSI E25 Bio en muestreo de sueros agudos.</t>
  </si>
  <si>
    <t>Interleukin-6 as a biomarker of early-onset neonatal sepsis. Revista American Journal of perinatology.2020.Proyecto Interleuquina (IL)-6: Utilidad en la aproximación diagnóstica de sepsis neonata (cód:2631)</t>
  </si>
  <si>
    <t xml:space="preserve">Experiencia de mujeres con infección prenatal por virus Zika que continuaron la gestación en Colombia. Revista Gaceta Sanitaria. 2020. Proyecto Código: 2706
Vivencias de las mujeres durante la gestación de sus hijos nacidos con alteraciones neurológicas congénitas producto de la infección por virus Zika. Departamento del Huila, 2018.
</t>
  </si>
  <si>
    <t>Acidosis tubular renal asociada a intoxicación
por trimetoprim-sulfametoxazol. Revista Acta Medica Colombiana.2020.</t>
  </si>
  <si>
    <t>Aspectos epidemiológicos, clínicos y paraclínicos del accidente escorpiónico en el
Hospital Universitario de Neiva, Colombia. Revista IATREIA.2020.</t>
  </si>
  <si>
    <t>Perfil de la diada: cuidador familiar-persona con insuficiencia renal crónica en diálisis. Revista Enfermería Nefrológica. Noviembre de 2020. Proyecto Habilidades del cuidador de personas con enfermedad renal crónica, sobrecarga percibida y calidad de vida.</t>
  </si>
  <si>
    <t>Educación quirúrgica durante la pandemia de COVID-19: primer consenso nacional de la División de Educación de la Asociación Colombiana de Cirugía. Revista Revista Colombiana de Cirugía.2020.</t>
  </si>
  <si>
    <t>Concentraciones de 25 hidroxi vitamina D séricas y en lavado bronco-alveolar en pacientes con tuberculosis pulmonar. Revista Chilena De Infectología.2021.</t>
  </si>
  <si>
    <t>Calidad de vida y caracterización de las personas con Enfermedad Renal Crónica trasplantadas.Revista Enfermería Nefrológica.2021.Proyecto Calidad de vida de las personas con Insuficiencia Renal Crónica trasplantadas.  .</t>
  </si>
  <si>
    <t>Construcción de percepciones sobre interrupción Voluntaria del embarazo durante la formación de pregrado en enfermería. Presentado en V Congreso Internacional de Investigación en salud. 2019.Proyecto : Construcción de percepciones sobre interrupción voluntaria del embarazo durante la formación de pregrado en enfermería.</t>
  </si>
  <si>
    <t>Percepciones sobre Interrupción Voluntaria del Embarazo en estudiantes de pregrado en Enfermería. Revista Ciencia y Cuidado.2021.Proyecto Construcción de percepciones sobre interrupción voluntaria del embarazo durante la formación de pregrado en enfermería.</t>
  </si>
  <si>
    <t>Efectos secundarios de las terapias oncológicas.Revista Ciencia y Cuidado-UFPS.2021.v.</t>
  </si>
  <si>
    <t>Síndrome coronario agudo en mujeres desde la teoría del manejo del síntoma. Revista Enfermería Global.2020. Proyecto Síndrome coronario agudo en mujeres desde la teoría del manejo del síntoma.</t>
  </si>
  <si>
    <t>Análisis de una narrativa de enfermería desde la teoría de los cuidados de Swanson. Revista Cultura de los Cuidados.2021. Proyecto Situaciones de enfermería.</t>
  </si>
  <si>
    <t xml:space="preserve">La familia en la prevención del delirium en la unidad de cuidados intensivo: scoping review. Presentado en Congreso Virtual Intermedio AMCI 2020. </t>
  </si>
  <si>
    <t xml:space="preserve">Intevenciones del paquete ABCDEF para prevenir y tratar el delirium. Presentado en IV Congreso Internacional de Investigación en Salud.2019. Proyecto ntervención de enfermería para reducir incidencia y duración del delirium en personas en cuidados intensivos.
</t>
  </si>
  <si>
    <t>Delirium como síntoma desde el Modelo de los Síntomas dinámicos.Presentado en IV Congreso Internacional de Investigación en Salud.2019.</t>
  </si>
  <si>
    <t>Outcomes of traumatic brain injury: the prognostic accuracy of various scores and models.Revista Neurologia I Neurochirurgia Polska.2019.Epidemiología Del Trauma Craneoencefálico Experiencia Y Manejo En El Sur De Colombia En El Periodo Comprendido Del 2013 – 2017.</t>
  </si>
  <si>
    <t>Infusión intravenosa de ketamina a bajas
dosis durante cirugía de artrodesis de columna. Una estrategia en el manejo del dolor agudo posoperatorio.Revista Revista Chilena De Anestesia.2021.</t>
  </si>
  <si>
    <t xml:space="preserve">Síndrome de Tako-Tsubo en perioperatorio:
Una variante rara. Reporte de caso.Revista Revista Chilena De Anestesia.2021. Revisión Actualizada, No Sistemática De Un Caso Clínico De Interés En Medicina
</t>
  </si>
  <si>
    <t>Papel de la interleuquina-17 en procesos inflamatorios y patologías pulmonares. Revista Médicas UIS.2021. Proyecto concentraciones de 25 hidroxi vitamina D séricas y en lavado bronco-alveolar en pacientes con tuberculosis pulmonar.</t>
  </si>
  <si>
    <t>Perfil del estilo de vida en estudiantes de una Universidad  Pública. Revista Ciencia Y Cuidado – Scientific Journal Of Nursing.2021.</t>
  </si>
  <si>
    <t>Cirugía laparoscópica durante la pandemia por COVID-19.Revisión de la evidencia. Revista Revista Chilena De Anestesia.2021.</t>
  </si>
  <si>
    <t>Practices of food autonomy in the nasa indigenous
cosmovision in Colombia.Revista Agroecology and Sustainable Food Systems.2020. Proyecto 
Prácticas Tradicionales Y Vivencias De Autonomía Alimentaria Del Pueblo Indígena Nasa. Huila, 2018.</t>
  </si>
  <si>
    <t>Fatiga de alarmas en Unidad de Cuidados Intensivos:
relevancia y tiempo de respuesta.Revista Enfermería Intensiva.2020. Proyecto Relevancia Clínica de Alarmas en monitores multiparamétricos y tiempo estímulo-respuesta del equipo de salud en una Unidad de Cuidado Intensivo.</t>
  </si>
  <si>
    <t xml:space="preserve"> Bienestar en línea: una nueva alternativa de ocio para nuestra comunidad universitaria.Presentado en Foro Institucional: El papel del ocio y de la recreación
frente a la COVID-19.2021.
</t>
  </si>
  <si>
    <t>Adaptación y validación en Colombia de la Escala de Reserva Cognitiva ERC. Presentado en Congreso Internacional Virtual De Neurociencias: Cerebro Y Comportamiento En Tiempos De Covid-19.2020.</t>
  </si>
  <si>
    <t>PRODUCCION INTELECTUAL DOCENTE - FAC.SALUD 2021</t>
  </si>
  <si>
    <t>Implementación de un ova de campos electromagneticos del año 2020</t>
  </si>
  <si>
    <t>Ova para el curso taller de elementos del año 2020</t>
  </si>
  <si>
    <t>Desarrollo de aplicación móvil nativa en android para el curso de circuitos ánalogos I del año 2020</t>
  </si>
  <si>
    <t>Desarrollo de aplicación móvil nativa en android para circuitos DC del año 2020</t>
  </si>
  <si>
    <t>GTAXI del año 2019</t>
  </si>
  <si>
    <t>ATR-FTIR for characterizing and differentiating dried and ground coffee cherry pulp of different varieties (coffea Arabica L.) publicado en la revista Engenharia Agrícola  en el año 2021</t>
  </si>
  <si>
    <t>Classification of the maturity stage of coffee cherries using comparative feature and machine learning,  publicado en la revista Coffe Science  en el año 2021</t>
  </si>
  <si>
    <t>Effect of coffee cherry maturity on the performance of the drying process of the bean: Sorption isotherms and dielectric spectroscopy, publicado en la revista Food control en el año 2021</t>
  </si>
  <si>
    <t>Is Coffee (Coffea arabica L.) Quality Related to a
Combined Farmer–Farm Profile? publicado en la revista Sustainability  en noviembre de 2020</t>
  </si>
  <si>
    <t>Análisis de stakeholders y mapeos de cadenas de valor del café en Colombia, publicado por la editorial Ecoe Ediciones Limitada en diciembre de 2020</t>
  </si>
  <si>
    <t>Control cinético del salado, con sabor a humo, de filetes de tilapia (Oreochromis sp), publicado en la revista Biotecnología en el Sector Agropecuario y Agroindustrial en el año 2021</t>
  </si>
  <si>
    <t>Infrared spectroscopy coupled with chemometrics in coffee post-harvest processes as complement to the
sensory analysis, publicado en la revista LWT - Food Science and Technology en el año 2021</t>
  </si>
  <si>
    <t>Optimizing salting and smoking conditions for the production and preservation of smoked-flavoured tilapia
fillets, publicado en la revista LWT - Food Science and Technology del año 2021</t>
  </si>
  <si>
    <t>Computer vision techniques for modelling the roasting
process of coffee (Coffea arabica L.) var. Castillo, publicado en la revista Czech journal of food science del año 2020</t>
  </si>
  <si>
    <t>A new methodology using beam elements for the analysis of steel frames
subjected to non-uniform temperatures due to fires, publicado en la revista Structures en el año 2021</t>
  </si>
  <si>
    <t>Study of heat transfer to different Graetz numbers in square tube heat exchangers with passive
improvements using CFX®, publicado en la revista International Journal of Mechanical and Production Engineering Research and
Development en el  año 2020</t>
  </si>
  <si>
    <t>TRIBOMETRY: How is friction research quantified? A review publicado en la revista International Journal of Engineering Research and Technology en el año 2020</t>
  </si>
  <si>
    <t>Overall heat transfer coefficient optimization in a spiral-plate heat
exchanger  publicado en la revista Journal of Physics: Conference Series  en el año  2020</t>
  </si>
  <si>
    <t>Periodic orbits in dynamic systems with Wien Bridge,  publicado en la revista Journal of Physics: Conference Series  en el año 2020</t>
  </si>
  <si>
    <t>Evaluation of the Fluid-Structure Interaction of a Hydrokinetic Turbine Blade by Computational Fluid
Dynamics and Finite Element Analysis publicado en la revista International Journal of Engineering Research and Technology  en el año 2020</t>
  </si>
  <si>
    <t>Thermodynamic analysis and preferential solvation of sulfamethazine
in acetonitrile þ water cosolvent mixtures, publicado en la revista Fluid Phase Equilibria  en el año 2020</t>
  </si>
  <si>
    <t>Design and Analysis of a Bulge Test Device/
Diseño y análisis de un dispositivo para ensayos Bulge, publicado en la revista Ingeniería e Investigación el 10/05/2021</t>
  </si>
  <si>
    <t>Comparación de modelos de comportamiento ante fuego de vigas de acero usando
Abaqus y Vulcan, en el evento 26° jornadas argentinas de ingenieria estructural edición virtual 2021</t>
  </si>
  <si>
    <t>Comparação do Método Form e Monte Carlo Sequenciais e Paralelizados Numa
Análise De Confiabilidade da Função Estado Limite Explícita (Viga em
Plastificação), en el evento XII Congresso Brasileiro de Pontes e Estruturas CBPE
(virtual) del 7 al 11 de junio de 2021</t>
  </si>
  <si>
    <t>Pressure and reciprocal rate transient
analysis for finite-conductivity vertical
fractured hydrocarbon wells under trilinear
flow, publicado en la revista Journal of Petroleum Exploration and Production Technology el 22/06/2021</t>
  </si>
  <si>
    <t>Practical interpretation of pressure tests of hydraulically fractured
vertical wells with fnite‐conductivity in naturally fractured oil and gas
formations,  publicado en la revista Journal of Petroleum Exploration and Production Technology en 06/2021</t>
  </si>
  <si>
    <t>A simple approach to dynamic material balance for a dry‐gas reservoir  publicado en la revista Journal of Petroleum Exploration and Production Technology en 06/2021</t>
  </si>
  <si>
    <t>Impact of heterogeneously crosslinked calcium alginate networks on the encapsulation of β carotene-loaded beads,  publicado en la revista Carbohydrate Polymers del año 2021</t>
  </si>
  <si>
    <t>Interpretation of pressure interference tests for wells connected
by a large hydraulic fracture, publicado en la revista Journal of Petroleum Exploration and Production Technology en el año 2021</t>
  </si>
  <si>
    <t>Determinación de presiones
críticas de la ventana de lodo,
aplicando modelos analíticos y
caracterizaciones geomecánicas, publicado en la revista Ciencia e
Ingeniería
Neogranadina del año 2021</t>
  </si>
  <si>
    <t>Valuation of the Media Luna sector, Aipe, Huila as a geosite of geological heritage, publicado en la revista DYNA del año 2020</t>
  </si>
  <si>
    <t>Effect of carbon dioxide environment on the thermal behavior of sugarcane
pyrolysis oil, publicado en la revista Journal of Analytical and Applied Pyrolysis del año 2021</t>
  </si>
  <si>
    <t>Influence of Pelletization and Moisture Content of Oil Palm Empty
Fruit Bunches (EFBs) on Dynamic Gasification Performance, publicado en la revista Energy &amp; Fuels del año 2021</t>
  </si>
  <si>
    <t>Thermochemical evaluation of fque bagasse waste (FBW) resulting
from industrial processes as an energy precursor through combustion
and gasifcation, publicado en la revista  Biomass Conversion and Biorefinery del año 2021</t>
  </si>
  <si>
    <t>Experimental analysis of the efect of the physicochemical properties
of paper industry wastes on the performance of thermo‐conversion
processes: combustion and gasifcation, publicado en la revista Biomass Conversion and Biorefinery del año 2021</t>
  </si>
  <si>
    <t xml:space="preserve">Vertical axis Darrieus turbines: State of the art research, publicado en la revista International Journal of Engineering Research and Technology del año 2021 </t>
  </si>
  <si>
    <t>Estudio numérico del coeficiente de potencia de una
turbina h-darrieus con perfil hidródinamico NACA 0010, en el Congreso Internacional
de Ingeniería Mecánica, en junio del 2021.
mecatrónica
y automatización</t>
  </si>
  <si>
    <t>Estudio de consumos energéticos y estrategias de mejora
en la eficiencia energética de centros de mecanizado CNC, en el Congreso Internacional de Semilleros de Investigación el 6 y 7 de  octubre de 2021.</t>
  </si>
  <si>
    <t>Physicochemical, microbiological, and sensory characterization of
fermented coffee pulp beverages, publicado en la revista Coffee Science del año 2021</t>
  </si>
  <si>
    <t xml:space="preserve">A straight-Line DCA for a gas reservoir, publicado en la revista Journal of petroleum sciences and engineering  del año 2021 </t>
  </si>
  <si>
    <t>Surplus electricity production and lcoe estimation in colombia palm oil mills using empty fresh bunches (EFB) as fuel, publicado en la revista Energy   del año 2020</t>
  </si>
  <si>
    <t>Effect of carbon dioxide environment on the thermal behavior of sugarcane pyrolysis oil, publicado en la revista Journal of Analytical and applied pyrolysis   del año 2020</t>
  </si>
  <si>
    <t>Interference test interpretation in naturally fractured reservoirs, publicado en la revista DYNA   del año 2020</t>
  </si>
  <si>
    <t>El ingeniero de inclusión y el lenguaje Scratch en el aprendizaje de la matemática, publicado en la revista Información Tecnologica   del año 2020</t>
  </si>
  <si>
    <t>Thermodynamic analysis of the solubitity of triclocarban in ethylene glycol + water mixtures, publicado en la revista Journal of Molecular Liquids  del año 2020</t>
  </si>
  <si>
    <t>Solubility of sulfadiazine in (acetonitrile + methanol) mixtures: Determination, correlation, dissolution thermodynamics and preferential solvation, publicado en la revista Journal of Molecular Liquids  del año 2020.</t>
  </si>
  <si>
    <t>Solubility of sulfadiazine in (ethylene glycol + water) mixtures: Measurement, correlation, thermodynamics and preferential solvation, publicado en la revista Journal of Molecular Liquids  del año 2020.</t>
  </si>
  <si>
    <t>Software</t>
  </si>
  <si>
    <t>Artículo de Revista</t>
  </si>
  <si>
    <t>PRODUCCION INTELECTUAL DOCENTE - FAC. INGENIERIA 2021</t>
  </si>
  <si>
    <t xml:space="preserve">Revista científica de la universidad Surcolombiana, 1ra Conferencia Internacional  sobre Publicaciones Arbitradas en Ciencia, 01 de agosto de 2019
Puebla de Zaragoza, México </t>
  </si>
  <si>
    <t xml:space="preserve">Oligosacáridos como moduladores de multifármaco resistencia en células tumorales, XVIII Congreso Colombiano de Química, 6-8 nov 2019
Popayan-Colombia </t>
  </si>
  <si>
    <t xml:space="preserve">¿Qué piensan los estudiantes sobre las TIC y su relación en la educación ambiental? Resultados de una investigación en una escuela rural  en el sur de Colombia, En el XI Congreso Internacional sobre Aplicación de Tecnologías de la Información y Comunicaciones Avanzadas, del 25 al 27 de noviembre en México  </t>
  </si>
  <si>
    <t>Fortalecimiento de las Estrategias Didácticas Empleadas por el Profesorado en el Proceso de Enseñanza-Aprendizaje de las Ciencias Naturales para la Inclusión de Estudiantes con Discapacidad Intelectual en un Colegio Privado de la Ciudad de Neiva, Maestría en Educación para la Inclusión de la Universidad Surcolombiana, estudiante Katherine Buitrago.</t>
  </si>
  <si>
    <t>Contribución de las Prácticas de Campo en la Enseñanza sobre la Conservación de los Ecosistemas Estratégicos del Huila con Estudiantes de Séptimo Grado de la Institución Educativa Jose Reinel Cerquera del Municipio de Palermo (Huila), Maestría en Educación de la Universidad Surcolombiana,estudiante Kimberly Lucía Antolinez</t>
  </si>
  <si>
    <t>Actvidad fisica y el cumplimiento de las recomendaciones en adolescentes escolares de la ciudad de Neiva (colombia), I Congreso Internacional de Experiencias Postgraduales en educación superior,  21/09/2020</t>
  </si>
  <si>
    <t xml:space="preserve">Contrasentidos </t>
  </si>
  <si>
    <t>Valoración del marco profesional del profesorado de formación inicial de maestros/as en la facultad de Educación de la Universidad Surcolombiana, Colombia , revista Redipe, publicada el 10/02/2021</t>
  </si>
  <si>
    <t>De-construcción de las facultades de educación en Colombia , editorial CICE, publicado en Noviembre de 2020</t>
  </si>
  <si>
    <t>Problemática del abandono estudiantil en la Universidad Surcolombiana, editorial CICE, publicado en Agosto de 2019</t>
  </si>
  <si>
    <t>Por una escuela para la paz voces desde la región Surcolombiana, Editorial Universidad Surcolombiana,  publicado en el  Diciembre de 2019</t>
  </si>
  <si>
    <t>Para una pedagogía de la acreditación institucional. Reflexiones sobre la experiencia de la Universidad Surcolombiana, Editorial Universidad Surcolombiana,  publicado en el año 2020.</t>
  </si>
  <si>
    <t>Saúde e Drogas no
ensino de ciências, criando um problema no sul da Colômbia, 7o Congresso Internacional em Saúde, del 2020</t>
  </si>
  <si>
    <t>Educación y atención a la primera infancia: concepción y síntesis histórica, editorial Boletín Redipe, publicada en el 2021</t>
  </si>
  <si>
    <t>Clima escolar (CE): un reto para la educación, publicado en la revista Perspectivas
contemporáneas, en el año 2020</t>
  </si>
  <si>
    <t>Doctorado en Estudios Sociales, de la  Universidad Externado del 22 de abril de 2021</t>
  </si>
  <si>
    <t>Exploración de las percepciones sobre clima escolar en un grupo de actores de instituciones educativas del sur de Colombia, publicado en la revista  Boletín Redipe del año 2021</t>
  </si>
  <si>
    <t>A formative-alternative assessment proposal, en el evento  IV SEMAPLE (Seminário de Avaliação de
Proficiência em Línguas Estrangeiras) en el año 2020</t>
  </si>
  <si>
    <t>Doctorado en Educación, en la Universidad Autonoma de Madrid, España, del año 2021</t>
  </si>
  <si>
    <t>Doctorado en ciencias sociales niñez y juventud en la Universidad de Manizalez del año 2021</t>
  </si>
  <si>
    <t>Uso didáctico de las tic, publicado en la editorial Universidad Surcolombiana de diciembre 2019</t>
  </si>
  <si>
    <t>Pogramación curricuar de educación fisica para primaria 1-2-3, editorial Kinesis, publicado en el año 2020</t>
  </si>
  <si>
    <t>Pogramación curricuar de educación fisica para primaria 4-5, editorial Kinesis, publicado en el año 2020</t>
  </si>
  <si>
    <t>The reflective practice as a tool for making tacit
knowledge explicit, publicado en la revista Reflective Practice en el año 2021</t>
  </si>
  <si>
    <t>Doctor en Educación, en la Universida de Deusto, España el 16/06/2021</t>
  </si>
  <si>
    <t>Perceptions and Beliefs of EFL
Students Regarding Classroom,
Assessment at a Colombian University  publicado en la revista Folios en el año 2021</t>
  </si>
  <si>
    <t>Effect of the taper phase over endurance during 20 km race walking, publicado en la revista  Journal of Physical Education and Sport en el año 2020</t>
  </si>
  <si>
    <t>Motor coordination assessment of U13 soccer players, publicado en la revista Journal of Physical Education and Sport en el año 2021</t>
  </si>
  <si>
    <t>Efecto del Programa de Ejercicios con las Figuras M3 sobre la Coordinación
Effect of the Exercise Program with Figures M3, 
on Coordination publicado en la revista Revista Retos en el año 2021</t>
  </si>
  <si>
    <t>Reflexiones hacia la inclusión de
estudiante sordos en la enseñanza de la
física: unamirada desde las concepciones
del profesorado en ciencias naturales del
departamento del Huila publicado en la Revista Boletín Redipe en el año 2021</t>
  </si>
  <si>
    <t>PECTINAS DEL FRUTO DE LA ESPECIE Passiflora tarminiana (CURUBA INDIA), en el IV Congreso Nacional y VI Internacional Virtual de Ciencias Biológicas en el año 2020</t>
  </si>
  <si>
    <t>La tableta en el aula,
percepción de los estudiantes sobre el uso, en el XXVII Congreso Internacional
sobre Educación Virtual, Electrónica y a Distancia, TELEDU2021 en el año 2021</t>
  </si>
  <si>
    <t>Internalización de la Paz y la Cosmovisión del Conflicto, la Violencia y sus Manifestaciones en las Interacciones
Pedagógicas de los Niños y las Niñas del Nivel Preescolar en Neiva en el VII Congreso Internacional RIELEC 2020: del año 2020</t>
  </si>
  <si>
    <t>Logros de niños y niñas de educación inicial mediante el juego con bloques de Lego, publicado en la Revista RETOS en el año 2021</t>
  </si>
  <si>
    <t>¿Cuáles son los desafíos e implicaciones
para la educación frente al covid-19?, publicado en la Revista Boletín Redipe en el año 2021</t>
  </si>
  <si>
    <t>Valoración del marco profesional del profesorado de formación inicial de maestros/
as en la facultad de educación
de la Universidad Surcolombiana,
Colombia, publicado en la Revista Boletín Redipe en el año 2021</t>
  </si>
  <si>
    <t>La memoria cultural y comunicativa del movimiento estudiantil
 de tres universidades del sur de Colombia en el XXXII Congreso Internacional A LAS PERÚ 2019</t>
  </si>
  <si>
    <t>Memorias del movimiento estudiantil de la Universidad Surcolombiana en el XIX Congreso Colombiano de Historia en el año 2019</t>
  </si>
  <si>
    <t>Un territorio que le habla a la escuela. La experiencia de la Expedición Educativa en Neiva, publicado en la revista Territorios en el año 2021</t>
  </si>
  <si>
    <t>Formación del profesorado de ciencias naturales en Colombia y en la Universidad
Surcolombiana, publicado en Innovación y Reflexiones en la Enseñanza de la Biología. Una Experiencia entre Colombia y
España del año 2018</t>
  </si>
  <si>
    <t>Honbacter. Enseñanza y aprendizaje del mundo bacteriano y fúngico por medio de
prácticas de laboratorio, publicado en Innovación y Reflexiones en la Enseñanza de la Biología. Una Experiencia entre Colombia y
España del año 2018</t>
  </si>
  <si>
    <t>10 años de investigación en la licenciatura en ciencias naturales: un análisis desde
el conocimiento del profesor, publicado en Innovación y Reflexiones en la Enseñanza de la Biología. Una Experiencia entre Colombia y
España del año 2018</t>
  </si>
  <si>
    <t>Arañas lobo: una estrategia didáctica para la enseñanza de la ecología en
estudiantes de educación secundaria, publicado en Innovación y Reflexiones en la Enseñanza de la Biología. Una Experiencia entre Colombia y
España del año 2018</t>
  </si>
  <si>
    <t>¿Los murciélagos son los amos de la noche? Una unidad didáctica para la
enseñanza-aprendizaje en torno a la quiropterofauna publicado en Innovación y Reflexiones en la Enseñanza de la Biología. Una Experiencia entre Colombia y
España del año 2018</t>
  </si>
  <si>
    <t>Aportaciones de la práctica pedagógica en la construcción del conocimiento del
profesor: una experiencia en la ciudad de Neiva publicado en Innovación y Reflexiones en la Enseñanza de la Biología. Una Experiencia entre Colombia y
España del año 2018</t>
  </si>
  <si>
    <t>Situaciones problematizadoras en la enseñanza de la biología y la formación
docente publicado en Innovación y Reflexiones en la Enseñanza de la Biología. Una Experiencia entre Colombia y
España del año 2018</t>
  </si>
  <si>
    <t>¿Qué piensa el profesorado en formación inicial sobre la enseñanza y el aprendizaje
de las ciencias naturales? publicado en Innovación y Reflexiones en la Enseñanza de la Biología. Una Experiencia entre Colombia y
España del año 2018</t>
  </si>
  <si>
    <t>Diseño de unidades didácticas en la construcción del conocimiento del profesor publicado en Innovación y Reflexiones en la Enseñanza de la Biología. Una Experiencia entre Colombia y
España del año 2018</t>
  </si>
  <si>
    <t>¿Qué piensa el profesorado en formación sobre las guías de campo en la
enseñanza de la biología? El caso español publicado en Innovación y Reflexiones en la Enseñanza de la Biología. Una Experiencia entre Colombia y
España del año 2018</t>
  </si>
  <si>
    <t>Concepciones del profesorado en ciencias
acerca de la enseñanza de las ciencias en el año 2021
naturales y la educación ambiental en
contextos de posconflicto y su impacto en
los ecosistemas del departamento del Huila, publicado en la revista Boletín REDIPE del año 2021</t>
  </si>
  <si>
    <t>Nivel de cumplimiento de recomendaciones de actividad física de
adolescentes escolares neivanos en el Seminario Internacional de Motricidad y Actividad Fisica  en el año 2020</t>
  </si>
  <si>
    <t>Cumplimiento de las recomendaciones de actividad física en escolares adolescentes de Neiva
(Colombia) según variables sociodemográficas en el Congreso Internacional.
Liderazgo en la promoción de actividad fisica: estrategias efectivas en la movilización de activos en el año 2019</t>
  </si>
  <si>
    <t>Dyslexic Individuals’ Narratives on their Process of
Becoming English Language Teachers, publicado en la revista HOW Journal en el año 2021</t>
  </si>
  <si>
    <t>Pertinencia social y curricular de un
programa de formación de profesores de inglés en época de pandemia en el XIV
Congresso Internacional de Educação e Inovação en el año 2020</t>
  </si>
  <si>
    <t>Territorios afrobrasileños e indígenas colombianos: resistencia y lucha por permanecer en el espacio-
tiempo. Cronotopos infantiles otros, publicado en la revista Infancias: contextos de acción, interacción y participación / Infâncias: contextosde ação, interação
e participação del año 2020</t>
  </si>
  <si>
    <t>La experiencia educativa con infancias en los recorridos por el territorio, publicado en la revista Infancias: contextos de acción, interacción y participación / Infâncias: contextosde ação, interação
e participação del año 2020</t>
  </si>
  <si>
    <t>Territorios negros e indígenas: metodología de investigación con niñas y niños. Experiencias en Brasil y Colombia, en el Seminario Interdisciplinario e Interinstitucional sobre estudios de infancia del año 2019</t>
  </si>
  <si>
    <t>“A casa é colômbia mesmo, no meio você vê as linhas do mundo inteiro”: desacostumado espaços geográficos com as crianças na educação infantil, publicado en Geografias Interativas del año 2020</t>
  </si>
  <si>
    <t>La tableta en el aula,
percepción de los estudiantes sobre el uso en el XXVII Congreso Internacional
sobre Educación Virtual, Electrónica y a Distancia del año 2021</t>
  </si>
  <si>
    <t>Logros de niños y niñas de educación inicial mediante el juego con bloques de Lego publicado en la revista RETOS en el año 2021.</t>
  </si>
  <si>
    <t>Estrategia para lograr la higiene de manos
en niños publicado en la revista  Boletín Redipe del año 2021</t>
  </si>
  <si>
    <t>Criterios de clasificación en niños de preescolar utilizando los bloques lógicos publicado en la Revista Latinoamericana de Investigación en Matemática Educativa
Relime del año 2020</t>
  </si>
  <si>
    <t>Actitud frente a los acuerdos de paz: escepticismo en jóvenes universitarios publicado en la revista Educación y Humanismo en el año 2021</t>
  </si>
  <si>
    <t>Percepción sobre el
entorno próximo y su
relación con el cañón
del Combeima, que
han construido los
niños y niñas del
grado quinto del
colegio Franciscano
Jiménez de Cisneros
de la ciudad de
Ibagué en la Maestría en Educación en el año 2021</t>
  </si>
  <si>
    <t>Diferencias de género y rendimiento en estudiantes de educación infantil de la Universidad Surcolombiana, publivado en la reviste Boletín Redipe en  enero de 2020</t>
  </si>
  <si>
    <t xml:space="preserve">Do adolescents who meet physical activity recommendations on weekdays also meet them on weekends? A cross-sectional study in Colombia, publicado en la revista International Journal of Environmental Research and public health  del año 2021 </t>
  </si>
  <si>
    <t>Transforming pedagogical practices through collaborative work publicado en la revista Proflie del año 2020</t>
  </si>
  <si>
    <t>¿Qué creen y qué hacen profesores chilenos al enseñar biología en Educación Secundaria? Publicado en la revista Enseñanza de las Ciencias  en  marzo de 2021</t>
  </si>
  <si>
    <t xml:space="preserve">Ponencia </t>
  </si>
  <si>
    <t>Dirección de Tésis de Maestría</t>
  </si>
  <si>
    <t>Obra Artística</t>
  </si>
  <si>
    <t xml:space="preserve">Impreso Universitario </t>
  </si>
  <si>
    <t>Libro Ensayo</t>
  </si>
  <si>
    <t>Capítulo de Libro</t>
  </si>
  <si>
    <t>Título de Posgrado</t>
  </si>
  <si>
    <t>Titulo de Posgrado</t>
  </si>
  <si>
    <t xml:space="preserve">Capítulo de Libro </t>
  </si>
  <si>
    <t>Dirección de Tesis de Maestría</t>
  </si>
  <si>
    <t>PRODUCCION INTELECTUAL DOCENTE - FAC. EDUCACION 2021</t>
  </si>
  <si>
    <t>Comportamiento proambiental en el trabajo: una revisión.Publicado en el libro En Psicología.2018.</t>
  </si>
  <si>
    <t>Revisión de literatura de los factores psicosociales asociados a la gestión ambiental.Presentado en  Congreso Colombiano De Psicología 2019.2019.Proyecto Efecto de los factores psicosociales sobre la gestión ambiental en las organizaciones.</t>
  </si>
  <si>
    <t>Inclusión de la dimensión ambiental en la educación superior: una revisión narrativa.Presentado en Congreso Colombiano De Psicología 2019.2019.Proyecto Procesos de ambientalización curricular en educación superior en Colombia.</t>
  </si>
  <si>
    <t>Políticas públicas, ambientalización curricular y hábitos de consumo de agua en estudiantes universitarios de Neiva, Colombia.Presentado en Congreso Colombiano De Psicología 2017. Proyecto Políticas públicas y ambientalización curricular en educación superior.</t>
  </si>
  <si>
    <t>El despertar científico de Francisco José de Caldas.Presentado en VIII Congreso Internacional de Ciencias Sociales.2020.</t>
  </si>
  <si>
    <t>Ambientalización del currículo en educación superior y consumo de agua en los hogares de estudiantes universitarios.Revista Gestión y Ambiente.2018.Proyecto Políticas Públicas, Ambientalización Curricular en Educación Superior y Conductas Sustentables 
asociadas a Hábitos de Consumo de Agua.</t>
  </si>
  <si>
    <t>Exploring sustainability cross -culturally: employees' beliefs on green behaviors.Revista Sustainable development.2020. Proyecto Creencias hacia el comportamiento proambiental en el trabajo: un análisis transcultura.</t>
  </si>
  <si>
    <t xml:space="preserve">Ejercicio profesional del psicólogo en el contexto del trabajo y las organizacione.Revista Informes psicológicos.2020. Proyecto Competencias profesionales, ámbitos de actuación y funciones del psicólogo de las organizaciones y del 
trabajo en la ciudad de Neiva.
</t>
  </si>
  <si>
    <t>Propiedades psicométricas de la escala de salud mental positiva en jóvenes colombianos: un estudio exploratorio. Revista CES psicología.2020. Proyecto Evaluación psicométrica de la escala de Salud Mental Positiva en población Colombiana.</t>
  </si>
  <si>
    <t>Consumo de drogas en Colombia: análisis  del enfoque de salud pública para su abordaje.Revista Académica y Derecho.2018.Proyecto Análisis crítico del consumo de drogas en Colombia.</t>
  </si>
  <si>
    <t>Reconciliación en los entornos educativos colombianos.Revista de Ciencias Sociales.2020.</t>
  </si>
  <si>
    <t>Perdón-arte: una experiencia de educación para la paz desde las voces de niños y niñas en situación de vulnerabilidad.Revista Praxis.2020.</t>
  </si>
  <si>
    <t>Politicas de la memoria de las violaciones a los derechos humanos en la historia reciente: una revisión bibliografica desde eñ 2008 all 2018.Revista Mexicana de Ciencias Políticas y Sociales.2020.</t>
  </si>
  <si>
    <t>Educación para el cambio climatico y saberes ambientales en declaraciones del alto segmento de la COP25. Revista Mexicana de Investigación  Educativa.2020.</t>
  </si>
  <si>
    <t>La dosificación del pasado. La memoria en las políticas oficiales de reparación chilena.Revista Brasileira de Ciencias Sociales.2020.</t>
  </si>
  <si>
    <t>Absent peace in Colombia: a study of transition discourses in former combatants.Revista Peace Economics, Peace Science and Public Policy.2020.</t>
  </si>
  <si>
    <t>El pasado en disputa: apuntes para la articulación de la memoria social y los imaginarios sociales .Revista Athenea Digital.2020.</t>
  </si>
  <si>
    <t>Reparation policies in Colombia: Memory as a repertoire.Revista Memory Srudies.2020.</t>
  </si>
  <si>
    <t>Percepción financiera y bienestar subjetivo de los estudiantes universitarios en el contexto de la “Matrícula Cero”.Presentado en Congreso Virtual de la SIP.2020.</t>
  </si>
  <si>
    <t>Evaluación e intervención neurocognitiva en niños y niñas con dificultades comportamentales. 2020.</t>
  </si>
  <si>
    <t>A geo-narrative perspective on doing research with youth at social risk.Presentado en 4
th European Congress of Qualitative Inquiry
QI towards Sustainability.2020.</t>
  </si>
  <si>
    <t>Educación Y Atencón A La Primera Infancia: Concepción Y Síntesis Histórica. Revista Boletin Redipe.2021.</t>
  </si>
  <si>
    <t>Exploración De Las Percepciones Sobre Clima Escolar En Un Grupo De Actores De Instituciones Educativas Del Sur De Colombia.Revista  Boletin Redipe.2021.</t>
  </si>
  <si>
    <t>Evaluación del Burnout en Psicólogos de la Ciudad de Neiva, Colombia.Revista psicología desde el Caribe.2020.</t>
  </si>
  <si>
    <t>Beliefs about Climate Change and Their Relationship with Environmental Beliefs and Sustainable Behavior: A View from Rural Communities.Revista sustainability.2021.</t>
  </si>
  <si>
    <t>capitulo de libro</t>
  </si>
  <si>
    <t>Libro derivado de investigación</t>
  </si>
  <si>
    <t>PRODUCCION INTELECTUAL DOCENTE - FAC. CIENCIAS SOCIALES Y HUMANAS 2021</t>
  </si>
  <si>
    <t>Análisis al índice de riesgo generado en los humanos por la ingesta diaria de fluoruro.Presentado en el Congreso Latinoamericano De Ingenería.2020.Proyecto Microplastic contamination of the global food supply: obtaining of initial data for baseline creation evidencing the status of fish farmed in the Huila región, Colombia.</t>
  </si>
  <si>
    <t>Espectro de reflectancia en un cristal fotónico unidimensional superconductor defectivo.Presentado en el III Congreso Internacional de Ciencias Básicas e Ingenería -CICI 2020. Agosto del 2020.</t>
  </si>
  <si>
    <t>Cálculo de la transmisión de cavidad de un sistema QD -Cavidad usando expansión cluster.Presentado en el III Congreso Internacional de Ciencias Básicas e Ingenería -CICI 2020.Agosto del 2020.</t>
  </si>
  <si>
    <t>Coherencia de segundo orden en un sistema QD-Cavidad forzado por un pulso láser.Presentado en el III Congreso Internacional de Ciencias Básicas e Ingenería -CICI 2020.Agosto del 2020.</t>
  </si>
  <si>
    <t>Respuesta óptica de un punto cuántico en el regimen Born-Markov.Presentado en el III Congreso Internacional de Ciencias Básicas e Ingenería -CICI 2020.Agosto del 2020.</t>
  </si>
  <si>
    <t>Cálculo estocástico con efectos de retroalimentación.Presentado en Reunión virtual de la Sociedad Nuclear Española.Noviembre del 2020.Proyecto Solución Numérica De Las Ecuaciones De La Cinética Puntual Estocástica En Reactores Nucleares Usando El Método Runge-Kutta Implicito De Orden.</t>
  </si>
  <si>
    <t>Alta precisión en el cálculo de la reactividad.Presentado en Reunión virtual de la Sociedad Nuclear Española.Noviembre del 2020.Proyecto Reducción De Fluctuaciones Con Cuadratura Gauss-Legendre Para Reactores Nucleares.</t>
  </si>
  <si>
    <t>Solución númerica para reducir las fluctuaciones en la reactividad nuclear.Presentado en el XXXI Congreso Anual de la Sociedad Nuclear Mexicana.2020.VIPS - 193 -A2020 Joven Investigador:  Reducción de las Fluctuaciones en la Reactividad Nuclear Usando los Números de Bernoulli.</t>
  </si>
  <si>
    <t>A comparison of microplastic contamination in freshwater fish from natural and farmed sources.Revista Environmental Scinece and Pollution Research.19 de noviembre del 2020. Proyecto _Microplastic contamination of the global food supply: obtaining of initial data for baseline creation evidencing  the status of fish farmed in the Huila región, Colombia.</t>
  </si>
  <si>
    <t>Transmittance in a dispersive quasiperiodic photonic crystal.Revista International Journal of modern Physics B.2021.</t>
  </si>
  <si>
    <t>Photonic band structure in a one-dimensional distributed braff reflector pillar.Revista Materials Research Express.2020.</t>
  </si>
  <si>
    <t xml:space="preserve">Transmittance Spectrum in a semiconductor-superconductor quasiperiodic thue-morse one-dimensional photonic crystal. Revista Physica C: Superconductivity and tis applications.2020. </t>
  </si>
  <si>
    <t>Dependencia de la sensibilidad en un cristal fotónico unidimensional con el ángulo incidente de la radicación para la detección de cédula cancerígenas. Revista Tecnologicas.2020.</t>
  </si>
  <si>
    <t>Aquatic macroinvertebrates (Animalia: Invertebrata) of the area of influence of El Quimbo Hydroelectric Station, Huila, Colombia.Revista Boletín Científico.2021.Proyecto Desarrollo Del Componente Íctico Fase Ii: Estudios Ecológicos, De Biología Pesquera Y Apoyo A Operaciones Piscícolas.</t>
  </si>
  <si>
    <t>Ingesta de microplásticos por el pez exótico Gambusia holbrooki en dos lagunas costeras mediterráneas.Revista Ecosistemas Revista Científica De Ecología Y Medio Ambiente.Proyecto ecología trófica del pez exótico invasor gambusia holbrooki en humedales y lagunas costeras mediterráneas.</t>
  </si>
  <si>
    <t>Reconstructing porous structures from FIB-SEM image data: Optimizing sampling scheme and image processing.Revista Ultramicroscopy.2021.Proyecto German Federal Ministry of Education, and Research, Germany through project REPOS [03VP00491/5].</t>
  </si>
  <si>
    <t>Simulación del esparcimiento del Covid-19 en el  Huilla, utilizando un modelo SEIR determinista.Presentado en el LV Congreso Nacional y VI Internacional de Ciencias Biológicas Virtual.2020. Proyecto Modelacion matematica del COVID-19 en el departamento del Huila.</t>
  </si>
  <si>
    <t>Mecánica cuántica en las representaciones de coordenadas y momento a través tres problemas sencillos.Revista Ciencia en Desarrollo.2021.</t>
  </si>
  <si>
    <t>Optical rectification in self-assembled quantum dots: The role of incoherent pumping.Revista Superlattices and Microstructures.2021.</t>
  </si>
  <si>
    <t>Theoretical study of optical rectification of a nanostructure inside an ideal photonic crystal cavity.Revista Physica B: Condensed Matter.2021.</t>
  </si>
  <si>
    <t>Generación de las matrices de espín de
Pauli a partir de los vectores de Jones.Revista Journal De Ciencia E Ingenieria.2020.Proyecto fricción en mecánica cuantica.</t>
  </si>
  <si>
    <t>Pressure and reciprocal rate transient analysis for finite-conductivity vertical
fractured hydrocarbon wells under trilinear flow.Revista Journal of Petroleum Exploration and
Production Technology.2021.</t>
  </si>
  <si>
    <t>Mecánica cuántica en las representaciones de coordenadas y momento a través
tres problemas sencillos“.Revista Ciencia en Desarrollo.Enero a Junio del 2021.</t>
  </si>
  <si>
    <t>Interpretation of pressure interference tests for wells connected by a large hydraulic fracture.Revista Journal of Petroleum Exploration and Production Technology.2021.</t>
  </si>
  <si>
    <t>Practical interpretation of pressure tests of hydraulically fractured vertical wells with fnite‐conductivity in naturally fractured oil and gas
formations.Revista Journal of Petroleum Exploration and Production Technology.2021.</t>
  </si>
  <si>
    <t>Logros de niños y niñas de educación inicial mediante el juego con bloques de Lego.Revista Retos.2021.</t>
  </si>
  <si>
    <t>Estrategia para lograr la higiene de manos
en niños.Revista Boletín Redipe.2021.</t>
  </si>
  <si>
    <t>Criterios de clasificación en niños de preescolar utilizando los bloques lógicos.Revista Latinoamericana De Investigacion En Matematica Educativa Relime.2020.</t>
  </si>
  <si>
    <t>Photonic band structure in a two-dimensional photonic crystal with a Sierpinski triangle structure.Revista physica Scripta.2021.</t>
  </si>
  <si>
    <t>Analysis of Photonic Bandgap Extension in One-Dimensional Quasiperiodic Superconducting Photonic Slabs.Revista Journal of Superconductivity and Novel Magnetism.2021.</t>
  </si>
  <si>
    <t>Transmittance spectrum in a Rudin Shapiro quasiperiodic one di-mensional photonic crystal with superconducting layers.Revista Physica C: Superconductivity and its applications.2021.</t>
  </si>
  <si>
    <t>PRODUCCION INTELECTUAL DOCENTE - FAC. CIENCIAS EXACTAS Y NATURALES 2021</t>
  </si>
  <si>
    <t>PRODUCCION INTELECTUAL DOCENTE - FAC. CIENCIAS JURIDICAS Y POLITICAS  2021</t>
  </si>
  <si>
    <t>Proyecto: La garantía judicial de los derechos y libertades fundamentales en america latina, artículo: Estado de excepción y restricción al derecho a la educación en Colombia por la covid-19, publicado en la revista Opinión Jurídica en el año 2020.</t>
  </si>
  <si>
    <t xml:space="preserve">L'état d'urgence en Colombie pendant la pandémie du coronavirus Covid 19, en la XXXVI Mesa Redonda Internacional organizada por el instituto en la Facultad de
Derecho y ciencia política en Aix en Provence,  el 11 y 12 de septiembre de 2020. </t>
  </si>
  <si>
    <t>Proyecto: Análisis Jurisprudencial de los Derechos Fundamentales, Libro: Aproximación a los derechos fundamentales: un estudio desde la jurisprudencia constitucional colombiana,  publicado por la  editorial Ibañez, ISBN: 978-958-791-312-5 del año 2020</t>
  </si>
  <si>
    <t>Estudios Jurídicos y Políticos, publicado por la  editorial Ibañez, ISBN: 978-958-791-252-4 del año 2020</t>
  </si>
  <si>
    <t>Proyecto: Estudios Jurídicos y Políticos. El estado de excepción frente a la pandemia del covid-19, análisis del caso colombiano TOMO I, publicado por la  editorial Ibañez, ISBN: 978-958-791-252-4 del año 2021</t>
  </si>
  <si>
    <t>Lecciones de derecho penal colombiano, publicado por la  editorial Ibañez, ISBN: 978-958-791-383-5 del año 2020</t>
  </si>
  <si>
    <t>La estructura de los Derechos
fundamentales-cuestiones seleccionadas, en la First International Online-Seminar
University of Regensburg del año 2020.</t>
  </si>
  <si>
    <t>Proyecto: La relación del conflicto armado
con la responsabilidad estatal
por privación injusta de la libertad
en el departamento del Cauca, publicadoen el libro Reflexiones Académicas
alrededor del Derecho por la  editorial Universidad Pontificia Bolivariana, del año 2021</t>
  </si>
  <si>
    <t>Principio de solidaridad: aplicabilidad en los procesos de insolvencia - caso colombiano, en el Primer Congreso Internacional de la Maestría en Derecho Privado de la Universidad Surcolombiana del año 2020.</t>
  </si>
  <si>
    <t>El impacto de las publicaciones científicas en el área del derecho en el Congreso latinoamericano de editores e investigadores de revistas científicas del año 2020.</t>
  </si>
  <si>
    <t>Justicia transicional, el juzgamiento de los máximos responsables y los fines de la pena en la jurisdicción especial para la paz, publicado por la  editorial Ibañez, ISBN: 978-958-749-680-2 del año 2020</t>
  </si>
  <si>
    <t>GRAFICA DE PRESUPUESTO DE GASTOS - 2021</t>
  </si>
  <si>
    <t>EXISTENCIAS EN FORMATO FISICO POR AREAS DEL CONOCIMIENTO 2021</t>
  </si>
  <si>
    <t>EXISTENCIAS PROYECTOS DE GRADO Y TESIS POR FACULTADES 2021</t>
  </si>
  <si>
    <t>Estudiantes primer semestre</t>
  </si>
  <si>
    <t xml:space="preserve">Estudiantes  </t>
  </si>
  <si>
    <t>Estudiantes y docentes e investigadores</t>
  </si>
  <si>
    <t>FORMACION DE USUARIOS  2021</t>
  </si>
  <si>
    <t>NOMBRE</t>
  </si>
  <si>
    <t>DESCRIPCION</t>
  </si>
  <si>
    <t>COBERTURA</t>
  </si>
  <si>
    <t xml:space="preserve">CONTRATO </t>
  </si>
  <si>
    <t>VALOR</t>
  </si>
  <si>
    <t>InfoLegal</t>
  </si>
  <si>
    <t>Emerald Insight</t>
  </si>
  <si>
    <t>Revista Tecnica Contable y Financiera</t>
  </si>
  <si>
    <t>EBSCO</t>
  </si>
  <si>
    <t>SECTORIAL</t>
  </si>
  <si>
    <t xml:space="preserve"> JStor</t>
  </si>
  <si>
    <t xml:space="preserve"> Scopus</t>
  </si>
  <si>
    <t xml:space="preserve"> Sciencedirect</t>
  </si>
  <si>
    <t xml:space="preserve"> Vlex</t>
  </si>
  <si>
    <t xml:space="preserve"> Multilegis</t>
  </si>
  <si>
    <t xml:space="preserve"> Taylor &amp; Francis</t>
  </si>
  <si>
    <t xml:space="preserve"> Oxford Academic</t>
  </si>
  <si>
    <t xml:space="preserve"> One Petro</t>
  </si>
  <si>
    <t xml:space="preserve"> Sage</t>
  </si>
  <si>
    <t xml:space="preserve"> Springer</t>
  </si>
  <si>
    <t>Multidisciplinaria</t>
  </si>
  <si>
    <t>Ciencias Sociales</t>
  </si>
  <si>
    <t>Derecho Y Administración</t>
  </si>
  <si>
    <t>Ciencia Y Tecnologia</t>
  </si>
  <si>
    <t>Ciencias De La Visa, Fisica, Leyes, Religion &amp; Filosofia</t>
  </si>
  <si>
    <t>Ciencias Socales, Humanidades</t>
  </si>
  <si>
    <t>Ingenieria</t>
  </si>
  <si>
    <t>Ciencia, Tecnologia &amp; Medicina</t>
  </si>
  <si>
    <t>Economia &amp; Administracion</t>
  </si>
  <si>
    <t>Economia &amp; Administración</t>
  </si>
  <si>
    <t>Odontología, Medicina &amp; Enfermería</t>
  </si>
  <si>
    <t>Economía &amp; Administración</t>
  </si>
  <si>
    <t>BASES DE DATOS</t>
  </si>
  <si>
    <t xml:space="preserve"> SUSCRIPCIONES 2021</t>
  </si>
  <si>
    <t>►  BASES DE DATOS SUSCRIPCIÓN</t>
  </si>
  <si>
    <t xml:space="preserve">
La Oficina Asesora de Planeación presenta a la Comunidad Universitaria Surcolombiana y a la Sociedad en General,   “El Boletín Estadístico del año 2021, Preliminares del 2022-1., el cual resume en cifras las principales  actividades desarrolladas por durante estos años en nuestra Alma Mater.
El Boletín Estadístico es  una herramienta  útil como medio de información y  de consulta,  de apoyo a los procesos de acreditación, autoevaluación,  sustentar análisis, ampliar el conocimiento sobre la Universidad y como órgano de difusión.
La información contenida en el  Boletín Estadístico tiene como objetivo suministrar información actualizada sobre:
- Oferta y demanda de programas académicos de Pregrado y Postgrado, Población Estudiantil, Población Docente  y Administrativa, Proyectos de Investigación, Proyección Social , Infraestructura física, Recursos Financieros, Tecnológicos.  
La Oficina Asesora de  Planeación agradece a las diferentes  unidades académico-administrativas de la  Universidad que colaboraron en el suministro de la información y esperamos sea de utilidad para quienes la consulten.  Los comentarios e inquietudes pueden ser enviados al correo electrónico: planeaciòn@usco.edu.co.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</si>
</sst>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1" formatCode="_-* #,##0_-;\-* #,##0_-;_-* &quot;-&quot;_-;_-@_-"/>
    <numFmt numFmtId="43" formatCode="_-* #,##0.00_-;\-* #,##0.00_-;_-* &quot;-&quot;??_-;_-@_-"/>
    <numFmt numFmtId="164" formatCode="_(* #,##0.00_);_(* \(#,##0.00\);_(* &quot;-&quot;??_);_(@_)"/>
    <numFmt numFmtId="165" formatCode="0.0%"/>
    <numFmt numFmtId="166" formatCode="0.0"/>
    <numFmt numFmtId="167" formatCode="#,##0.0"/>
    <numFmt numFmtId="168" formatCode="_(* #,##0_);_(* \(#,##0\);_(* &quot;-&quot;??_);_(@_)"/>
    <numFmt numFmtId="169" formatCode="#,##0;[Red]#,##0"/>
    <numFmt numFmtId="170" formatCode="_-* #,##0.00\ _€_-;\-* #,##0.00\ _€_-;_-* &quot;-&quot;??\ _€_-;_-@_-"/>
    <numFmt numFmtId="171" formatCode="_(&quot;$&quot;\ * #,##0_);_(&quot;$&quot;\ * \(#,##0\);_(&quot;$&quot;\ * &quot;-&quot;??_);_(@_)"/>
  </numFmts>
  <fonts count="132" x14ac:knownFonts="1">
    <font>
      <sz val="11"/>
      <color theme="1"/>
      <name val="Calibri"/>
      <family val="2"/>
      <scheme val="minor"/>
    </font>
    <font>
      <sz val="10"/>
      <color theme="1"/>
      <name val="Calibri"/>
      <family val="2"/>
      <scheme val="minor"/>
    </font>
    <font>
      <b/>
      <sz val="16"/>
      <name val="Calibri"/>
      <family val="2"/>
      <scheme val="minor"/>
    </font>
    <font>
      <b/>
      <sz val="10"/>
      <name val="Calibri"/>
      <family val="2"/>
      <scheme val="minor"/>
    </font>
    <font>
      <u/>
      <sz val="11"/>
      <color theme="10"/>
      <name val="Calibri"/>
      <family val="2"/>
      <scheme val="minor"/>
    </font>
    <font>
      <b/>
      <sz val="12"/>
      <name val="Calibri"/>
      <family val="2"/>
      <scheme val="minor"/>
    </font>
    <font>
      <b/>
      <sz val="12"/>
      <color rgb="FFE1D9B9"/>
      <name val="Calibri"/>
      <family val="2"/>
      <scheme val="minor"/>
    </font>
    <font>
      <sz val="12"/>
      <color theme="1"/>
      <name val="Calibri"/>
      <family val="2"/>
      <scheme val="minor"/>
    </font>
    <font>
      <sz val="14"/>
      <color theme="1"/>
      <name val="Times New Roman"/>
      <family val="1"/>
    </font>
    <font>
      <b/>
      <sz val="14"/>
      <color rgb="FFE1D9B9"/>
      <name val="Calibri"/>
      <family val="2"/>
      <scheme val="minor"/>
    </font>
    <font>
      <b/>
      <sz val="11"/>
      <color theme="1"/>
      <name val="Calibri"/>
      <family val="2"/>
      <scheme val="minor"/>
    </font>
    <font>
      <b/>
      <sz val="8"/>
      <name val="Calibri"/>
      <family val="2"/>
      <scheme val="minor"/>
    </font>
    <font>
      <b/>
      <sz val="12"/>
      <color theme="1"/>
      <name val="Calibri"/>
      <family val="2"/>
      <scheme val="minor"/>
    </font>
    <font>
      <sz val="10"/>
      <name val="Arial"/>
      <family val="2"/>
    </font>
    <font>
      <sz val="14"/>
      <color theme="1"/>
      <name val="Calibri"/>
      <family val="2"/>
      <scheme val="minor"/>
    </font>
    <font>
      <sz val="8"/>
      <color theme="1"/>
      <name val="Arial"/>
      <family val="2"/>
    </font>
    <font>
      <sz val="8"/>
      <color indexed="8"/>
      <name val="Calibri"/>
      <family val="2"/>
      <scheme val="minor"/>
    </font>
    <font>
      <sz val="8"/>
      <color theme="1"/>
      <name val="Calibri"/>
      <family val="2"/>
      <scheme val="minor"/>
    </font>
    <font>
      <b/>
      <sz val="8"/>
      <color theme="1"/>
      <name val="Calibri"/>
      <family val="2"/>
      <scheme val="minor"/>
    </font>
    <font>
      <sz val="11"/>
      <color indexed="8"/>
      <name val="Calibri"/>
      <family val="2"/>
      <charset val="1"/>
    </font>
    <font>
      <sz val="9"/>
      <name val="Calibri"/>
      <family val="2"/>
      <scheme val="minor"/>
    </font>
    <font>
      <sz val="11"/>
      <color theme="1"/>
      <name val="Calibri"/>
      <family val="2"/>
      <scheme val="minor"/>
    </font>
    <font>
      <b/>
      <sz val="11"/>
      <name val="Calibri"/>
      <family val="2"/>
      <scheme val="minor"/>
    </font>
    <font>
      <sz val="8"/>
      <name val="Calibri"/>
      <family val="2"/>
      <scheme val="minor"/>
    </font>
    <font>
      <sz val="16"/>
      <color theme="1"/>
      <name val="Calibri"/>
      <family val="2"/>
      <scheme val="minor"/>
    </font>
    <font>
      <sz val="11"/>
      <color theme="0"/>
      <name val="Calibri"/>
      <family val="2"/>
      <scheme val="minor"/>
    </font>
    <font>
      <sz val="12"/>
      <color rgb="FFE1D9B9"/>
      <name val="Calibri"/>
      <family val="2"/>
      <scheme val="minor"/>
    </font>
    <font>
      <sz val="14"/>
      <color rgb="FFE1D9B9"/>
      <name val="Calibri"/>
      <family val="2"/>
      <scheme val="minor"/>
    </font>
    <font>
      <b/>
      <sz val="8"/>
      <color rgb="FFE1D9B9"/>
      <name val="Calibri"/>
      <family val="2"/>
      <scheme val="minor"/>
    </font>
    <font>
      <b/>
      <sz val="10"/>
      <color theme="1"/>
      <name val="Arial"/>
      <family val="2"/>
    </font>
    <font>
      <b/>
      <sz val="12"/>
      <color theme="1"/>
      <name val="Arial"/>
      <family val="2"/>
    </font>
    <font>
      <sz val="12"/>
      <name val="Calibri"/>
      <family val="2"/>
      <scheme val="minor"/>
    </font>
    <font>
      <i/>
      <sz val="11"/>
      <color theme="1"/>
      <name val="Calibri"/>
      <family val="2"/>
      <scheme val="minor"/>
    </font>
    <font>
      <b/>
      <sz val="11"/>
      <color theme="0"/>
      <name val="Calibri"/>
      <family val="2"/>
      <scheme val="minor"/>
    </font>
    <font>
      <b/>
      <sz val="12"/>
      <color theme="0"/>
      <name val="Calibri"/>
      <family val="2"/>
      <scheme val="minor"/>
    </font>
    <font>
      <sz val="12"/>
      <color theme="0"/>
      <name val="Calibri"/>
      <family val="2"/>
      <scheme val="minor"/>
    </font>
    <font>
      <b/>
      <sz val="16"/>
      <color theme="1"/>
      <name val="Calibri"/>
      <family val="2"/>
      <scheme val="minor"/>
    </font>
    <font>
      <b/>
      <sz val="14"/>
      <color theme="1"/>
      <name val="Calibri"/>
      <family val="2"/>
      <scheme val="minor"/>
    </font>
    <font>
      <sz val="11"/>
      <name val="Calibri"/>
      <family val="2"/>
      <scheme val="minor"/>
    </font>
    <font>
      <sz val="10"/>
      <name val="Arial"/>
      <family val="2"/>
    </font>
    <font>
      <u/>
      <sz val="10"/>
      <color indexed="12"/>
      <name val="Arial"/>
      <family val="2"/>
    </font>
    <font>
      <sz val="11"/>
      <color rgb="FFFF0000"/>
      <name val="Calibri"/>
      <family val="2"/>
      <scheme val="minor"/>
    </font>
    <font>
      <sz val="12"/>
      <color rgb="FF000000"/>
      <name val="Times New Roman"/>
      <family val="1"/>
    </font>
    <font>
      <sz val="12"/>
      <color rgb="FF000000"/>
      <name val="Calibri"/>
      <family val="2"/>
      <scheme val="minor"/>
    </font>
    <font>
      <b/>
      <sz val="12"/>
      <color rgb="FFE7E1C7"/>
      <name val="Calibri"/>
      <family val="2"/>
      <scheme val="minor"/>
    </font>
    <font>
      <b/>
      <sz val="12"/>
      <color rgb="FF000000"/>
      <name val="Calibri"/>
      <family val="2"/>
      <scheme val="minor"/>
    </font>
    <font>
      <sz val="8"/>
      <color rgb="FF000000"/>
      <name val="Calibri"/>
      <family val="2"/>
      <scheme val="minor"/>
    </font>
    <font>
      <b/>
      <sz val="18"/>
      <color rgb="FFE1D9B9"/>
      <name val="Calibri"/>
      <family val="2"/>
      <scheme val="minor"/>
    </font>
    <font>
      <sz val="12"/>
      <color indexed="8"/>
      <name val="Calibri"/>
      <family val="2"/>
      <scheme val="minor"/>
    </font>
    <font>
      <sz val="10"/>
      <name val="Arial"/>
      <family val="2"/>
      <charset val="1"/>
    </font>
    <font>
      <sz val="8"/>
      <name val="Arial"/>
      <family val="2"/>
      <charset val="1"/>
    </font>
    <font>
      <b/>
      <sz val="11"/>
      <color rgb="FF000000"/>
      <name val="Calibri"/>
      <family val="2"/>
      <scheme val="minor"/>
    </font>
    <font>
      <b/>
      <sz val="10"/>
      <color rgb="FF000000"/>
      <name val="Calibri"/>
      <family val="2"/>
      <scheme val="minor"/>
    </font>
    <font>
      <sz val="10"/>
      <color rgb="FF000000"/>
      <name val="Calibri"/>
      <family val="2"/>
      <scheme val="minor"/>
    </font>
    <font>
      <b/>
      <sz val="16"/>
      <color rgb="FF000000"/>
      <name val="Calibri"/>
      <family val="2"/>
      <scheme val="minor"/>
    </font>
    <font>
      <sz val="11"/>
      <color rgb="FF000000"/>
      <name val="Calibri"/>
      <family val="2"/>
      <scheme val="minor"/>
    </font>
    <font>
      <sz val="10"/>
      <name val="Calibri"/>
      <family val="2"/>
      <scheme val="minor"/>
    </font>
    <font>
      <b/>
      <sz val="10"/>
      <name val="Arial"/>
      <family val="2"/>
      <charset val="1"/>
    </font>
    <font>
      <b/>
      <sz val="10"/>
      <name val="Arial"/>
      <family val="2"/>
    </font>
    <font>
      <sz val="11"/>
      <color rgb="FF000000"/>
      <name val="Calibri"/>
      <family val="2"/>
    </font>
    <font>
      <sz val="9"/>
      <color theme="1"/>
      <name val="Arial"/>
      <family val="2"/>
    </font>
    <font>
      <sz val="9"/>
      <color rgb="FF00B050"/>
      <name val="Arial"/>
      <family val="2"/>
    </font>
    <font>
      <sz val="9"/>
      <name val="Arial"/>
      <family val="2"/>
    </font>
    <font>
      <b/>
      <sz val="12"/>
      <name val="Arial"/>
      <family val="2"/>
    </font>
    <font>
      <sz val="10"/>
      <color theme="1"/>
      <name val="Arial"/>
      <family val="2"/>
    </font>
    <font>
      <b/>
      <sz val="8"/>
      <color indexed="8"/>
      <name val="Times New Roman"/>
      <family val="1"/>
    </font>
    <font>
      <sz val="11"/>
      <color indexed="8"/>
      <name val="Arial"/>
      <family val="2"/>
    </font>
    <font>
      <i/>
      <sz val="10"/>
      <color theme="1"/>
      <name val="Arial"/>
      <family val="2"/>
    </font>
    <font>
      <b/>
      <sz val="8"/>
      <color theme="1"/>
      <name val="Arial"/>
      <family val="2"/>
    </font>
    <font>
      <b/>
      <sz val="11"/>
      <color theme="1"/>
      <name val="Arial"/>
      <family val="2"/>
    </font>
    <font>
      <sz val="11"/>
      <color theme="1"/>
      <name val="Arial"/>
      <family val="2"/>
    </font>
    <font>
      <b/>
      <sz val="12"/>
      <color rgb="FF000000"/>
      <name val="Arial"/>
      <family val="2"/>
    </font>
    <font>
      <sz val="12"/>
      <color rgb="FF000000"/>
      <name val="Arial"/>
      <family val="2"/>
    </font>
    <font>
      <b/>
      <sz val="4"/>
      <color theme="1"/>
      <name val="Arial"/>
      <family val="2"/>
    </font>
    <font>
      <b/>
      <sz val="16"/>
      <color theme="0"/>
      <name val="Calibri"/>
      <family val="2"/>
      <scheme val="minor"/>
    </font>
    <font>
      <sz val="10"/>
      <color theme="0"/>
      <name val="Calibri"/>
      <family val="2"/>
      <scheme val="minor"/>
    </font>
    <font>
      <sz val="12"/>
      <color theme="1"/>
      <name val="Times New Roman"/>
      <family val="1"/>
    </font>
    <font>
      <b/>
      <sz val="14"/>
      <color theme="0"/>
      <name val="Calibri"/>
      <family val="2"/>
      <scheme val="minor"/>
    </font>
    <font>
      <b/>
      <sz val="14"/>
      <color theme="0"/>
      <name val="Arial"/>
      <family val="2"/>
    </font>
    <font>
      <b/>
      <i/>
      <sz val="12"/>
      <color theme="0"/>
      <name val="Calibri"/>
      <family val="2"/>
      <scheme val="minor"/>
    </font>
    <font>
      <b/>
      <i/>
      <sz val="14"/>
      <color theme="0"/>
      <name val="Calibri"/>
      <family val="2"/>
      <scheme val="minor"/>
    </font>
    <font>
      <sz val="14"/>
      <color theme="0"/>
      <name val="Calibri"/>
      <family val="2"/>
      <scheme val="minor"/>
    </font>
    <font>
      <b/>
      <sz val="8"/>
      <color theme="0"/>
      <name val="Calibri"/>
      <family val="2"/>
      <scheme val="minor"/>
    </font>
    <font>
      <b/>
      <sz val="10"/>
      <color theme="0"/>
      <name val="Arial"/>
      <family val="2"/>
    </font>
    <font>
      <b/>
      <sz val="12"/>
      <color theme="0"/>
      <name val="Arial"/>
      <family val="2"/>
    </font>
    <font>
      <b/>
      <sz val="18"/>
      <color theme="0"/>
      <name val="Calibri"/>
      <family val="2"/>
      <scheme val="minor"/>
    </font>
    <font>
      <sz val="16"/>
      <color theme="0"/>
      <name val="Calibri"/>
      <family val="2"/>
      <scheme val="minor"/>
    </font>
    <font>
      <b/>
      <sz val="11"/>
      <color theme="0"/>
      <name val="Arial"/>
      <family val="2"/>
      <charset val="1"/>
    </font>
    <font>
      <sz val="12"/>
      <name val="Arial"/>
      <family val="2"/>
    </font>
    <font>
      <b/>
      <sz val="9"/>
      <color theme="0"/>
      <name val="Arial"/>
      <family val="2"/>
    </font>
    <font>
      <sz val="6"/>
      <color indexed="8"/>
      <name val="Calibri"/>
      <family val="2"/>
      <scheme val="minor"/>
    </font>
    <font>
      <sz val="18"/>
      <color indexed="8"/>
      <name val="Calibri"/>
      <family val="2"/>
      <scheme val="minor"/>
    </font>
    <font>
      <i/>
      <sz val="12"/>
      <color theme="1"/>
      <name val="Calibri"/>
      <family val="2"/>
      <scheme val="minor"/>
    </font>
    <font>
      <b/>
      <i/>
      <sz val="12"/>
      <color theme="1"/>
      <name val="Calibri"/>
      <family val="2"/>
      <scheme val="minor"/>
    </font>
    <font>
      <b/>
      <sz val="24"/>
      <color theme="1" tint="0.14999847407452621"/>
      <name val="Calibri"/>
      <family val="2"/>
      <scheme val="minor"/>
    </font>
    <font>
      <i/>
      <sz val="18"/>
      <color theme="1" tint="0.14999847407452621"/>
      <name val="Calibri"/>
      <family val="2"/>
      <scheme val="minor"/>
    </font>
    <font>
      <sz val="10"/>
      <name val="Times New Roman"/>
      <family val="1"/>
    </font>
    <font>
      <sz val="11"/>
      <name val="Calibri"/>
      <family val="2"/>
    </font>
    <font>
      <sz val="10"/>
      <name val="Calibri"/>
      <family val="2"/>
    </font>
    <font>
      <b/>
      <sz val="16"/>
      <color rgb="FF8D191D"/>
      <name val="Calibri"/>
      <family val="2"/>
      <scheme val="minor"/>
    </font>
    <font>
      <b/>
      <sz val="10"/>
      <color theme="0"/>
      <name val="Calibri"/>
      <family val="2"/>
      <scheme val="minor"/>
    </font>
    <font>
      <b/>
      <sz val="10"/>
      <color theme="1"/>
      <name val="Calibri"/>
      <family val="2"/>
      <scheme val="minor"/>
    </font>
    <font>
      <sz val="8"/>
      <color theme="0"/>
      <name val="Calibri"/>
      <family val="2"/>
      <scheme val="minor"/>
    </font>
    <font>
      <sz val="11"/>
      <color rgb="FF8D191D"/>
      <name val="Calibri"/>
      <family val="2"/>
      <scheme val="minor"/>
    </font>
    <font>
      <b/>
      <sz val="8"/>
      <color rgb="FFFF0000"/>
      <name val="Calibri"/>
      <family val="2"/>
      <scheme val="minor"/>
    </font>
    <font>
      <sz val="10"/>
      <color indexed="8"/>
      <name val="Arial"/>
      <family val="2"/>
      <charset val="1"/>
    </font>
    <font>
      <sz val="11"/>
      <color indexed="8"/>
      <name val="Calibri"/>
      <family val="2"/>
      <scheme val="minor"/>
    </font>
    <font>
      <sz val="11"/>
      <color rgb="FF9C6500"/>
      <name val="Calibri"/>
      <family val="2"/>
      <scheme val="minor"/>
    </font>
    <font>
      <sz val="10"/>
      <color rgb="FF000000"/>
      <name val="Arial"/>
      <family val="2"/>
    </font>
    <font>
      <sz val="12"/>
      <color rgb="FFFF0000"/>
      <name val="Calibri"/>
      <family val="2"/>
      <scheme val="minor"/>
    </font>
    <font>
      <sz val="10"/>
      <color theme="0"/>
      <name val="Arial"/>
      <family val="2"/>
    </font>
    <font>
      <b/>
      <i/>
      <sz val="12"/>
      <color rgb="FFE1D9B9"/>
      <name val="Calibri"/>
      <family val="2"/>
      <scheme val="minor"/>
    </font>
    <font>
      <b/>
      <sz val="11"/>
      <color rgb="FFD8CEA3"/>
      <name val="Calibri"/>
      <family val="2"/>
      <scheme val="minor"/>
    </font>
    <font>
      <sz val="9"/>
      <color theme="1"/>
      <name val="Calibri Light"/>
      <family val="2"/>
      <scheme val="major"/>
    </font>
    <font>
      <b/>
      <sz val="9"/>
      <color theme="1"/>
      <name val="Calibri Light"/>
      <family val="2"/>
      <scheme val="major"/>
    </font>
    <font>
      <b/>
      <sz val="12"/>
      <color rgb="FFD8CEA3"/>
      <name val="Calibri"/>
      <family val="2"/>
      <scheme val="minor"/>
    </font>
    <font>
      <sz val="16"/>
      <color theme="0"/>
      <name val="Calibri"/>
      <family val="2"/>
    </font>
    <font>
      <u/>
      <sz val="11"/>
      <name val="Calibri"/>
      <family val="2"/>
      <scheme val="minor"/>
    </font>
    <font>
      <sz val="10"/>
      <color rgb="FF222222"/>
      <name val="Arial"/>
      <family val="2"/>
    </font>
    <font>
      <sz val="10"/>
      <color indexed="8"/>
      <name val="Arial"/>
      <family val="2"/>
    </font>
    <font>
      <b/>
      <sz val="9"/>
      <color theme="1"/>
      <name val="Arial"/>
      <family val="2"/>
    </font>
    <font>
      <b/>
      <sz val="11"/>
      <color theme="0"/>
      <name val="Arial"/>
      <family val="2"/>
    </font>
    <font>
      <b/>
      <sz val="9"/>
      <color theme="0"/>
      <name val="Calibri"/>
      <family val="2"/>
      <scheme val="minor"/>
    </font>
    <font>
      <b/>
      <sz val="11"/>
      <color rgb="FFFF0000"/>
      <name val="Calibri"/>
      <family val="2"/>
      <scheme val="minor"/>
    </font>
    <font>
      <sz val="11"/>
      <name val="Arial"/>
      <family val="2"/>
    </font>
    <font>
      <sz val="10"/>
      <color rgb="FF000000"/>
      <name val="Calibri"/>
      <family val="2"/>
    </font>
    <font>
      <sz val="12"/>
      <color theme="1"/>
      <name val="Arial"/>
      <family val="2"/>
    </font>
    <font>
      <sz val="12"/>
      <color rgb="FF00B050"/>
      <name val="Arial"/>
      <family val="2"/>
    </font>
    <font>
      <sz val="12"/>
      <color indexed="8"/>
      <name val="Arial"/>
      <family val="2"/>
    </font>
    <font>
      <b/>
      <sz val="22"/>
      <color theme="0"/>
      <name val="Calibri"/>
      <family val="2"/>
      <scheme val="minor"/>
    </font>
    <font>
      <b/>
      <sz val="16"/>
      <color rgb="FFD8CEA3"/>
      <name val="Calibri"/>
      <family val="2"/>
      <scheme val="minor"/>
    </font>
    <font>
      <b/>
      <i/>
      <sz val="14"/>
      <color rgb="FFE1D9B9"/>
      <name val="Calibri"/>
      <family val="2"/>
      <scheme val="minor"/>
    </font>
  </fonts>
  <fills count="27">
    <fill>
      <patternFill patternType="none"/>
    </fill>
    <fill>
      <patternFill patternType="gray125"/>
    </fill>
    <fill>
      <patternFill patternType="solid">
        <fgColor rgb="FF8D191D"/>
        <bgColor indexed="64"/>
      </patternFill>
    </fill>
    <fill>
      <patternFill patternType="solid">
        <fgColor rgb="FFE1D9B9"/>
        <bgColor indexed="64"/>
      </patternFill>
    </fill>
    <fill>
      <patternFill patternType="solid">
        <fgColor rgb="FF8D191D"/>
        <bgColor indexed="31"/>
      </patternFill>
    </fill>
    <fill>
      <patternFill patternType="solid">
        <fgColor rgb="FFE1D9B9"/>
        <bgColor indexed="26"/>
      </patternFill>
    </fill>
    <fill>
      <patternFill patternType="solid">
        <fgColor rgb="FF8D191D"/>
        <bgColor indexed="26"/>
      </patternFill>
    </fill>
    <fill>
      <patternFill patternType="solid">
        <fgColor rgb="FFE7E1C7"/>
        <bgColor indexed="64"/>
      </patternFill>
    </fill>
    <fill>
      <patternFill patternType="solid">
        <fgColor rgb="FF8D191D"/>
        <bgColor indexed="22"/>
      </patternFill>
    </fill>
    <fill>
      <patternFill patternType="solid">
        <fgColor rgb="FF8D191D"/>
        <bgColor indexed="35"/>
      </patternFill>
    </fill>
    <fill>
      <patternFill patternType="solid">
        <fgColor rgb="FF8D191D"/>
        <bgColor rgb="FFC0C0C0"/>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FFEB9C"/>
      </patternFill>
    </fill>
    <fill>
      <patternFill patternType="solid">
        <fgColor theme="5"/>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7"/>
        <bgColor indexed="64"/>
      </patternFill>
    </fill>
    <fill>
      <patternFill patternType="solid">
        <fgColor theme="3" tint="0.59999389629810485"/>
        <bgColor indexed="64"/>
      </patternFill>
    </fill>
    <fill>
      <patternFill patternType="solid">
        <fgColor theme="9"/>
        <bgColor indexed="64"/>
      </patternFill>
    </fill>
    <fill>
      <patternFill patternType="solid">
        <fgColor rgb="FF943634"/>
        <bgColor indexed="64"/>
      </patternFill>
    </fill>
    <fill>
      <patternFill patternType="solid">
        <fgColor rgb="FFE1D9B9"/>
        <bgColor rgb="FFFDE9D9"/>
      </patternFill>
    </fill>
    <fill>
      <patternFill patternType="solid">
        <fgColor rgb="FFC00000"/>
        <bgColor indexed="64"/>
      </patternFill>
    </fill>
    <fill>
      <patternFill patternType="solid">
        <fgColor rgb="FFE1D9B9"/>
        <bgColor indexed="31"/>
      </patternFill>
    </fill>
  </fills>
  <borders count="2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style="thin">
        <color indexed="8"/>
      </left>
      <right/>
      <top style="thin">
        <color indexed="8"/>
      </top>
      <bottom/>
      <diagonal/>
    </border>
    <border>
      <left/>
      <right/>
      <top style="thin">
        <color indexed="64"/>
      </top>
      <bottom/>
      <diagonal/>
    </border>
    <border>
      <left style="medium">
        <color indexed="64"/>
      </left>
      <right style="thin">
        <color indexed="8"/>
      </right>
      <top style="medium">
        <color indexed="64"/>
      </top>
      <bottom/>
      <diagonal/>
    </border>
    <border>
      <left style="thin">
        <color indexed="8"/>
      </left>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8"/>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style="thin">
        <color indexed="8"/>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right style="medium">
        <color indexed="64"/>
      </right>
      <top style="medium">
        <color indexed="64"/>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8"/>
      </left>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right style="thin">
        <color indexed="8"/>
      </right>
      <top style="medium">
        <color indexed="64"/>
      </top>
      <bottom style="thin">
        <color indexed="8"/>
      </bottom>
      <diagonal/>
    </border>
    <border>
      <left style="medium">
        <color indexed="64"/>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style="thin">
        <color indexed="8"/>
      </right>
      <top/>
      <bottom style="medium">
        <color indexed="64"/>
      </bottom>
      <diagonal/>
    </border>
    <border>
      <left style="thin">
        <color rgb="FF000000"/>
      </left>
      <right style="thin">
        <color rgb="FF000000"/>
      </right>
      <top/>
      <bottom style="thin">
        <color rgb="FF000000"/>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style="thin">
        <color indexed="8"/>
      </right>
      <top/>
      <bottom style="thin">
        <color indexed="8"/>
      </bottom>
      <diagonal/>
    </border>
    <border>
      <left style="thin">
        <color rgb="FF000000"/>
      </left>
      <right style="medium">
        <color indexed="64"/>
      </right>
      <top style="thin">
        <color rgb="FF000000"/>
      </top>
      <bottom style="thin">
        <color rgb="FF000000"/>
      </bottom>
      <diagonal/>
    </border>
    <border>
      <left style="thin">
        <color indexed="8"/>
      </left>
      <right/>
      <top style="thin">
        <color indexed="8"/>
      </top>
      <bottom style="medium">
        <color indexed="64"/>
      </bottom>
      <diagonal/>
    </border>
    <border>
      <left style="thin">
        <color indexed="8"/>
      </left>
      <right style="medium">
        <color indexed="64"/>
      </right>
      <top/>
      <bottom style="thin">
        <color indexed="8"/>
      </bottom>
      <diagonal/>
    </border>
    <border>
      <left style="thin">
        <color indexed="8"/>
      </left>
      <right/>
      <top/>
      <bottom style="medium">
        <color indexed="64"/>
      </bottom>
      <diagonal/>
    </border>
    <border>
      <left style="thin">
        <color indexed="64"/>
      </left>
      <right/>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right style="thin">
        <color indexed="8"/>
      </right>
      <top/>
      <bottom style="medium">
        <color indexed="64"/>
      </bottom>
      <diagonal/>
    </border>
    <border>
      <left/>
      <right style="thin">
        <color indexed="64"/>
      </right>
      <top/>
      <bottom style="medium">
        <color indexed="64"/>
      </bottom>
      <diagonal/>
    </border>
    <border>
      <left style="medium">
        <color indexed="64"/>
      </left>
      <right/>
      <top/>
      <bottom style="thin">
        <color indexed="8"/>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style="medium">
        <color indexed="64"/>
      </left>
      <right style="thin">
        <color rgb="FF000000"/>
      </right>
      <top style="thin">
        <color rgb="FF000000"/>
      </top>
      <bottom/>
      <diagonal/>
    </border>
    <border>
      <left style="medium">
        <color indexed="64"/>
      </left>
      <right/>
      <top style="thin">
        <color rgb="FF000000"/>
      </top>
      <bottom style="thin">
        <color rgb="FF000000"/>
      </bottom>
      <diagonal/>
    </border>
    <border>
      <left style="medium">
        <color indexed="64"/>
      </left>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thin">
        <color rgb="FF000000"/>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rgb="FF000000"/>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indexed="64"/>
      </top>
      <bottom style="thin">
        <color rgb="FF000000"/>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style="thin">
        <color indexed="8"/>
      </bottom>
      <diagonal/>
    </border>
    <border>
      <left/>
      <right style="medium">
        <color indexed="64"/>
      </right>
      <top style="thin">
        <color indexed="8"/>
      </top>
      <bottom style="medium">
        <color indexed="64"/>
      </bottom>
      <diagonal/>
    </border>
    <border>
      <left/>
      <right/>
      <top/>
      <bottom style="thin">
        <color indexed="8"/>
      </bottom>
      <diagonal/>
    </border>
    <border>
      <left/>
      <right/>
      <top style="thin">
        <color indexed="8"/>
      </top>
      <bottom style="medium">
        <color indexed="64"/>
      </bottom>
      <diagonal/>
    </border>
    <border>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right style="thin">
        <color indexed="64"/>
      </right>
      <top style="medium">
        <color indexed="64"/>
      </top>
      <bottom style="thin">
        <color indexed="8"/>
      </bottom>
      <diagonal/>
    </border>
    <border>
      <left style="thin">
        <color indexed="64"/>
      </left>
      <right/>
      <top style="medium">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64"/>
      </left>
      <right/>
      <top style="medium">
        <color indexed="64"/>
      </top>
      <bottom/>
      <diagonal/>
    </border>
    <border>
      <left style="thin">
        <color indexed="64"/>
      </left>
      <right style="thin">
        <color rgb="FF000000"/>
      </right>
      <top style="medium">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thin">
        <color indexed="64"/>
      </right>
      <top style="thin">
        <color indexed="64"/>
      </top>
      <bottom style="medium">
        <color indexed="64"/>
      </bottom>
      <diagonal/>
    </border>
    <border>
      <left/>
      <right style="thin">
        <color indexed="64"/>
      </right>
      <top/>
      <bottom style="thin">
        <color indexed="8"/>
      </bottom>
      <diagonal/>
    </border>
    <border>
      <left style="hair">
        <color indexed="8"/>
      </left>
      <right/>
      <top style="hair">
        <color indexed="8"/>
      </top>
      <bottom style="thin">
        <color indexed="64"/>
      </bottom>
      <diagonal/>
    </border>
    <border>
      <left/>
      <right/>
      <top style="hair">
        <color indexed="8"/>
      </top>
      <bottom style="thin">
        <color indexed="64"/>
      </bottom>
      <diagonal/>
    </border>
    <border>
      <left/>
      <right style="hair">
        <color indexed="8"/>
      </right>
      <top style="hair">
        <color indexed="8"/>
      </top>
      <bottom style="thin">
        <color indexed="64"/>
      </bottom>
      <diagonal/>
    </border>
    <border>
      <left style="thin">
        <color rgb="FF000000"/>
      </left>
      <right/>
      <top style="thin">
        <color rgb="FF000000"/>
      </top>
      <bottom/>
      <diagonal/>
    </border>
    <border>
      <left style="thin">
        <color indexed="8"/>
      </left>
      <right style="thin">
        <color indexed="8"/>
      </right>
      <top style="thin">
        <color indexed="64"/>
      </top>
      <bottom style="thin">
        <color indexed="64"/>
      </bottom>
      <diagonal/>
    </border>
    <border>
      <left style="medium">
        <color indexed="64"/>
      </left>
      <right/>
      <top style="thin">
        <color indexed="64"/>
      </top>
      <bottom/>
      <diagonal/>
    </border>
    <border>
      <left style="thin">
        <color indexed="64"/>
      </left>
      <right style="thin">
        <color rgb="FF000000"/>
      </right>
      <top style="thin">
        <color rgb="FF000000"/>
      </top>
      <bottom/>
      <diagonal/>
    </border>
    <border>
      <left style="thin">
        <color indexed="64"/>
      </left>
      <right style="thin">
        <color indexed="64"/>
      </right>
      <top style="medium">
        <color indexed="64"/>
      </top>
      <bottom/>
      <diagonal/>
    </border>
    <border>
      <left style="thin">
        <color indexed="8"/>
      </left>
      <right/>
      <top/>
      <bottom/>
      <diagonal/>
    </border>
    <border>
      <left style="thin">
        <color indexed="8"/>
      </left>
      <right style="thin">
        <color indexed="8"/>
      </right>
      <top/>
      <bottom/>
      <diagonal/>
    </border>
    <border>
      <left style="thin">
        <color indexed="64"/>
      </left>
      <right/>
      <top style="medium">
        <color indexed="64"/>
      </top>
      <bottom style="medium">
        <color indexed="64"/>
      </bottom>
      <diagonal/>
    </border>
    <border>
      <left/>
      <right/>
      <top style="medium">
        <color indexed="64"/>
      </top>
      <bottom style="thin">
        <color indexed="8"/>
      </bottom>
      <diagonal/>
    </border>
    <border>
      <left style="medium">
        <color indexed="64"/>
      </left>
      <right/>
      <top style="medium">
        <color indexed="64"/>
      </top>
      <bottom style="thin">
        <color indexed="8"/>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000000"/>
      </left>
      <right style="medium">
        <color indexed="64"/>
      </right>
      <top/>
      <bottom/>
      <diagonal/>
    </border>
    <border>
      <left/>
      <right style="thin">
        <color rgb="FF000000"/>
      </right>
      <top/>
      <bottom style="medium">
        <color indexed="64"/>
      </bottom>
      <diagonal/>
    </border>
    <border>
      <left style="medium">
        <color indexed="64"/>
      </left>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thin">
        <color indexed="64"/>
      </left>
      <right/>
      <top style="thin">
        <color rgb="FF000000"/>
      </top>
      <bottom style="medium">
        <color indexed="64"/>
      </bottom>
      <diagonal/>
    </border>
    <border>
      <left style="thin">
        <color indexed="64"/>
      </left>
      <right style="thin">
        <color rgb="FF000000"/>
      </right>
      <top style="thin">
        <color rgb="FF000000"/>
      </top>
      <bottom style="medium">
        <color indexed="64"/>
      </bottom>
      <diagonal/>
    </border>
    <border>
      <left style="medium">
        <color indexed="64"/>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8"/>
      </top>
      <bottom style="thin">
        <color rgb="FF000000"/>
      </bottom>
      <diagonal/>
    </border>
    <border>
      <left style="thin">
        <color indexed="64"/>
      </left>
      <right style="thin">
        <color indexed="64"/>
      </right>
      <top style="thin">
        <color indexed="8"/>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diagonal/>
    </border>
    <border>
      <left style="medium">
        <color indexed="64"/>
      </left>
      <right style="thin">
        <color indexed="64"/>
      </right>
      <top style="thin">
        <color rgb="FF000000"/>
      </top>
      <bottom style="thin">
        <color indexed="8"/>
      </bottom>
      <diagonal/>
    </border>
    <border>
      <left style="thin">
        <color indexed="64"/>
      </left>
      <right style="thin">
        <color indexed="64"/>
      </right>
      <top style="thin">
        <color rgb="FF000000"/>
      </top>
      <bottom style="thin">
        <color indexed="8"/>
      </bottom>
      <diagonal/>
    </border>
    <border>
      <left style="thin">
        <color indexed="64"/>
      </left>
      <right style="medium">
        <color indexed="64"/>
      </right>
      <top style="thin">
        <color rgb="FF000000"/>
      </top>
      <bottom style="thin">
        <color indexed="8"/>
      </bottom>
      <diagonal/>
    </border>
    <border>
      <left style="thin">
        <color indexed="64"/>
      </left>
      <right style="thin">
        <color indexed="64"/>
      </right>
      <top style="thin">
        <color rgb="FF000000"/>
      </top>
      <bottom style="thin">
        <color rgb="FF000000"/>
      </bottom>
      <diagonal/>
    </border>
    <border>
      <left/>
      <right style="thin">
        <color rgb="FF000000"/>
      </right>
      <top style="thin">
        <color rgb="FF000000"/>
      </top>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
      <left style="medium">
        <color indexed="64"/>
      </left>
      <right/>
      <top style="thin">
        <color indexed="8"/>
      </top>
      <bottom/>
      <diagonal/>
    </border>
    <border>
      <left/>
      <right style="medium">
        <color indexed="64"/>
      </right>
      <top style="thin">
        <color indexed="8"/>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8"/>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rgb="FF000000"/>
      </left>
      <right style="medium">
        <color rgb="FF000000"/>
      </right>
      <top style="medium">
        <color rgb="FF000000"/>
      </top>
      <bottom/>
      <diagonal/>
    </border>
    <border>
      <left style="medium">
        <color indexed="64"/>
      </left>
      <right style="thin">
        <color indexed="64"/>
      </right>
      <top style="medium">
        <color indexed="64"/>
      </top>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thin">
        <color rgb="FF000000"/>
      </top>
      <bottom style="thin">
        <color rgb="FF000000"/>
      </bottom>
      <diagonal/>
    </border>
    <border>
      <left style="medium">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medium">
        <color indexed="64"/>
      </right>
      <top style="thin">
        <color indexed="64"/>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right style="thin">
        <color indexed="64"/>
      </right>
      <top style="medium">
        <color indexed="64"/>
      </top>
      <bottom/>
      <diagonal/>
    </border>
    <border>
      <left/>
      <right style="thin">
        <color rgb="FF000000"/>
      </right>
      <top style="medium">
        <color indexed="64"/>
      </top>
      <bottom/>
      <diagonal/>
    </border>
    <border>
      <left style="thin">
        <color rgb="FF000000"/>
      </left>
      <right/>
      <top style="medium">
        <color indexed="64"/>
      </top>
      <bottom style="thin">
        <color rgb="FF000000"/>
      </bottom>
      <diagonal/>
    </border>
    <border>
      <left style="medium">
        <color indexed="64"/>
      </left>
      <right style="thin">
        <color indexed="8"/>
      </right>
      <top/>
      <bottom/>
      <diagonal/>
    </border>
    <border>
      <left style="thin">
        <color indexed="8"/>
      </left>
      <right style="medium">
        <color indexed="64"/>
      </right>
      <top/>
      <bottom/>
      <diagonal/>
    </border>
    <border>
      <left/>
      <right style="thin">
        <color indexed="8"/>
      </right>
      <top/>
      <bottom/>
      <diagonal/>
    </border>
    <border>
      <left style="thin">
        <color indexed="64"/>
      </left>
      <right style="medium">
        <color indexed="64"/>
      </right>
      <top style="medium">
        <color indexed="64"/>
      </top>
      <bottom/>
      <diagonal/>
    </border>
  </borders>
  <cellStyleXfs count="71">
    <xf numFmtId="0" fontId="0" fillId="0" borderId="0"/>
    <xf numFmtId="0" fontId="4" fillId="0" borderId="0" applyNumberFormat="0" applyFill="0" applyBorder="0" applyAlignment="0" applyProtection="0"/>
    <xf numFmtId="0" fontId="13" fillId="0" borderId="0"/>
    <xf numFmtId="0" fontId="19" fillId="0" borderId="0"/>
    <xf numFmtId="9"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0" fontId="40" fillId="0" borderId="0" applyNumberFormat="0" applyFill="0" applyBorder="0" applyAlignment="0" applyProtection="0"/>
    <xf numFmtId="43" fontId="39" fillId="0" borderId="0" applyFill="0" applyBorder="0" applyAlignment="0" applyProtection="0"/>
    <xf numFmtId="0" fontId="21" fillId="0" borderId="0"/>
    <xf numFmtId="0" fontId="66" fillId="0" borderId="0"/>
    <xf numFmtId="43" fontId="21" fillId="0" borderId="0" applyFont="0" applyFill="0" applyBorder="0" applyAlignment="0" applyProtection="0"/>
    <xf numFmtId="43" fontId="13" fillId="0" borderId="0" applyFill="0" applyBorder="0" applyAlignment="0" applyProtection="0"/>
    <xf numFmtId="164" fontId="21" fillId="0" borderId="0" applyFont="0" applyFill="0" applyBorder="0" applyAlignment="0" applyProtection="0"/>
    <xf numFmtId="0" fontId="13" fillId="0" borderId="0"/>
    <xf numFmtId="170" fontId="21" fillId="0" borderId="0" applyFont="0" applyFill="0" applyBorder="0" applyAlignment="0" applyProtection="0"/>
    <xf numFmtId="0" fontId="49" fillId="0" borderId="0"/>
    <xf numFmtId="0" fontId="13" fillId="0" borderId="0"/>
    <xf numFmtId="164" fontId="13" fillId="0" borderId="0" applyFill="0" applyBorder="0" applyAlignment="0" applyProtection="0"/>
    <xf numFmtId="164" fontId="13" fillId="0" borderId="0" applyFill="0" applyBorder="0" applyAlignment="0" applyProtection="0"/>
    <xf numFmtId="9" fontId="13" fillId="0" borderId="0" applyFill="0" applyBorder="0" applyAlignment="0" applyProtection="0"/>
    <xf numFmtId="9" fontId="13" fillId="0" borderId="0" applyFill="0" applyBorder="0" applyAlignment="0" applyProtection="0"/>
    <xf numFmtId="0" fontId="106" fillId="0" borderId="0"/>
    <xf numFmtId="0" fontId="107" fillId="15" borderId="0" applyNumberFormat="0" applyBorder="0" applyAlignment="0" applyProtection="0"/>
    <xf numFmtId="0" fontId="21" fillId="0" borderId="0"/>
    <xf numFmtId="0" fontId="108" fillId="0" borderId="0"/>
    <xf numFmtId="0" fontId="21" fillId="0" borderId="0"/>
    <xf numFmtId="9"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4" fontId="21" fillId="0" borderId="0" applyFont="0" applyFill="0" applyBorder="0" applyAlignment="0" applyProtection="0"/>
    <xf numFmtId="9" fontId="66" fillId="0" borderId="0" applyBorder="0" applyProtection="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cellStyleXfs>
  <cellXfs count="2644">
    <xf numFmtId="0" fontId="0" fillId="0" borderId="0" xfId="0"/>
    <xf numFmtId="0" fontId="7" fillId="0" borderId="0" xfId="0" applyFont="1"/>
    <xf numFmtId="0" fontId="0" fillId="0" borderId="0" xfId="0" applyAlignment="1">
      <alignment horizontal="left" vertical="top"/>
    </xf>
    <xf numFmtId="0" fontId="11" fillId="0" borderId="0" xfId="0" applyFont="1" applyAlignment="1">
      <alignment horizontal="left"/>
    </xf>
    <xf numFmtId="0" fontId="12" fillId="0" borderId="0" xfId="0" applyFont="1"/>
    <xf numFmtId="0" fontId="7" fillId="0" borderId="0" xfId="0" applyFont="1" applyAlignment="1">
      <alignment horizontal="left" vertical="top"/>
    </xf>
    <xf numFmtId="0" fontId="7" fillId="0" borderId="0" xfId="0" applyFont="1" applyAlignment="1">
      <alignment vertical="top"/>
    </xf>
    <xf numFmtId="0" fontId="14" fillId="0" borderId="0" xfId="0" applyFont="1" applyAlignment="1">
      <alignment vertical="top"/>
    </xf>
    <xf numFmtId="0" fontId="24" fillId="0" borderId="0" xfId="0" applyFont="1" applyAlignment="1">
      <alignment vertical="top"/>
    </xf>
    <xf numFmtId="0" fontId="0" fillId="0" borderId="0" xfId="0" applyAlignment="1">
      <alignment wrapText="1"/>
    </xf>
    <xf numFmtId="0" fontId="6" fillId="0" borderId="0" xfId="0" applyFont="1" applyAlignment="1">
      <alignment horizontal="right" wrapText="1" indent="1"/>
    </xf>
    <xf numFmtId="0" fontId="6" fillId="0" borderId="0" xfId="0" applyFont="1" applyAlignment="1">
      <alignment horizontal="center"/>
    </xf>
    <xf numFmtId="0" fontId="6" fillId="0" borderId="0" xfId="0" applyFont="1" applyAlignment="1">
      <alignment horizontal="center" vertical="center" wrapText="1"/>
    </xf>
    <xf numFmtId="0" fontId="6" fillId="0" borderId="0" xfId="0" applyFont="1" applyAlignment="1">
      <alignment vertical="center" wrapText="1"/>
    </xf>
    <xf numFmtId="0" fontId="31" fillId="3" borderId="13" xfId="0" applyFont="1" applyFill="1" applyBorder="1" applyAlignment="1">
      <alignment horizontal="center"/>
    </xf>
    <xf numFmtId="0" fontId="12" fillId="0" borderId="0" xfId="0" applyFont="1" applyAlignment="1">
      <alignment vertical="top"/>
    </xf>
    <xf numFmtId="0" fontId="6" fillId="2" borderId="15" xfId="0" applyFont="1" applyFill="1" applyBorder="1" applyAlignment="1">
      <alignment horizontal="center"/>
    </xf>
    <xf numFmtId="10" fontId="34" fillId="0" borderId="0" xfId="4" applyNumberFormat="1" applyFont="1" applyAlignment="1">
      <alignment horizontal="center" vertical="center" wrapText="1"/>
    </xf>
    <xf numFmtId="0" fontId="35" fillId="0" borderId="0" xfId="0" applyFont="1"/>
    <xf numFmtId="0" fontId="6" fillId="2" borderId="100" xfId="0" applyFont="1" applyFill="1" applyBorder="1" applyAlignment="1">
      <alignment horizontal="center"/>
    </xf>
    <xf numFmtId="0" fontId="6" fillId="2" borderId="105" xfId="0" applyFont="1" applyFill="1" applyBorder="1" applyAlignment="1">
      <alignment horizontal="center"/>
    </xf>
    <xf numFmtId="0" fontId="6" fillId="2" borderId="6" xfId="0" applyFont="1" applyFill="1" applyBorder="1" applyAlignment="1">
      <alignment horizontal="center" wrapText="1"/>
    </xf>
    <xf numFmtId="0" fontId="6" fillId="2" borderId="94" xfId="0" applyFont="1" applyFill="1" applyBorder="1" applyAlignment="1">
      <alignment horizontal="center"/>
    </xf>
    <xf numFmtId="0" fontId="36" fillId="0" borderId="0" xfId="0" applyFont="1" applyAlignment="1">
      <alignment vertical="top"/>
    </xf>
    <xf numFmtId="0" fontId="37" fillId="0" borderId="0" xfId="0" applyFont="1" applyAlignment="1">
      <alignment vertical="top"/>
    </xf>
    <xf numFmtId="0" fontId="8" fillId="2" borderId="39" xfId="0" applyFont="1" applyFill="1" applyBorder="1" applyAlignment="1">
      <alignment vertical="top" wrapText="1"/>
    </xf>
    <xf numFmtId="0" fontId="8" fillId="2" borderId="40" xfId="0" applyFont="1" applyFill="1" applyBorder="1" applyAlignment="1">
      <alignment vertical="top" wrapText="1"/>
    </xf>
    <xf numFmtId="0" fontId="8" fillId="2" borderId="37" xfId="0" applyFont="1" applyFill="1" applyBorder="1" applyAlignment="1">
      <alignment vertical="top" wrapText="1"/>
    </xf>
    <xf numFmtId="10" fontId="5" fillId="0" borderId="0" xfId="4" applyNumberFormat="1" applyFont="1" applyAlignment="1">
      <alignment horizontal="center" vertical="center" wrapText="1"/>
    </xf>
    <xf numFmtId="0" fontId="38" fillId="0" borderId="0" xfId="0" applyFont="1" applyAlignment="1">
      <alignment horizontal="center" vertical="center"/>
    </xf>
    <xf numFmtId="0" fontId="26" fillId="0" borderId="0" xfId="0" applyFont="1" applyAlignment="1">
      <alignment horizontal="center" vertical="center"/>
    </xf>
    <xf numFmtId="0" fontId="31" fillId="0" borderId="0" xfId="0" applyFont="1" applyAlignment="1">
      <alignment horizontal="center" vertical="center"/>
    </xf>
    <xf numFmtId="0" fontId="31" fillId="3" borderId="13" xfId="0" applyFont="1" applyFill="1" applyBorder="1" applyAlignment="1">
      <alignment horizontal="center" vertical="center" wrapText="1"/>
    </xf>
    <xf numFmtId="0" fontId="12" fillId="3" borderId="13" xfId="0" applyFont="1" applyFill="1" applyBorder="1" applyAlignment="1">
      <alignment horizontal="center" vertical="center"/>
    </xf>
    <xf numFmtId="0" fontId="7" fillId="3" borderId="13" xfId="0" applyFont="1" applyFill="1" applyBorder="1"/>
    <xf numFmtId="0" fontId="12" fillId="3" borderId="39" xfId="0" applyFont="1" applyFill="1" applyBorder="1" applyAlignment="1">
      <alignment horizontal="center" vertical="center"/>
    </xf>
    <xf numFmtId="0" fontId="12" fillId="3" borderId="28" xfId="0" applyFont="1" applyFill="1" applyBorder="1" applyAlignment="1">
      <alignment horizontal="center" vertical="center"/>
    </xf>
    <xf numFmtId="0" fontId="7" fillId="3" borderId="13" xfId="0" applyFont="1" applyFill="1" applyBorder="1" applyAlignment="1">
      <alignment horizontal="left" indent="1"/>
    </xf>
    <xf numFmtId="0" fontId="12" fillId="3" borderId="31" xfId="0" applyFont="1" applyFill="1" applyBorder="1" applyAlignment="1">
      <alignment horizontal="left" vertical="center" wrapText="1" indent="1"/>
    </xf>
    <xf numFmtId="0" fontId="12" fillId="3" borderId="37" xfId="0" applyFont="1" applyFill="1" applyBorder="1" applyAlignment="1">
      <alignment horizontal="left" vertical="center" indent="1"/>
    </xf>
    <xf numFmtId="0" fontId="47" fillId="2" borderId="13" xfId="0" applyFont="1" applyFill="1" applyBorder="1" applyAlignment="1">
      <alignment horizontal="center" vertical="center" wrapText="1"/>
    </xf>
    <xf numFmtId="0" fontId="31" fillId="3" borderId="13" xfId="0" applyFont="1" applyFill="1" applyBorder="1" applyAlignment="1">
      <alignment horizontal="center" vertical="center"/>
    </xf>
    <xf numFmtId="0" fontId="10" fillId="0" borderId="0" xfId="0" applyFont="1"/>
    <xf numFmtId="0" fontId="10" fillId="0" borderId="23" xfId="0" applyFont="1" applyBorder="1" applyAlignment="1">
      <alignment wrapText="1"/>
    </xf>
    <xf numFmtId="168" fontId="31" fillId="3" borderId="13" xfId="8" applyNumberFormat="1" applyFont="1" applyFill="1" applyBorder="1" applyAlignment="1">
      <alignment horizontal="center" vertical="center"/>
    </xf>
    <xf numFmtId="168" fontId="31" fillId="3" borderId="13" xfId="2" applyNumberFormat="1" applyFont="1" applyFill="1" applyBorder="1" applyAlignment="1">
      <alignment horizontal="center" vertical="center"/>
    </xf>
    <xf numFmtId="0" fontId="31" fillId="3" borderId="13" xfId="2" applyFont="1" applyFill="1" applyBorder="1" applyAlignment="1">
      <alignment horizontal="left" wrapText="1" indent="1"/>
    </xf>
    <xf numFmtId="0" fontId="48" fillId="3" borderId="13" xfId="0" applyFont="1" applyFill="1" applyBorder="1" applyAlignment="1">
      <alignment horizontal="center" vertical="center" wrapText="1"/>
    </xf>
    <xf numFmtId="37" fontId="31" fillId="3" borderId="13" xfId="6" applyNumberFormat="1" applyFont="1" applyFill="1" applyBorder="1" applyAlignment="1">
      <alignment horizontal="center" vertical="top"/>
    </xf>
    <xf numFmtId="1" fontId="31" fillId="3" borderId="13" xfId="6" applyNumberFormat="1" applyFont="1" applyFill="1" applyBorder="1" applyAlignment="1">
      <alignment horizontal="center" vertical="top"/>
    </xf>
    <xf numFmtId="0" fontId="31" fillId="3" borderId="39" xfId="0" applyFont="1" applyFill="1" applyBorder="1" applyAlignment="1">
      <alignment horizontal="left" vertical="top" indent="1"/>
    </xf>
    <xf numFmtId="0" fontId="50" fillId="0" borderId="0" xfId="0" applyFont="1" applyAlignment="1">
      <alignment vertical="top"/>
    </xf>
    <xf numFmtId="0" fontId="31" fillId="3" borderId="13" xfId="0" applyFont="1" applyFill="1" applyBorder="1" applyAlignment="1">
      <alignment horizontal="left" vertical="top" indent="1"/>
    </xf>
    <xf numFmtId="0" fontId="31" fillId="3" borderId="13" xfId="0" applyFont="1" applyFill="1" applyBorder="1" applyAlignment="1">
      <alignment horizontal="center" vertical="top"/>
    </xf>
    <xf numFmtId="0" fontId="6" fillId="2" borderId="13" xfId="0" applyFont="1" applyFill="1" applyBorder="1" applyAlignment="1">
      <alignment horizontal="right" vertical="top" indent="1"/>
    </xf>
    <xf numFmtId="0" fontId="7" fillId="3" borderId="13" xfId="0" applyFont="1" applyFill="1" applyBorder="1" applyAlignment="1">
      <alignment horizontal="left" vertical="top" wrapText="1" indent="1"/>
    </xf>
    <xf numFmtId="0" fontId="7" fillId="3" borderId="13" xfId="0" applyFont="1" applyFill="1" applyBorder="1" applyAlignment="1">
      <alignment horizontal="center" vertical="center"/>
    </xf>
    <xf numFmtId="0" fontId="23" fillId="0" borderId="0" xfId="0" applyFont="1" applyAlignment="1">
      <alignment vertical="top"/>
    </xf>
    <xf numFmtId="0" fontId="49" fillId="0" borderId="0" xfId="0" applyFont="1"/>
    <xf numFmtId="0" fontId="31" fillId="0" borderId="0" xfId="0" applyFont="1"/>
    <xf numFmtId="0" fontId="26" fillId="2" borderId="13" xfId="0" applyFont="1" applyFill="1" applyBorder="1" applyAlignment="1">
      <alignment horizontal="left" vertical="top"/>
    </xf>
    <xf numFmtId="0" fontId="6" fillId="2" borderId="13" xfId="0" applyFont="1" applyFill="1" applyBorder="1" applyAlignment="1">
      <alignment horizontal="center" vertical="top"/>
    </xf>
    <xf numFmtId="0" fontId="14" fillId="0" borderId="0" xfId="0" applyFont="1" applyAlignment="1">
      <alignment vertical="top" wrapText="1"/>
    </xf>
    <xf numFmtId="0" fontId="56" fillId="0" borderId="0" xfId="0" applyFont="1"/>
    <xf numFmtId="0" fontId="57" fillId="0" borderId="0" xfId="0" applyFont="1" applyAlignment="1">
      <alignment horizontal="left" vertical="top"/>
    </xf>
    <xf numFmtId="0" fontId="57" fillId="0" borderId="0" xfId="0" applyFont="1" applyAlignment="1">
      <alignment horizontal="center" vertical="top"/>
    </xf>
    <xf numFmtId="0" fontId="7" fillId="0" borderId="0" xfId="0" applyFont="1" applyAlignment="1">
      <alignment horizontal="center" vertical="center"/>
    </xf>
    <xf numFmtId="0" fontId="62" fillId="0" borderId="0" xfId="0" applyFont="1"/>
    <xf numFmtId="0" fontId="62" fillId="0" borderId="0" xfId="0" applyFont="1" applyAlignment="1">
      <alignment horizontal="left"/>
    </xf>
    <xf numFmtId="0" fontId="60" fillId="0" borderId="0" xfId="0" applyFont="1" applyAlignment="1" applyProtection="1">
      <alignment horizontal="center" vertical="center" wrapText="1"/>
      <protection locked="0"/>
    </xf>
    <xf numFmtId="0" fontId="61" fillId="0" borderId="0" xfId="0" applyFont="1" applyAlignment="1">
      <alignment horizontal="left" vertical="top" indent="1"/>
    </xf>
    <xf numFmtId="0" fontId="61" fillId="0" borderId="0" xfId="0" applyFont="1" applyAlignment="1">
      <alignment horizontal="left" vertical="top"/>
    </xf>
    <xf numFmtId="0" fontId="60" fillId="0" borderId="0" xfId="0" applyFont="1" applyAlignment="1">
      <alignment horizontal="center" vertical="center"/>
    </xf>
    <xf numFmtId="49" fontId="65" fillId="0" borderId="0" xfId="0" applyNumberFormat="1" applyFont="1" applyAlignment="1">
      <alignment horizontal="left" vertical="center" wrapText="1"/>
    </xf>
    <xf numFmtId="0" fontId="30" fillId="0" borderId="0" xfId="0" applyFont="1" applyAlignment="1">
      <alignment horizontal="center" vertical="center"/>
    </xf>
    <xf numFmtId="0" fontId="64" fillId="0" borderId="0" xfId="0" applyFont="1" applyAlignment="1">
      <alignment vertical="center"/>
    </xf>
    <xf numFmtId="0" fontId="29" fillId="0" borderId="0" xfId="0" applyFont="1" applyAlignment="1">
      <alignment horizontal="justify" vertical="center"/>
    </xf>
    <xf numFmtId="0" fontId="68" fillId="0" borderId="0" xfId="0" applyFont="1" applyAlignment="1">
      <alignment horizontal="center" vertical="center"/>
    </xf>
    <xf numFmtId="0" fontId="29" fillId="0" borderId="0" xfId="0" applyFont="1" applyAlignment="1">
      <alignment vertical="center"/>
    </xf>
    <xf numFmtId="0" fontId="73" fillId="0" borderId="0" xfId="0" applyFont="1" applyAlignment="1">
      <alignment horizontal="center" vertical="center"/>
    </xf>
    <xf numFmtId="0" fontId="0" fillId="0" borderId="0" xfId="0" applyAlignment="1">
      <alignment horizontal="justify"/>
    </xf>
    <xf numFmtId="0" fontId="0" fillId="0" borderId="0" xfId="0" applyAlignment="1">
      <alignment horizontal="left" wrapText="1"/>
    </xf>
    <xf numFmtId="0" fontId="15" fillId="0" borderId="0" xfId="1" applyFont="1" applyAlignment="1">
      <alignment horizontal="left" vertical="top" wrapText="1"/>
    </xf>
    <xf numFmtId="0" fontId="38" fillId="0" borderId="0" xfId="0" applyFont="1"/>
    <xf numFmtId="0" fontId="76" fillId="0" borderId="0" xfId="0" applyFont="1" applyAlignment="1">
      <alignment vertical="top" wrapText="1"/>
    </xf>
    <xf numFmtId="0" fontId="0" fillId="0" borderId="55" xfId="0" applyBorder="1"/>
    <xf numFmtId="0" fontId="9" fillId="0" borderId="0" xfId="0" applyFont="1" applyAlignment="1">
      <alignment vertical="top"/>
    </xf>
    <xf numFmtId="0" fontId="9" fillId="0" borderId="52" xfId="0" applyFont="1" applyBorder="1" applyAlignment="1">
      <alignment vertical="top"/>
    </xf>
    <xf numFmtId="0" fontId="9" fillId="0" borderId="23" xfId="0" applyFont="1" applyBorder="1" applyAlignment="1">
      <alignment vertical="top"/>
    </xf>
    <xf numFmtId="0" fontId="9" fillId="0" borderId="53" xfId="0" applyFont="1" applyBorder="1" applyAlignment="1">
      <alignment vertical="top"/>
    </xf>
    <xf numFmtId="0" fontId="9" fillId="0" borderId="12" xfId="0" applyFont="1" applyBorder="1" applyAlignment="1">
      <alignment vertical="top"/>
    </xf>
    <xf numFmtId="0" fontId="9" fillId="0" borderId="68" xfId="0" applyFont="1" applyBorder="1" applyAlignment="1">
      <alignment vertical="top"/>
    </xf>
    <xf numFmtId="0" fontId="9" fillId="0" borderId="54" xfId="0" applyFont="1" applyBorder="1" applyAlignment="1">
      <alignment vertical="top"/>
    </xf>
    <xf numFmtId="0" fontId="9" fillId="0" borderId="55" xfId="0" applyFont="1" applyBorder="1" applyAlignment="1">
      <alignment vertical="top"/>
    </xf>
    <xf numFmtId="0" fontId="9" fillId="0" borderId="56" xfId="0" applyFont="1" applyBorder="1" applyAlignment="1">
      <alignment vertical="top"/>
    </xf>
    <xf numFmtId="0" fontId="8" fillId="0" borderId="0" xfId="0" applyFont="1" applyAlignment="1">
      <alignment vertical="top" wrapText="1"/>
    </xf>
    <xf numFmtId="0" fontId="8" fillId="0" borderId="12" xfId="0" applyFont="1" applyBorder="1" applyAlignment="1">
      <alignment vertical="top" wrapText="1"/>
    </xf>
    <xf numFmtId="0" fontId="8" fillId="0" borderId="68" xfId="0" applyFont="1" applyBorder="1" applyAlignment="1">
      <alignment vertical="top" wrapText="1"/>
    </xf>
    <xf numFmtId="0" fontId="0" fillId="0" borderId="12" xfId="0" applyBorder="1"/>
    <xf numFmtId="0" fontId="0" fillId="0" borderId="68" xfId="0" applyBorder="1"/>
    <xf numFmtId="0" fontId="0" fillId="0" borderId="54" xfId="0" applyBorder="1"/>
    <xf numFmtId="0" fontId="0" fillId="0" borderId="56" xfId="0" applyBorder="1"/>
    <xf numFmtId="0" fontId="77" fillId="2" borderId="13" xfId="0" applyFont="1" applyFill="1" applyBorder="1" applyAlignment="1">
      <alignment horizontal="center" vertical="center" wrapText="1"/>
    </xf>
    <xf numFmtId="0" fontId="77" fillId="2" borderId="52" xfId="0" applyFont="1" applyFill="1" applyBorder="1"/>
    <xf numFmtId="0" fontId="77" fillId="2" borderId="23" xfId="0" applyFont="1" applyFill="1" applyBorder="1"/>
    <xf numFmtId="0" fontId="77" fillId="2" borderId="53" xfId="0" applyFont="1" applyFill="1" applyBorder="1"/>
    <xf numFmtId="0" fontId="9" fillId="2" borderId="23" xfId="0" applyFont="1" applyFill="1" applyBorder="1" applyAlignment="1">
      <alignment vertical="center"/>
    </xf>
    <xf numFmtId="0" fontId="9" fillId="2" borderId="53" xfId="0" applyFont="1" applyFill="1" applyBorder="1" applyAlignment="1">
      <alignment vertical="center"/>
    </xf>
    <xf numFmtId="0" fontId="77" fillId="2" borderId="23" xfId="0" applyFont="1" applyFill="1" applyBorder="1" applyAlignment="1">
      <alignment vertical="center"/>
    </xf>
    <xf numFmtId="0" fontId="77" fillId="2" borderId="53" xfId="0" applyFont="1" applyFill="1" applyBorder="1" applyAlignment="1">
      <alignment vertical="center"/>
    </xf>
    <xf numFmtId="0" fontId="20" fillId="0" borderId="0" xfId="1" applyFont="1" applyAlignment="1">
      <alignment horizontal="left" wrapText="1" indent="1"/>
    </xf>
    <xf numFmtId="0" fontId="20" fillId="0" borderId="0" xfId="0" applyFont="1" applyAlignment="1">
      <alignment horizontal="center"/>
    </xf>
    <xf numFmtId="0" fontId="77" fillId="2" borderId="13" xfId="0" applyFont="1" applyFill="1" applyBorder="1" applyAlignment="1">
      <alignment horizontal="center" vertical="center"/>
    </xf>
    <xf numFmtId="0" fontId="77" fillId="2" borderId="40" xfId="0" applyFont="1" applyFill="1" applyBorder="1"/>
    <xf numFmtId="0" fontId="77" fillId="2" borderId="37" xfId="0" applyFont="1" applyFill="1" applyBorder="1"/>
    <xf numFmtId="0" fontId="77" fillId="2" borderId="21" xfId="0" applyFont="1" applyFill="1" applyBorder="1" applyAlignment="1">
      <alignment horizontal="center" vertical="center" wrapText="1"/>
    </xf>
    <xf numFmtId="0" fontId="77" fillId="0" borderId="40" xfId="0" applyFont="1" applyBorder="1" applyAlignment="1">
      <alignment horizontal="center" vertical="center" wrapText="1"/>
    </xf>
    <xf numFmtId="0" fontId="77" fillId="2" borderId="13" xfId="2" applyFont="1" applyFill="1" applyBorder="1" applyAlignment="1">
      <alignment horizontal="center" vertical="center" wrapText="1"/>
    </xf>
    <xf numFmtId="0" fontId="78" fillId="2" borderId="13" xfId="2" applyFont="1" applyFill="1" applyBorder="1" applyAlignment="1">
      <alignment horizontal="center" vertical="center"/>
    </xf>
    <xf numFmtId="0" fontId="77" fillId="2" borderId="13" xfId="0" applyFont="1" applyFill="1" applyBorder="1" applyAlignment="1">
      <alignment horizontal="center"/>
    </xf>
    <xf numFmtId="0" fontId="77" fillId="4" borderId="13" xfId="0" applyFont="1" applyFill="1" applyBorder="1" applyAlignment="1">
      <alignment horizontal="center"/>
    </xf>
    <xf numFmtId="0" fontId="77" fillId="2" borderId="13" xfId="0" applyFont="1" applyFill="1" applyBorder="1"/>
    <xf numFmtId="0" fontId="34" fillId="2" borderId="13" xfId="0" applyFont="1" applyFill="1" applyBorder="1" applyAlignment="1">
      <alignment horizontal="justify" vertical="center"/>
    </xf>
    <xf numFmtId="0" fontId="9" fillId="0" borderId="1" xfId="0" applyFont="1" applyBorder="1" applyAlignment="1">
      <alignment vertical="top"/>
    </xf>
    <xf numFmtId="0" fontId="9" fillId="0" borderId="2" xfId="0" applyFont="1" applyBorder="1" applyAlignment="1">
      <alignment vertical="top"/>
    </xf>
    <xf numFmtId="0" fontId="9" fillId="0" borderId="3" xfId="0" applyFont="1" applyBorder="1" applyAlignment="1">
      <alignment vertical="top"/>
    </xf>
    <xf numFmtId="0" fontId="9" fillId="0" borderId="4" xfId="0" applyFont="1" applyBorder="1" applyAlignment="1">
      <alignment vertical="top"/>
    </xf>
    <xf numFmtId="0" fontId="9" fillId="0" borderId="5" xfId="0" applyFont="1" applyBorder="1" applyAlignment="1">
      <alignment vertical="top"/>
    </xf>
    <xf numFmtId="0" fontId="8" fillId="0" borderId="9" xfId="0" applyFont="1" applyBorder="1" applyAlignment="1">
      <alignment vertical="top" wrapText="1"/>
    </xf>
    <xf numFmtId="0" fontId="8" fillId="0" borderId="10" xfId="0" applyFont="1" applyBorder="1" applyAlignment="1">
      <alignment vertical="top" wrapText="1"/>
    </xf>
    <xf numFmtId="0" fontId="8" fillId="0" borderId="11" xfId="0" applyFont="1" applyBorder="1" applyAlignment="1">
      <alignment vertical="top" wrapText="1"/>
    </xf>
    <xf numFmtId="0" fontId="23" fillId="0" borderId="0" xfId="0" applyFont="1"/>
    <xf numFmtId="0" fontId="7" fillId="0" borderId="0" xfId="0" applyFont="1" applyAlignment="1">
      <alignment horizontal="center"/>
    </xf>
    <xf numFmtId="0" fontId="14" fillId="0" borderId="0" xfId="0" applyFont="1"/>
    <xf numFmtId="0" fontId="74" fillId="2" borderId="86" xfId="0" applyFont="1" applyFill="1" applyBorder="1" applyAlignment="1">
      <alignment horizontal="center"/>
    </xf>
    <xf numFmtId="0" fontId="74" fillId="2" borderId="87" xfId="0" applyFont="1" applyFill="1" applyBorder="1" applyAlignment="1">
      <alignment horizontal="center"/>
    </xf>
    <xf numFmtId="0" fontId="74" fillId="2" borderId="88" xfId="0" applyFont="1" applyFill="1" applyBorder="1" applyAlignment="1">
      <alignment horizontal="center"/>
    </xf>
    <xf numFmtId="0" fontId="74" fillId="2" borderId="91" xfId="0" applyFont="1" applyFill="1" applyBorder="1" applyAlignment="1">
      <alignment horizontal="center"/>
    </xf>
    <xf numFmtId="0" fontId="74" fillId="2" borderId="98" xfId="0" applyFont="1" applyFill="1" applyBorder="1" applyAlignment="1">
      <alignment horizontal="center"/>
    </xf>
    <xf numFmtId="0" fontId="74" fillId="2" borderId="86" xfId="0" applyFont="1" applyFill="1" applyBorder="1"/>
    <xf numFmtId="0" fontId="74" fillId="2" borderId="87" xfId="0" applyFont="1" applyFill="1" applyBorder="1"/>
    <xf numFmtId="0" fontId="74" fillId="2" borderId="88" xfId="0" applyFont="1" applyFill="1" applyBorder="1"/>
    <xf numFmtId="0" fontId="74" fillId="2" borderId="91" xfId="0" applyFont="1" applyFill="1" applyBorder="1"/>
    <xf numFmtId="0" fontId="74" fillId="2" borderId="98" xfId="0" applyFont="1" applyFill="1" applyBorder="1"/>
    <xf numFmtId="0" fontId="77" fillId="2" borderId="6" xfId="0" applyFont="1" applyFill="1" applyBorder="1" applyAlignment="1">
      <alignment horizontal="center" wrapText="1"/>
    </xf>
    <xf numFmtId="0" fontId="77" fillId="2" borderId="92" xfId="0" applyFont="1" applyFill="1" applyBorder="1" applyAlignment="1">
      <alignment horizontal="center" wrapText="1"/>
    </xf>
    <xf numFmtId="0" fontId="77" fillId="2" borderId="94" xfId="0" applyFont="1" applyFill="1" applyBorder="1" applyAlignment="1">
      <alignment horizontal="center" wrapText="1"/>
    </xf>
    <xf numFmtId="0" fontId="77" fillId="2" borderId="95" xfId="0" applyFont="1" applyFill="1" applyBorder="1" applyAlignment="1">
      <alignment horizontal="center" wrapText="1"/>
    </xf>
    <xf numFmtId="0" fontId="77" fillId="2" borderId="105" xfId="0" applyFont="1" applyFill="1" applyBorder="1" applyAlignment="1">
      <alignment horizontal="center" wrapText="1"/>
    </xf>
    <xf numFmtId="0" fontId="77" fillId="2" borderId="100" xfId="0" applyFont="1" applyFill="1" applyBorder="1" applyAlignment="1">
      <alignment horizontal="center" wrapText="1"/>
    </xf>
    <xf numFmtId="0" fontId="77" fillId="2" borderId="6" xfId="0" applyFont="1" applyFill="1" applyBorder="1" applyAlignment="1">
      <alignment wrapText="1"/>
    </xf>
    <xf numFmtId="0" fontId="77" fillId="2" borderId="92" xfId="0" applyFont="1" applyFill="1" applyBorder="1" applyAlignment="1">
      <alignment horizontal="right" wrapText="1"/>
    </xf>
    <xf numFmtId="0" fontId="77" fillId="2" borderId="94" xfId="0" applyFont="1" applyFill="1" applyBorder="1" applyAlignment="1">
      <alignment horizontal="right" wrapText="1"/>
    </xf>
    <xf numFmtId="0" fontId="77" fillId="2" borderId="95" xfId="0" applyFont="1" applyFill="1" applyBorder="1" applyAlignment="1">
      <alignment horizontal="right" wrapText="1"/>
    </xf>
    <xf numFmtId="0" fontId="77" fillId="2" borderId="105" xfId="0" applyFont="1" applyFill="1" applyBorder="1" applyAlignment="1">
      <alignment horizontal="right" wrapText="1"/>
    </xf>
    <xf numFmtId="0" fontId="77" fillId="2" borderId="100" xfId="0" applyFont="1" applyFill="1" applyBorder="1" applyAlignment="1">
      <alignment horizontal="right" wrapText="1"/>
    </xf>
    <xf numFmtId="0" fontId="74" fillId="2" borderId="6" xfId="0" applyFont="1" applyFill="1" applyBorder="1" applyAlignment="1">
      <alignment horizontal="center" vertical="center" wrapText="1"/>
    </xf>
    <xf numFmtId="0" fontId="74" fillId="2" borderId="14" xfId="0" applyFont="1" applyFill="1" applyBorder="1" applyAlignment="1">
      <alignment wrapText="1"/>
    </xf>
    <xf numFmtId="0" fontId="74" fillId="2" borderId="15" xfId="0" applyFont="1" applyFill="1" applyBorder="1" applyAlignment="1">
      <alignment wrapText="1"/>
    </xf>
    <xf numFmtId="0" fontId="74" fillId="2" borderId="16" xfId="0" applyFont="1" applyFill="1" applyBorder="1" applyAlignment="1">
      <alignment wrapText="1"/>
    </xf>
    <xf numFmtId="0" fontId="74" fillId="2" borderId="106" xfId="0" applyFont="1" applyFill="1" applyBorder="1" applyAlignment="1">
      <alignment wrapText="1"/>
    </xf>
    <xf numFmtId="0" fontId="74" fillId="2" borderId="101" xfId="0" applyFont="1" applyFill="1" applyBorder="1" applyAlignment="1">
      <alignment wrapText="1"/>
    </xf>
    <xf numFmtId="0" fontId="34" fillId="2" borderId="13" xfId="0" applyFont="1" applyFill="1" applyBorder="1" applyAlignment="1">
      <alignment horizontal="center" vertical="center" wrapText="1"/>
    </xf>
    <xf numFmtId="0" fontId="34" fillId="2" borderId="15" xfId="0" applyFont="1" applyFill="1" applyBorder="1" applyAlignment="1">
      <alignment horizontal="center"/>
    </xf>
    <xf numFmtId="0" fontId="34" fillId="2" borderId="13" xfId="0" applyFont="1" applyFill="1" applyBorder="1" applyAlignment="1">
      <alignment horizontal="right" wrapText="1" indent="1"/>
    </xf>
    <xf numFmtId="0" fontId="77" fillId="2" borderId="32" xfId="0" applyFont="1" applyFill="1" applyBorder="1" applyAlignment="1">
      <alignment horizontal="center"/>
    </xf>
    <xf numFmtId="0" fontId="29" fillId="0" borderId="0" xfId="0" applyFont="1" applyAlignment="1">
      <alignment horizontal="center" vertical="center" wrapText="1"/>
    </xf>
    <xf numFmtId="3" fontId="34" fillId="2" borderId="13" xfId="0" applyNumberFormat="1" applyFont="1" applyFill="1" applyBorder="1" applyAlignment="1">
      <alignment horizontal="center" vertical="center" wrapText="1"/>
    </xf>
    <xf numFmtId="0" fontId="25" fillId="0" borderId="0" xfId="0" applyFont="1"/>
    <xf numFmtId="0" fontId="18" fillId="0" borderId="0" xfId="0" applyFont="1" applyAlignment="1">
      <alignment horizontal="left" vertical="center" wrapText="1"/>
    </xf>
    <xf numFmtId="0" fontId="34" fillId="2" borderId="39" xfId="0" applyFont="1" applyFill="1" applyBorder="1" applyAlignment="1">
      <alignment horizontal="center"/>
    </xf>
    <xf numFmtId="0" fontId="34" fillId="2" borderId="37" xfId="0" applyFont="1" applyFill="1" applyBorder="1" applyAlignment="1">
      <alignment horizontal="center"/>
    </xf>
    <xf numFmtId="0" fontId="34" fillId="2" borderId="13" xfId="0" applyFont="1" applyFill="1" applyBorder="1" applyAlignment="1">
      <alignment horizontal="center"/>
    </xf>
    <xf numFmtId="0" fontId="34" fillId="2" borderId="13" xfId="0" applyFont="1" applyFill="1" applyBorder="1" applyAlignment="1">
      <alignment horizontal="center" vertical="center"/>
    </xf>
    <xf numFmtId="0" fontId="12" fillId="0" borderId="0" xfId="0" applyFont="1" applyAlignment="1">
      <alignment horizontal="left" vertical="top"/>
    </xf>
    <xf numFmtId="0" fontId="0" fillId="0" borderId="0" xfId="0" applyAlignment="1">
      <alignment vertical="top"/>
    </xf>
    <xf numFmtId="0" fontId="29" fillId="0" borderId="0" xfId="0" applyFont="1" applyAlignment="1">
      <alignment vertical="top"/>
    </xf>
    <xf numFmtId="0" fontId="34" fillId="2" borderId="21" xfId="0" applyFont="1" applyFill="1" applyBorder="1" applyAlignment="1">
      <alignment horizontal="center" vertical="center" wrapText="1"/>
    </xf>
    <xf numFmtId="0" fontId="74" fillId="2" borderId="13" xfId="0" applyFont="1" applyFill="1" applyBorder="1" applyAlignment="1">
      <alignment horizontal="center" vertical="center" wrapText="1"/>
    </xf>
    <xf numFmtId="0" fontId="34" fillId="2" borderId="13" xfId="0" applyFont="1" applyFill="1" applyBorder="1" applyAlignment="1">
      <alignment horizontal="right" wrapText="1"/>
    </xf>
    <xf numFmtId="0" fontId="74" fillId="2" borderId="140" xfId="0" applyFont="1" applyFill="1" applyBorder="1" applyAlignment="1">
      <alignment horizontal="center" vertical="center" wrapText="1"/>
    </xf>
    <xf numFmtId="0" fontId="34" fillId="2" borderId="142" xfId="0" applyFont="1" applyFill="1" applyBorder="1" applyAlignment="1">
      <alignment horizontal="center" vertical="center" textRotation="90" wrapText="1"/>
    </xf>
    <xf numFmtId="0" fontId="34" fillId="2" borderId="143" xfId="0" applyFont="1" applyFill="1" applyBorder="1" applyAlignment="1">
      <alignment horizontal="center" vertical="center" wrapText="1"/>
    </xf>
    <xf numFmtId="0" fontId="6" fillId="0" borderId="13" xfId="0" applyFont="1" applyBorder="1" applyAlignment="1">
      <alignment horizontal="right" wrapText="1" indent="1"/>
    </xf>
    <xf numFmtId="0" fontId="34" fillId="2" borderId="31" xfId="0" applyFont="1" applyFill="1" applyBorder="1" applyAlignment="1">
      <alignment horizontal="center"/>
    </xf>
    <xf numFmtId="0" fontId="34" fillId="2" borderId="28" xfId="0" applyFont="1" applyFill="1" applyBorder="1" applyAlignment="1">
      <alignment horizontal="center"/>
    </xf>
    <xf numFmtId="0" fontId="34" fillId="2" borderId="109" xfId="0" applyFont="1" applyFill="1" applyBorder="1" applyAlignment="1">
      <alignment horizontal="center" wrapText="1"/>
    </xf>
    <xf numFmtId="0" fontId="34" fillId="2" borderId="86" xfId="0" applyFont="1" applyFill="1" applyBorder="1" applyAlignment="1">
      <alignment horizontal="center"/>
    </xf>
    <xf numFmtId="0" fontId="34" fillId="2" borderId="6" xfId="0" applyFont="1" applyFill="1" applyBorder="1" applyAlignment="1">
      <alignment horizontal="center" wrapText="1"/>
    </xf>
    <xf numFmtId="0" fontId="34" fillId="2" borderId="92" xfId="0" applyFont="1" applyFill="1" applyBorder="1" applyAlignment="1">
      <alignment horizontal="center"/>
    </xf>
    <xf numFmtId="0" fontId="34" fillId="2" borderId="9" xfId="0" applyFont="1" applyFill="1" applyBorder="1" applyAlignment="1">
      <alignment horizontal="right" wrapText="1" indent="1"/>
    </xf>
    <xf numFmtId="0" fontId="34" fillId="2" borderId="122" xfId="0" applyFont="1" applyFill="1" applyBorder="1" applyAlignment="1">
      <alignment horizontal="center"/>
    </xf>
    <xf numFmtId="0" fontId="34" fillId="2" borderId="92" xfId="0" applyFont="1" applyFill="1" applyBorder="1" applyAlignment="1">
      <alignment horizontal="center" wrapText="1"/>
    </xf>
    <xf numFmtId="0" fontId="34" fillId="2" borderId="94" xfId="0" applyFont="1" applyFill="1" applyBorder="1" applyAlignment="1">
      <alignment horizontal="center" wrapText="1"/>
    </xf>
    <xf numFmtId="0" fontId="77" fillId="2" borderId="87" xfId="0" applyFont="1" applyFill="1" applyBorder="1" applyAlignment="1">
      <alignment horizontal="center"/>
    </xf>
    <xf numFmtId="0" fontId="77" fillId="2" borderId="98" xfId="0" applyFont="1" applyFill="1" applyBorder="1" applyAlignment="1">
      <alignment horizontal="center"/>
    </xf>
    <xf numFmtId="0" fontId="77" fillId="2" borderId="91" xfId="0" applyFont="1" applyFill="1" applyBorder="1" applyAlignment="1">
      <alignment horizontal="center"/>
    </xf>
    <xf numFmtId="0" fontId="77" fillId="2" borderId="126" xfId="0" applyFont="1" applyFill="1" applyBorder="1" applyAlignment="1">
      <alignment horizontal="center"/>
    </xf>
    <xf numFmtId="0" fontId="34" fillId="2" borderId="94" xfId="0" applyFont="1" applyFill="1" applyBorder="1" applyAlignment="1">
      <alignment horizontal="center"/>
    </xf>
    <xf numFmtId="0" fontId="34" fillId="2" borderId="100" xfId="0" applyFont="1" applyFill="1" applyBorder="1" applyAlignment="1">
      <alignment horizontal="center"/>
    </xf>
    <xf numFmtId="0" fontId="34" fillId="2" borderId="105" xfId="0" applyFont="1" applyFill="1" applyBorder="1" applyAlignment="1">
      <alignment horizontal="center"/>
    </xf>
    <xf numFmtId="0" fontId="34" fillId="2" borderId="8" xfId="0" applyFont="1" applyFill="1" applyBorder="1" applyAlignment="1">
      <alignment horizontal="center"/>
    </xf>
    <xf numFmtId="0" fontId="6" fillId="2" borderId="95" xfId="0" applyFont="1" applyFill="1" applyBorder="1" applyAlignment="1">
      <alignment horizontal="center"/>
    </xf>
    <xf numFmtId="0" fontId="34" fillId="2" borderId="6" xfId="0" applyFont="1" applyFill="1" applyBorder="1" applyAlignment="1">
      <alignment horizontal="right" wrapText="1" indent="1"/>
    </xf>
    <xf numFmtId="0" fontId="34" fillId="2" borderId="95" xfId="0" applyFont="1" applyFill="1" applyBorder="1" applyAlignment="1">
      <alignment horizontal="center"/>
    </xf>
    <xf numFmtId="0" fontId="34" fillId="2" borderId="58" xfId="0" applyFont="1" applyFill="1" applyBorder="1" applyAlignment="1">
      <alignment horizontal="center"/>
    </xf>
    <xf numFmtId="0" fontId="34" fillId="2" borderId="22" xfId="0" applyFont="1" applyFill="1" applyBorder="1" applyAlignment="1">
      <alignment horizontal="center"/>
    </xf>
    <xf numFmtId="0" fontId="34" fillId="2" borderId="74" xfId="0" applyFont="1" applyFill="1" applyBorder="1" applyAlignment="1">
      <alignment horizontal="center"/>
    </xf>
    <xf numFmtId="0" fontId="34" fillId="2" borderId="65" xfId="0" applyFont="1" applyFill="1" applyBorder="1" applyAlignment="1">
      <alignment horizontal="center"/>
    </xf>
    <xf numFmtId="0" fontId="34" fillId="2" borderId="47" xfId="0" applyFont="1" applyFill="1" applyBorder="1" applyAlignment="1">
      <alignment horizontal="center" wrapText="1"/>
    </xf>
    <xf numFmtId="0" fontId="34" fillId="2" borderId="47" xfId="0" applyFont="1" applyFill="1" applyBorder="1" applyAlignment="1">
      <alignment horizontal="center"/>
    </xf>
    <xf numFmtId="0" fontId="34" fillId="2" borderId="152" xfId="0" applyFont="1" applyFill="1" applyBorder="1" applyAlignment="1">
      <alignment horizontal="right" wrapText="1" indent="1"/>
    </xf>
    <xf numFmtId="0" fontId="34" fillId="2" borderId="153" xfId="0" applyFont="1" applyFill="1" applyBorder="1" applyAlignment="1">
      <alignment horizontal="center"/>
    </xf>
    <xf numFmtId="0" fontId="7" fillId="0" borderId="40" xfId="0" applyFont="1" applyBorder="1"/>
    <xf numFmtId="0" fontId="5" fillId="0" borderId="40" xfId="0" applyFont="1" applyBorder="1" applyAlignment="1">
      <alignment horizontal="left" wrapText="1" indent="1"/>
    </xf>
    <xf numFmtId="0" fontId="5" fillId="0" borderId="40" xfId="0" applyFont="1" applyBorder="1" applyAlignment="1">
      <alignment horizontal="right" wrapText="1"/>
    </xf>
    <xf numFmtId="0" fontId="77" fillId="2" borderId="58" xfId="0" applyFont="1" applyFill="1" applyBorder="1" applyAlignment="1">
      <alignment horizontal="center"/>
    </xf>
    <xf numFmtId="0" fontId="77" fillId="2" borderId="22" xfId="0" applyFont="1" applyFill="1" applyBorder="1" applyAlignment="1">
      <alignment horizontal="center"/>
    </xf>
    <xf numFmtId="0" fontId="77" fillId="2" borderId="65" xfId="0" applyFont="1" applyFill="1" applyBorder="1" applyAlignment="1">
      <alignment horizontal="center"/>
    </xf>
    <xf numFmtId="0" fontId="34" fillId="2" borderId="64" xfId="0" applyFont="1" applyFill="1" applyBorder="1" applyAlignment="1">
      <alignment horizontal="center" wrapText="1"/>
    </xf>
    <xf numFmtId="0" fontId="17" fillId="0" borderId="0" xfId="0" applyFont="1" applyAlignment="1">
      <alignment horizontal="left" vertical="center" wrapText="1"/>
    </xf>
    <xf numFmtId="0" fontId="34" fillId="2" borderId="66" xfId="0" applyFont="1" applyFill="1" applyBorder="1" applyAlignment="1">
      <alignment horizontal="center" vertical="center" wrapText="1"/>
    </xf>
    <xf numFmtId="0" fontId="34" fillId="2" borderId="66" xfId="0" applyFont="1" applyFill="1" applyBorder="1" applyAlignment="1">
      <alignment horizontal="center" vertical="center"/>
    </xf>
    <xf numFmtId="0" fontId="77" fillId="2" borderId="13" xfId="0" applyFont="1" applyFill="1" applyBorder="1" applyAlignment="1">
      <alignment horizontal="right" vertical="center" wrapText="1"/>
    </xf>
    <xf numFmtId="0" fontId="34" fillId="2" borderId="20" xfId="0" applyFont="1" applyFill="1" applyBorder="1" applyAlignment="1">
      <alignment horizontal="center" wrapText="1"/>
    </xf>
    <xf numFmtId="0" fontId="34" fillId="2" borderId="47" xfId="0" applyFont="1" applyFill="1" applyBorder="1" applyAlignment="1">
      <alignment horizontal="center" vertical="center" wrapText="1"/>
    </xf>
    <xf numFmtId="0" fontId="35" fillId="2" borderId="13" xfId="0" applyFont="1" applyFill="1" applyBorder="1" applyAlignment="1">
      <alignment horizontal="center" vertical="center" wrapText="1"/>
    </xf>
    <xf numFmtId="0" fontId="77" fillId="2" borderId="13" xfId="0" applyFont="1" applyFill="1" applyBorder="1" applyAlignment="1">
      <alignment horizontal="center" vertical="top"/>
    </xf>
    <xf numFmtId="0" fontId="77" fillId="4" borderId="13" xfId="0" applyFont="1" applyFill="1" applyBorder="1" applyAlignment="1">
      <alignment horizontal="center" vertical="center"/>
    </xf>
    <xf numFmtId="0" fontId="2" fillId="3" borderId="5" xfId="0" applyFont="1" applyFill="1" applyBorder="1" applyAlignment="1">
      <alignment horizontal="center"/>
    </xf>
    <xf numFmtId="0" fontId="5" fillId="3" borderId="0" xfId="1" applyFont="1" applyFill="1" applyAlignment="1">
      <alignment vertical="center"/>
    </xf>
    <xf numFmtId="0" fontId="56" fillId="3" borderId="0" xfId="0" applyFont="1" applyFill="1"/>
    <xf numFmtId="0" fontId="56" fillId="3" borderId="5" xfId="0" applyFont="1" applyFill="1" applyBorder="1"/>
    <xf numFmtId="0" fontId="5" fillId="3" borderId="0" xfId="1" applyFont="1" applyFill="1"/>
    <xf numFmtId="0" fontId="5" fillId="3" borderId="5" xfId="1" applyFont="1" applyFill="1" applyBorder="1"/>
    <xf numFmtId="0" fontId="5" fillId="3" borderId="0" xfId="1" applyFont="1" applyFill="1" applyAlignment="1">
      <alignment horizontal="center" vertical="center"/>
    </xf>
    <xf numFmtId="0" fontId="5" fillId="3" borderId="5" xfId="1" applyFont="1" applyFill="1" applyBorder="1" applyAlignment="1">
      <alignment horizontal="center" vertical="center"/>
    </xf>
    <xf numFmtId="0" fontId="5" fillId="3" borderId="5" xfId="1" applyFont="1" applyFill="1" applyBorder="1" applyAlignment="1">
      <alignment vertical="center"/>
    </xf>
    <xf numFmtId="0" fontId="56" fillId="3" borderId="0" xfId="0" applyFont="1" applyFill="1" applyAlignment="1">
      <alignment horizontal="left" indent="3"/>
    </xf>
    <xf numFmtId="0" fontId="5" fillId="3" borderId="0" xfId="1" applyFont="1" applyFill="1" applyAlignment="1">
      <alignment horizontal="left"/>
    </xf>
    <xf numFmtId="0" fontId="5" fillId="3" borderId="5" xfId="1" applyFont="1" applyFill="1" applyBorder="1" applyAlignment="1">
      <alignment horizontal="left"/>
    </xf>
    <xf numFmtId="0" fontId="38" fillId="3" borderId="0" xfId="0" applyFont="1" applyFill="1"/>
    <xf numFmtId="0" fontId="14" fillId="3" borderId="4" xfId="0" applyFont="1" applyFill="1" applyBorder="1" applyAlignment="1">
      <alignment vertical="top" wrapText="1"/>
    </xf>
    <xf numFmtId="0" fontId="14" fillId="3" borderId="0" xfId="0" applyFont="1" applyFill="1" applyAlignment="1">
      <alignment vertical="top" wrapText="1"/>
    </xf>
    <xf numFmtId="0" fontId="14" fillId="3" borderId="5" xfId="0" applyFont="1" applyFill="1" applyBorder="1" applyAlignment="1">
      <alignment vertical="top" wrapText="1"/>
    </xf>
    <xf numFmtId="0" fontId="14" fillId="3" borderId="4" xfId="0" applyFont="1" applyFill="1" applyBorder="1" applyAlignment="1">
      <alignment horizontal="center" vertical="top" wrapText="1"/>
    </xf>
    <xf numFmtId="0" fontId="14" fillId="3" borderId="0" xfId="0" applyFont="1" applyFill="1" applyAlignment="1">
      <alignment horizontal="center" vertical="top" wrapText="1"/>
    </xf>
    <xf numFmtId="0" fontId="14" fillId="3" borderId="5" xfId="0" applyFont="1" applyFill="1" applyBorder="1" applyAlignment="1">
      <alignment horizontal="center" vertical="top" wrapText="1"/>
    </xf>
    <xf numFmtId="0" fontId="0" fillId="3" borderId="4" xfId="0" applyFill="1" applyBorder="1" applyAlignment="1">
      <alignment horizontal="left" vertical="top" wrapText="1" indent="1"/>
    </xf>
    <xf numFmtId="0" fontId="0" fillId="3" borderId="0" xfId="0" applyFill="1" applyAlignment="1">
      <alignment horizontal="left" vertical="top" wrapText="1" indent="1"/>
    </xf>
    <xf numFmtId="0" fontId="0" fillId="3" borderId="5" xfId="0" applyFill="1" applyBorder="1" applyAlignment="1">
      <alignment horizontal="left" vertical="top" wrapText="1" indent="1"/>
    </xf>
    <xf numFmtId="0" fontId="14" fillId="3" borderId="0" xfId="0" applyFont="1" applyFill="1" applyAlignment="1">
      <alignment horizontal="left" vertical="top" wrapText="1" indent="1"/>
    </xf>
    <xf numFmtId="0" fontId="14" fillId="3" borderId="5" xfId="0" applyFont="1" applyFill="1" applyBorder="1" applyAlignment="1">
      <alignment horizontal="left" vertical="top" wrapText="1" indent="1"/>
    </xf>
    <xf numFmtId="0" fontId="0" fillId="3" borderId="6" xfId="0" applyFill="1" applyBorder="1" applyAlignment="1">
      <alignment horizontal="left" vertical="top" wrapText="1" indent="1"/>
    </xf>
    <xf numFmtId="0" fontId="14" fillId="3" borderId="7" xfId="0" applyFont="1" applyFill="1" applyBorder="1" applyAlignment="1">
      <alignment horizontal="left" vertical="top" wrapText="1" indent="1"/>
    </xf>
    <xf numFmtId="0" fontId="14" fillId="3" borderId="8" xfId="0" applyFont="1" applyFill="1" applyBorder="1" applyAlignment="1">
      <alignment horizontal="left" vertical="top" wrapText="1" indent="1"/>
    </xf>
    <xf numFmtId="0" fontId="51" fillId="3" borderId="4" xfId="0" applyFont="1" applyFill="1" applyBorder="1" applyAlignment="1">
      <alignment horizontal="center" vertical="center"/>
    </xf>
    <xf numFmtId="0" fontId="51" fillId="3" borderId="5" xfId="0" applyFont="1" applyFill="1" applyBorder="1" applyAlignment="1">
      <alignment horizontal="center" vertical="center"/>
    </xf>
    <xf numFmtId="0" fontId="45" fillId="3" borderId="4" xfId="0" applyFont="1" applyFill="1" applyBorder="1" applyAlignment="1">
      <alignment horizontal="center" vertical="center"/>
    </xf>
    <xf numFmtId="0" fontId="45" fillId="3" borderId="5" xfId="0" applyFont="1" applyFill="1" applyBorder="1" applyAlignment="1">
      <alignment horizontal="center" vertical="center"/>
    </xf>
    <xf numFmtId="0" fontId="1" fillId="3" borderId="4" xfId="0" applyFont="1" applyFill="1" applyBorder="1" applyAlignment="1">
      <alignment vertical="center"/>
    </xf>
    <xf numFmtId="0" fontId="1" fillId="3" borderId="5" xfId="0" applyFont="1" applyFill="1" applyBorder="1"/>
    <xf numFmtId="0" fontId="52" fillId="3" borderId="4" xfId="0" applyFont="1" applyFill="1" applyBorder="1" applyAlignment="1">
      <alignment horizontal="left" vertical="center" indent="2"/>
    </xf>
    <xf numFmtId="0" fontId="52" fillId="3" borderId="5" xfId="0" applyFont="1" applyFill="1" applyBorder="1" applyAlignment="1">
      <alignment horizontal="left" vertical="center" indent="2"/>
    </xf>
    <xf numFmtId="0" fontId="53" fillId="3" borderId="4" xfId="0" applyFont="1" applyFill="1" applyBorder="1" applyAlignment="1">
      <alignment horizontal="left" vertical="center" indent="2"/>
    </xf>
    <xf numFmtId="0" fontId="53" fillId="3" borderId="5" xfId="0" applyFont="1" applyFill="1" applyBorder="1" applyAlignment="1">
      <alignment horizontal="left" vertical="center" indent="2"/>
    </xf>
    <xf numFmtId="0" fontId="1" fillId="3" borderId="4" xfId="0" applyFont="1" applyFill="1" applyBorder="1" applyAlignment="1">
      <alignment horizontal="left" vertical="center" indent="2"/>
    </xf>
    <xf numFmtId="0" fontId="1" fillId="3" borderId="5" xfId="0" applyFont="1" applyFill="1" applyBorder="1" applyAlignment="1">
      <alignment horizontal="left" indent="2"/>
    </xf>
    <xf numFmtId="0" fontId="1" fillId="3" borderId="5" xfId="0" applyFont="1" applyFill="1" applyBorder="1" applyAlignment="1">
      <alignment horizontal="left" vertical="center" indent="2"/>
    </xf>
    <xf numFmtId="0" fontId="1" fillId="3" borderId="4" xfId="0" applyFont="1" applyFill="1" applyBorder="1" applyAlignment="1">
      <alignment horizontal="left" indent="2"/>
    </xf>
    <xf numFmtId="0" fontId="53" fillId="3" borderId="4" xfId="0" applyFont="1" applyFill="1" applyBorder="1" applyAlignment="1">
      <alignment vertical="center"/>
    </xf>
    <xf numFmtId="0" fontId="53" fillId="3" borderId="5" xfId="0" applyFont="1" applyFill="1" applyBorder="1" applyAlignment="1">
      <alignment vertical="center"/>
    </xf>
    <xf numFmtId="0" fontId="0" fillId="3" borderId="4" xfId="0" applyFill="1" applyBorder="1"/>
    <xf numFmtId="0" fontId="14" fillId="3" borderId="6" xfId="0" applyFont="1" applyFill="1" applyBorder="1" applyAlignment="1">
      <alignment vertical="top" wrapText="1"/>
    </xf>
    <xf numFmtId="0" fontId="14" fillId="3" borderId="8" xfId="0" applyFont="1" applyFill="1" applyBorder="1" applyAlignment="1">
      <alignment vertical="top" wrapText="1"/>
    </xf>
    <xf numFmtId="0" fontId="0" fillId="3" borderId="5" xfId="0" applyFill="1" applyBorder="1"/>
    <xf numFmtId="0" fontId="5" fillId="3" borderId="13" xfId="0" applyFont="1" applyFill="1" applyBorder="1" applyAlignment="1">
      <alignment horizontal="center" vertical="center"/>
    </xf>
    <xf numFmtId="0" fontId="5" fillId="3" borderId="47"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58" xfId="0" applyFont="1" applyFill="1" applyBorder="1" applyAlignment="1">
      <alignment horizontal="center" vertical="center"/>
    </xf>
    <xf numFmtId="0" fontId="5" fillId="3" borderId="148" xfId="0" applyFont="1" applyFill="1" applyBorder="1" applyAlignment="1">
      <alignment horizontal="center" vertical="center"/>
    </xf>
    <xf numFmtId="0" fontId="5" fillId="3" borderId="13" xfId="0" applyFont="1" applyFill="1" applyBorder="1" applyAlignment="1">
      <alignment horizontal="center"/>
    </xf>
    <xf numFmtId="0" fontId="5" fillId="3" borderId="47" xfId="0" applyFont="1" applyFill="1" applyBorder="1" applyAlignment="1">
      <alignment horizontal="center"/>
    </xf>
    <xf numFmtId="0" fontId="5" fillId="3" borderId="135" xfId="0" applyFont="1" applyFill="1" applyBorder="1" applyAlignment="1">
      <alignment horizontal="center"/>
    </xf>
    <xf numFmtId="0" fontId="5" fillId="3" borderId="107" xfId="0" applyFont="1" applyFill="1" applyBorder="1" applyAlignment="1">
      <alignment horizontal="left" vertical="center" wrapText="1" indent="1"/>
    </xf>
    <xf numFmtId="0" fontId="5" fillId="3" borderId="96" xfId="0" applyFont="1" applyFill="1" applyBorder="1" applyAlignment="1">
      <alignment horizontal="right" wrapText="1"/>
    </xf>
    <xf numFmtId="0" fontId="5" fillId="3" borderId="64" xfId="0" applyFont="1" applyFill="1" applyBorder="1" applyAlignment="1">
      <alignment horizontal="right" wrapText="1"/>
    </xf>
    <xf numFmtId="0" fontId="5" fillId="3" borderId="99" xfId="0" applyFont="1" applyFill="1" applyBorder="1" applyAlignment="1">
      <alignment horizontal="right" wrapText="1"/>
    </xf>
    <xf numFmtId="0" fontId="5" fillId="3" borderId="73" xfId="0" applyFont="1" applyFill="1" applyBorder="1" applyAlignment="1">
      <alignment horizontal="right" wrapText="1"/>
    </xf>
    <xf numFmtId="0" fontId="5" fillId="3" borderId="72" xfId="0" applyFont="1" applyFill="1" applyBorder="1" applyAlignment="1">
      <alignment horizontal="right" wrapText="1"/>
    </xf>
    <xf numFmtId="0" fontId="5" fillId="3" borderId="96" xfId="0" applyFont="1" applyFill="1" applyBorder="1" applyAlignment="1">
      <alignment horizontal="right"/>
    </xf>
    <xf numFmtId="0" fontId="5" fillId="3" borderId="64" xfId="0" applyFont="1" applyFill="1" applyBorder="1" applyAlignment="1">
      <alignment horizontal="right"/>
    </xf>
    <xf numFmtId="0" fontId="5" fillId="3" borderId="99" xfId="0" applyFont="1" applyFill="1" applyBorder="1" applyAlignment="1">
      <alignment horizontal="right"/>
    </xf>
    <xf numFmtId="0" fontId="5" fillId="3" borderId="73" xfId="0" applyFont="1" applyFill="1" applyBorder="1" applyAlignment="1">
      <alignment horizontal="right"/>
    </xf>
    <xf numFmtId="0" fontId="5" fillId="3" borderId="72" xfId="0" applyFont="1" applyFill="1" applyBorder="1" applyAlignment="1">
      <alignment horizontal="right"/>
    </xf>
    <xf numFmtId="0" fontId="5" fillId="3" borderId="103" xfId="0" applyFont="1" applyFill="1" applyBorder="1" applyAlignment="1">
      <alignment horizontal="right" wrapText="1"/>
    </xf>
    <xf numFmtId="0" fontId="5" fillId="3" borderId="93" xfId="0" applyFont="1" applyFill="1" applyBorder="1" applyAlignment="1">
      <alignment horizontal="right" wrapText="1"/>
    </xf>
    <xf numFmtId="0" fontId="5" fillId="3" borderId="104" xfId="0" applyFont="1" applyFill="1" applyBorder="1" applyAlignment="1">
      <alignment horizontal="right" wrapText="1"/>
    </xf>
    <xf numFmtId="0" fontId="5" fillId="3" borderId="103" xfId="0" applyFont="1" applyFill="1" applyBorder="1" applyAlignment="1">
      <alignment wrapText="1"/>
    </xf>
    <xf numFmtId="0" fontId="5" fillId="3" borderId="93" xfId="0" applyFont="1" applyFill="1" applyBorder="1" applyAlignment="1">
      <alignment wrapText="1"/>
    </xf>
    <xf numFmtId="0" fontId="5" fillId="3" borderId="104" xfId="0" applyFont="1" applyFill="1" applyBorder="1" applyAlignment="1">
      <alignment wrapText="1"/>
    </xf>
    <xf numFmtId="0" fontId="5" fillId="3" borderId="48" xfId="0" applyFont="1" applyFill="1" applyBorder="1"/>
    <xf numFmtId="0" fontId="5" fillId="3" borderId="56" xfId="0" applyFont="1" applyFill="1" applyBorder="1"/>
    <xf numFmtId="0" fontId="5" fillId="3" borderId="108" xfId="0" applyFont="1" applyFill="1" applyBorder="1" applyAlignment="1">
      <alignment horizontal="left" wrapText="1" indent="1"/>
    </xf>
    <xf numFmtId="0" fontId="5" fillId="3" borderId="27" xfId="0" applyFont="1" applyFill="1" applyBorder="1" applyAlignment="1">
      <alignment horizontal="right" wrapText="1"/>
    </xf>
    <xf numFmtId="0" fontId="5" fillId="3" borderId="47" xfId="0" applyFont="1" applyFill="1" applyBorder="1" applyAlignment="1">
      <alignment horizontal="right" wrapText="1"/>
    </xf>
    <xf numFmtId="0" fontId="5" fillId="3" borderId="61" xfId="0" applyFont="1" applyFill="1" applyBorder="1" applyAlignment="1">
      <alignment horizontal="right" wrapText="1"/>
    </xf>
    <xf numFmtId="0" fontId="5" fillId="3" borderId="65" xfId="0" applyFont="1" applyFill="1" applyBorder="1" applyAlignment="1">
      <alignment horizontal="right" wrapText="1"/>
    </xf>
    <xf numFmtId="0" fontId="5" fillId="3" borderId="20" xfId="0" applyFont="1" applyFill="1" applyBorder="1" applyAlignment="1">
      <alignment horizontal="right" wrapText="1"/>
    </xf>
    <xf numFmtId="0" fontId="5" fillId="3" borderId="27" xfId="0" applyFont="1" applyFill="1" applyBorder="1" applyAlignment="1">
      <alignment horizontal="right"/>
    </xf>
    <xf numFmtId="0" fontId="5" fillId="3" borderId="47" xfId="0" applyFont="1" applyFill="1" applyBorder="1" applyAlignment="1">
      <alignment horizontal="right"/>
    </xf>
    <xf numFmtId="0" fontId="5" fillId="3" borderId="61" xfId="0" applyFont="1" applyFill="1" applyBorder="1" applyAlignment="1">
      <alignment horizontal="right"/>
    </xf>
    <xf numFmtId="0" fontId="5" fillId="3" borderId="65" xfId="0" applyFont="1" applyFill="1" applyBorder="1" applyAlignment="1">
      <alignment horizontal="right"/>
    </xf>
    <xf numFmtId="0" fontId="5" fillId="3" borderId="20" xfId="0" applyFont="1" applyFill="1" applyBorder="1" applyAlignment="1">
      <alignment horizontal="right"/>
    </xf>
    <xf numFmtId="0" fontId="5" fillId="3" borderId="102" xfId="0" applyFont="1" applyFill="1" applyBorder="1" applyAlignment="1">
      <alignment horizontal="right" wrapText="1"/>
    </xf>
    <xf numFmtId="0" fontId="5" fillId="3" borderId="66" xfId="0" applyFont="1" applyFill="1" applyBorder="1" applyAlignment="1">
      <alignment horizontal="right" wrapText="1"/>
    </xf>
    <xf numFmtId="0" fontId="5" fillId="3" borderId="97" xfId="0" applyFont="1" applyFill="1" applyBorder="1" applyAlignment="1">
      <alignment horizontal="right" wrapText="1"/>
    </xf>
    <xf numFmtId="0" fontId="5" fillId="3" borderId="102" xfId="0" applyFont="1" applyFill="1" applyBorder="1" applyAlignment="1">
      <alignment wrapText="1"/>
    </xf>
    <xf numFmtId="0" fontId="5" fillId="3" borderId="66" xfId="0" applyFont="1" applyFill="1" applyBorder="1" applyAlignment="1">
      <alignment wrapText="1"/>
    </xf>
    <xf numFmtId="0" fontId="5" fillId="3" borderId="97" xfId="0" applyFont="1" applyFill="1" applyBorder="1" applyAlignment="1">
      <alignment wrapText="1"/>
    </xf>
    <xf numFmtId="0" fontId="5" fillId="3" borderId="31" xfId="0" applyFont="1" applyFill="1" applyBorder="1"/>
    <xf numFmtId="0" fontId="5" fillId="3" borderId="37" xfId="0" applyFont="1" applyFill="1" applyBorder="1"/>
    <xf numFmtId="0" fontId="5" fillId="3" borderId="29" xfId="0" applyFont="1" applyFill="1" applyBorder="1" applyAlignment="1">
      <alignment horizontal="right" wrapText="1"/>
    </xf>
    <xf numFmtId="0" fontId="5" fillId="3" borderId="58" xfId="0" applyFont="1" applyFill="1" applyBorder="1" applyAlignment="1">
      <alignment horizontal="right" wrapText="1"/>
    </xf>
    <xf numFmtId="0" fontId="5" fillId="3" borderId="62" xfId="0" applyFont="1" applyFill="1" applyBorder="1" applyAlignment="1">
      <alignment horizontal="right" wrapText="1"/>
    </xf>
    <xf numFmtId="0" fontId="5" fillId="3" borderId="74" xfId="0" applyFont="1" applyFill="1" applyBorder="1" applyAlignment="1">
      <alignment horizontal="right" wrapText="1"/>
    </xf>
    <xf numFmtId="0" fontId="5" fillId="3" borderId="22" xfId="0" applyFont="1" applyFill="1" applyBorder="1" applyAlignment="1">
      <alignment horizontal="right" wrapText="1"/>
    </xf>
    <xf numFmtId="0" fontId="5" fillId="3" borderId="31" xfId="0" applyFont="1" applyFill="1" applyBorder="1" applyAlignment="1">
      <alignment horizontal="right"/>
    </xf>
    <xf numFmtId="0" fontId="5" fillId="3" borderId="13" xfId="0" applyFont="1" applyFill="1" applyBorder="1" applyAlignment="1">
      <alignment horizontal="right"/>
    </xf>
    <xf numFmtId="0" fontId="5" fillId="3" borderId="28" xfId="0" applyFont="1" applyFill="1" applyBorder="1" applyAlignment="1">
      <alignment horizontal="right"/>
    </xf>
    <xf numFmtId="0" fontId="5" fillId="3" borderId="37" xfId="0" applyFont="1" applyFill="1" applyBorder="1" applyAlignment="1">
      <alignment horizontal="right"/>
    </xf>
    <xf numFmtId="0" fontId="5" fillId="3" borderId="39" xfId="0" applyFont="1" applyFill="1" applyBorder="1" applyAlignment="1">
      <alignment horizontal="right"/>
    </xf>
    <xf numFmtId="0" fontId="5" fillId="3" borderId="62" xfId="0" applyFont="1" applyFill="1" applyBorder="1" applyAlignment="1">
      <alignment horizontal="right"/>
    </xf>
    <xf numFmtId="0" fontId="5" fillId="3" borderId="67" xfId="0" applyFont="1" applyFill="1" applyBorder="1" applyAlignment="1">
      <alignment horizontal="right" wrapText="1"/>
    </xf>
    <xf numFmtId="0" fontId="5" fillId="3" borderId="28" xfId="0" applyFont="1" applyFill="1" applyBorder="1" applyAlignment="1">
      <alignment horizontal="right" wrapText="1"/>
    </xf>
    <xf numFmtId="0" fontId="5" fillId="3" borderId="108" xfId="0" applyFont="1" applyFill="1" applyBorder="1" applyAlignment="1">
      <alignment horizontal="left" vertical="center" wrapText="1" indent="1"/>
    </xf>
    <xf numFmtId="0" fontId="5" fillId="3" borderId="27" xfId="0" applyFont="1" applyFill="1" applyBorder="1" applyAlignment="1">
      <alignment horizontal="right" vertical="center" wrapText="1"/>
    </xf>
    <xf numFmtId="0" fontId="5" fillId="3" borderId="47" xfId="0" applyFont="1" applyFill="1" applyBorder="1" applyAlignment="1">
      <alignment horizontal="right" vertical="center" wrapText="1"/>
    </xf>
    <xf numFmtId="0" fontId="5" fillId="3" borderId="61" xfId="0" applyFont="1" applyFill="1" applyBorder="1" applyAlignment="1">
      <alignment horizontal="right" vertical="center" wrapText="1"/>
    </xf>
    <xf numFmtId="0" fontId="5" fillId="3" borderId="65" xfId="0" applyFont="1" applyFill="1" applyBorder="1" applyAlignment="1">
      <alignment horizontal="right" vertical="center" wrapText="1"/>
    </xf>
    <xf numFmtId="0" fontId="5" fillId="3" borderId="20" xfId="0" applyFont="1" applyFill="1" applyBorder="1" applyAlignment="1">
      <alignment horizontal="right" vertical="center" wrapText="1"/>
    </xf>
    <xf numFmtId="0" fontId="5" fillId="3" borderId="109" xfId="0" applyFont="1" applyFill="1" applyBorder="1" applyAlignment="1">
      <alignment horizontal="left" wrapText="1" indent="1"/>
    </xf>
    <xf numFmtId="0" fontId="5" fillId="3" borderId="86" xfId="0" applyFont="1" applyFill="1" applyBorder="1" applyAlignment="1">
      <alignment horizontal="right" wrapText="1"/>
    </xf>
    <xf numFmtId="0" fontId="5" fillId="3" borderId="87" xfId="0" applyFont="1" applyFill="1" applyBorder="1" applyAlignment="1">
      <alignment horizontal="right" wrapText="1"/>
    </xf>
    <xf numFmtId="0" fontId="5" fillId="3" borderId="88" xfId="0" applyFont="1" applyFill="1" applyBorder="1" applyAlignment="1">
      <alignment horizontal="right" wrapText="1"/>
    </xf>
    <xf numFmtId="0" fontId="5" fillId="3" borderId="91" xfId="0" applyFont="1" applyFill="1" applyBorder="1" applyAlignment="1">
      <alignment horizontal="right" wrapText="1"/>
    </xf>
    <xf numFmtId="0" fontId="5" fillId="3" borderId="98" xfId="0" applyFont="1" applyFill="1" applyBorder="1" applyAlignment="1">
      <alignment horizontal="right" wrapText="1"/>
    </xf>
    <xf numFmtId="0" fontId="5" fillId="3" borderId="86" xfId="0" applyFont="1" applyFill="1" applyBorder="1" applyAlignment="1">
      <alignment horizontal="right"/>
    </xf>
    <xf numFmtId="0" fontId="5" fillId="3" borderId="87" xfId="0" applyFont="1" applyFill="1" applyBorder="1" applyAlignment="1">
      <alignment horizontal="right"/>
    </xf>
    <xf numFmtId="0" fontId="5" fillId="3" borderId="88" xfId="0" applyFont="1" applyFill="1" applyBorder="1" applyAlignment="1">
      <alignment horizontal="right"/>
    </xf>
    <xf numFmtId="0" fontId="5" fillId="3" borderId="91" xfId="0" applyFont="1" applyFill="1" applyBorder="1" applyAlignment="1">
      <alignment horizontal="right"/>
    </xf>
    <xf numFmtId="0" fontId="5" fillId="3" borderId="98" xfId="0" applyFont="1" applyFill="1" applyBorder="1" applyAlignment="1">
      <alignment horizontal="right"/>
    </xf>
    <xf numFmtId="0" fontId="5" fillId="3" borderId="33" xfId="0" applyFont="1" applyFill="1" applyBorder="1" applyAlignment="1">
      <alignment horizontal="right"/>
    </xf>
    <xf numFmtId="0" fontId="5" fillId="3" borderId="107" xfId="0" applyFont="1" applyFill="1" applyBorder="1" applyAlignment="1">
      <alignment horizontal="left" wrapText="1" indent="1"/>
    </xf>
    <xf numFmtId="0" fontId="5" fillId="3" borderId="49" xfId="0" applyFont="1" applyFill="1" applyBorder="1" applyAlignment="1">
      <alignment horizontal="right"/>
    </xf>
    <xf numFmtId="0" fontId="5" fillId="3" borderId="27" xfId="0" applyFont="1" applyFill="1" applyBorder="1" applyAlignment="1">
      <alignment horizontal="right" vertical="distributed" wrapText="1"/>
    </xf>
    <xf numFmtId="0" fontId="5" fillId="3" borderId="47" xfId="0" applyFont="1" applyFill="1" applyBorder="1" applyAlignment="1">
      <alignment horizontal="right" vertical="distributed" wrapText="1"/>
    </xf>
    <xf numFmtId="0" fontId="5" fillId="3" borderId="61" xfId="0" applyFont="1" applyFill="1" applyBorder="1" applyAlignment="1">
      <alignment horizontal="right" vertical="distributed" wrapText="1"/>
    </xf>
    <xf numFmtId="0" fontId="5" fillId="3" borderId="65" xfId="0" applyFont="1" applyFill="1" applyBorder="1" applyAlignment="1">
      <alignment horizontal="right" vertical="distributed" wrapText="1"/>
    </xf>
    <xf numFmtId="0" fontId="5" fillId="3" borderId="20" xfId="0" applyFont="1" applyFill="1" applyBorder="1" applyAlignment="1">
      <alignment horizontal="right" vertical="distributed" wrapText="1"/>
    </xf>
    <xf numFmtId="0" fontId="5" fillId="3" borderId="108" xfId="0" applyFont="1" applyFill="1" applyBorder="1" applyAlignment="1">
      <alignment horizontal="left" vertical="distributed" wrapText="1" indent="1"/>
    </xf>
    <xf numFmtId="0" fontId="12" fillId="3" borderId="13" xfId="0" applyFont="1" applyFill="1" applyBorder="1" applyAlignment="1">
      <alignment horizontal="left" vertical="center" wrapText="1" indent="1"/>
    </xf>
    <xf numFmtId="0" fontId="5" fillId="3" borderId="13" xfId="0" applyFont="1" applyFill="1" applyBorder="1" applyAlignment="1">
      <alignment horizontal="right" wrapText="1" indent="1"/>
    </xf>
    <xf numFmtId="0" fontId="5" fillId="3" borderId="96" xfId="0" applyFont="1" applyFill="1" applyBorder="1" applyAlignment="1">
      <alignment horizontal="left" wrapText="1" indent="1"/>
    </xf>
    <xf numFmtId="0" fontId="5" fillId="3" borderId="64" xfId="0" applyFont="1" applyFill="1" applyBorder="1" applyAlignment="1">
      <alignment horizontal="center" wrapText="1"/>
    </xf>
    <xf numFmtId="0" fontId="5" fillId="3" borderId="64" xfId="0" applyFont="1" applyFill="1" applyBorder="1" applyAlignment="1">
      <alignment horizontal="center"/>
    </xf>
    <xf numFmtId="0" fontId="5" fillId="3" borderId="72" xfId="0" applyFont="1" applyFill="1" applyBorder="1" applyAlignment="1">
      <alignment horizontal="center"/>
    </xf>
    <xf numFmtId="0" fontId="5" fillId="3" borderId="45" xfId="0" applyFont="1" applyFill="1" applyBorder="1" applyAlignment="1">
      <alignment horizontal="center"/>
    </xf>
    <xf numFmtId="0" fontId="5" fillId="3" borderId="73" xfId="0" applyFont="1" applyFill="1" applyBorder="1" applyAlignment="1">
      <alignment horizontal="center"/>
    </xf>
    <xf numFmtId="0" fontId="5" fillId="3" borderId="124" xfId="0" applyFont="1" applyFill="1" applyBorder="1" applyAlignment="1">
      <alignment horizontal="center"/>
    </xf>
    <xf numFmtId="0" fontId="5" fillId="3" borderId="27" xfId="0" applyFont="1" applyFill="1" applyBorder="1" applyAlignment="1">
      <alignment horizontal="left" wrapText="1" indent="1"/>
    </xf>
    <xf numFmtId="0" fontId="5" fillId="3" borderId="47" xfId="0" applyFont="1" applyFill="1" applyBorder="1" applyAlignment="1">
      <alignment horizontal="center" wrapText="1"/>
    </xf>
    <xf numFmtId="0" fontId="5" fillId="3" borderId="20" xfId="0" applyFont="1" applyFill="1" applyBorder="1" applyAlignment="1">
      <alignment horizontal="center"/>
    </xf>
    <xf numFmtId="0" fontId="5" fillId="3" borderId="65" xfId="0" applyFont="1" applyFill="1" applyBorder="1" applyAlignment="1">
      <alignment horizontal="center"/>
    </xf>
    <xf numFmtId="0" fontId="5" fillId="3" borderId="125" xfId="0" applyFont="1" applyFill="1" applyBorder="1" applyAlignment="1">
      <alignment horizontal="center"/>
    </xf>
    <xf numFmtId="0" fontId="5" fillId="3" borderId="86" xfId="0" applyFont="1" applyFill="1" applyBorder="1" applyAlignment="1">
      <alignment horizontal="left" wrapText="1" indent="1"/>
    </xf>
    <xf numFmtId="0" fontId="5" fillId="3" borderId="87" xfId="0" applyFont="1" applyFill="1" applyBorder="1" applyAlignment="1">
      <alignment horizontal="center" wrapText="1"/>
    </xf>
    <xf numFmtId="0" fontId="5" fillId="3" borderId="87" xfId="0" applyFont="1" applyFill="1" applyBorder="1" applyAlignment="1">
      <alignment horizontal="center"/>
    </xf>
    <xf numFmtId="0" fontId="5" fillId="3" borderId="98" xfId="0" applyFont="1" applyFill="1" applyBorder="1" applyAlignment="1">
      <alignment horizontal="center"/>
    </xf>
    <xf numFmtId="0" fontId="5" fillId="3" borderId="32" xfId="0" applyFont="1" applyFill="1" applyBorder="1" applyAlignment="1">
      <alignment horizontal="center"/>
    </xf>
    <xf numFmtId="0" fontId="5" fillId="3" borderId="91" xfId="0" applyFont="1" applyFill="1" applyBorder="1" applyAlignment="1">
      <alignment horizontal="center"/>
    </xf>
    <xf numFmtId="0" fontId="5" fillId="3" borderId="126" xfId="0" applyFont="1" applyFill="1" applyBorder="1" applyAlignment="1">
      <alignment horizontal="center"/>
    </xf>
    <xf numFmtId="0" fontId="5" fillId="3" borderId="122" xfId="0" applyFont="1" applyFill="1" applyBorder="1" applyAlignment="1">
      <alignment horizontal="left" wrapText="1" indent="1"/>
    </xf>
    <xf numFmtId="0" fontId="5" fillId="3" borderId="123" xfId="0" applyFont="1" applyFill="1" applyBorder="1" applyAlignment="1">
      <alignment horizontal="center" wrapText="1"/>
    </xf>
    <xf numFmtId="0" fontId="5" fillId="3" borderId="123" xfId="0" applyFont="1" applyFill="1" applyBorder="1" applyAlignment="1">
      <alignment horizontal="center"/>
    </xf>
    <xf numFmtId="0" fontId="5" fillId="3" borderId="130" xfId="0" applyFont="1" applyFill="1" applyBorder="1" applyAlignment="1">
      <alignment horizontal="center"/>
    </xf>
    <xf numFmtId="0" fontId="5" fillId="3" borderId="129" xfId="0" applyFont="1" applyFill="1" applyBorder="1" applyAlignment="1">
      <alignment horizontal="center"/>
    </xf>
    <xf numFmtId="0" fontId="5" fillId="3" borderId="11" xfId="0" applyFont="1" applyFill="1" applyBorder="1" applyAlignment="1">
      <alignment horizontal="center"/>
    </xf>
    <xf numFmtId="0" fontId="5" fillId="3" borderId="6" xfId="0" applyFont="1" applyFill="1" applyBorder="1" applyAlignment="1">
      <alignment horizontal="left" wrapText="1" indent="1"/>
    </xf>
    <xf numFmtId="0" fontId="5" fillId="3" borderId="100" xfId="0" applyFont="1" applyFill="1" applyBorder="1" applyAlignment="1">
      <alignment horizontal="center" wrapText="1"/>
    </xf>
    <xf numFmtId="0" fontId="5" fillId="3" borderId="94" xfId="0" applyFont="1" applyFill="1" applyBorder="1" applyAlignment="1">
      <alignment horizontal="center"/>
    </xf>
    <xf numFmtId="0" fontId="5" fillId="3" borderId="94" xfId="0" applyFont="1" applyFill="1" applyBorder="1" applyAlignment="1">
      <alignment horizontal="center" wrapText="1"/>
    </xf>
    <xf numFmtId="0" fontId="5" fillId="3" borderId="100" xfId="0" applyFont="1" applyFill="1" applyBorder="1" applyAlignment="1">
      <alignment horizontal="center"/>
    </xf>
    <xf numFmtId="0" fontId="5" fillId="3" borderId="105" xfId="0" applyFont="1" applyFill="1" applyBorder="1" applyAlignment="1">
      <alignment horizontal="center"/>
    </xf>
    <xf numFmtId="0" fontId="5" fillId="3" borderId="8" xfId="0" applyFont="1" applyFill="1" applyBorder="1" applyAlignment="1">
      <alignment horizontal="center"/>
    </xf>
    <xf numFmtId="0" fontId="5" fillId="3" borderId="47" xfId="0" applyFont="1" applyFill="1" applyBorder="1" applyAlignment="1">
      <alignment horizontal="left" wrapText="1" indent="1"/>
    </xf>
    <xf numFmtId="0" fontId="31" fillId="3" borderId="47" xfId="0" applyFont="1" applyFill="1" applyBorder="1" applyAlignment="1">
      <alignment horizontal="center" wrapText="1"/>
    </xf>
    <xf numFmtId="0" fontId="31" fillId="3" borderId="47" xfId="0" applyFont="1" applyFill="1" applyBorder="1" applyAlignment="1">
      <alignment horizontal="center"/>
    </xf>
    <xf numFmtId="0" fontId="31" fillId="3" borderId="20" xfId="0" applyFont="1" applyFill="1" applyBorder="1" applyAlignment="1">
      <alignment horizontal="center"/>
    </xf>
    <xf numFmtId="0" fontId="31" fillId="3" borderId="65" xfId="0" applyFont="1" applyFill="1" applyBorder="1" applyAlignment="1">
      <alignment horizontal="center"/>
    </xf>
    <xf numFmtId="0" fontId="5" fillId="3" borderId="45" xfId="0" applyFont="1" applyFill="1" applyBorder="1" applyAlignment="1">
      <alignment horizontal="right" wrapText="1" indent="1"/>
    </xf>
    <xf numFmtId="0" fontId="5" fillId="3" borderId="58" xfId="0" applyFont="1" applyFill="1" applyBorder="1" applyAlignment="1">
      <alignment horizontal="left" wrapText="1" indent="1"/>
    </xf>
    <xf numFmtId="0" fontId="12" fillId="3" borderId="0" xfId="0" applyFont="1" applyFill="1" applyAlignment="1">
      <alignment horizontal="left" indent="1"/>
    </xf>
    <xf numFmtId="0" fontId="5" fillId="3" borderId="66" xfId="0" applyFont="1" applyFill="1" applyBorder="1" applyAlignment="1">
      <alignment horizontal="left" vertical="center" wrapText="1" indent="1"/>
    </xf>
    <xf numFmtId="0" fontId="5" fillId="3" borderId="20" xfId="0" applyFont="1" applyFill="1" applyBorder="1" applyAlignment="1">
      <alignment horizontal="left" wrapText="1" indent="1"/>
    </xf>
    <xf numFmtId="0" fontId="5" fillId="3" borderId="20" xfId="0" applyFont="1" applyFill="1" applyBorder="1" applyAlignment="1">
      <alignment horizontal="left" vertical="center" wrapText="1" indent="1"/>
    </xf>
    <xf numFmtId="0" fontId="43" fillId="3" borderId="13"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7" fillId="0" borderId="0" xfId="0" applyFont="1" applyAlignment="1">
      <alignment vertical="top"/>
    </xf>
    <xf numFmtId="0" fontId="77" fillId="0" borderId="52" xfId="0" applyFont="1" applyBorder="1" applyAlignment="1">
      <alignment vertical="top"/>
    </xf>
    <xf numFmtId="0" fontId="77" fillId="0" borderId="23" xfId="0" applyFont="1" applyBorder="1" applyAlignment="1">
      <alignment vertical="top"/>
    </xf>
    <xf numFmtId="0" fontId="77" fillId="0" borderId="53" xfId="0" applyFont="1" applyBorder="1" applyAlignment="1">
      <alignment vertical="top"/>
    </xf>
    <xf numFmtId="0" fontId="77" fillId="0" borderId="12" xfId="0" applyFont="1" applyBorder="1" applyAlignment="1">
      <alignment vertical="top"/>
    </xf>
    <xf numFmtId="0" fontId="77" fillId="0" borderId="68" xfId="0" applyFont="1" applyBorder="1" applyAlignment="1">
      <alignment vertical="top"/>
    </xf>
    <xf numFmtId="0" fontId="77" fillId="0" borderId="54" xfId="0" applyFont="1" applyBorder="1" applyAlignment="1">
      <alignment vertical="top"/>
    </xf>
    <xf numFmtId="0" fontId="77" fillId="0" borderId="55" xfId="0" applyFont="1" applyBorder="1" applyAlignment="1">
      <alignment vertical="top"/>
    </xf>
    <xf numFmtId="0" fontId="77" fillId="0" borderId="56" xfId="0" applyFont="1" applyBorder="1" applyAlignment="1">
      <alignment vertical="top"/>
    </xf>
    <xf numFmtId="0" fontId="35" fillId="0" borderId="0" xfId="0" applyFont="1" applyAlignment="1">
      <alignment vertical="top"/>
    </xf>
    <xf numFmtId="0" fontId="74" fillId="2" borderId="13" xfId="0" applyFont="1" applyFill="1" applyBorder="1" applyAlignment="1">
      <alignment vertical="center"/>
    </xf>
    <xf numFmtId="0" fontId="34" fillId="2" borderId="13" xfId="0" applyFont="1" applyFill="1" applyBorder="1"/>
    <xf numFmtId="0" fontId="85" fillId="2" borderId="13" xfId="0" applyFont="1" applyFill="1" applyBorder="1" applyAlignment="1">
      <alignment horizontal="center"/>
    </xf>
    <xf numFmtId="0" fontId="35" fillId="0" borderId="0" xfId="0" applyFont="1" applyAlignment="1">
      <alignment horizontal="center" vertical="center"/>
    </xf>
    <xf numFmtId="0" fontId="74" fillId="4" borderId="13" xfId="0" applyFont="1" applyFill="1" applyBorder="1" applyAlignment="1">
      <alignment horizontal="center" vertical="center" wrapText="1"/>
    </xf>
    <xf numFmtId="0" fontId="86" fillId="0" borderId="0" xfId="0" applyFont="1"/>
    <xf numFmtId="0" fontId="85" fillId="2" borderId="13" xfId="0" applyFont="1" applyFill="1" applyBorder="1" applyAlignment="1">
      <alignment horizontal="center" vertical="center" wrapText="1"/>
    </xf>
    <xf numFmtId="168" fontId="77" fillId="2" borderId="13" xfId="6" applyNumberFormat="1" applyFont="1" applyFill="1" applyBorder="1" applyAlignment="1">
      <alignment horizontal="center" vertical="center"/>
    </xf>
    <xf numFmtId="168" fontId="77" fillId="2" borderId="13" xfId="0" applyNumberFormat="1" applyFont="1" applyFill="1" applyBorder="1" applyAlignment="1">
      <alignment horizontal="center" vertical="center"/>
    </xf>
    <xf numFmtId="0" fontId="77" fillId="2" borderId="13" xfId="2" applyFont="1" applyFill="1" applyBorder="1" applyAlignment="1">
      <alignment horizontal="center" vertical="center"/>
    </xf>
    <xf numFmtId="0" fontId="77" fillId="2" borderId="13" xfId="2" applyFont="1" applyFill="1" applyBorder="1"/>
    <xf numFmtId="0" fontId="34" fillId="2" borderId="13" xfId="2" applyFont="1" applyFill="1" applyBorder="1" applyAlignment="1">
      <alignment horizontal="center"/>
    </xf>
    <xf numFmtId="168" fontId="34" fillId="2" borderId="13" xfId="2" applyNumberFormat="1" applyFont="1" applyFill="1" applyBorder="1" applyAlignment="1">
      <alignment horizontal="center" vertical="center"/>
    </xf>
    <xf numFmtId="0" fontId="34" fillId="4" borderId="13" xfId="0" applyFont="1" applyFill="1" applyBorder="1" applyAlignment="1">
      <alignment horizontal="center" vertical="top"/>
    </xf>
    <xf numFmtId="0" fontId="34" fillId="2" borderId="39" xfId="0" applyFont="1" applyFill="1" applyBorder="1" applyAlignment="1">
      <alignment horizontal="left" vertical="top" indent="1"/>
    </xf>
    <xf numFmtId="168" fontId="35" fillId="2" borderId="13" xfId="6" applyNumberFormat="1" applyFont="1" applyFill="1" applyBorder="1" applyAlignment="1">
      <alignment horizontal="left" vertical="top" indent="2"/>
    </xf>
    <xf numFmtId="0" fontId="35" fillId="2" borderId="13" xfId="0" applyFont="1" applyFill="1" applyBorder="1"/>
    <xf numFmtId="0" fontId="34" fillId="2" borderId="13" xfId="0" applyFont="1" applyFill="1" applyBorder="1" applyAlignment="1">
      <alignment horizontal="right" vertical="top"/>
    </xf>
    <xf numFmtId="0" fontId="35" fillId="2" borderId="13" xfId="0" applyFont="1" applyFill="1" applyBorder="1" applyAlignment="1">
      <alignment horizontal="center" vertical="top"/>
    </xf>
    <xf numFmtId="0" fontId="34" fillId="2" borderId="13" xfId="0" applyFont="1" applyFill="1" applyBorder="1" applyAlignment="1">
      <alignment horizontal="left" vertical="top" indent="1"/>
    </xf>
    <xf numFmtId="0" fontId="34" fillId="4" borderId="13" xfId="0" applyFont="1" applyFill="1" applyBorder="1" applyAlignment="1">
      <alignment horizontal="center" vertical="center"/>
    </xf>
    <xf numFmtId="0" fontId="34" fillId="4" borderId="13" xfId="0" applyFont="1" applyFill="1" applyBorder="1" applyAlignment="1">
      <alignment horizontal="center" vertical="center" wrapText="1"/>
    </xf>
    <xf numFmtId="0" fontId="34" fillId="2" borderId="13" xfId="0" applyFont="1" applyFill="1" applyBorder="1" applyAlignment="1">
      <alignment horizontal="right" vertical="top" indent="1"/>
    </xf>
    <xf numFmtId="0" fontId="34" fillId="2" borderId="13" xfId="0" applyFont="1" applyFill="1" applyBorder="1" applyAlignment="1">
      <alignment horizontal="center" vertical="top"/>
    </xf>
    <xf numFmtId="0" fontId="34" fillId="8" borderId="13" xfId="0" applyFont="1" applyFill="1" applyBorder="1" applyAlignment="1">
      <alignment horizontal="center"/>
    </xf>
    <xf numFmtId="0" fontId="34" fillId="8" borderId="13" xfId="0" applyFont="1" applyFill="1" applyBorder="1" applyAlignment="1">
      <alignment horizontal="center" vertical="top"/>
    </xf>
    <xf numFmtId="0" fontId="34" fillId="2" borderId="13" xfId="0" applyFont="1" applyFill="1" applyBorder="1" applyAlignment="1">
      <alignment horizontal="left" vertical="center"/>
    </xf>
    <xf numFmtId="0" fontId="81" fillId="0" borderId="0" xfId="0" applyFont="1" applyAlignment="1">
      <alignment horizontal="center" vertical="center"/>
    </xf>
    <xf numFmtId="0" fontId="77" fillId="4" borderId="13" xfId="0" applyFont="1" applyFill="1" applyBorder="1" applyAlignment="1">
      <alignment horizontal="center" vertical="top"/>
    </xf>
    <xf numFmtId="10" fontId="77" fillId="0" borderId="0" xfId="4" applyNumberFormat="1" applyFont="1" applyAlignment="1">
      <alignment horizontal="center" vertical="center" wrapText="1"/>
    </xf>
    <xf numFmtId="0" fontId="81" fillId="0" borderId="0" xfId="0" applyFont="1"/>
    <xf numFmtId="0" fontId="34" fillId="4" borderId="13" xfId="0" applyFont="1" applyFill="1" applyBorder="1" applyAlignment="1">
      <alignment horizontal="center" vertical="top" wrapText="1"/>
    </xf>
    <xf numFmtId="0" fontId="31" fillId="3" borderId="13" xfId="0" applyFont="1" applyFill="1" applyBorder="1" applyAlignment="1">
      <alignment horizontal="left" vertical="top"/>
    </xf>
    <xf numFmtId="0" fontId="87" fillId="4" borderId="13" xfId="0" applyFont="1" applyFill="1" applyBorder="1" applyAlignment="1">
      <alignment horizontal="center"/>
    </xf>
    <xf numFmtId="10" fontId="34" fillId="2" borderId="13" xfId="4" applyNumberFormat="1" applyFont="1" applyFill="1" applyBorder="1" applyAlignment="1">
      <alignment horizontal="center" vertical="top"/>
    </xf>
    <xf numFmtId="0" fontId="84" fillId="2" borderId="13" xfId="0" applyFont="1" applyFill="1" applyBorder="1" applyAlignment="1">
      <alignment horizontal="left" vertical="top"/>
    </xf>
    <xf numFmtId="0" fontId="84" fillId="2" borderId="13" xfId="0" applyFont="1" applyFill="1" applyBorder="1" applyAlignment="1">
      <alignment horizontal="center" vertical="top"/>
    </xf>
    <xf numFmtId="169" fontId="84" fillId="2" borderId="13" xfId="0" applyNumberFormat="1" applyFont="1" applyFill="1" applyBorder="1" applyAlignment="1">
      <alignment horizontal="center" vertical="top"/>
    </xf>
    <xf numFmtId="3" fontId="34" fillId="2" borderId="13" xfId="0" applyNumberFormat="1" applyFont="1" applyFill="1" applyBorder="1" applyAlignment="1">
      <alignment horizontal="center" vertical="center"/>
    </xf>
    <xf numFmtId="0" fontId="7" fillId="3" borderId="13" xfId="0" applyFont="1" applyFill="1" applyBorder="1" applyAlignment="1">
      <alignment horizontal="center"/>
    </xf>
    <xf numFmtId="0" fontId="89" fillId="4" borderId="13" xfId="0" applyFont="1" applyFill="1" applyBorder="1" applyAlignment="1">
      <alignment horizontal="center" vertical="top"/>
    </xf>
    <xf numFmtId="0" fontId="89" fillId="4" borderId="13" xfId="0" applyFont="1" applyFill="1" applyBorder="1" applyAlignment="1">
      <alignment horizontal="center"/>
    </xf>
    <xf numFmtId="0" fontId="77" fillId="2" borderId="13" xfId="0" applyFont="1" applyFill="1" applyBorder="1" applyAlignment="1">
      <alignment horizontal="left" vertical="top"/>
    </xf>
    <xf numFmtId="0" fontId="90" fillId="0" borderId="0" xfId="0" applyFont="1" applyAlignment="1">
      <alignment vertical="top"/>
    </xf>
    <xf numFmtId="0" fontId="34" fillId="2" borderId="13" xfId="0" applyFont="1" applyFill="1" applyBorder="1" applyAlignment="1">
      <alignment horizontal="left" vertical="top"/>
    </xf>
    <xf numFmtId="3" fontId="34" fillId="2" borderId="13" xfId="0" applyNumberFormat="1" applyFont="1" applyFill="1" applyBorder="1" applyAlignment="1">
      <alignment horizontal="right" vertical="top"/>
    </xf>
    <xf numFmtId="0" fontId="34" fillId="6" borderId="13" xfId="0" applyFont="1" applyFill="1" applyBorder="1" applyAlignment="1">
      <alignment horizontal="left" vertical="top"/>
    </xf>
    <xf numFmtId="3" fontId="34" fillId="6" borderId="13" xfId="0" applyNumberFormat="1" applyFont="1" applyFill="1" applyBorder="1" applyAlignment="1">
      <alignment horizontal="right" vertical="top"/>
    </xf>
    <xf numFmtId="0" fontId="48" fillId="3" borderId="13" xfId="0" applyFont="1" applyFill="1" applyBorder="1" applyAlignment="1">
      <alignment horizontal="left" vertical="top" indent="1"/>
    </xf>
    <xf numFmtId="0" fontId="74" fillId="4" borderId="13" xfId="0" applyFont="1" applyFill="1" applyBorder="1" applyAlignment="1">
      <alignment horizontal="center" vertical="center"/>
    </xf>
    <xf numFmtId="0" fontId="77" fillId="4" borderId="13" xfId="0" applyFont="1" applyFill="1" applyBorder="1" applyAlignment="1">
      <alignment horizontal="center" vertical="center" wrapText="1"/>
    </xf>
    <xf numFmtId="0" fontId="34" fillId="2" borderId="13" xfId="0" applyFont="1" applyFill="1" applyBorder="1" applyAlignment="1">
      <alignment horizontal="left" wrapText="1"/>
    </xf>
    <xf numFmtId="0" fontId="16" fillId="0" borderId="0" xfId="0" applyFont="1" applyAlignment="1">
      <alignment vertical="top"/>
    </xf>
    <xf numFmtId="0" fontId="8" fillId="0" borderId="52" xfId="0" applyFont="1" applyBorder="1" applyAlignment="1">
      <alignment vertical="top" wrapText="1"/>
    </xf>
    <xf numFmtId="0" fontId="8" fillId="0" borderId="23" xfId="0" applyFont="1" applyBorder="1" applyAlignment="1">
      <alignment vertical="top" wrapText="1"/>
    </xf>
    <xf numFmtId="0" fontId="8" fillId="0" borderId="53" xfId="0" applyFont="1" applyBorder="1" applyAlignment="1">
      <alignment vertical="top" wrapText="1"/>
    </xf>
    <xf numFmtId="0" fontId="8" fillId="0" borderId="54" xfId="0" applyFont="1" applyBorder="1" applyAlignment="1">
      <alignment vertical="top" wrapText="1"/>
    </xf>
    <xf numFmtId="0" fontId="8" fillId="0" borderId="55" xfId="0" applyFont="1" applyBorder="1" applyAlignment="1">
      <alignment vertical="top" wrapText="1"/>
    </xf>
    <xf numFmtId="0" fontId="8" fillId="0" borderId="56" xfId="0" applyFont="1" applyBorder="1" applyAlignment="1">
      <alignment vertical="top" wrapText="1"/>
    </xf>
    <xf numFmtId="0" fontId="7" fillId="3" borderId="13" xfId="0" applyFont="1" applyFill="1" applyBorder="1" applyAlignment="1" applyProtection="1">
      <alignment horizontal="center" vertical="center" wrapText="1"/>
      <protection locked="0"/>
    </xf>
    <xf numFmtId="0" fontId="43" fillId="3" borderId="13" xfId="0" applyFont="1" applyFill="1" applyBorder="1" applyAlignment="1">
      <alignment horizontal="center" vertical="center"/>
    </xf>
    <xf numFmtId="0" fontId="43" fillId="3" borderId="13" xfId="0" applyFont="1" applyFill="1" applyBorder="1" applyAlignment="1">
      <alignment vertical="center"/>
    </xf>
    <xf numFmtId="0" fontId="31" fillId="3" borderId="13" xfId="0" applyFont="1" applyFill="1" applyBorder="1" applyAlignment="1" applyProtection="1">
      <alignment horizontal="center" vertical="center" wrapText="1"/>
      <protection locked="0"/>
    </xf>
    <xf numFmtId="0" fontId="7" fillId="3" borderId="13" xfId="0" applyFont="1" applyFill="1" applyBorder="1" applyAlignment="1">
      <alignment horizontal="left" vertical="center" wrapText="1"/>
    </xf>
    <xf numFmtId="0" fontId="7" fillId="3" borderId="13" xfId="0" applyFont="1" applyFill="1" applyBorder="1" applyAlignment="1">
      <alignment vertical="center" wrapText="1"/>
    </xf>
    <xf numFmtId="0" fontId="7" fillId="3" borderId="13" xfId="0" applyFont="1" applyFill="1" applyBorder="1" applyAlignment="1">
      <alignment horizontal="justify" vertical="center" wrapText="1"/>
    </xf>
    <xf numFmtId="0" fontId="7" fillId="3" borderId="13" xfId="0" applyFont="1" applyFill="1" applyBorder="1" applyAlignment="1">
      <alignment horizontal="justify" vertical="center"/>
    </xf>
    <xf numFmtId="0" fontId="63" fillId="0" borderId="0" xfId="0" applyFont="1" applyAlignment="1">
      <alignment horizontal="center" vertical="center" wrapText="1"/>
    </xf>
    <xf numFmtId="0" fontId="63" fillId="0" borderId="0" xfId="0" applyFont="1" applyAlignment="1">
      <alignment horizontal="center" vertical="center"/>
    </xf>
    <xf numFmtId="0" fontId="81" fillId="2" borderId="13" xfId="0" applyFont="1" applyFill="1" applyBorder="1" applyAlignment="1">
      <alignment horizontal="center" vertical="center"/>
    </xf>
    <xf numFmtId="0" fontId="0" fillId="0" borderId="52" xfId="0" applyBorder="1"/>
    <xf numFmtId="0" fontId="0" fillId="0" borderId="23" xfId="0" applyBorder="1"/>
    <xf numFmtId="0" fontId="0" fillId="0" borderId="53" xfId="0" applyBorder="1"/>
    <xf numFmtId="0" fontId="0" fillId="3" borderId="0" xfId="0" applyFill="1"/>
    <xf numFmtId="0" fontId="7" fillId="0" borderId="0" xfId="0" applyFont="1" applyAlignment="1">
      <alignment vertical="center"/>
    </xf>
    <xf numFmtId="0" fontId="7" fillId="3" borderId="13" xfId="0" applyFont="1" applyFill="1" applyBorder="1" applyAlignment="1">
      <alignment vertical="center"/>
    </xf>
    <xf numFmtId="0" fontId="0" fillId="0" borderId="0" xfId="0" applyAlignment="1">
      <alignment vertical="center" wrapText="1"/>
    </xf>
    <xf numFmtId="0" fontId="64" fillId="0" borderId="12" xfId="0" applyFont="1" applyBorder="1" applyAlignment="1">
      <alignment horizontal="center" vertical="center" wrapText="1"/>
    </xf>
    <xf numFmtId="0" fontId="64" fillId="0" borderId="0" xfId="0" applyFont="1" applyAlignment="1">
      <alignment horizontal="center" vertical="center" wrapText="1"/>
    </xf>
    <xf numFmtId="0" fontId="64" fillId="0" borderId="68" xfId="0" applyFont="1" applyBorder="1" applyAlignment="1">
      <alignment horizontal="center" vertical="center" wrapText="1"/>
    </xf>
    <xf numFmtId="0" fontId="29" fillId="0" borderId="12" xfId="0" applyFont="1" applyBorder="1" applyAlignment="1">
      <alignment horizontal="center" vertical="center"/>
    </xf>
    <xf numFmtId="0" fontId="64" fillId="0" borderId="12" xfId="0" applyFont="1" applyBorder="1" applyAlignment="1">
      <alignment horizontal="justify" vertical="center"/>
    </xf>
    <xf numFmtId="0" fontId="64" fillId="0" borderId="12" xfId="0" applyFont="1" applyBorder="1" applyAlignment="1">
      <alignment vertical="center"/>
    </xf>
    <xf numFmtId="0" fontId="7" fillId="0" borderId="12" xfId="0" applyFont="1" applyBorder="1"/>
    <xf numFmtId="0" fontId="7" fillId="0" borderId="68" xfId="0" applyFont="1" applyBorder="1"/>
    <xf numFmtId="0" fontId="7" fillId="0" borderId="54" xfId="0" applyFont="1" applyBorder="1"/>
    <xf numFmtId="0" fontId="7" fillId="0" borderId="55" xfId="0" applyFont="1" applyBorder="1"/>
    <xf numFmtId="0" fontId="7" fillId="0" borderId="56" xfId="0" applyFont="1" applyBorder="1"/>
    <xf numFmtId="0" fontId="74" fillId="0" borderId="0" xfId="0" applyFont="1" applyAlignment="1">
      <alignment horizontal="center"/>
    </xf>
    <xf numFmtId="0" fontId="33" fillId="0" borderId="0" xfId="0" applyFont="1" applyAlignment="1">
      <alignment horizontal="center"/>
    </xf>
    <xf numFmtId="3" fontId="7" fillId="3" borderId="13" xfId="0" applyNumberFormat="1" applyFont="1" applyFill="1" applyBorder="1" applyAlignment="1">
      <alignment horizontal="center" vertical="center"/>
    </xf>
    <xf numFmtId="3" fontId="7" fillId="3" borderId="13" xfId="0" applyNumberFormat="1" applyFont="1" applyFill="1" applyBorder="1" applyAlignment="1">
      <alignment horizontal="right" vertical="center" wrapText="1"/>
    </xf>
    <xf numFmtId="0" fontId="43" fillId="3" borderId="13" xfId="0" applyFont="1" applyFill="1" applyBorder="1" applyAlignment="1">
      <alignment horizontal="right" vertical="center"/>
    </xf>
    <xf numFmtId="4" fontId="43" fillId="3" borderId="13" xfId="0" applyNumberFormat="1" applyFont="1" applyFill="1" applyBorder="1" applyAlignment="1">
      <alignment horizontal="right" vertical="center"/>
    </xf>
    <xf numFmtId="0" fontId="43" fillId="3" borderId="13" xfId="0" applyFont="1" applyFill="1" applyBorder="1" applyAlignment="1">
      <alignment horizontal="left" vertical="center" indent="1"/>
    </xf>
    <xf numFmtId="3" fontId="43" fillId="3" borderId="13" xfId="0" applyNumberFormat="1" applyFont="1" applyFill="1" applyBorder="1" applyAlignment="1">
      <alignment horizontal="center" vertical="center"/>
    </xf>
    <xf numFmtId="0" fontId="46" fillId="0" borderId="0" xfId="0" applyFont="1" applyAlignment="1">
      <alignment horizontal="left" vertical="top"/>
    </xf>
    <xf numFmtId="3" fontId="7" fillId="3" borderId="13" xfId="0" applyNumberFormat="1" applyFont="1" applyFill="1" applyBorder="1" applyAlignment="1">
      <alignment horizontal="center" vertical="center" wrapText="1"/>
    </xf>
    <xf numFmtId="20" fontId="7" fillId="3" borderId="13" xfId="0" applyNumberFormat="1"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7" fillId="0" borderId="0" xfId="0" applyFont="1" applyAlignment="1">
      <alignment horizontal="justify" vertical="top"/>
    </xf>
    <xf numFmtId="0" fontId="7" fillId="3" borderId="13" xfId="0" applyFont="1" applyFill="1" applyBorder="1" applyAlignment="1">
      <alignment horizontal="left" vertical="center" wrapText="1" indent="1"/>
    </xf>
    <xf numFmtId="0" fontId="70" fillId="0" borderId="0" xfId="0" applyFont="1" applyAlignment="1">
      <alignment vertical="center"/>
    </xf>
    <xf numFmtId="0" fontId="71" fillId="3" borderId="52" xfId="0" applyFont="1" applyFill="1" applyBorder="1" applyAlignment="1">
      <alignment horizontal="left" vertical="center"/>
    </xf>
    <xf numFmtId="0" fontId="0" fillId="3" borderId="23" xfId="0" applyFill="1" applyBorder="1"/>
    <xf numFmtId="0" fontId="0" fillId="3" borderId="53" xfId="0" applyFill="1" applyBorder="1"/>
    <xf numFmtId="0" fontId="0" fillId="3" borderId="55" xfId="0" applyFill="1" applyBorder="1"/>
    <xf numFmtId="0" fontId="0" fillId="3" borderId="12" xfId="0" applyFill="1" applyBorder="1"/>
    <xf numFmtId="0" fontId="0" fillId="3" borderId="68" xfId="0" applyFill="1" applyBorder="1"/>
    <xf numFmtId="0" fontId="0" fillId="3" borderId="54" xfId="0" applyFill="1" applyBorder="1"/>
    <xf numFmtId="0" fontId="0" fillId="3" borderId="56" xfId="0" applyFill="1" applyBorder="1"/>
    <xf numFmtId="0" fontId="77" fillId="4" borderId="47" xfId="0" applyFont="1" applyFill="1" applyBorder="1" applyAlignment="1">
      <alignment horizontal="center"/>
    </xf>
    <xf numFmtId="0" fontId="58" fillId="0" borderId="0" xfId="0" applyFont="1" applyAlignment="1">
      <alignment horizontal="center" vertical="center" wrapText="1"/>
    </xf>
    <xf numFmtId="0" fontId="0" fillId="0" borderId="0" xfId="0" applyAlignment="1">
      <alignment horizontal="center" vertical="center" wrapText="1"/>
    </xf>
    <xf numFmtId="0" fontId="77" fillId="10" borderId="147" xfId="0" applyFont="1" applyFill="1" applyBorder="1" applyAlignment="1">
      <alignment horizontal="center" vertical="center"/>
    </xf>
    <xf numFmtId="0" fontId="77" fillId="2" borderId="70" xfId="0" applyFont="1" applyFill="1" applyBorder="1" applyAlignment="1">
      <alignment horizontal="center"/>
    </xf>
    <xf numFmtId="0" fontId="77" fillId="2" borderId="0" xfId="0" applyFont="1" applyFill="1" applyAlignment="1">
      <alignment horizontal="center"/>
    </xf>
    <xf numFmtId="0" fontId="2" fillId="3" borderId="4" xfId="0" applyFont="1" applyFill="1" applyBorder="1"/>
    <xf numFmtId="0" fontId="2" fillId="3" borderId="0" xfId="0" applyFont="1" applyFill="1"/>
    <xf numFmtId="0" fontId="6" fillId="0" borderId="40" xfId="0" applyFont="1" applyBorder="1" applyAlignment="1">
      <alignment horizontal="center"/>
    </xf>
    <xf numFmtId="10" fontId="6" fillId="0" borderId="40" xfId="4" applyNumberFormat="1" applyFont="1" applyBorder="1" applyAlignment="1">
      <alignment horizontal="center"/>
    </xf>
    <xf numFmtId="0" fontId="23" fillId="0" borderId="0" xfId="0" applyFont="1" applyAlignment="1">
      <alignment horizontal="left" vertical="top"/>
    </xf>
    <xf numFmtId="0" fontId="12" fillId="3" borderId="13" xfId="0" applyFont="1" applyFill="1" applyBorder="1" applyAlignment="1">
      <alignment horizontal="center"/>
    </xf>
    <xf numFmtId="0" fontId="5" fillId="11" borderId="0" xfId="1" applyFont="1" applyFill="1" applyAlignment="1">
      <alignment vertical="center"/>
    </xf>
    <xf numFmtId="10" fontId="0" fillId="3" borderId="13" xfId="4" applyNumberFormat="1" applyFont="1" applyFill="1" applyBorder="1" applyAlignment="1">
      <alignment horizontal="center"/>
    </xf>
    <xf numFmtId="9" fontId="31" fillId="3" borderId="13" xfId="4" applyFont="1" applyFill="1" applyBorder="1" applyAlignment="1">
      <alignment horizontal="center" vertical="center"/>
    </xf>
    <xf numFmtId="10" fontId="31" fillId="3" borderId="13" xfId="4" applyNumberFormat="1" applyFont="1" applyFill="1" applyBorder="1" applyAlignment="1">
      <alignment horizontal="center" vertical="center"/>
    </xf>
    <xf numFmtId="10" fontId="7" fillId="3" borderId="13" xfId="0" applyNumberFormat="1" applyFont="1" applyFill="1" applyBorder="1" applyAlignment="1">
      <alignment horizontal="center"/>
    </xf>
    <xf numFmtId="10" fontId="31" fillId="3" borderId="13" xfId="4" applyNumberFormat="1" applyFont="1" applyFill="1" applyBorder="1" applyAlignment="1">
      <alignment horizontal="right" wrapText="1" indent="1"/>
    </xf>
    <xf numFmtId="0" fontId="5" fillId="0" borderId="13" xfId="0" applyFont="1" applyBorder="1" applyAlignment="1">
      <alignment horizontal="right" wrapText="1" indent="1"/>
    </xf>
    <xf numFmtId="0" fontId="5" fillId="0" borderId="40" xfId="0" applyFont="1" applyBorder="1" applyAlignment="1">
      <alignment horizontal="center"/>
    </xf>
    <xf numFmtId="10" fontId="5" fillId="0" borderId="40" xfId="4" applyNumberFormat="1" applyFont="1" applyBorder="1" applyAlignment="1">
      <alignment horizontal="center"/>
    </xf>
    <xf numFmtId="0" fontId="74" fillId="2" borderId="13" xfId="0" applyFont="1" applyFill="1" applyBorder="1" applyAlignment="1">
      <alignment horizontal="center" vertical="center"/>
    </xf>
    <xf numFmtId="0" fontId="31" fillId="3" borderId="13" xfId="2" applyFont="1" applyFill="1" applyBorder="1" applyAlignment="1">
      <alignment horizontal="left" vertical="center" wrapText="1" indent="1"/>
    </xf>
    <xf numFmtId="0" fontId="34" fillId="2" borderId="70" xfId="0" applyFont="1" applyFill="1" applyBorder="1" applyAlignment="1">
      <alignment horizontal="center" vertical="center" textRotation="180" wrapText="1"/>
    </xf>
    <xf numFmtId="0" fontId="74" fillId="9" borderId="13" xfId="0" applyFont="1" applyFill="1" applyBorder="1" applyAlignment="1">
      <alignment horizontal="center" vertical="top"/>
    </xf>
    <xf numFmtId="0" fontId="77" fillId="9" borderId="13" xfId="0" applyFont="1" applyFill="1" applyBorder="1" applyAlignment="1">
      <alignment horizontal="center" vertical="top"/>
    </xf>
    <xf numFmtId="0" fontId="74" fillId="9" borderId="13" xfId="0" applyFont="1" applyFill="1" applyBorder="1" applyAlignment="1">
      <alignment horizontal="center"/>
    </xf>
    <xf numFmtId="0" fontId="74" fillId="9" borderId="13" xfId="0" applyFont="1" applyFill="1" applyBorder="1" applyAlignment="1">
      <alignment horizontal="center" vertical="center"/>
    </xf>
    <xf numFmtId="0" fontId="97" fillId="3" borderId="13" xfId="2" applyFont="1" applyFill="1" applyBorder="1" applyAlignment="1">
      <alignment horizontal="left" vertical="center" wrapText="1"/>
    </xf>
    <xf numFmtId="0" fontId="74" fillId="2" borderId="39" xfId="0" applyFont="1" applyFill="1" applyBorder="1" applyAlignment="1">
      <alignment horizontal="center" vertical="center" wrapText="1"/>
    </xf>
    <xf numFmtId="0" fontId="74" fillId="2" borderId="40" xfId="0" applyFont="1" applyFill="1" applyBorder="1" applyAlignment="1">
      <alignment horizontal="center" vertical="center" wrapText="1"/>
    </xf>
    <xf numFmtId="0" fontId="74" fillId="2" borderId="37" xfId="0" applyFont="1" applyFill="1" applyBorder="1" applyAlignment="1">
      <alignment horizontal="center" vertical="center" wrapText="1"/>
    </xf>
    <xf numFmtId="0" fontId="99" fillId="2" borderId="40" xfId="0" applyFont="1" applyFill="1" applyBorder="1" applyAlignment="1">
      <alignment horizontal="center" vertical="center" wrapText="1"/>
    </xf>
    <xf numFmtId="0" fontId="74" fillId="4" borderId="21" xfId="0" applyFont="1" applyFill="1" applyBorder="1" applyAlignment="1">
      <alignment horizontal="center" vertical="center" wrapText="1"/>
    </xf>
    <xf numFmtId="9" fontId="25" fillId="0" borderId="0" xfId="4" applyFont="1"/>
    <xf numFmtId="0" fontId="74" fillId="9" borderId="13" xfId="0" applyFont="1" applyFill="1" applyBorder="1" applyAlignment="1">
      <alignment vertical="top"/>
    </xf>
    <xf numFmtId="0" fontId="77" fillId="9" borderId="13" xfId="0" applyFont="1" applyFill="1" applyBorder="1" applyAlignment="1">
      <alignment vertical="center"/>
    </xf>
    <xf numFmtId="0" fontId="77" fillId="9" borderId="13" xfId="0" applyFont="1" applyFill="1" applyBorder="1" applyAlignment="1">
      <alignment vertical="top"/>
    </xf>
    <xf numFmtId="0" fontId="74" fillId="9" borderId="39" xfId="0" applyFont="1" applyFill="1" applyBorder="1" applyAlignment="1">
      <alignment horizontal="center" vertical="top"/>
    </xf>
    <xf numFmtId="0" fontId="74" fillId="9" borderId="40" xfId="0" applyFont="1" applyFill="1" applyBorder="1" applyAlignment="1">
      <alignment horizontal="center" vertical="top"/>
    </xf>
    <xf numFmtId="0" fontId="74" fillId="9" borderId="39" xfId="0" applyFont="1" applyFill="1" applyBorder="1" applyAlignment="1">
      <alignment vertical="top"/>
    </xf>
    <xf numFmtId="0" fontId="74" fillId="9" borderId="40" xfId="0" applyFont="1" applyFill="1" applyBorder="1" applyAlignment="1">
      <alignment vertical="top"/>
    </xf>
    <xf numFmtId="0" fontId="35" fillId="2" borderId="0" xfId="0" applyFont="1" applyFill="1" applyAlignment="1">
      <alignment horizontal="center"/>
    </xf>
    <xf numFmtId="0" fontId="35" fillId="2" borderId="0" xfId="0" applyFont="1" applyFill="1" applyAlignment="1">
      <alignment horizontal="right" indent="1"/>
    </xf>
    <xf numFmtId="0" fontId="77" fillId="9" borderId="39" xfId="0" applyFont="1" applyFill="1" applyBorder="1" applyAlignment="1">
      <alignment horizontal="center" vertical="center"/>
    </xf>
    <xf numFmtId="0" fontId="77" fillId="9" borderId="40" xfId="0" applyFont="1" applyFill="1" applyBorder="1" applyAlignment="1">
      <alignment horizontal="center" vertical="center"/>
    </xf>
    <xf numFmtId="0" fontId="74" fillId="9" borderId="13" xfId="0" applyFont="1" applyFill="1" applyBorder="1"/>
    <xf numFmtId="0" fontId="74" fillId="9" borderId="13" xfId="0" applyFont="1" applyFill="1" applyBorder="1" applyAlignment="1">
      <alignment vertical="center"/>
    </xf>
    <xf numFmtId="0" fontId="81" fillId="2" borderId="0" xfId="0" applyFont="1" applyFill="1"/>
    <xf numFmtId="0" fontId="76" fillId="3" borderId="13" xfId="0" applyFont="1" applyFill="1" applyBorder="1" applyAlignment="1">
      <alignment vertical="top" wrapText="1"/>
    </xf>
    <xf numFmtId="0" fontId="74" fillId="2" borderId="13" xfId="0" applyFont="1" applyFill="1" applyBorder="1"/>
    <xf numFmtId="0" fontId="0" fillId="0" borderId="0" xfId="0" applyProtection="1">
      <protection locked="0"/>
    </xf>
    <xf numFmtId="0" fontId="7" fillId="0" borderId="0" xfId="0" applyFont="1" applyProtection="1">
      <protection locked="0"/>
    </xf>
    <xf numFmtId="0" fontId="7"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74" fillId="2" borderId="23" xfId="0" applyFont="1" applyFill="1" applyBorder="1" applyAlignment="1" applyProtection="1">
      <alignment horizontal="center"/>
      <protection locked="0"/>
    </xf>
    <xf numFmtId="0" fontId="74" fillId="2" borderId="13" xfId="0" applyFont="1" applyFill="1" applyBorder="1" applyAlignment="1" applyProtection="1">
      <alignment horizontal="center"/>
      <protection locked="0"/>
    </xf>
    <xf numFmtId="0" fontId="77" fillId="2" borderId="133" xfId="0" applyFont="1" applyFill="1" applyBorder="1" applyAlignment="1" applyProtection="1">
      <alignment horizontal="center"/>
      <protection locked="0"/>
    </xf>
    <xf numFmtId="0" fontId="77" fillId="2" borderId="13" xfId="0" applyFont="1" applyFill="1" applyBorder="1" applyAlignment="1" applyProtection="1">
      <alignment horizontal="right" indent="1"/>
      <protection locked="0"/>
    </xf>
    <xf numFmtId="0" fontId="12" fillId="3" borderId="133" xfId="0" applyFont="1" applyFill="1" applyBorder="1" applyAlignment="1" applyProtection="1">
      <alignment horizontal="left" indent="1"/>
      <protection locked="0"/>
    </xf>
    <xf numFmtId="0" fontId="12" fillId="3" borderId="134" xfId="0" applyFont="1" applyFill="1" applyBorder="1" applyAlignment="1" applyProtection="1">
      <alignment horizontal="left" indent="1"/>
      <protection locked="0"/>
    </xf>
    <xf numFmtId="0" fontId="12" fillId="3" borderId="13" xfId="0" applyFont="1" applyFill="1" applyBorder="1" applyAlignment="1" applyProtection="1">
      <alignment horizontal="left" indent="1"/>
      <protection locked="0"/>
    </xf>
    <xf numFmtId="0" fontId="11" fillId="0" borderId="0" xfId="0" applyFont="1" applyAlignment="1" applyProtection="1">
      <alignment horizontal="left"/>
      <protection locked="0"/>
    </xf>
    <xf numFmtId="0" fontId="77" fillId="2" borderId="39" xfId="0" applyFont="1" applyFill="1" applyBorder="1" applyAlignment="1">
      <alignment horizontal="right" indent="1"/>
    </xf>
    <xf numFmtId="0" fontId="77" fillId="2" borderId="13" xfId="0" applyFont="1" applyFill="1" applyBorder="1" applyAlignment="1">
      <alignment horizontal="right" indent="1"/>
    </xf>
    <xf numFmtId="0" fontId="74" fillId="2" borderId="37" xfId="0" applyFont="1" applyFill="1" applyBorder="1" applyAlignment="1" applyProtection="1">
      <alignment horizontal="center"/>
      <protection locked="0"/>
    </xf>
    <xf numFmtId="0" fontId="5" fillId="3" borderId="37" xfId="0" applyFont="1" applyFill="1" applyBorder="1" applyAlignment="1" applyProtection="1">
      <alignment horizontal="right" indent="1"/>
      <protection locked="0"/>
    </xf>
    <xf numFmtId="0" fontId="12" fillId="3" borderId="37" xfId="0" applyFont="1" applyFill="1" applyBorder="1" applyAlignment="1" applyProtection="1">
      <alignment horizontal="right" indent="1"/>
      <protection locked="0"/>
    </xf>
    <xf numFmtId="0" fontId="77" fillId="2" borderId="13" xfId="0" applyFont="1" applyFill="1" applyBorder="1" applyAlignment="1" applyProtection="1">
      <alignment horizontal="center"/>
      <protection locked="0"/>
    </xf>
    <xf numFmtId="0" fontId="34" fillId="2" borderId="13" xfId="0" applyFont="1" applyFill="1" applyBorder="1" applyAlignment="1" applyProtection="1">
      <alignment horizontal="right" indent="1"/>
      <protection locked="0"/>
    </xf>
    <xf numFmtId="0" fontId="0" fillId="0" borderId="0" xfId="0" applyAlignment="1" applyProtection="1">
      <alignment horizontal="right" indent="1"/>
      <protection locked="0"/>
    </xf>
    <xf numFmtId="0" fontId="3" fillId="0" borderId="0" xfId="0" applyFont="1" applyAlignment="1" applyProtection="1">
      <alignment horizontal="left"/>
      <protection locked="0"/>
    </xf>
    <xf numFmtId="3" fontId="34" fillId="2" borderId="13" xfId="0" applyNumberFormat="1" applyFont="1" applyFill="1" applyBorder="1" applyAlignment="1">
      <alignment horizontal="center"/>
    </xf>
    <xf numFmtId="0" fontId="74" fillId="2" borderId="13" xfId="0" applyFont="1" applyFill="1" applyBorder="1" applyAlignment="1">
      <alignment horizontal="center"/>
    </xf>
    <xf numFmtId="0" fontId="77" fillId="2" borderId="21" xfId="0" applyFont="1" applyFill="1" applyBorder="1" applyAlignment="1" applyProtection="1">
      <alignment horizontal="center" vertical="center" wrapText="1"/>
      <protection locked="0"/>
    </xf>
    <xf numFmtId="0" fontId="12" fillId="0" borderId="0" xfId="0" applyFont="1" applyAlignment="1" applyProtection="1">
      <alignment horizontal="left" vertical="top"/>
      <protection locked="0"/>
    </xf>
    <xf numFmtId="0" fontId="10" fillId="0" borderId="0" xfId="0" applyFont="1" applyAlignment="1" applyProtection="1">
      <alignment horizontal="left" vertical="top"/>
      <protection locked="0"/>
    </xf>
    <xf numFmtId="0" fontId="12" fillId="3" borderId="13" xfId="0" applyFont="1" applyFill="1" applyBorder="1" applyAlignment="1" applyProtection="1">
      <alignment horizontal="center"/>
      <protection locked="0"/>
    </xf>
    <xf numFmtId="0" fontId="74" fillId="2" borderId="52" xfId="0" applyFont="1" applyFill="1" applyBorder="1" applyAlignment="1" applyProtection="1">
      <alignment horizontal="center"/>
      <protection locked="0"/>
    </xf>
    <xf numFmtId="0" fontId="74" fillId="2" borderId="0" xfId="0" applyFont="1" applyFill="1" applyAlignment="1" applyProtection="1">
      <alignment horizontal="center"/>
      <protection locked="0"/>
    </xf>
    <xf numFmtId="0" fontId="15" fillId="0" borderId="0" xfId="0" applyFont="1" applyAlignment="1" applyProtection="1">
      <alignment vertical="top"/>
      <protection locked="0"/>
    </xf>
    <xf numFmtId="0" fontId="12" fillId="0" borderId="0" xfId="0" applyFont="1" applyAlignment="1" applyProtection="1">
      <alignment horizontal="left" indent="1"/>
      <protection locked="0"/>
    </xf>
    <xf numFmtId="0" fontId="12" fillId="0" borderId="0" xfId="0" applyFont="1" applyAlignment="1" applyProtection="1">
      <alignment horizontal="right" indent="1"/>
      <protection locked="0"/>
    </xf>
    <xf numFmtId="0" fontId="12" fillId="0" borderId="0" xfId="0" applyFont="1" applyAlignment="1" applyProtection="1">
      <alignment horizontal="right" indent="2"/>
      <protection locked="0"/>
    </xf>
    <xf numFmtId="0" fontId="12" fillId="3" borderId="13" xfId="0" applyFont="1" applyFill="1" applyBorder="1" applyAlignment="1">
      <alignment horizontal="right" indent="2"/>
    </xf>
    <xf numFmtId="0" fontId="16" fillId="0" borderId="0" xfId="0" applyFont="1" applyAlignment="1" applyProtection="1">
      <alignment vertical="top"/>
      <protection locked="0"/>
    </xf>
    <xf numFmtId="0" fontId="34" fillId="2" borderId="45" xfId="0" applyFont="1" applyFill="1" applyBorder="1" applyAlignment="1" applyProtection="1">
      <alignment horizontal="center" wrapText="1"/>
      <protection locked="0"/>
    </xf>
    <xf numFmtId="0" fontId="77" fillId="2" borderId="13" xfId="0" applyFont="1" applyFill="1" applyBorder="1" applyAlignment="1" applyProtection="1">
      <alignment horizontal="right" indent="2"/>
      <protection locked="0"/>
    </xf>
    <xf numFmtId="0" fontId="77" fillId="2" borderId="13" xfId="0" applyFont="1" applyFill="1" applyBorder="1" applyAlignment="1" applyProtection="1">
      <alignment horizontal="center" vertical="center"/>
      <protection locked="0"/>
    </xf>
    <xf numFmtId="0" fontId="34" fillId="2" borderId="13" xfId="0" applyFont="1" applyFill="1" applyBorder="1" applyAlignment="1" applyProtection="1">
      <alignment horizontal="center" vertical="center"/>
      <protection locked="0"/>
    </xf>
    <xf numFmtId="0" fontId="34" fillId="2" borderId="13" xfId="0" applyFont="1" applyFill="1" applyBorder="1" applyAlignment="1" applyProtection="1">
      <alignment horizontal="center" vertical="center" wrapText="1"/>
      <protection locked="0"/>
    </xf>
    <xf numFmtId="0" fontId="5" fillId="3" borderId="13" xfId="0" applyFont="1" applyFill="1" applyBorder="1" applyAlignment="1" applyProtection="1">
      <alignment horizontal="left" indent="1"/>
      <protection locked="0"/>
    </xf>
    <xf numFmtId="0" fontId="5" fillId="3" borderId="13" xfId="0" applyFont="1" applyFill="1" applyBorder="1" applyAlignment="1" applyProtection="1">
      <alignment horizontal="center"/>
      <protection locked="0"/>
    </xf>
    <xf numFmtId="0" fontId="77" fillId="2" borderId="13" xfId="0" applyFont="1" applyFill="1" applyBorder="1" applyAlignment="1" applyProtection="1">
      <alignment horizontal="center" vertical="center" wrapText="1"/>
      <protection locked="0"/>
    </xf>
    <xf numFmtId="3" fontId="77" fillId="2" borderId="13" xfId="0" applyNumberFormat="1" applyFont="1" applyFill="1" applyBorder="1" applyAlignment="1">
      <alignment horizontal="center"/>
    </xf>
    <xf numFmtId="3" fontId="77" fillId="4" borderId="13" xfId="0" applyNumberFormat="1" applyFont="1" applyFill="1" applyBorder="1" applyAlignment="1">
      <alignment horizontal="center"/>
    </xf>
    <xf numFmtId="0" fontId="34" fillId="2" borderId="34" xfId="0" applyFont="1" applyFill="1" applyBorder="1" applyAlignment="1" applyProtection="1">
      <alignment horizontal="center" vertical="center" wrapText="1"/>
      <protection locked="0"/>
    </xf>
    <xf numFmtId="0" fontId="34" fillId="2" borderId="32" xfId="0" applyFont="1" applyFill="1" applyBorder="1" applyAlignment="1" applyProtection="1">
      <alignment horizontal="center" vertical="center" wrapText="1"/>
      <protection locked="0"/>
    </xf>
    <xf numFmtId="0" fontId="34" fillId="2" borderId="33" xfId="0" applyFont="1" applyFill="1" applyBorder="1" applyAlignment="1" applyProtection="1">
      <alignment horizontal="center" vertical="center" wrapText="1"/>
      <protection locked="0"/>
    </xf>
    <xf numFmtId="0" fontId="34" fillId="2" borderId="81" xfId="0" applyFont="1" applyFill="1" applyBorder="1" applyAlignment="1" applyProtection="1">
      <alignment horizontal="center" vertical="center" wrapText="1"/>
      <protection locked="0"/>
    </xf>
    <xf numFmtId="0" fontId="0" fillId="0" borderId="0" xfId="0" applyAlignment="1" applyProtection="1">
      <alignment horizontal="center" vertical="top"/>
      <protection locked="0"/>
    </xf>
    <xf numFmtId="0" fontId="34" fillId="2" borderId="9" xfId="0" applyFont="1" applyFill="1" applyBorder="1" applyAlignment="1" applyProtection="1">
      <alignment horizontal="center" vertical="center" wrapText="1"/>
      <protection locked="0"/>
    </xf>
    <xf numFmtId="0" fontId="12" fillId="3" borderId="112" xfId="0" applyFont="1" applyFill="1" applyBorder="1" applyAlignment="1" applyProtection="1">
      <alignment vertical="center" wrapText="1"/>
      <protection locked="0"/>
    </xf>
    <xf numFmtId="0" fontId="12" fillId="3" borderId="103" xfId="0" applyFont="1" applyFill="1" applyBorder="1" applyAlignment="1" applyProtection="1">
      <alignment horizontal="center" vertical="center" wrapText="1"/>
      <protection locked="0"/>
    </xf>
    <xf numFmtId="0" fontId="12" fillId="3" borderId="93" xfId="0" applyFont="1" applyFill="1" applyBorder="1" applyAlignment="1" applyProtection="1">
      <alignment horizontal="center" vertical="center" wrapText="1"/>
      <protection locked="0"/>
    </xf>
    <xf numFmtId="0" fontId="12" fillId="3" borderId="56" xfId="0" applyFont="1" applyFill="1" applyBorder="1" applyAlignment="1" applyProtection="1">
      <alignment horizontal="center"/>
      <protection locked="0"/>
    </xf>
    <xf numFmtId="0" fontId="12" fillId="3" borderId="45" xfId="0" applyFont="1" applyFill="1" applyBorder="1" applyAlignment="1" applyProtection="1">
      <alignment horizontal="center"/>
      <protection locked="0"/>
    </xf>
    <xf numFmtId="0" fontId="12" fillId="3" borderId="111" xfId="0" applyFont="1" applyFill="1" applyBorder="1" applyAlignment="1" applyProtection="1">
      <alignment vertical="center" wrapText="1"/>
      <protection locked="0"/>
    </xf>
    <xf numFmtId="0" fontId="12" fillId="3" borderId="102" xfId="0" applyFont="1" applyFill="1" applyBorder="1" applyAlignment="1" applyProtection="1">
      <alignment horizontal="center" vertical="center" wrapText="1"/>
      <protection locked="0"/>
    </xf>
    <xf numFmtId="0" fontId="12" fillId="3" borderId="66" xfId="0" applyFont="1" applyFill="1" applyBorder="1" applyAlignment="1" applyProtection="1">
      <alignment horizontal="center" vertical="center" wrapText="1"/>
      <protection locked="0"/>
    </xf>
    <xf numFmtId="0" fontId="12" fillId="3" borderId="37" xfId="0" applyFont="1" applyFill="1" applyBorder="1" applyAlignment="1" applyProtection="1">
      <alignment horizontal="center"/>
      <protection locked="0"/>
    </xf>
    <xf numFmtId="0" fontId="12" fillId="3" borderId="37" xfId="0" applyFont="1" applyFill="1" applyBorder="1" applyAlignment="1" applyProtection="1">
      <alignment horizontal="center" vertical="center" wrapText="1"/>
      <protection locked="0"/>
    </xf>
    <xf numFmtId="0" fontId="12" fillId="3" borderId="51" xfId="0" applyFont="1" applyFill="1" applyBorder="1" applyAlignment="1" applyProtection="1">
      <alignment vertical="center" wrapText="1"/>
      <protection locked="0"/>
    </xf>
    <xf numFmtId="0" fontId="12" fillId="3" borderId="110" xfId="0" applyFont="1" applyFill="1" applyBorder="1" applyAlignment="1" applyProtection="1">
      <alignment horizontal="center" vertical="center" wrapText="1"/>
      <protection locked="0"/>
    </xf>
    <xf numFmtId="0" fontId="12" fillId="3" borderId="69" xfId="0" applyFont="1" applyFill="1" applyBorder="1" applyAlignment="1" applyProtection="1">
      <alignment horizontal="center" vertical="center" wrapText="1"/>
      <protection locked="0"/>
    </xf>
    <xf numFmtId="0" fontId="12" fillId="3" borderId="53" xfId="0" applyFont="1" applyFill="1" applyBorder="1" applyAlignment="1" applyProtection="1">
      <alignment horizontal="center" vertical="center" wrapText="1"/>
      <protection locked="0"/>
    </xf>
    <xf numFmtId="0" fontId="12" fillId="3" borderId="21" xfId="0" applyFont="1" applyFill="1" applyBorder="1" applyAlignment="1" applyProtection="1">
      <alignment horizontal="center"/>
      <protection locked="0"/>
    </xf>
    <xf numFmtId="0" fontId="12" fillId="3" borderId="53" xfId="0" applyFont="1" applyFill="1" applyBorder="1" applyAlignment="1" applyProtection="1">
      <alignment horizontal="center"/>
      <protection locked="0"/>
    </xf>
    <xf numFmtId="0" fontId="12" fillId="3" borderId="13" xfId="0" applyFont="1" applyFill="1" applyBorder="1" applyAlignment="1" applyProtection="1">
      <alignment horizontal="center" vertical="center" wrapText="1"/>
      <protection locked="0"/>
    </xf>
    <xf numFmtId="0" fontId="12" fillId="3" borderId="45" xfId="0" applyFont="1" applyFill="1" applyBorder="1" applyAlignment="1" applyProtection="1">
      <alignment horizontal="center" vertical="center"/>
      <protection locked="0"/>
    </xf>
    <xf numFmtId="0" fontId="12" fillId="3" borderId="37" xfId="0" applyFont="1" applyFill="1" applyBorder="1" applyAlignment="1" applyProtection="1">
      <alignment horizontal="center" vertical="center"/>
      <protection locked="0"/>
    </xf>
    <xf numFmtId="0" fontId="12" fillId="3" borderId="13" xfId="0" applyFont="1" applyFill="1" applyBorder="1" applyAlignment="1" applyProtection="1">
      <alignment horizontal="center" vertical="center"/>
      <protection locked="0"/>
    </xf>
    <xf numFmtId="0" fontId="12" fillId="3" borderId="21" xfId="0" applyFont="1" applyFill="1" applyBorder="1" applyAlignment="1" applyProtection="1">
      <alignment horizontal="center" vertical="center" wrapText="1"/>
      <protection locked="0"/>
    </xf>
    <xf numFmtId="0" fontId="12" fillId="3" borderId="56" xfId="0" applyFont="1" applyFill="1" applyBorder="1" applyAlignment="1" applyProtection="1">
      <alignment horizontal="center" vertical="center" wrapText="1"/>
      <protection locked="0"/>
    </xf>
    <xf numFmtId="0" fontId="77" fillId="2" borderId="9" xfId="0" applyFont="1" applyFill="1" applyBorder="1" applyAlignment="1" applyProtection="1">
      <alignment horizontal="center" vertical="center" wrapText="1"/>
      <protection locked="0"/>
    </xf>
    <xf numFmtId="0" fontId="34" fillId="2" borderId="113" xfId="0" applyFont="1" applyFill="1" applyBorder="1" applyAlignment="1">
      <alignment horizontal="center" vertical="center" wrapText="1"/>
    </xf>
    <xf numFmtId="0" fontId="34" fillId="2" borderId="114" xfId="0" applyFont="1" applyFill="1" applyBorder="1" applyAlignment="1">
      <alignment horizontal="center" vertical="center" wrapText="1"/>
    </xf>
    <xf numFmtId="165" fontId="34" fillId="2" borderId="115" xfId="4" applyNumberFormat="1" applyFont="1" applyFill="1" applyBorder="1" applyAlignment="1">
      <alignment horizontal="center" vertical="center" wrapText="1"/>
    </xf>
    <xf numFmtId="0" fontId="34" fillId="2" borderId="116" xfId="0" applyFont="1" applyFill="1" applyBorder="1" applyAlignment="1">
      <alignment horizontal="center" vertical="center" wrapText="1"/>
    </xf>
    <xf numFmtId="165" fontId="12" fillId="3" borderId="97" xfId="4" applyNumberFormat="1" applyFont="1" applyFill="1" applyBorder="1" applyAlignment="1">
      <alignment horizontal="center" vertical="center" wrapText="1"/>
    </xf>
    <xf numFmtId="165" fontId="12" fillId="3" borderId="97" xfId="4" applyNumberFormat="1" applyFont="1" applyFill="1" applyBorder="1" applyAlignment="1">
      <alignment horizontal="right" vertical="center" wrapText="1" indent="1"/>
    </xf>
    <xf numFmtId="0" fontId="77" fillId="2" borderId="117" xfId="0" applyFont="1" applyFill="1" applyBorder="1" applyAlignment="1">
      <alignment horizontal="center"/>
    </xf>
    <xf numFmtId="0" fontId="77" fillId="2" borderId="18" xfId="0" applyFont="1" applyFill="1" applyBorder="1" applyAlignment="1">
      <alignment horizontal="center"/>
    </xf>
    <xf numFmtId="0" fontId="77" fillId="2" borderId="17" xfId="0" applyFont="1" applyFill="1" applyBorder="1" applyAlignment="1">
      <alignment horizontal="center"/>
    </xf>
    <xf numFmtId="0" fontId="12" fillId="3" borderId="4" xfId="0" applyFont="1" applyFill="1" applyBorder="1" applyAlignment="1" applyProtection="1">
      <alignment vertical="center" wrapText="1"/>
      <protection locked="0"/>
    </xf>
    <xf numFmtId="0" fontId="12" fillId="3" borderId="118" xfId="0" applyFont="1" applyFill="1" applyBorder="1" applyAlignment="1" applyProtection="1">
      <alignment horizontal="center" vertical="center" wrapText="1"/>
      <protection locked="0"/>
    </xf>
    <xf numFmtId="0" fontId="12" fillId="3" borderId="119" xfId="0" applyFont="1" applyFill="1" applyBorder="1" applyAlignment="1" applyProtection="1">
      <alignment horizontal="center" vertical="center" wrapText="1"/>
      <protection locked="0"/>
    </xf>
    <xf numFmtId="0" fontId="12" fillId="3" borderId="120" xfId="0" applyFont="1" applyFill="1" applyBorder="1" applyAlignment="1" applyProtection="1">
      <alignment horizontal="center" vertical="center" wrapText="1"/>
      <protection locked="0"/>
    </xf>
    <xf numFmtId="10" fontId="34" fillId="2" borderId="115" xfId="4" applyNumberFormat="1" applyFont="1" applyFill="1" applyBorder="1" applyAlignment="1">
      <alignment horizontal="center" vertical="center" wrapText="1"/>
    </xf>
    <xf numFmtId="0" fontId="34" fillId="2" borderId="117" xfId="0" applyFont="1" applyFill="1" applyBorder="1" applyAlignment="1">
      <alignment horizontal="center"/>
    </xf>
    <xf numFmtId="0" fontId="34" fillId="2" borderId="18" xfId="0" applyFont="1" applyFill="1" applyBorder="1" applyAlignment="1">
      <alignment horizontal="center"/>
    </xf>
    <xf numFmtId="0" fontId="34" fillId="2" borderId="18" xfId="0" applyFont="1" applyFill="1" applyBorder="1" applyAlignment="1">
      <alignment horizontal="center" vertical="center" wrapText="1"/>
    </xf>
    <xf numFmtId="0" fontId="74" fillId="2" borderId="32" xfId="0" applyFont="1" applyFill="1" applyBorder="1" applyAlignment="1" applyProtection="1">
      <alignment horizontal="center" vertical="center" wrapText="1"/>
      <protection locked="0"/>
    </xf>
    <xf numFmtId="0" fontId="34" fillId="2" borderId="32" xfId="0" applyFont="1" applyFill="1" applyBorder="1" applyAlignment="1" applyProtection="1">
      <alignment horizontal="center" vertical="top" wrapText="1"/>
      <protection locked="0"/>
    </xf>
    <xf numFmtId="0" fontId="6" fillId="0" borderId="0" xfId="0" applyFont="1" applyAlignment="1" applyProtection="1">
      <alignment horizontal="center" vertical="center" wrapText="1"/>
      <protection locked="0"/>
    </xf>
    <xf numFmtId="0" fontId="7" fillId="0" borderId="0" xfId="0" applyFont="1" applyAlignment="1" applyProtection="1">
      <alignment horizontal="center"/>
      <protection locked="0"/>
    </xf>
    <xf numFmtId="0" fontId="5" fillId="3" borderId="137" xfId="0" applyFont="1" applyFill="1" applyBorder="1" applyAlignment="1" applyProtection="1">
      <alignment horizontal="left" vertical="center" wrapText="1" indent="1"/>
      <protection locked="0"/>
    </xf>
    <xf numFmtId="0" fontId="5" fillId="3" borderId="121" xfId="0" applyFont="1" applyFill="1" applyBorder="1" applyAlignment="1" applyProtection="1">
      <alignment horizontal="center" vertical="center" wrapText="1"/>
      <protection locked="0"/>
    </xf>
    <xf numFmtId="0" fontId="5" fillId="3" borderId="121" xfId="0" applyFont="1" applyFill="1" applyBorder="1" applyAlignment="1" applyProtection="1">
      <alignment horizontal="center" vertical="top"/>
      <protection locked="0"/>
    </xf>
    <xf numFmtId="0" fontId="6" fillId="0" borderId="0" xfId="0" applyFont="1" applyAlignment="1" applyProtection="1">
      <alignment vertical="center" wrapText="1"/>
      <protection locked="0"/>
    </xf>
    <xf numFmtId="0" fontId="5" fillId="3" borderId="138" xfId="0" applyFont="1" applyFill="1" applyBorder="1" applyAlignment="1" applyProtection="1">
      <alignment horizontal="left" vertical="center" wrapText="1" indent="1"/>
      <protection locked="0"/>
    </xf>
    <xf numFmtId="0" fontId="5" fillId="3" borderId="66" xfId="0" applyFont="1" applyFill="1" applyBorder="1" applyAlignment="1" applyProtection="1">
      <alignment horizontal="center" vertical="center" wrapText="1"/>
      <protection locked="0"/>
    </xf>
    <xf numFmtId="0" fontId="5" fillId="3" borderId="66" xfId="0" applyFont="1" applyFill="1" applyBorder="1" applyAlignment="1" applyProtection="1">
      <alignment horizontal="center" vertical="top"/>
      <protection locked="0"/>
    </xf>
    <xf numFmtId="0" fontId="17" fillId="0" borderId="0" xfId="0" applyFont="1" applyAlignment="1" applyProtection="1">
      <alignment horizontal="left" vertical="center" wrapText="1"/>
      <protection locked="0"/>
    </xf>
    <xf numFmtId="0" fontId="18" fillId="0" borderId="0" xfId="0" applyFont="1" applyAlignment="1" applyProtection="1">
      <alignment horizontal="left" vertical="center" wrapText="1"/>
      <protection locked="0"/>
    </xf>
    <xf numFmtId="0" fontId="29" fillId="0" borderId="0" xfId="0" applyFont="1" applyAlignment="1" applyProtection="1">
      <alignment horizontal="center" vertical="center" wrapText="1"/>
      <protection locked="0"/>
    </xf>
    <xf numFmtId="0" fontId="29" fillId="0" borderId="0" xfId="0" applyFont="1" applyAlignment="1" applyProtection="1">
      <alignment vertical="top"/>
      <protection locked="0"/>
    </xf>
    <xf numFmtId="0" fontId="0" fillId="0" borderId="0" xfId="0" applyAlignment="1" applyProtection="1">
      <alignment vertical="top"/>
      <protection locked="0"/>
    </xf>
    <xf numFmtId="0" fontId="34" fillId="2" borderId="36" xfId="0" applyFont="1" applyFill="1" applyBorder="1" applyAlignment="1">
      <alignment horizontal="center" vertical="center" wrapText="1"/>
    </xf>
    <xf numFmtId="10" fontId="83" fillId="0" borderId="0" xfId="4" applyNumberFormat="1" applyFont="1" applyAlignment="1">
      <alignment horizontal="center" vertical="center" wrapText="1"/>
    </xf>
    <xf numFmtId="0" fontId="12" fillId="3" borderId="121" xfId="0" applyFont="1" applyFill="1" applyBorder="1" applyAlignment="1" applyProtection="1">
      <alignment horizontal="center" vertical="center" wrapText="1"/>
      <protection locked="0"/>
    </xf>
    <xf numFmtId="0" fontId="5" fillId="3" borderId="150" xfId="0" applyFont="1" applyFill="1" applyBorder="1" applyAlignment="1" applyProtection="1">
      <alignment horizontal="left" vertical="center" wrapText="1" indent="1"/>
      <protection locked="0"/>
    </xf>
    <xf numFmtId="0" fontId="25" fillId="0" borderId="0" xfId="0" applyFont="1" applyProtection="1">
      <protection locked="0"/>
    </xf>
    <xf numFmtId="0" fontId="25" fillId="0" borderId="0" xfId="0" applyFont="1" applyAlignment="1" applyProtection="1">
      <alignment vertical="top"/>
      <protection locked="0"/>
    </xf>
    <xf numFmtId="10" fontId="77" fillId="2" borderId="13" xfId="4" applyNumberFormat="1" applyFont="1" applyFill="1" applyBorder="1" applyAlignment="1">
      <alignment horizontal="center"/>
    </xf>
    <xf numFmtId="0" fontId="34" fillId="2" borderId="13" xfId="0" applyFont="1" applyFill="1" applyBorder="1" applyAlignment="1" applyProtection="1">
      <alignment horizontal="center"/>
      <protection locked="0"/>
    </xf>
    <xf numFmtId="0" fontId="12" fillId="3" borderId="13" xfId="0" applyFont="1" applyFill="1" applyBorder="1" applyAlignment="1" applyProtection="1">
      <alignment vertical="center" wrapText="1"/>
      <protection locked="0"/>
    </xf>
    <xf numFmtId="0" fontId="77" fillId="2" borderId="34" xfId="0" applyFont="1" applyFill="1" applyBorder="1" applyAlignment="1" applyProtection="1">
      <alignment horizontal="center" vertical="center" wrapText="1"/>
      <protection locked="0"/>
    </xf>
    <xf numFmtId="0" fontId="77" fillId="2" borderId="32" xfId="0" applyFont="1" applyFill="1" applyBorder="1" applyAlignment="1" applyProtection="1">
      <alignment horizontal="center" vertical="center" wrapText="1"/>
      <protection locked="0"/>
    </xf>
    <xf numFmtId="0" fontId="77" fillId="2" borderId="81" xfId="0" applyFont="1" applyFill="1" applyBorder="1" applyAlignment="1" applyProtection="1">
      <alignment horizontal="center" vertical="center" wrapText="1"/>
      <protection locked="0"/>
    </xf>
    <xf numFmtId="0" fontId="34" fillId="2" borderId="6" xfId="0" applyFont="1" applyFill="1" applyBorder="1" applyAlignment="1" applyProtection="1">
      <alignment horizontal="center" vertical="center" wrapText="1"/>
      <protection locked="0"/>
    </xf>
    <xf numFmtId="0" fontId="34" fillId="2" borderId="101" xfId="0" applyFont="1" applyFill="1" applyBorder="1" applyAlignment="1" applyProtection="1">
      <alignment horizontal="center" vertical="center" wrapText="1"/>
      <protection locked="0"/>
    </xf>
    <xf numFmtId="0" fontId="12" fillId="3" borderId="57" xfId="0" applyFont="1" applyFill="1" applyBorder="1" applyAlignment="1" applyProtection="1">
      <alignment horizontal="left" vertical="center" wrapText="1" indent="1"/>
      <protection locked="0"/>
    </xf>
    <xf numFmtId="0" fontId="12" fillId="3" borderId="44" xfId="0" applyFont="1" applyFill="1" applyBorder="1" applyAlignment="1" applyProtection="1">
      <alignment horizontal="left" vertical="center" wrapText="1" indent="1"/>
      <protection locked="0"/>
    </xf>
    <xf numFmtId="0" fontId="12" fillId="3" borderId="46" xfId="0" applyFont="1" applyFill="1" applyBorder="1" applyAlignment="1" applyProtection="1">
      <alignment horizontal="left" vertical="center" wrapText="1" indent="1"/>
      <protection locked="0"/>
    </xf>
    <xf numFmtId="0" fontId="34" fillId="2" borderId="71" xfId="0" applyFont="1" applyFill="1" applyBorder="1" applyAlignment="1" applyProtection="1">
      <alignment horizontal="center" vertical="center" wrapText="1"/>
      <protection locked="0"/>
    </xf>
    <xf numFmtId="0" fontId="34" fillId="2" borderId="57" xfId="0" applyFont="1" applyFill="1" applyBorder="1" applyAlignment="1" applyProtection="1">
      <alignment horizontal="right" vertical="center" wrapText="1"/>
      <protection locked="0"/>
    </xf>
    <xf numFmtId="0" fontId="34" fillId="2" borderId="13" xfId="0" applyFont="1" applyFill="1" applyBorder="1" applyAlignment="1" applyProtection="1">
      <alignment horizontal="right" vertical="center" wrapText="1"/>
      <protection locked="0"/>
    </xf>
    <xf numFmtId="0" fontId="34" fillId="2" borderId="53" xfId="0" applyFont="1" applyFill="1" applyBorder="1" applyAlignment="1" applyProtection="1">
      <alignment horizontal="center" vertical="center" wrapText="1"/>
      <protection locked="0"/>
    </xf>
    <xf numFmtId="0" fontId="34" fillId="2" borderId="21" xfId="0" applyFont="1" applyFill="1" applyBorder="1" applyAlignment="1" applyProtection="1">
      <alignment horizontal="center" vertical="center" wrapText="1"/>
      <protection locked="0"/>
    </xf>
    <xf numFmtId="0" fontId="12" fillId="3" borderId="57" xfId="0" applyFont="1" applyFill="1" applyBorder="1" applyAlignment="1" applyProtection="1">
      <alignment horizontal="left" vertical="center" wrapText="1"/>
      <protection locked="0"/>
    </xf>
    <xf numFmtId="0" fontId="12" fillId="3" borderId="48" xfId="0" applyFont="1" applyFill="1" applyBorder="1" applyAlignment="1" applyProtection="1">
      <alignment horizontal="right" vertical="center" wrapText="1"/>
      <protection locked="0"/>
    </xf>
    <xf numFmtId="0" fontId="12" fillId="3" borderId="45" xfId="0" applyFont="1" applyFill="1" applyBorder="1" applyAlignment="1" applyProtection="1">
      <alignment horizontal="right" vertical="center" wrapText="1"/>
      <protection locked="0"/>
    </xf>
    <xf numFmtId="0" fontId="12" fillId="3" borderId="31" xfId="0" applyFont="1" applyFill="1" applyBorder="1" applyProtection="1">
      <protection locked="0"/>
    </xf>
    <xf numFmtId="0" fontId="12" fillId="3" borderId="13" xfId="0" applyFont="1" applyFill="1" applyBorder="1" applyProtection="1">
      <protection locked="0"/>
    </xf>
    <xf numFmtId="0" fontId="12" fillId="3" borderId="44" xfId="0" applyFont="1" applyFill="1" applyBorder="1" applyAlignment="1" applyProtection="1">
      <alignment horizontal="left" vertical="center" wrapText="1"/>
      <protection locked="0"/>
    </xf>
    <xf numFmtId="0" fontId="12" fillId="3" borderId="31" xfId="0" applyFont="1" applyFill="1" applyBorder="1" applyAlignment="1" applyProtection="1">
      <alignment horizontal="right" vertical="center" wrapText="1"/>
      <protection locked="0"/>
    </xf>
    <xf numFmtId="0" fontId="12" fillId="3" borderId="13" xfId="0" applyFont="1" applyFill="1" applyBorder="1" applyAlignment="1" applyProtection="1">
      <alignment horizontal="right" vertical="center" wrapText="1"/>
      <protection locked="0"/>
    </xf>
    <xf numFmtId="0" fontId="12" fillId="3" borderId="44" xfId="0" applyFont="1" applyFill="1" applyBorder="1" applyAlignment="1" applyProtection="1">
      <alignment vertical="center" wrapText="1"/>
      <protection locked="0"/>
    </xf>
    <xf numFmtId="0" fontId="12" fillId="3" borderId="149" xfId="0" applyFont="1" applyFill="1" applyBorder="1" applyAlignment="1" applyProtection="1">
      <alignment vertical="center" wrapText="1"/>
      <protection locked="0"/>
    </xf>
    <xf numFmtId="0" fontId="12" fillId="3" borderId="82" xfId="0" applyFont="1" applyFill="1" applyBorder="1" applyAlignment="1" applyProtection="1">
      <alignment horizontal="right" vertical="center" wrapText="1"/>
      <protection locked="0"/>
    </xf>
    <xf numFmtId="0" fontId="12" fillId="3" borderId="21" xfId="0" applyFont="1" applyFill="1" applyBorder="1" applyAlignment="1" applyProtection="1">
      <alignment horizontal="right" vertical="center" wrapText="1"/>
      <protection locked="0"/>
    </xf>
    <xf numFmtId="0" fontId="34" fillId="2" borderId="39" xfId="0" applyFont="1" applyFill="1" applyBorder="1" applyAlignment="1" applyProtection="1">
      <alignment horizontal="center" vertical="center" wrapText="1"/>
      <protection locked="0"/>
    </xf>
    <xf numFmtId="0" fontId="12" fillId="3" borderId="57" xfId="0" applyFont="1" applyFill="1" applyBorder="1" applyAlignment="1" applyProtection="1">
      <alignment vertical="center" wrapText="1"/>
      <protection locked="0"/>
    </xf>
    <xf numFmtId="0" fontId="12" fillId="3" borderId="44" xfId="0" applyFont="1" applyFill="1" applyBorder="1" applyAlignment="1" applyProtection="1">
      <alignment wrapText="1"/>
      <protection locked="0"/>
    </xf>
    <xf numFmtId="0" fontId="12" fillId="3" borderId="44" xfId="0" applyFont="1" applyFill="1" applyBorder="1" applyAlignment="1" applyProtection="1">
      <alignment horizontal="left" wrapText="1"/>
      <protection locked="0"/>
    </xf>
    <xf numFmtId="0" fontId="34" fillId="2" borderId="14" xfId="0" applyFont="1" applyFill="1" applyBorder="1" applyAlignment="1">
      <alignment horizontal="center" vertical="center" wrapText="1"/>
    </xf>
    <xf numFmtId="0" fontId="34" fillId="2" borderId="15" xfId="0" applyFont="1" applyFill="1" applyBorder="1" applyAlignment="1">
      <alignment horizontal="center" vertical="center" wrapText="1"/>
    </xf>
    <xf numFmtId="165" fontId="34" fillId="2" borderId="101" xfId="4" applyNumberFormat="1" applyFont="1" applyFill="1" applyBorder="1" applyAlignment="1">
      <alignment horizontal="center" vertical="center" wrapText="1"/>
    </xf>
    <xf numFmtId="0" fontId="34" fillId="2" borderId="35" xfId="0" applyFont="1" applyFill="1" applyBorder="1" applyAlignment="1">
      <alignment horizontal="center" vertical="center" wrapText="1"/>
    </xf>
    <xf numFmtId="165" fontId="34" fillId="2" borderId="26" xfId="4" applyNumberFormat="1" applyFont="1" applyFill="1" applyBorder="1" applyAlignment="1">
      <alignment horizontal="center" vertical="center" wrapText="1"/>
    </xf>
    <xf numFmtId="0" fontId="34" fillId="2" borderId="31" xfId="0" applyFont="1" applyFill="1" applyBorder="1" applyAlignment="1">
      <alignment horizontal="center" vertical="center" wrapText="1"/>
    </xf>
    <xf numFmtId="165" fontId="34" fillId="2" borderId="28" xfId="4" applyNumberFormat="1" applyFont="1" applyFill="1" applyBorder="1" applyAlignment="1">
      <alignment horizontal="center" vertical="center" wrapText="1"/>
    </xf>
    <xf numFmtId="10" fontId="77" fillId="2" borderId="31" xfId="4" applyNumberFormat="1" applyFont="1" applyFill="1" applyBorder="1" applyAlignment="1">
      <alignment horizontal="center"/>
    </xf>
    <xf numFmtId="165" fontId="12" fillId="3" borderId="28" xfId="4" applyNumberFormat="1" applyFont="1" applyFill="1" applyBorder="1" applyAlignment="1">
      <alignment horizontal="right" vertical="center" wrapText="1"/>
    </xf>
    <xf numFmtId="0" fontId="34" fillId="2" borderId="17" xfId="0" applyFont="1" applyFill="1" applyBorder="1" applyAlignment="1" applyProtection="1">
      <alignment horizontal="center" vertical="center"/>
      <protection locked="0"/>
    </xf>
    <xf numFmtId="0" fontId="34" fillId="2" borderId="18" xfId="0" applyFont="1" applyFill="1" applyBorder="1" applyAlignment="1" applyProtection="1">
      <alignment horizontal="center" vertical="center"/>
      <protection locked="0"/>
    </xf>
    <xf numFmtId="0" fontId="34" fillId="2" borderId="19" xfId="0" applyFont="1" applyFill="1" applyBorder="1" applyAlignment="1" applyProtection="1">
      <alignment horizontal="center" vertical="center"/>
      <protection locked="0"/>
    </xf>
    <xf numFmtId="0" fontId="77" fillId="2" borderId="9" xfId="0" applyFont="1" applyFill="1" applyBorder="1" applyAlignment="1" applyProtection="1">
      <alignment horizontal="left" indent="1"/>
      <protection locked="0"/>
    </xf>
    <xf numFmtId="0" fontId="5" fillId="3" borderId="48" xfId="0" applyFont="1" applyFill="1" applyBorder="1" applyAlignment="1" applyProtection="1">
      <alignment horizontal="left" wrapText="1" indent="1"/>
      <protection locked="0"/>
    </xf>
    <xf numFmtId="0" fontId="5" fillId="3" borderId="31" xfId="0" applyFont="1" applyFill="1" applyBorder="1" applyAlignment="1" applyProtection="1">
      <alignment horizontal="left" wrapText="1" indent="1"/>
      <protection locked="0"/>
    </xf>
    <xf numFmtId="0" fontId="34" fillId="2" borderId="17" xfId="0" applyFont="1" applyFill="1" applyBorder="1" applyAlignment="1" applyProtection="1">
      <alignment horizontal="right" wrapText="1" indent="1"/>
      <protection locked="0"/>
    </xf>
    <xf numFmtId="0" fontId="0" fillId="0" borderId="0" xfId="0" applyAlignment="1" applyProtection="1">
      <alignment wrapText="1"/>
      <protection locked="0"/>
    </xf>
    <xf numFmtId="0" fontId="77" fillId="2" borderId="9" xfId="0" applyFont="1" applyFill="1" applyBorder="1" applyAlignment="1" applyProtection="1">
      <alignment horizontal="left" wrapText="1" indent="1"/>
      <protection locked="0"/>
    </xf>
    <xf numFmtId="0" fontId="81" fillId="2" borderId="10" xfId="0" applyFont="1" applyFill="1" applyBorder="1" applyAlignment="1" applyProtection="1">
      <alignment horizontal="left" indent="1"/>
      <protection locked="0"/>
    </xf>
    <xf numFmtId="0" fontId="81" fillId="2" borderId="11" xfId="0" applyFont="1" applyFill="1" applyBorder="1" applyAlignment="1" applyProtection="1">
      <alignment horizontal="left" indent="1"/>
      <protection locked="0"/>
    </xf>
    <xf numFmtId="0" fontId="12" fillId="3" borderId="45" xfId="0" applyFont="1" applyFill="1" applyBorder="1" applyAlignment="1" applyProtection="1">
      <alignment horizontal="left" wrapText="1" indent="1"/>
      <protection locked="0"/>
    </xf>
    <xf numFmtId="0" fontId="12" fillId="3" borderId="13" xfId="0" applyFont="1" applyFill="1" applyBorder="1" applyAlignment="1" applyProtection="1">
      <alignment horizontal="left" wrapText="1" indent="1"/>
      <protection locked="0"/>
    </xf>
    <xf numFmtId="0" fontId="34" fillId="2" borderId="13" xfId="0" applyFont="1" applyFill="1" applyBorder="1" applyAlignment="1" applyProtection="1">
      <alignment horizontal="right" wrapText="1" indent="1"/>
      <protection locked="0"/>
    </xf>
    <xf numFmtId="0" fontId="34" fillId="2" borderId="14" xfId="0" applyFont="1" applyFill="1" applyBorder="1" applyAlignment="1" applyProtection="1">
      <alignment horizontal="right" wrapText="1" indent="1"/>
      <protection locked="0"/>
    </xf>
    <xf numFmtId="0" fontId="7" fillId="0" borderId="0" xfId="0" applyFont="1" applyAlignment="1" applyProtection="1">
      <alignment wrapText="1"/>
      <protection locked="0"/>
    </xf>
    <xf numFmtId="0" fontId="35" fillId="2" borderId="10" xfId="0" applyFont="1" applyFill="1" applyBorder="1" applyProtection="1">
      <protection locked="0"/>
    </xf>
    <xf numFmtId="0" fontId="35" fillId="2" borderId="11" xfId="0" applyFont="1" applyFill="1" applyBorder="1" applyProtection="1">
      <protection locked="0"/>
    </xf>
    <xf numFmtId="0" fontId="12" fillId="3" borderId="48" xfId="0" applyFont="1" applyFill="1" applyBorder="1" applyAlignment="1" applyProtection="1">
      <alignment horizontal="left" wrapText="1" indent="1"/>
      <protection locked="0"/>
    </xf>
    <xf numFmtId="0" fontId="12" fillId="3" borderId="31" xfId="0" applyFont="1" applyFill="1" applyBorder="1" applyAlignment="1" applyProtection="1">
      <alignment horizontal="left" wrapText="1" indent="1"/>
      <protection locked="0"/>
    </xf>
    <xf numFmtId="0" fontId="12" fillId="3" borderId="34" xfId="0" applyFont="1" applyFill="1" applyBorder="1" applyAlignment="1" applyProtection="1">
      <alignment horizontal="left" wrapText="1" indent="1"/>
      <protection locked="0"/>
    </xf>
    <xf numFmtId="0" fontId="77" fillId="2" borderId="6" xfId="0" applyFont="1" applyFill="1" applyBorder="1" applyAlignment="1" applyProtection="1">
      <alignment horizontal="left" wrapText="1" indent="1"/>
      <protection locked="0"/>
    </xf>
    <xf numFmtId="0" fontId="35" fillId="2" borderId="7" xfId="0" applyFont="1" applyFill="1" applyBorder="1" applyAlignment="1" applyProtection="1">
      <alignment horizontal="center"/>
      <protection locked="0"/>
    </xf>
    <xf numFmtId="0" fontId="35" fillId="2" borderId="8" xfId="0" applyFont="1" applyFill="1" applyBorder="1" applyAlignment="1" applyProtection="1">
      <alignment horizontal="center"/>
      <protection locked="0"/>
    </xf>
    <xf numFmtId="0" fontId="6" fillId="0" borderId="0" xfId="0" applyFont="1" applyAlignment="1" applyProtection="1">
      <alignment horizontal="right" wrapText="1" indent="1"/>
      <protection locked="0"/>
    </xf>
    <xf numFmtId="0" fontId="6" fillId="0" borderId="0" xfId="0" applyFont="1" applyAlignment="1" applyProtection="1">
      <alignment horizontal="center"/>
      <protection locked="0"/>
    </xf>
    <xf numFmtId="0" fontId="77" fillId="2" borderId="35" xfId="0" applyFont="1" applyFill="1" applyBorder="1" applyAlignment="1" applyProtection="1">
      <alignment horizontal="right" wrapText="1"/>
      <protection locked="0"/>
    </xf>
    <xf numFmtId="0" fontId="77" fillId="2" borderId="31" xfId="0" applyFont="1" applyFill="1" applyBorder="1" applyAlignment="1" applyProtection="1">
      <alignment horizontal="right" wrapText="1"/>
      <protection locked="0"/>
    </xf>
    <xf numFmtId="0" fontId="77" fillId="2" borderId="34" xfId="0" applyFont="1" applyFill="1" applyBorder="1" applyAlignment="1" applyProtection="1">
      <alignment horizontal="right"/>
      <protection locked="0"/>
    </xf>
    <xf numFmtId="0" fontId="34" fillId="2" borderId="19" xfId="0" applyFont="1" applyFill="1" applyBorder="1" applyAlignment="1">
      <alignment horizontal="center"/>
    </xf>
    <xf numFmtId="0" fontId="34" fillId="2" borderId="16" xfId="0" applyFont="1" applyFill="1" applyBorder="1" applyAlignment="1">
      <alignment horizontal="center"/>
    </xf>
    <xf numFmtId="0" fontId="77" fillId="2" borderId="45" xfId="0" applyFont="1" applyFill="1" applyBorder="1" applyAlignment="1" applyProtection="1">
      <alignment horizontal="center" vertical="center"/>
      <protection locked="0"/>
    </xf>
    <xf numFmtId="0" fontId="10" fillId="3" borderId="48" xfId="0" applyFont="1" applyFill="1" applyBorder="1" applyAlignment="1" applyProtection="1">
      <alignment horizontal="left" wrapText="1" indent="1"/>
      <protection locked="0"/>
    </xf>
    <xf numFmtId="0" fontId="10" fillId="3" borderId="31" xfId="0" applyFont="1" applyFill="1" applyBorder="1" applyAlignment="1" applyProtection="1">
      <alignment horizontal="left" wrapText="1" indent="1"/>
      <protection locked="0"/>
    </xf>
    <xf numFmtId="0" fontId="10" fillId="3" borderId="34" xfId="0" applyFont="1" applyFill="1" applyBorder="1" applyAlignment="1" applyProtection="1">
      <alignment horizontal="left" wrapText="1" indent="1"/>
      <protection locked="0"/>
    </xf>
    <xf numFmtId="0" fontId="34" fillId="2" borderId="17" xfId="0" applyFont="1" applyFill="1" applyBorder="1" applyAlignment="1" applyProtection="1">
      <alignment horizontal="right" indent="1"/>
      <protection locked="0"/>
    </xf>
    <xf numFmtId="0" fontId="34" fillId="2" borderId="18" xfId="0" applyFont="1" applyFill="1" applyBorder="1" applyAlignment="1" applyProtection="1">
      <alignment horizontal="center"/>
      <protection locked="0"/>
    </xf>
    <xf numFmtId="0" fontId="17" fillId="0" borderId="0" xfId="0" applyFont="1" applyAlignment="1" applyProtection="1">
      <alignment vertical="top"/>
      <protection locked="0"/>
    </xf>
    <xf numFmtId="0" fontId="12" fillId="3" borderId="31" xfId="0" applyFont="1" applyFill="1" applyBorder="1" applyAlignment="1" applyProtection="1">
      <alignment horizontal="left" vertical="top" wrapText="1" indent="1"/>
      <protection locked="0"/>
    </xf>
    <xf numFmtId="0" fontId="12" fillId="3" borderId="84" xfId="0" applyFont="1" applyFill="1" applyBorder="1" applyAlignment="1" applyProtection="1">
      <alignment horizontal="left" wrapText="1" indent="1"/>
      <protection locked="0"/>
    </xf>
    <xf numFmtId="0" fontId="34" fillId="2" borderId="14" xfId="0" applyFont="1" applyFill="1" applyBorder="1" applyAlignment="1" applyProtection="1">
      <alignment horizontal="right" indent="1"/>
      <protection locked="0"/>
    </xf>
    <xf numFmtId="0" fontId="77" fillId="2" borderId="17" xfId="0" applyFont="1" applyFill="1" applyBorder="1" applyAlignment="1" applyProtection="1">
      <alignment horizontal="right" indent="1"/>
      <protection locked="0"/>
    </xf>
    <xf numFmtId="0" fontId="34" fillId="2" borderId="36" xfId="0" applyFont="1" applyFill="1" applyBorder="1" applyAlignment="1" applyProtection="1">
      <alignment horizontal="center" vertical="center"/>
      <protection locked="0"/>
    </xf>
    <xf numFmtId="0" fontId="10" fillId="3" borderId="45" xfId="0" applyFont="1" applyFill="1" applyBorder="1" applyAlignment="1" applyProtection="1">
      <alignment horizontal="left" wrapText="1" indent="1"/>
      <protection locked="0"/>
    </xf>
    <xf numFmtId="0" fontId="10" fillId="3" borderId="13" xfId="0" applyFont="1" applyFill="1" applyBorder="1" applyAlignment="1" applyProtection="1">
      <alignment horizontal="left" wrapText="1" indent="1"/>
      <protection locked="0"/>
    </xf>
    <xf numFmtId="0" fontId="77" fillId="2" borderId="39" xfId="0" applyFont="1" applyFill="1" applyBorder="1" applyAlignment="1" applyProtection="1">
      <alignment horizontal="left" indent="1"/>
      <protection locked="0"/>
    </xf>
    <xf numFmtId="0" fontId="35" fillId="2" borderId="40" xfId="0" applyFont="1" applyFill="1" applyBorder="1" applyProtection="1">
      <protection locked="0"/>
    </xf>
    <xf numFmtId="0" fontId="35" fillId="2" borderId="37" xfId="0" applyFont="1" applyFill="1" applyBorder="1" applyProtection="1">
      <protection locked="0"/>
    </xf>
    <xf numFmtId="0" fontId="12" fillId="3" borderId="13" xfId="0" applyFont="1" applyFill="1" applyBorder="1" applyAlignment="1" applyProtection="1">
      <alignment horizontal="left" vertical="top" wrapText="1" indent="1"/>
      <protection locked="0"/>
    </xf>
    <xf numFmtId="10" fontId="25" fillId="0" borderId="0" xfId="4" applyNumberFormat="1" applyFont="1"/>
    <xf numFmtId="10" fontId="34" fillId="0" borderId="0" xfId="4" applyNumberFormat="1" applyFont="1" applyAlignment="1">
      <alignment horizontal="right" indent="1"/>
    </xf>
    <xf numFmtId="10" fontId="33" fillId="0" borderId="0" xfId="4" applyNumberFormat="1" applyFont="1" applyAlignment="1">
      <alignment horizontal="right" indent="1"/>
    </xf>
    <xf numFmtId="0" fontId="5" fillId="3" borderId="136" xfId="0" applyFont="1" applyFill="1" applyBorder="1" applyAlignment="1" applyProtection="1">
      <alignment horizontal="left" wrapText="1" indent="2"/>
      <protection locked="0"/>
    </xf>
    <xf numFmtId="0" fontId="5" fillId="3" borderId="13" xfId="0" applyFont="1" applyFill="1" applyBorder="1" applyAlignment="1" applyProtection="1">
      <alignment horizontal="left" wrapText="1" indent="2"/>
      <protection locked="0"/>
    </xf>
    <xf numFmtId="0" fontId="5" fillId="3" borderId="13" xfId="0" applyFont="1" applyFill="1" applyBorder="1" applyAlignment="1" applyProtection="1">
      <alignment horizontal="left" indent="2"/>
      <protection locked="0"/>
    </xf>
    <xf numFmtId="0" fontId="5" fillId="3" borderId="12" xfId="0" applyFont="1" applyFill="1" applyBorder="1" applyAlignment="1" applyProtection="1">
      <alignment horizontal="left" wrapText="1" indent="2"/>
      <protection locked="0"/>
    </xf>
    <xf numFmtId="0" fontId="77" fillId="2" borderId="13" xfId="0" applyFont="1" applyFill="1" applyBorder="1" applyAlignment="1" applyProtection="1">
      <alignment horizontal="right" wrapText="1" indent="2"/>
      <protection locked="0"/>
    </xf>
    <xf numFmtId="0" fontId="17" fillId="0" borderId="0" xfId="0" applyFont="1" applyAlignment="1" applyProtection="1">
      <alignment horizontal="left" vertical="top" wrapText="1"/>
      <protection locked="0"/>
    </xf>
    <xf numFmtId="0" fontId="28" fillId="0" borderId="0" xfId="0" applyFont="1" applyAlignment="1" applyProtection="1">
      <alignment horizontal="center" vertical="top"/>
      <protection locked="0"/>
    </xf>
    <xf numFmtId="0" fontId="6" fillId="0" borderId="0" xfId="0" applyFont="1" applyAlignment="1" applyProtection="1">
      <alignment horizontal="right" wrapText="1" indent="2"/>
      <protection locked="0"/>
    </xf>
    <xf numFmtId="0" fontId="34" fillId="2" borderId="36" xfId="0" applyFont="1" applyFill="1" applyBorder="1" applyAlignment="1">
      <alignment horizontal="center"/>
    </xf>
    <xf numFmtId="10" fontId="82" fillId="0" borderId="0" xfId="4" applyNumberFormat="1" applyFont="1" applyAlignment="1">
      <alignment horizontal="center" vertical="top"/>
    </xf>
    <xf numFmtId="0" fontId="7" fillId="0" borderId="0" xfId="0" applyFont="1" applyAlignment="1" applyProtection="1">
      <alignment vertical="top"/>
      <protection locked="0"/>
    </xf>
    <xf numFmtId="0" fontId="77" fillId="2" borderId="45" xfId="0" applyFont="1" applyFill="1" applyBorder="1" applyAlignment="1" applyProtection="1">
      <alignment horizontal="right" vertical="center" wrapText="1" indent="1"/>
      <protection locked="0"/>
    </xf>
    <xf numFmtId="3" fontId="34" fillId="2" borderId="14" xfId="0" applyNumberFormat="1" applyFont="1" applyFill="1" applyBorder="1" applyAlignment="1" applyProtection="1">
      <alignment horizontal="center" vertical="center" wrapText="1"/>
      <protection locked="0"/>
    </xf>
    <xf numFmtId="3" fontId="34" fillId="2" borderId="15" xfId="0" applyNumberFormat="1" applyFont="1" applyFill="1" applyBorder="1" applyAlignment="1" applyProtection="1">
      <alignment horizontal="center" vertical="center" wrapText="1"/>
      <protection locked="0"/>
    </xf>
    <xf numFmtId="3" fontId="34" fillId="2" borderId="16" xfId="0" applyNumberFormat="1" applyFont="1" applyFill="1" applyBorder="1" applyAlignment="1" applyProtection="1">
      <alignment horizontal="center" vertical="center" wrapText="1"/>
      <protection locked="0"/>
    </xf>
    <xf numFmtId="3" fontId="34" fillId="2" borderId="106" xfId="0" applyNumberFormat="1" applyFont="1" applyFill="1" applyBorder="1" applyAlignment="1" applyProtection="1">
      <alignment horizontal="center" vertical="center" wrapText="1"/>
      <protection locked="0"/>
    </xf>
    <xf numFmtId="10" fontId="34" fillId="0" borderId="0" xfId="4" applyNumberFormat="1" applyFont="1" applyAlignment="1" applyProtection="1">
      <alignment horizontal="center" vertical="center" wrapText="1"/>
      <protection locked="0"/>
    </xf>
    <xf numFmtId="10" fontId="34" fillId="0" borderId="12" xfId="4" applyNumberFormat="1" applyFont="1" applyBorder="1" applyAlignment="1" applyProtection="1">
      <alignment horizontal="center" vertical="center" wrapText="1"/>
      <protection locked="0"/>
    </xf>
    <xf numFmtId="0" fontId="12" fillId="3" borderId="54" xfId="0" applyFont="1" applyFill="1" applyBorder="1" applyAlignment="1" applyProtection="1">
      <alignment horizontal="left" vertical="center" wrapText="1" indent="1"/>
      <protection locked="0"/>
    </xf>
    <xf numFmtId="0" fontId="12" fillId="3" borderId="39" xfId="0" applyFont="1" applyFill="1" applyBorder="1" applyAlignment="1" applyProtection="1">
      <alignment horizontal="left" vertical="center" wrapText="1" indent="1"/>
      <protection locked="0"/>
    </xf>
    <xf numFmtId="0" fontId="12" fillId="3" borderId="83" xfId="0" applyFont="1" applyFill="1" applyBorder="1" applyAlignment="1" applyProtection="1">
      <alignment horizontal="left" vertical="center" wrapText="1" indent="1"/>
      <protection locked="0"/>
    </xf>
    <xf numFmtId="0" fontId="12" fillId="3" borderId="54" xfId="0" applyFont="1" applyFill="1" applyBorder="1" applyAlignment="1" applyProtection="1">
      <alignment horizontal="left" indent="1"/>
      <protection locked="0"/>
    </xf>
    <xf numFmtId="0" fontId="34" fillId="2" borderId="12" xfId="0" applyFont="1" applyFill="1" applyBorder="1" applyAlignment="1" applyProtection="1">
      <alignment horizontal="right" vertical="center" wrapText="1" indent="1"/>
      <protection locked="0"/>
    </xf>
    <xf numFmtId="0" fontId="34" fillId="2" borderId="39" xfId="0" applyFont="1" applyFill="1" applyBorder="1" applyAlignment="1" applyProtection="1">
      <alignment horizontal="right" vertical="center" wrapText="1" indent="1"/>
      <protection locked="0"/>
    </xf>
    <xf numFmtId="3" fontId="34" fillId="2" borderId="15" xfId="0" applyNumberFormat="1" applyFont="1" applyFill="1" applyBorder="1" applyAlignment="1">
      <alignment horizontal="center" vertical="center" wrapText="1"/>
    </xf>
    <xf numFmtId="3" fontId="34" fillId="2" borderId="14" xfId="0" applyNumberFormat="1" applyFont="1" applyFill="1" applyBorder="1" applyAlignment="1">
      <alignment horizontal="center" vertical="center" wrapText="1"/>
    </xf>
    <xf numFmtId="3" fontId="34" fillId="2" borderId="84" xfId="0" applyNumberFormat="1" applyFont="1" applyFill="1" applyBorder="1" applyAlignment="1">
      <alignment horizontal="center" vertical="center" wrapText="1"/>
    </xf>
    <xf numFmtId="3" fontId="34" fillId="2" borderId="31" xfId="0" applyNumberFormat="1" applyFont="1" applyFill="1" applyBorder="1" applyAlignment="1">
      <alignment horizontal="center" vertical="center" wrapText="1"/>
    </xf>
    <xf numFmtId="3" fontId="34" fillId="2" borderId="106" xfId="0" applyNumberFormat="1" applyFont="1" applyFill="1" applyBorder="1" applyAlignment="1">
      <alignment horizontal="center" vertical="center" wrapText="1"/>
    </xf>
    <xf numFmtId="3" fontId="34" fillId="2" borderId="68" xfId="0" applyNumberFormat="1" applyFont="1" applyFill="1" applyBorder="1" applyAlignment="1">
      <alignment horizontal="center" vertical="center" wrapText="1"/>
    </xf>
    <xf numFmtId="3" fontId="34" fillId="2" borderId="37" xfId="0" applyNumberFormat="1" applyFont="1" applyFill="1" applyBorder="1" applyAlignment="1">
      <alignment horizontal="center" vertical="center" wrapText="1"/>
    </xf>
    <xf numFmtId="3" fontId="34" fillId="2" borderId="16" xfId="0" applyNumberFormat="1" applyFont="1" applyFill="1" applyBorder="1" applyAlignment="1">
      <alignment horizontal="center" vertical="center" wrapText="1"/>
    </xf>
    <xf numFmtId="3" fontId="34" fillId="2" borderId="70" xfId="0" applyNumberFormat="1" applyFont="1" applyFill="1" applyBorder="1" applyAlignment="1">
      <alignment horizontal="center" vertical="center" wrapText="1"/>
    </xf>
    <xf numFmtId="3" fontId="34" fillId="2" borderId="85" xfId="0" applyNumberFormat="1" applyFont="1" applyFill="1" applyBorder="1" applyAlignment="1">
      <alignment horizontal="center" vertical="center" wrapText="1"/>
    </xf>
    <xf numFmtId="3" fontId="34" fillId="2" borderId="28" xfId="0" applyNumberFormat="1" applyFont="1" applyFill="1" applyBorder="1" applyAlignment="1">
      <alignment horizontal="center" vertical="center" wrapText="1"/>
    </xf>
    <xf numFmtId="0" fontId="41" fillId="0" borderId="0" xfId="0" applyFont="1" applyProtection="1">
      <protection locked="0"/>
    </xf>
    <xf numFmtId="0" fontId="35" fillId="0" borderId="0" xfId="0" applyFont="1" applyProtection="1">
      <protection locked="0"/>
    </xf>
    <xf numFmtId="0" fontId="35" fillId="0" borderId="0" xfId="0" applyFont="1" applyAlignment="1" applyProtection="1">
      <alignment horizontal="left" vertical="top"/>
      <protection locked="0"/>
    </xf>
    <xf numFmtId="0" fontId="41" fillId="0" borderId="0" xfId="0" applyFont="1" applyAlignment="1" applyProtection="1">
      <alignment horizontal="left" vertical="top"/>
      <protection locked="0"/>
    </xf>
    <xf numFmtId="0" fontId="12" fillId="3" borderId="54" xfId="0" applyFont="1" applyFill="1" applyBorder="1" applyAlignment="1" applyProtection="1">
      <alignment horizontal="left" vertical="center" wrapText="1" indent="2"/>
      <protection locked="0"/>
    </xf>
    <xf numFmtId="0" fontId="12" fillId="3" borderId="39" xfId="0" applyFont="1" applyFill="1" applyBorder="1" applyAlignment="1" applyProtection="1">
      <alignment horizontal="left" vertical="center" wrapText="1" indent="2"/>
      <protection locked="0"/>
    </xf>
    <xf numFmtId="0" fontId="12" fillId="3" borderId="83" xfId="0" applyFont="1" applyFill="1" applyBorder="1" applyAlignment="1" applyProtection="1">
      <alignment horizontal="left" vertical="center" wrapText="1" indent="2"/>
      <protection locked="0"/>
    </xf>
    <xf numFmtId="0" fontId="12" fillId="3" borderId="52" xfId="0" applyFont="1" applyFill="1" applyBorder="1" applyAlignment="1" applyProtection="1">
      <alignment horizontal="left" vertical="center" wrapText="1" indent="2"/>
      <protection locked="0"/>
    </xf>
    <xf numFmtId="0" fontId="12" fillId="3" borderId="101" xfId="0" applyFont="1" applyFill="1" applyBorder="1" applyAlignment="1" applyProtection="1">
      <alignment horizontal="left" vertical="center" wrapText="1" indent="1"/>
      <protection locked="0"/>
    </xf>
    <xf numFmtId="0" fontId="34" fillId="2" borderId="54" xfId="0" applyFont="1" applyFill="1" applyBorder="1" applyAlignment="1" applyProtection="1">
      <alignment horizontal="right" vertical="center" wrapText="1" indent="1"/>
      <protection locked="0"/>
    </xf>
    <xf numFmtId="0" fontId="34" fillId="2" borderId="13" xfId="0" applyFont="1" applyFill="1" applyBorder="1" applyAlignment="1" applyProtection="1">
      <alignment horizontal="right" vertical="center" wrapText="1" indent="1"/>
      <protection locked="0"/>
    </xf>
    <xf numFmtId="0" fontId="34" fillId="2" borderId="48" xfId="0" applyFont="1" applyFill="1" applyBorder="1" applyAlignment="1">
      <alignment horizontal="center" vertical="center" wrapText="1"/>
    </xf>
    <xf numFmtId="0" fontId="34" fillId="2" borderId="45" xfId="0" applyFont="1" applyFill="1" applyBorder="1" applyAlignment="1">
      <alignment horizontal="center" vertical="center" wrapText="1"/>
    </xf>
    <xf numFmtId="0" fontId="34" fillId="2" borderId="49" xfId="0" applyFont="1" applyFill="1" applyBorder="1" applyAlignment="1">
      <alignment horizontal="center" vertical="center" wrapText="1"/>
    </xf>
    <xf numFmtId="0" fontId="34" fillId="2" borderId="56" xfId="0" applyFont="1" applyFill="1" applyBorder="1" applyAlignment="1">
      <alignment horizontal="center" vertical="center" wrapText="1"/>
    </xf>
    <xf numFmtId="0" fontId="34" fillId="2" borderId="106" xfId="0" applyFont="1" applyFill="1" applyBorder="1" applyAlignment="1">
      <alignment horizontal="center" vertical="center" wrapText="1"/>
    </xf>
    <xf numFmtId="0" fontId="34" fillId="2" borderId="16" xfId="0" applyFont="1" applyFill="1" applyBorder="1" applyAlignment="1">
      <alignment horizontal="center" vertical="center" wrapText="1"/>
    </xf>
    <xf numFmtId="0" fontId="41" fillId="0" borderId="0" xfId="0" applyFont="1"/>
    <xf numFmtId="0" fontId="77" fillId="2" borderId="82" xfId="0" applyFont="1" applyFill="1" applyBorder="1" applyAlignment="1" applyProtection="1">
      <alignment horizontal="center" vertical="center" wrapText="1"/>
      <protection locked="0"/>
    </xf>
    <xf numFmtId="0" fontId="77" fillId="2" borderId="53" xfId="0" applyFont="1" applyFill="1" applyBorder="1" applyAlignment="1" applyProtection="1">
      <alignment horizontal="center" vertical="center" wrapText="1"/>
      <protection locked="0"/>
    </xf>
    <xf numFmtId="0" fontId="34" fillId="2" borderId="17" xfId="0" applyFont="1" applyFill="1" applyBorder="1" applyAlignment="1" applyProtection="1">
      <alignment horizontal="center" vertical="center" wrapText="1"/>
      <protection locked="0"/>
    </xf>
    <xf numFmtId="0" fontId="12" fillId="3" borderId="57" xfId="0" applyFont="1" applyFill="1" applyBorder="1" applyAlignment="1" applyProtection="1">
      <alignment horizontal="left" vertical="center" indent="1"/>
      <protection locked="0"/>
    </xf>
    <xf numFmtId="0" fontId="12" fillId="3" borderId="44" xfId="0" applyFont="1" applyFill="1" applyBorder="1" applyAlignment="1" applyProtection="1">
      <alignment horizontal="left" vertical="center" indent="1"/>
      <protection locked="0"/>
    </xf>
    <xf numFmtId="0" fontId="12" fillId="3" borderId="46" xfId="0" applyFont="1" applyFill="1" applyBorder="1" applyAlignment="1" applyProtection="1">
      <alignment horizontal="left" vertical="center" indent="1"/>
      <protection locked="0"/>
    </xf>
    <xf numFmtId="0" fontId="12" fillId="3" borderId="149" xfId="0" applyFont="1" applyFill="1" applyBorder="1" applyAlignment="1" applyProtection="1">
      <alignment horizontal="left" vertical="center" wrapText="1" indent="1"/>
      <protection locked="0"/>
    </xf>
    <xf numFmtId="0" fontId="34" fillId="2" borderId="19" xfId="0" applyFont="1" applyFill="1" applyBorder="1" applyAlignment="1">
      <alignment horizontal="center" vertical="center" wrapText="1"/>
    </xf>
    <xf numFmtId="0" fontId="34" fillId="2" borderId="85" xfId="0" applyFont="1" applyFill="1" applyBorder="1" applyAlignment="1">
      <alignment horizontal="center" vertical="center" wrapText="1"/>
    </xf>
    <xf numFmtId="0" fontId="34" fillId="2" borderId="101" xfId="0" applyFont="1" applyFill="1" applyBorder="1" applyAlignment="1">
      <alignment horizontal="center" vertical="center" wrapText="1"/>
    </xf>
    <xf numFmtId="0" fontId="34" fillId="2" borderId="54" xfId="0" applyFont="1" applyFill="1" applyBorder="1" applyAlignment="1">
      <alignment horizontal="center" vertical="center" wrapText="1"/>
    </xf>
    <xf numFmtId="0" fontId="34" fillId="2" borderId="15" xfId="0" applyFont="1" applyFill="1" applyBorder="1" applyAlignment="1" applyProtection="1">
      <alignment horizontal="center"/>
      <protection locked="0"/>
    </xf>
    <xf numFmtId="0" fontId="5" fillId="3" borderId="45" xfId="0" applyFont="1" applyFill="1" applyBorder="1" applyAlignment="1" applyProtection="1">
      <alignment horizontal="left" wrapText="1" indent="1"/>
      <protection locked="0"/>
    </xf>
    <xf numFmtId="0" fontId="34" fillId="0" borderId="0" xfId="0" applyFont="1" applyAlignment="1" applyProtection="1">
      <alignment vertical="center" wrapText="1"/>
      <protection locked="0"/>
    </xf>
    <xf numFmtId="0" fontId="5" fillId="3" borderId="13" xfId="0" applyFont="1" applyFill="1" applyBorder="1" applyAlignment="1" applyProtection="1">
      <alignment horizontal="left" wrapText="1" indent="1"/>
      <protection locked="0"/>
    </xf>
    <xf numFmtId="10" fontId="6" fillId="0" borderId="0" xfId="0" applyNumberFormat="1" applyFont="1" applyAlignment="1" applyProtection="1">
      <alignment vertical="center" wrapText="1"/>
      <protection locked="0"/>
    </xf>
    <xf numFmtId="0" fontId="5" fillId="3" borderId="32" xfId="0" applyFont="1" applyFill="1" applyBorder="1" applyAlignment="1" applyProtection="1">
      <alignment horizontal="left" wrapText="1" indent="1"/>
      <protection locked="0"/>
    </xf>
    <xf numFmtId="0" fontId="77" fillId="2" borderId="151" xfId="0" applyFont="1" applyFill="1" applyBorder="1" applyAlignment="1" applyProtection="1">
      <alignment horizontal="right" vertical="center" wrapText="1" indent="1"/>
      <protection locked="0"/>
    </xf>
    <xf numFmtId="9" fontId="34" fillId="2" borderId="45" xfId="4" applyFont="1" applyFill="1" applyBorder="1" applyAlignment="1">
      <alignment horizontal="center" vertical="center" wrapText="1"/>
    </xf>
    <xf numFmtId="9" fontId="34" fillId="2" borderId="15" xfId="4" applyFont="1" applyFill="1" applyBorder="1" applyAlignment="1">
      <alignment horizontal="center"/>
    </xf>
    <xf numFmtId="0" fontId="77" fillId="2" borderId="151" xfId="0" applyFont="1" applyFill="1" applyBorder="1" applyAlignment="1">
      <alignment horizontal="center" vertical="center" wrapText="1"/>
    </xf>
    <xf numFmtId="10" fontId="34" fillId="0" borderId="0" xfId="0" applyNumberFormat="1" applyFont="1" applyAlignment="1">
      <alignment horizontal="center" vertical="center" wrapText="1"/>
    </xf>
    <xf numFmtId="0" fontId="5" fillId="3" borderId="21" xfId="0" applyFont="1" applyFill="1" applyBorder="1" applyAlignment="1" applyProtection="1">
      <alignment horizontal="left" wrapText="1" indent="1"/>
      <protection locked="0"/>
    </xf>
    <xf numFmtId="0" fontId="77" fillId="2" borderId="13" xfId="0" applyFont="1" applyFill="1" applyBorder="1" applyAlignment="1" applyProtection="1">
      <alignment horizontal="right" vertical="center" wrapText="1" indent="1"/>
      <protection locked="0"/>
    </xf>
    <xf numFmtId="0" fontId="34" fillId="2" borderId="15" xfId="5" applyNumberFormat="1" applyFont="1" applyFill="1" applyBorder="1" applyAlignment="1">
      <alignment horizontal="center"/>
    </xf>
    <xf numFmtId="0" fontId="74" fillId="2" borderId="13"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6" fillId="3" borderId="13" xfId="0" applyFont="1" applyFill="1" applyBorder="1" applyAlignment="1" applyProtection="1">
      <alignment horizontal="center"/>
      <protection locked="0"/>
    </xf>
    <xf numFmtId="0" fontId="34" fillId="2" borderId="13" xfId="0" applyFont="1" applyFill="1" applyBorder="1" applyAlignment="1" applyProtection="1">
      <alignment horizontal="center" wrapText="1"/>
      <protection locked="0"/>
    </xf>
    <xf numFmtId="0" fontId="6" fillId="3" borderId="13" xfId="0" applyFont="1" applyFill="1" applyBorder="1" applyAlignment="1" applyProtection="1">
      <alignment horizontal="center" wrapText="1"/>
      <protection locked="0"/>
    </xf>
    <xf numFmtId="10" fontId="5" fillId="3" borderId="13" xfId="4" applyNumberFormat="1" applyFont="1" applyFill="1" applyBorder="1" applyAlignment="1">
      <alignment horizontal="center"/>
    </xf>
    <xf numFmtId="9" fontId="34" fillId="2" borderId="13" xfId="4" applyFont="1" applyFill="1" applyBorder="1" applyAlignment="1">
      <alignment horizontal="center" vertical="center" wrapText="1"/>
    </xf>
    <xf numFmtId="0" fontId="34" fillId="2" borderId="13" xfId="0" applyFont="1" applyFill="1" applyBorder="1" applyAlignment="1" applyProtection="1">
      <alignment horizontal="center" vertical="top" wrapText="1"/>
      <protection locked="0"/>
    </xf>
    <xf numFmtId="0" fontId="83" fillId="0" borderId="0" xfId="0" applyFont="1" applyAlignment="1" applyProtection="1">
      <alignment horizontal="center" vertical="center" wrapText="1"/>
      <protection locked="0"/>
    </xf>
    <xf numFmtId="0" fontId="83" fillId="0" borderId="0" xfId="0" applyFont="1" applyAlignment="1" applyProtection="1">
      <alignment vertical="top"/>
      <protection locked="0"/>
    </xf>
    <xf numFmtId="10" fontId="35" fillId="0" borderId="0" xfId="4" applyNumberFormat="1" applyFont="1" applyAlignment="1">
      <alignment horizontal="center" vertical="center" wrapText="1"/>
    </xf>
    <xf numFmtId="10" fontId="35" fillId="0" borderId="0" xfId="0" applyNumberFormat="1" applyFont="1" applyAlignment="1">
      <alignment horizontal="center" vertical="center" wrapText="1"/>
    </xf>
    <xf numFmtId="9" fontId="34" fillId="2" borderId="13" xfId="4" applyFont="1" applyFill="1" applyBorder="1" applyAlignment="1">
      <alignment horizontal="center"/>
    </xf>
    <xf numFmtId="0" fontId="34" fillId="2" borderId="13" xfId="0" applyFont="1" applyFill="1" applyBorder="1" applyAlignment="1" applyProtection="1">
      <alignment horizontal="center" vertical="center" textRotation="90" wrapText="1"/>
      <protection locked="0"/>
    </xf>
    <xf numFmtId="0" fontId="34" fillId="2" borderId="21" xfId="0" applyFont="1" applyFill="1" applyBorder="1" applyAlignment="1" applyProtection="1">
      <alignment horizontal="right" wrapText="1" indent="1"/>
      <protection locked="0"/>
    </xf>
    <xf numFmtId="0" fontId="74" fillId="2" borderId="140" xfId="0" applyFont="1" applyFill="1" applyBorder="1" applyAlignment="1" applyProtection="1">
      <alignment horizontal="center" vertical="center" wrapText="1"/>
      <protection locked="0"/>
    </xf>
    <xf numFmtId="0" fontId="34" fillId="2" borderId="142" xfId="0" applyFont="1" applyFill="1" applyBorder="1" applyAlignment="1" applyProtection="1">
      <alignment horizontal="center" vertical="center" textRotation="90" wrapText="1"/>
      <protection locked="0"/>
    </xf>
    <xf numFmtId="0" fontId="5" fillId="3" borderId="13" xfId="0" applyFont="1" applyFill="1" applyBorder="1" applyAlignment="1" applyProtection="1">
      <alignment vertical="center"/>
      <protection locked="0"/>
    </xf>
    <xf numFmtId="0" fontId="5" fillId="3" borderId="13" xfId="0" applyFont="1" applyFill="1" applyBorder="1" applyAlignment="1" applyProtection="1">
      <alignment horizontal="justify" vertical="center"/>
      <protection locked="0"/>
    </xf>
    <xf numFmtId="0" fontId="5" fillId="3" borderId="13" xfId="0" applyFont="1" applyFill="1" applyBorder="1" applyProtection="1">
      <protection locked="0"/>
    </xf>
    <xf numFmtId="0" fontId="5" fillId="3" borderId="13" xfId="0" applyFont="1" applyFill="1" applyBorder="1" applyAlignment="1" applyProtection="1">
      <alignment wrapText="1"/>
      <protection locked="0"/>
    </xf>
    <xf numFmtId="37" fontId="77" fillId="6" borderId="13" xfId="0" applyNumberFormat="1" applyFont="1" applyFill="1" applyBorder="1" applyAlignment="1" applyProtection="1">
      <alignment horizontal="right" indent="1"/>
      <protection locked="0"/>
    </xf>
    <xf numFmtId="0" fontId="77" fillId="2" borderId="13" xfId="0" applyFont="1" applyFill="1" applyBorder="1" applyAlignment="1" applyProtection="1">
      <alignment horizontal="right" vertical="center" indent="1"/>
      <protection locked="0"/>
    </xf>
    <xf numFmtId="0" fontId="11" fillId="0" borderId="0" xfId="0" applyFont="1" applyAlignment="1" applyProtection="1">
      <alignment horizontal="justify" vertical="top"/>
      <protection locked="0"/>
    </xf>
    <xf numFmtId="0" fontId="79" fillId="4" borderId="13" xfId="0" applyFont="1" applyFill="1" applyBorder="1" applyAlignment="1">
      <alignment horizontal="center"/>
    </xf>
    <xf numFmtId="0" fontId="79" fillId="2" borderId="13" xfId="0" applyFont="1" applyFill="1" applyBorder="1" applyAlignment="1">
      <alignment horizontal="center"/>
    </xf>
    <xf numFmtId="0" fontId="80" fillId="2" borderId="13" xfId="0" applyFont="1" applyFill="1" applyBorder="1" applyAlignment="1">
      <alignment horizontal="center" vertical="center"/>
    </xf>
    <xf numFmtId="165" fontId="77" fillId="2" borderId="13" xfId="4" applyNumberFormat="1" applyFont="1" applyFill="1" applyBorder="1" applyAlignment="1">
      <alignment horizontal="center"/>
    </xf>
    <xf numFmtId="0" fontId="34" fillId="2" borderId="13" xfId="0" applyFont="1" applyFill="1" applyBorder="1" applyAlignment="1" applyProtection="1">
      <alignment vertical="center"/>
      <protection locked="0"/>
    </xf>
    <xf numFmtId="0" fontId="5" fillId="3" borderId="13" xfId="0" applyFont="1" applyFill="1" applyBorder="1" applyAlignment="1" applyProtection="1">
      <alignment horizontal="left" vertical="center"/>
      <protection locked="0"/>
    </xf>
    <xf numFmtId="0" fontId="5" fillId="3" borderId="13" xfId="0" applyFont="1" applyFill="1" applyBorder="1" applyAlignment="1" applyProtection="1">
      <alignment horizontal="left" vertical="center" wrapText="1"/>
      <protection locked="0"/>
    </xf>
    <xf numFmtId="0" fontId="34" fillId="2" borderId="13" xfId="0" applyFont="1" applyFill="1" applyBorder="1" applyAlignment="1" applyProtection="1">
      <alignment horizontal="justify" vertical="center"/>
      <protection locked="0"/>
    </xf>
    <xf numFmtId="0" fontId="5" fillId="3" borderId="13" xfId="0" applyFont="1" applyFill="1" applyBorder="1" applyAlignment="1" applyProtection="1">
      <alignment vertical="center" wrapText="1"/>
      <protection locked="0"/>
    </xf>
    <xf numFmtId="37" fontId="77" fillId="2" borderId="13" xfId="0" applyNumberFormat="1" applyFont="1" applyFill="1" applyBorder="1" applyAlignment="1" applyProtection="1">
      <alignment horizontal="right" indent="1"/>
      <protection locked="0"/>
    </xf>
    <xf numFmtId="0" fontId="23" fillId="0" borderId="0" xfId="0" applyFont="1" applyAlignment="1" applyProtection="1">
      <alignment horizontal="justify" vertical="top"/>
      <protection locked="0"/>
    </xf>
    <xf numFmtId="0" fontId="32" fillId="0" borderId="0" xfId="0" applyFont="1" applyProtection="1">
      <protection locked="0"/>
    </xf>
    <xf numFmtId="0" fontId="77" fillId="2" borderId="13" xfId="0" applyFont="1" applyFill="1" applyBorder="1" applyAlignment="1" applyProtection="1">
      <alignment vertical="center"/>
      <protection locked="0"/>
    </xf>
    <xf numFmtId="0" fontId="22" fillId="3" borderId="39" xfId="0" applyFont="1" applyFill="1" applyBorder="1" applyProtection="1">
      <protection locked="0"/>
    </xf>
    <xf numFmtId="1" fontId="31" fillId="3" borderId="13" xfId="0" applyNumberFormat="1" applyFont="1" applyFill="1" applyBorder="1" applyProtection="1">
      <protection locked="0"/>
    </xf>
    <xf numFmtId="10" fontId="31" fillId="3" borderId="13" xfId="4" applyNumberFormat="1" applyFont="1" applyFill="1" applyBorder="1" applyAlignment="1" applyProtection="1">
      <alignment horizontal="right" wrapText="1" indent="1"/>
      <protection locked="0"/>
    </xf>
    <xf numFmtId="1" fontId="31" fillId="3" borderId="13" xfId="1" applyNumberFormat="1" applyFont="1" applyFill="1" applyBorder="1" applyAlignment="1" applyProtection="1">
      <alignment horizontal="right" wrapText="1" indent="1"/>
      <protection locked="0"/>
    </xf>
    <xf numFmtId="10" fontId="31" fillId="3" borderId="13" xfId="4" applyNumberFormat="1" applyFont="1" applyFill="1" applyBorder="1" applyAlignment="1" applyProtection="1">
      <alignment horizontal="right" indent="2"/>
      <protection locked="0"/>
    </xf>
    <xf numFmtId="1" fontId="31" fillId="3" borderId="13" xfId="0" applyNumberFormat="1" applyFont="1" applyFill="1" applyBorder="1" applyAlignment="1" applyProtection="1">
      <alignment horizontal="right" indent="2"/>
      <protection locked="0"/>
    </xf>
    <xf numFmtId="1" fontId="31" fillId="3" borderId="13" xfId="0" applyNumberFormat="1" applyFont="1" applyFill="1" applyBorder="1" applyAlignment="1" applyProtection="1">
      <alignment horizontal="right" indent="1"/>
      <protection locked="0"/>
    </xf>
    <xf numFmtId="10" fontId="31" fillId="3" borderId="13" xfId="4" applyNumberFormat="1" applyFont="1" applyFill="1" applyBorder="1" applyAlignment="1" applyProtection="1">
      <alignment horizontal="right" indent="1"/>
      <protection locked="0"/>
    </xf>
    <xf numFmtId="0" fontId="43" fillId="3" borderId="13" xfId="0" applyFont="1" applyFill="1" applyBorder="1" applyAlignment="1" applyProtection="1">
      <alignment horizontal="left" vertical="center" wrapText="1" indent="1"/>
      <protection locked="0"/>
    </xf>
    <xf numFmtId="1" fontId="43" fillId="3" borderId="13" xfId="0" applyNumberFormat="1" applyFont="1" applyFill="1" applyBorder="1" applyAlignment="1" applyProtection="1">
      <alignment horizontal="center" vertical="center" wrapText="1"/>
      <protection locked="0"/>
    </xf>
    <xf numFmtId="0" fontId="43" fillId="3" borderId="13" xfId="0" applyFont="1" applyFill="1" applyBorder="1" applyAlignment="1" applyProtection="1">
      <alignment horizontal="center" vertical="center" wrapText="1"/>
      <protection locked="0"/>
    </xf>
    <xf numFmtId="1" fontId="7" fillId="3" borderId="13" xfId="0" applyNumberFormat="1" applyFont="1" applyFill="1" applyBorder="1" applyAlignment="1" applyProtection="1">
      <alignment horizontal="center" vertical="center" wrapText="1"/>
      <protection locked="0"/>
    </xf>
    <xf numFmtId="3" fontId="34" fillId="2" borderId="13" xfId="0" applyNumberFormat="1" applyFont="1" applyFill="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0" fontId="31" fillId="3" borderId="13" xfId="0" applyFont="1" applyFill="1" applyBorder="1" applyAlignment="1" applyProtection="1">
      <alignment horizontal="left" vertical="center" wrapText="1" indent="1"/>
      <protection locked="0"/>
    </xf>
    <xf numFmtId="0" fontId="26" fillId="0" borderId="0" xfId="0" applyFont="1" applyAlignment="1" applyProtection="1">
      <alignment horizontal="center" vertical="center"/>
      <protection locked="0"/>
    </xf>
    <xf numFmtId="10" fontId="5" fillId="0" borderId="0" xfId="4" applyNumberFormat="1"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42" fillId="3" borderId="13" xfId="0" applyFont="1" applyFill="1" applyBorder="1" applyAlignment="1">
      <alignment horizontal="center" vertical="center" wrapText="1"/>
    </xf>
    <xf numFmtId="0" fontId="31" fillId="0" borderId="0" xfId="0" applyFont="1" applyAlignment="1" applyProtection="1">
      <alignment horizontal="center" vertical="center"/>
      <protection locked="0"/>
    </xf>
    <xf numFmtId="0" fontId="101" fillId="0" borderId="0" xfId="0" applyFont="1" applyAlignment="1" applyProtection="1">
      <alignment horizontal="center" vertical="center" wrapText="1"/>
      <protection locked="0"/>
    </xf>
    <xf numFmtId="0" fontId="34" fillId="2" borderId="0" xfId="0" applyFont="1" applyFill="1" applyAlignment="1" applyProtection="1">
      <alignment horizontal="right" vertical="center" wrapText="1"/>
      <protection locked="0"/>
    </xf>
    <xf numFmtId="0" fontId="34" fillId="2" borderId="0" xfId="0" applyFont="1" applyFill="1" applyAlignment="1">
      <alignment horizontal="center" vertical="center" wrapText="1"/>
    </xf>
    <xf numFmtId="0" fontId="35" fillId="0" borderId="0" xfId="0" applyFont="1" applyAlignment="1" applyProtection="1">
      <alignment vertical="top"/>
      <protection locked="0"/>
    </xf>
    <xf numFmtId="0" fontId="35" fillId="0" borderId="0" xfId="0" applyFont="1" applyAlignment="1" applyProtection="1">
      <alignment horizontal="center" vertical="center"/>
      <protection locked="0"/>
    </xf>
    <xf numFmtId="0" fontId="44" fillId="2" borderId="13" xfId="0" applyFont="1" applyFill="1" applyBorder="1" applyAlignment="1" applyProtection="1">
      <alignment horizontal="right" vertical="center" wrapText="1"/>
      <protection locked="0"/>
    </xf>
    <xf numFmtId="0" fontId="34" fillId="0" borderId="0" xfId="0" applyFont="1" applyAlignment="1" applyProtection="1">
      <alignment horizontal="center" vertical="center" wrapText="1"/>
      <protection locked="0"/>
    </xf>
    <xf numFmtId="0" fontId="44" fillId="2" borderId="13" xfId="0" applyFont="1" applyFill="1" applyBorder="1" applyAlignment="1">
      <alignment horizontal="center" vertical="center" wrapText="1"/>
    </xf>
    <xf numFmtId="0" fontId="27" fillId="0" borderId="0" xfId="0" applyFont="1" applyAlignment="1" applyProtection="1">
      <alignment horizontal="center" vertical="center"/>
      <protection locked="0"/>
    </xf>
    <xf numFmtId="0" fontId="46" fillId="0" borderId="0" xfId="0" applyFont="1" applyAlignment="1" applyProtection="1">
      <alignment horizontal="left" vertical="center" wrapText="1"/>
      <protection locked="0"/>
    </xf>
    <xf numFmtId="0" fontId="43" fillId="0" borderId="0" xfId="0" applyFont="1" applyAlignment="1" applyProtection="1">
      <alignment horizontal="left" vertical="center" wrapText="1"/>
      <protection locked="0"/>
    </xf>
    <xf numFmtId="0" fontId="34" fillId="2" borderId="13" xfId="0" applyFont="1" applyFill="1" applyBorder="1" applyAlignment="1" applyProtection="1">
      <alignment horizontal="left" vertical="center" wrapText="1" indent="1"/>
      <protection locked="0"/>
    </xf>
    <xf numFmtId="0" fontId="35" fillId="0" borderId="0" xfId="0" applyFont="1" applyAlignment="1" applyProtection="1">
      <alignment horizontal="left" vertical="center" wrapText="1"/>
      <protection locked="0"/>
    </xf>
    <xf numFmtId="166" fontId="34" fillId="2" borderId="13" xfId="0" applyNumberFormat="1" applyFont="1" applyFill="1" applyBorder="1" applyAlignment="1">
      <alignment horizontal="center" vertical="center" wrapText="1"/>
    </xf>
    <xf numFmtId="3" fontId="35" fillId="2" borderId="13" xfId="0" applyNumberFormat="1" applyFont="1" applyFill="1" applyBorder="1" applyAlignment="1">
      <alignment horizontal="center" vertical="center" wrapText="1"/>
    </xf>
    <xf numFmtId="166" fontId="102" fillId="0" borderId="0" xfId="0" applyNumberFormat="1" applyFont="1" applyAlignment="1">
      <alignment horizontal="center" vertical="center" wrapText="1"/>
    </xf>
    <xf numFmtId="0" fontId="35" fillId="0" borderId="0" xfId="0" applyFont="1" applyAlignment="1">
      <alignment horizontal="left" vertical="center" wrapText="1"/>
    </xf>
    <xf numFmtId="0" fontId="33" fillId="2" borderId="13" xfId="0" applyFont="1" applyFill="1" applyBorder="1" applyAlignment="1" applyProtection="1">
      <alignment horizontal="center" vertical="center" wrapText="1"/>
      <protection locked="0"/>
    </xf>
    <xf numFmtId="3" fontId="43" fillId="3" borderId="13" xfId="0" applyNumberFormat="1" applyFont="1" applyFill="1" applyBorder="1" applyAlignment="1" applyProtection="1">
      <alignment horizontal="center" vertical="center" wrapText="1"/>
      <protection locked="0"/>
    </xf>
    <xf numFmtId="3" fontId="31" fillId="3" borderId="13" xfId="0" applyNumberFormat="1" applyFont="1" applyFill="1" applyBorder="1" applyAlignment="1" applyProtection="1">
      <alignment horizontal="center" vertical="center" wrapText="1"/>
      <protection locked="0"/>
    </xf>
    <xf numFmtId="1" fontId="34" fillId="2" borderId="13" xfId="0" applyNumberFormat="1" applyFont="1" applyFill="1" applyBorder="1" applyAlignment="1">
      <alignment horizontal="center" vertical="center" wrapText="1"/>
    </xf>
    <xf numFmtId="1" fontId="45" fillId="3" borderId="13" xfId="0" applyNumberFormat="1" applyFont="1" applyFill="1" applyBorder="1" applyAlignment="1">
      <alignment horizontal="center" vertical="center" wrapText="1"/>
    </xf>
    <xf numFmtId="166" fontId="45" fillId="3" borderId="13" xfId="0" applyNumberFormat="1" applyFont="1" applyFill="1" applyBorder="1" applyAlignment="1">
      <alignment horizontal="center" vertical="center" wrapText="1"/>
    </xf>
    <xf numFmtId="167" fontId="34" fillId="2" borderId="13" xfId="0" applyNumberFormat="1" applyFont="1" applyFill="1" applyBorder="1" applyAlignment="1">
      <alignment horizontal="center" vertical="center" wrapText="1"/>
    </xf>
    <xf numFmtId="3" fontId="45" fillId="3" borderId="13" xfId="0" applyNumberFormat="1" applyFont="1" applyFill="1" applyBorder="1" applyAlignment="1">
      <alignment horizontal="center" vertical="center" wrapText="1"/>
    </xf>
    <xf numFmtId="167" fontId="45" fillId="3" borderId="13" xfId="0" applyNumberFormat="1" applyFont="1" applyFill="1" applyBorder="1" applyAlignment="1">
      <alignment horizontal="center" vertical="center" wrapText="1"/>
    </xf>
    <xf numFmtId="3" fontId="43" fillId="3" borderId="13" xfId="0" applyNumberFormat="1" applyFont="1" applyFill="1" applyBorder="1" applyAlignment="1">
      <alignment horizontal="center" vertical="center" wrapText="1"/>
    </xf>
    <xf numFmtId="167" fontId="43" fillId="3" borderId="13" xfId="0" applyNumberFormat="1" applyFont="1" applyFill="1" applyBorder="1" applyAlignment="1">
      <alignment horizontal="center" vertical="center" wrapText="1"/>
    </xf>
    <xf numFmtId="0" fontId="62" fillId="0" borderId="0" xfId="0" applyFont="1" applyProtection="1">
      <protection locked="0"/>
    </xf>
    <xf numFmtId="0" fontId="77" fillId="4" borderId="13" xfId="0" applyFont="1" applyFill="1" applyBorder="1" applyAlignment="1" applyProtection="1">
      <alignment horizontal="center" vertical="top"/>
      <protection locked="0"/>
    </xf>
    <xf numFmtId="0" fontId="43" fillId="3" borderId="13" xfId="0" applyFont="1" applyFill="1" applyBorder="1" applyAlignment="1" applyProtection="1">
      <alignment horizontal="left" vertical="top" wrapText="1"/>
      <protection locked="0"/>
    </xf>
    <xf numFmtId="0" fontId="35" fillId="2" borderId="13" xfId="0" applyFont="1" applyFill="1" applyBorder="1" applyAlignment="1" applyProtection="1">
      <alignment horizontal="right" vertical="top" wrapText="1"/>
      <protection locked="0"/>
    </xf>
    <xf numFmtId="0" fontId="62" fillId="0" borderId="23" xfId="0" applyFont="1" applyBorder="1" applyAlignment="1" applyProtection="1">
      <alignment horizontal="left"/>
      <protection locked="0"/>
    </xf>
    <xf numFmtId="0" fontId="25" fillId="2" borderId="0" xfId="0" applyFont="1" applyFill="1"/>
    <xf numFmtId="0" fontId="43" fillId="3" borderId="13" xfId="0" applyFont="1" applyFill="1" applyBorder="1" applyAlignment="1" applyProtection="1">
      <alignment horizontal="left" vertical="top" wrapText="1" indent="1"/>
      <protection locked="0"/>
    </xf>
    <xf numFmtId="0" fontId="35" fillId="2" borderId="13" xfId="0" applyFont="1" applyFill="1" applyBorder="1" applyAlignment="1" applyProtection="1">
      <alignment horizontal="right" vertical="top" wrapText="1" indent="1"/>
      <protection locked="0"/>
    </xf>
    <xf numFmtId="0" fontId="12" fillId="3" borderId="53" xfId="0" applyFont="1" applyFill="1" applyBorder="1" applyAlignment="1" applyProtection="1">
      <alignment horizontal="right" indent="1"/>
      <protection locked="0"/>
    </xf>
    <xf numFmtId="0" fontId="48" fillId="3" borderId="13" xfId="0" applyFont="1" applyFill="1" applyBorder="1" applyAlignment="1">
      <alignment horizontal="left" vertical="top"/>
    </xf>
    <xf numFmtId="165" fontId="7" fillId="3" borderId="13" xfId="4" applyNumberFormat="1" applyFont="1" applyFill="1" applyBorder="1"/>
    <xf numFmtId="165" fontId="7" fillId="3" borderId="45" xfId="4" applyNumberFormat="1" applyFont="1" applyFill="1" applyBorder="1"/>
    <xf numFmtId="0" fontId="79" fillId="2" borderId="13" xfId="3" applyFont="1" applyFill="1" applyBorder="1" applyAlignment="1">
      <alignment horizontal="center" wrapText="1"/>
    </xf>
    <xf numFmtId="0" fontId="34" fillId="2" borderId="13" xfId="3" applyFont="1" applyFill="1" applyBorder="1" applyAlignment="1">
      <alignment horizontal="center" wrapText="1"/>
    </xf>
    <xf numFmtId="0" fontId="79" fillId="2" borderId="13" xfId="0" applyFont="1" applyFill="1" applyBorder="1" applyAlignment="1">
      <alignment horizontal="center" wrapText="1"/>
    </xf>
    <xf numFmtId="0" fontId="5" fillId="3" borderId="13" xfId="0" applyFont="1" applyFill="1" applyBorder="1" applyAlignment="1" applyProtection="1">
      <alignment horizontal="center" wrapText="1"/>
      <protection locked="0"/>
    </xf>
    <xf numFmtId="0" fontId="80" fillId="2" borderId="13" xfId="0" applyFont="1" applyFill="1" applyBorder="1" applyAlignment="1">
      <alignment horizontal="center"/>
    </xf>
    <xf numFmtId="0" fontId="89" fillId="2" borderId="47" xfId="0" applyFont="1" applyFill="1" applyBorder="1" applyAlignment="1">
      <alignment horizontal="center"/>
    </xf>
    <xf numFmtId="0" fontId="0" fillId="3" borderId="13" xfId="0" applyFill="1" applyBorder="1"/>
    <xf numFmtId="0" fontId="5" fillId="3" borderId="66" xfId="0" applyFont="1" applyFill="1" applyBorder="1" applyAlignment="1">
      <alignment horizontal="center" vertical="center" wrapText="1"/>
    </xf>
    <xf numFmtId="0" fontId="5" fillId="3" borderId="66" xfId="0" applyFont="1" applyFill="1" applyBorder="1" applyAlignment="1">
      <alignment horizontal="center" vertical="top"/>
    </xf>
    <xf numFmtId="0" fontId="34" fillId="2" borderId="37" xfId="0" applyFont="1" applyFill="1" applyBorder="1" applyAlignment="1">
      <alignment horizontal="right"/>
    </xf>
    <xf numFmtId="0" fontId="34" fillId="2" borderId="13" xfId="0" applyFont="1" applyFill="1" applyBorder="1" applyAlignment="1">
      <alignment horizontal="right"/>
    </xf>
    <xf numFmtId="0" fontId="34" fillId="2" borderId="13" xfId="0" applyFont="1" applyFill="1" applyBorder="1" applyAlignment="1">
      <alignment horizontal="right" vertical="center"/>
    </xf>
    <xf numFmtId="0" fontId="34" fillId="2" borderId="47" xfId="0" applyFont="1" applyFill="1" applyBorder="1" applyAlignment="1">
      <alignment horizontal="right"/>
    </xf>
    <xf numFmtId="0" fontId="34" fillId="2" borderId="47" xfId="0" applyFont="1" applyFill="1" applyBorder="1" applyAlignment="1">
      <alignment horizontal="right" vertical="center" wrapText="1"/>
    </xf>
    <xf numFmtId="0" fontId="96" fillId="13" borderId="13" xfId="0" applyFont="1" applyFill="1" applyBorder="1" applyAlignment="1" applyProtection="1">
      <alignment horizontal="center" vertical="center" wrapText="1"/>
      <protection locked="0"/>
    </xf>
    <xf numFmtId="0" fontId="0" fillId="13" borderId="13" xfId="0" applyFill="1" applyBorder="1" applyAlignment="1" applyProtection="1">
      <alignment horizontal="center"/>
      <protection locked="0"/>
    </xf>
    <xf numFmtId="0" fontId="0" fillId="12" borderId="13" xfId="0" applyFill="1" applyBorder="1" applyAlignment="1" applyProtection="1">
      <alignment horizontal="center"/>
      <protection locked="0"/>
    </xf>
    <xf numFmtId="0" fontId="0" fillId="14" borderId="13" xfId="0" applyFill="1" applyBorder="1" applyAlignment="1" applyProtection="1">
      <alignment horizontal="center"/>
      <protection locked="0"/>
    </xf>
    <xf numFmtId="0" fontId="0" fillId="3" borderId="13" xfId="0" applyFill="1" applyBorder="1" applyAlignment="1">
      <alignment horizontal="center"/>
    </xf>
    <xf numFmtId="0" fontId="38" fillId="3" borderId="13" xfId="0" applyFont="1" applyFill="1" applyBorder="1" applyAlignment="1">
      <alignment horizontal="center"/>
    </xf>
    <xf numFmtId="0" fontId="35" fillId="2" borderId="13" xfId="0" applyFont="1" applyFill="1" applyBorder="1" applyAlignment="1">
      <alignment horizontal="center"/>
    </xf>
    <xf numFmtId="0" fontId="25" fillId="2" borderId="13" xfId="0" applyFont="1" applyFill="1" applyBorder="1"/>
    <xf numFmtId="0" fontId="104" fillId="0" borderId="0" xfId="0" applyFont="1" applyAlignment="1" applyProtection="1">
      <alignment horizontal="left"/>
      <protection locked="0"/>
    </xf>
    <xf numFmtId="1" fontId="41" fillId="0" borderId="0" xfId="0" applyNumberFormat="1" applyFont="1" applyProtection="1">
      <protection locked="0"/>
    </xf>
    <xf numFmtId="37" fontId="31" fillId="3" borderId="13" xfId="2" applyNumberFormat="1" applyFont="1" applyFill="1" applyBorder="1" applyAlignment="1">
      <alignment horizontal="center"/>
    </xf>
    <xf numFmtId="1" fontId="31" fillId="3" borderId="13" xfId="2" applyNumberFormat="1" applyFont="1" applyFill="1" applyBorder="1" applyAlignment="1">
      <alignment horizontal="center"/>
    </xf>
    <xf numFmtId="0" fontId="49" fillId="3" borderId="13" xfId="2" applyFont="1" applyFill="1" applyBorder="1" applyAlignment="1">
      <alignment horizontal="center" vertical="top"/>
    </xf>
    <xf numFmtId="0" fontId="31" fillId="3" borderId="13" xfId="2" applyFont="1" applyFill="1" applyBorder="1" applyAlignment="1">
      <alignment horizontal="left" vertical="top"/>
    </xf>
    <xf numFmtId="0" fontId="31" fillId="3" borderId="13" xfId="2" applyFont="1" applyFill="1" applyBorder="1" applyAlignment="1">
      <alignment horizontal="center" vertical="top"/>
    </xf>
    <xf numFmtId="168" fontId="34" fillId="2" borderId="13" xfId="6" applyNumberFormat="1" applyFont="1" applyFill="1" applyBorder="1" applyAlignment="1">
      <alignment vertical="center"/>
    </xf>
    <xf numFmtId="0" fontId="31" fillId="3" borderId="13" xfId="2" applyFont="1" applyFill="1" applyBorder="1" applyAlignment="1">
      <alignment horizontal="center" vertical="center"/>
    </xf>
    <xf numFmtId="169" fontId="31" fillId="3" borderId="13" xfId="2" applyNumberFormat="1" applyFont="1" applyFill="1" applyBorder="1" applyAlignment="1">
      <alignment horizontal="center" vertical="top"/>
    </xf>
    <xf numFmtId="0" fontId="88" fillId="3" borderId="13" xfId="0" applyFont="1" applyFill="1" applyBorder="1" applyAlignment="1">
      <alignment horizontal="center" vertical="top"/>
    </xf>
    <xf numFmtId="169" fontId="88" fillId="3" borderId="13" xfId="0" applyNumberFormat="1" applyFont="1" applyFill="1" applyBorder="1" applyAlignment="1">
      <alignment horizontal="center" vertical="top"/>
    </xf>
    <xf numFmtId="0" fontId="105" fillId="3" borderId="13" xfId="2" applyFont="1" applyFill="1" applyBorder="1" applyAlignment="1">
      <alignment horizontal="justify" vertical="top"/>
    </xf>
    <xf numFmtId="0" fontId="58" fillId="3" borderId="13" xfId="2" applyFont="1" applyFill="1" applyBorder="1" applyAlignment="1">
      <alignment horizontal="justify" vertical="top"/>
    </xf>
    <xf numFmtId="0" fontId="58" fillId="3" borderId="13" xfId="2" applyFont="1" applyFill="1" applyBorder="1" applyAlignment="1">
      <alignment horizontal="justify"/>
    </xf>
    <xf numFmtId="0" fontId="49" fillId="3" borderId="13" xfId="2" applyFont="1" applyFill="1" applyBorder="1" applyAlignment="1">
      <alignment horizontal="center" vertical="center"/>
    </xf>
    <xf numFmtId="0" fontId="49" fillId="3" borderId="13" xfId="2" applyFont="1" applyFill="1" applyBorder="1" applyAlignment="1">
      <alignment horizontal="justify" vertical="top"/>
    </xf>
    <xf numFmtId="0" fontId="49" fillId="3" borderId="13" xfId="2" applyFont="1" applyFill="1" applyBorder="1" applyAlignment="1">
      <alignment horizontal="justify"/>
    </xf>
    <xf numFmtId="0" fontId="105" fillId="3" borderId="13" xfId="2" applyFont="1" applyFill="1" applyBorder="1" applyAlignment="1">
      <alignment horizontal="justify"/>
    </xf>
    <xf numFmtId="0" fontId="34" fillId="2" borderId="65" xfId="0" applyFont="1" applyFill="1" applyBorder="1" applyAlignment="1">
      <alignment horizontal="center" vertical="center"/>
    </xf>
    <xf numFmtId="0" fontId="5" fillId="3" borderId="45" xfId="0" applyFont="1" applyFill="1" applyBorder="1" applyAlignment="1" applyProtection="1">
      <alignment horizontal="center"/>
      <protection locked="0"/>
    </xf>
    <xf numFmtId="0" fontId="5" fillId="3" borderId="49" xfId="0" applyFont="1" applyFill="1" applyBorder="1" applyAlignment="1">
      <alignment horizontal="center"/>
    </xf>
    <xf numFmtId="0" fontId="5" fillId="3" borderId="21" xfId="0" applyFont="1" applyFill="1" applyBorder="1" applyAlignment="1" applyProtection="1">
      <alignment horizontal="center"/>
      <protection locked="0"/>
    </xf>
    <xf numFmtId="0" fontId="12" fillId="3" borderId="45" xfId="0" applyFont="1" applyFill="1" applyBorder="1" applyAlignment="1">
      <alignment horizontal="center"/>
    </xf>
    <xf numFmtId="0" fontId="12" fillId="3" borderId="32" xfId="0" applyFont="1" applyFill="1" applyBorder="1" applyAlignment="1" applyProtection="1">
      <alignment horizontal="center"/>
      <protection locked="0"/>
    </xf>
    <xf numFmtId="0" fontId="77" fillId="2" borderId="36" xfId="0" applyFont="1" applyFill="1" applyBorder="1" applyAlignment="1">
      <alignment horizontal="center"/>
    </xf>
    <xf numFmtId="0" fontId="77" fillId="2" borderId="28" xfId="0" applyFont="1" applyFill="1" applyBorder="1" applyAlignment="1">
      <alignment horizontal="center"/>
    </xf>
    <xf numFmtId="0" fontId="5" fillId="3" borderId="32" xfId="0" applyFont="1" applyFill="1" applyBorder="1" applyAlignment="1" applyProtection="1">
      <alignment horizontal="center"/>
      <protection locked="0"/>
    </xf>
    <xf numFmtId="0" fontId="10" fillId="3" borderId="45" xfId="0" applyFont="1" applyFill="1" applyBorder="1" applyAlignment="1" applyProtection="1">
      <alignment horizontal="center"/>
      <protection locked="0"/>
    </xf>
    <xf numFmtId="0" fontId="10" fillId="3" borderId="13" xfId="0" applyFont="1" applyFill="1" applyBorder="1" applyAlignment="1" applyProtection="1">
      <alignment horizontal="center"/>
      <protection locked="0"/>
    </xf>
    <xf numFmtId="0" fontId="12" fillId="3" borderId="70" xfId="0" applyFont="1" applyFill="1" applyBorder="1" applyAlignment="1" applyProtection="1">
      <alignment horizontal="center"/>
      <protection locked="0"/>
    </xf>
    <xf numFmtId="0" fontId="77" fillId="2" borderId="19" xfId="0" applyFont="1" applyFill="1" applyBorder="1" applyAlignment="1">
      <alignment horizontal="center"/>
    </xf>
    <xf numFmtId="0" fontId="10" fillId="3" borderId="45" xfId="0" applyFont="1" applyFill="1" applyBorder="1" applyAlignment="1">
      <alignment horizontal="center"/>
    </xf>
    <xf numFmtId="0" fontId="5" fillId="3" borderId="36" xfId="0" applyFont="1" applyFill="1" applyBorder="1" applyAlignment="1" applyProtection="1">
      <alignment horizontal="center"/>
      <protection locked="0"/>
    </xf>
    <xf numFmtId="0" fontId="77" fillId="2" borderId="45" xfId="0" applyFont="1" applyFill="1" applyBorder="1" applyAlignment="1">
      <alignment horizontal="center" vertical="center" wrapText="1"/>
    </xf>
    <xf numFmtId="3" fontId="12" fillId="3" borderId="48" xfId="0" applyNumberFormat="1" applyFont="1" applyFill="1" applyBorder="1" applyAlignment="1">
      <alignment horizontal="center" vertical="center" wrapText="1"/>
    </xf>
    <xf numFmtId="0" fontId="12" fillId="3" borderId="45" xfId="0" applyFont="1" applyFill="1" applyBorder="1" applyAlignment="1" applyProtection="1">
      <alignment horizontal="center" vertical="center" wrapText="1"/>
      <protection locked="0"/>
    </xf>
    <xf numFmtId="0" fontId="12" fillId="3" borderId="49" xfId="0" applyFont="1" applyFill="1" applyBorder="1" applyAlignment="1" applyProtection="1">
      <alignment horizontal="center" vertical="center" wrapText="1"/>
      <protection locked="0"/>
    </xf>
    <xf numFmtId="3" fontId="12" fillId="3" borderId="56" xfId="0" applyNumberFormat="1" applyFont="1" applyFill="1" applyBorder="1" applyAlignment="1">
      <alignment horizontal="center" vertical="center" wrapText="1"/>
    </xf>
    <xf numFmtId="3" fontId="12" fillId="3" borderId="31" xfId="0" applyNumberFormat="1" applyFont="1" applyFill="1" applyBorder="1" applyAlignment="1">
      <alignment horizontal="center" vertical="center" wrapText="1"/>
    </xf>
    <xf numFmtId="0" fontId="12" fillId="3" borderId="28" xfId="0" applyFont="1" applyFill="1" applyBorder="1" applyAlignment="1" applyProtection="1">
      <alignment horizontal="center" vertical="center" wrapText="1"/>
      <protection locked="0"/>
    </xf>
    <xf numFmtId="3" fontId="12" fillId="3" borderId="37" xfId="0" applyNumberFormat="1" applyFont="1" applyFill="1" applyBorder="1" applyAlignment="1">
      <alignment horizontal="center" vertical="center" wrapText="1"/>
    </xf>
    <xf numFmtId="3" fontId="12" fillId="3" borderId="34" xfId="0" applyNumberFormat="1" applyFont="1" applyFill="1" applyBorder="1" applyAlignment="1">
      <alignment horizontal="center" vertical="center" wrapText="1"/>
    </xf>
    <xf numFmtId="0" fontId="12" fillId="3" borderId="32" xfId="0" applyFont="1" applyFill="1" applyBorder="1" applyAlignment="1" applyProtection="1">
      <alignment horizontal="center" vertical="center" wrapText="1"/>
      <protection locked="0"/>
    </xf>
    <xf numFmtId="0" fontId="12" fillId="3" borderId="33" xfId="0" applyFont="1" applyFill="1" applyBorder="1" applyAlignment="1" applyProtection="1">
      <alignment horizontal="center" vertical="center" wrapText="1"/>
      <protection locked="0"/>
    </xf>
    <xf numFmtId="3" fontId="12" fillId="3" borderId="81" xfId="0" applyNumberFormat="1" applyFont="1" applyFill="1" applyBorder="1" applyAlignment="1">
      <alignment horizontal="center" vertical="center" wrapText="1"/>
    </xf>
    <xf numFmtId="0" fontId="12" fillId="3" borderId="48"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12" fillId="3" borderId="31"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2" fillId="3" borderId="30" xfId="0" applyFont="1" applyFill="1" applyBorder="1" applyAlignment="1" applyProtection="1">
      <alignment horizontal="center" vertical="center" wrapText="1"/>
      <protection locked="0"/>
    </xf>
    <xf numFmtId="0" fontId="12" fillId="3" borderId="21" xfId="0" applyFont="1" applyFill="1" applyBorder="1" applyAlignment="1" applyProtection="1">
      <alignment horizontal="center" vertical="center"/>
      <protection locked="0"/>
    </xf>
    <xf numFmtId="0" fontId="5" fillId="3" borderId="81" xfId="0" applyFont="1" applyFill="1" applyBorder="1" applyAlignment="1">
      <alignment horizontal="center" vertical="center" wrapText="1"/>
    </xf>
    <xf numFmtId="0" fontId="12" fillId="3" borderId="15" xfId="0" applyFont="1" applyFill="1" applyBorder="1" applyAlignment="1" applyProtection="1">
      <alignment horizontal="center" vertical="center" wrapText="1"/>
      <protection locked="0"/>
    </xf>
    <xf numFmtId="0" fontId="12" fillId="3" borderId="16" xfId="0" applyFont="1" applyFill="1" applyBorder="1" applyAlignment="1" applyProtection="1">
      <alignment horizontal="center" vertical="center" wrapText="1"/>
      <protection locked="0"/>
    </xf>
    <xf numFmtId="0" fontId="5" fillId="3" borderId="106"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48" xfId="0" applyFont="1" applyFill="1" applyBorder="1" applyAlignment="1" applyProtection="1">
      <alignment horizontal="center" vertical="center" wrapText="1"/>
      <protection locked="0"/>
    </xf>
    <xf numFmtId="0" fontId="12" fillId="3" borderId="31" xfId="0" applyFont="1" applyFill="1" applyBorder="1" applyAlignment="1" applyProtection="1">
      <alignment horizontal="center" vertical="center" wrapText="1"/>
      <protection locked="0"/>
    </xf>
    <xf numFmtId="0" fontId="12" fillId="3" borderId="34" xfId="0" applyFont="1" applyFill="1" applyBorder="1" applyAlignment="1" applyProtection="1">
      <alignment horizontal="center" vertical="center" wrapText="1"/>
      <protection locked="0"/>
    </xf>
    <xf numFmtId="0" fontId="12" fillId="3" borderId="81" xfId="0" applyFont="1" applyFill="1" applyBorder="1" applyAlignment="1" applyProtection="1">
      <alignment horizontal="center" vertical="center" wrapText="1"/>
      <protection locked="0"/>
    </xf>
    <xf numFmtId="0" fontId="12" fillId="3" borderId="31" xfId="0" applyFont="1" applyFill="1" applyBorder="1" applyAlignment="1" applyProtection="1">
      <alignment horizontal="center"/>
      <protection locked="0"/>
    </xf>
    <xf numFmtId="0" fontId="12" fillId="3" borderId="31" xfId="0" applyFont="1" applyFill="1" applyBorder="1" applyAlignment="1" applyProtection="1">
      <alignment horizontal="center" vertical="center"/>
      <protection locked="0"/>
    </xf>
    <xf numFmtId="0" fontId="12" fillId="3" borderId="82" xfId="0" applyFont="1" applyFill="1" applyBorder="1" applyAlignment="1" applyProtection="1">
      <alignment horizontal="center" vertical="center" wrapText="1"/>
      <protection locked="0"/>
    </xf>
    <xf numFmtId="0" fontId="12" fillId="3" borderId="49" xfId="0" applyFont="1" applyFill="1" applyBorder="1" applyAlignment="1">
      <alignment horizontal="center" vertical="center" wrapText="1"/>
    </xf>
    <xf numFmtId="0" fontId="12" fillId="3" borderId="54" xfId="0" applyFont="1" applyFill="1" applyBorder="1" applyAlignment="1">
      <alignment horizontal="center" vertical="center" wrapText="1"/>
    </xf>
    <xf numFmtId="0" fontId="12" fillId="3" borderId="28" xfId="0" applyFont="1" applyFill="1" applyBorder="1" applyAlignment="1">
      <alignment horizontal="center" vertical="center" wrapText="1"/>
    </xf>
    <xf numFmtId="0" fontId="12" fillId="3" borderId="39"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83" xfId="0" applyFont="1" applyFill="1" applyBorder="1" applyAlignment="1">
      <alignment horizontal="center" vertical="center" wrapText="1"/>
    </xf>
    <xf numFmtId="0" fontId="5" fillId="3" borderId="13" xfId="0" applyFont="1" applyFill="1" applyBorder="1" applyAlignment="1" applyProtection="1">
      <alignment horizontal="center" vertical="center" wrapText="1"/>
      <protection locked="0"/>
    </xf>
    <xf numFmtId="9" fontId="5" fillId="3" borderId="45" xfId="4" applyFont="1" applyFill="1" applyBorder="1" applyAlignment="1">
      <alignment horizontal="center" vertical="center" wrapText="1"/>
    </xf>
    <xf numFmtId="0" fontId="5" fillId="3" borderId="45" xfId="0" applyFont="1" applyFill="1" applyBorder="1" applyAlignment="1" applyProtection="1">
      <alignment horizontal="center" vertical="center" wrapText="1"/>
      <protection locked="0"/>
    </xf>
    <xf numFmtId="0" fontId="5" fillId="3" borderId="32" xfId="0" applyFont="1" applyFill="1" applyBorder="1" applyAlignment="1" applyProtection="1">
      <alignment horizontal="center" vertical="center" wrapText="1"/>
      <protection locked="0"/>
    </xf>
    <xf numFmtId="0" fontId="5" fillId="3" borderId="21" xfId="0" applyFont="1" applyFill="1" applyBorder="1" applyAlignment="1" applyProtection="1">
      <alignment horizontal="center" vertical="center" wrapText="1"/>
      <protection locked="0"/>
    </xf>
    <xf numFmtId="0" fontId="5" fillId="3" borderId="96" xfId="0" applyFont="1" applyFill="1" applyBorder="1" applyAlignment="1">
      <alignment horizontal="center"/>
    </xf>
    <xf numFmtId="0" fontId="5" fillId="3" borderId="99" xfId="0" applyFont="1" applyFill="1" applyBorder="1" applyAlignment="1">
      <alignment horizontal="center"/>
    </xf>
    <xf numFmtId="0" fontId="5" fillId="3" borderId="56" xfId="0" applyFont="1" applyFill="1" applyBorder="1" applyAlignment="1">
      <alignment horizontal="center"/>
    </xf>
    <xf numFmtId="0" fontId="5" fillId="3" borderId="54" xfId="0" applyFont="1" applyFill="1" applyBorder="1" applyAlignment="1">
      <alignment horizontal="center"/>
    </xf>
    <xf numFmtId="0" fontId="5" fillId="3" borderId="48" xfId="0" applyFont="1" applyFill="1" applyBorder="1" applyAlignment="1">
      <alignment horizontal="center"/>
    </xf>
    <xf numFmtId="0" fontId="5" fillId="3" borderId="127" xfId="0" applyFont="1" applyFill="1" applyBorder="1" applyAlignment="1">
      <alignment horizontal="center"/>
    </xf>
    <xf numFmtId="0" fontId="12" fillId="3" borderId="48" xfId="0" applyFont="1" applyFill="1" applyBorder="1" applyAlignment="1">
      <alignment horizontal="center"/>
    </xf>
    <xf numFmtId="0" fontId="5" fillId="3" borderId="27" xfId="0" applyFont="1" applyFill="1" applyBorder="1" applyAlignment="1">
      <alignment horizontal="center"/>
    </xf>
    <xf numFmtId="0" fontId="5" fillId="3" borderId="61" xfId="0" applyFont="1" applyFill="1" applyBorder="1" applyAlignment="1">
      <alignment horizontal="center"/>
    </xf>
    <xf numFmtId="0" fontId="5" fillId="3" borderId="37" xfId="0" applyFont="1" applyFill="1" applyBorder="1" applyAlignment="1">
      <alignment horizontal="center"/>
    </xf>
    <xf numFmtId="0" fontId="5" fillId="3" borderId="39" xfId="0" applyFont="1" applyFill="1" applyBorder="1" applyAlignment="1">
      <alignment horizontal="center"/>
    </xf>
    <xf numFmtId="0" fontId="5" fillId="3" borderId="31" xfId="0" applyFont="1" applyFill="1" applyBorder="1" applyAlignment="1">
      <alignment horizontal="center"/>
    </xf>
    <xf numFmtId="0" fontId="5" fillId="3" borderId="28" xfId="0" applyFont="1" applyFill="1" applyBorder="1" applyAlignment="1">
      <alignment horizontal="center"/>
    </xf>
    <xf numFmtId="0" fontId="5" fillId="3" borderId="77" xfId="0" applyFont="1" applyFill="1" applyBorder="1" applyAlignment="1">
      <alignment horizontal="center"/>
    </xf>
    <xf numFmtId="0" fontId="12" fillId="3" borderId="31" xfId="0" applyFont="1" applyFill="1" applyBorder="1" applyAlignment="1">
      <alignment horizontal="center"/>
    </xf>
    <xf numFmtId="1" fontId="5" fillId="3" borderId="65" xfId="0" applyNumberFormat="1" applyFont="1" applyFill="1" applyBorder="1" applyAlignment="1">
      <alignment horizontal="center"/>
    </xf>
    <xf numFmtId="0" fontId="5" fillId="3" borderId="86" xfId="0" applyFont="1" applyFill="1" applyBorder="1" applyAlignment="1">
      <alignment horizontal="center"/>
    </xf>
    <xf numFmtId="0" fontId="5" fillId="3" borderId="88" xfId="0" applyFont="1" applyFill="1" applyBorder="1" applyAlignment="1">
      <alignment horizontal="center"/>
    </xf>
    <xf numFmtId="0" fontId="5" fillId="3" borderId="81" xfId="0" applyFont="1" applyFill="1" applyBorder="1" applyAlignment="1">
      <alignment horizontal="center"/>
    </xf>
    <xf numFmtId="0" fontId="5" fillId="3" borderId="83" xfId="0" applyFont="1" applyFill="1" applyBorder="1" applyAlignment="1">
      <alignment horizontal="center"/>
    </xf>
    <xf numFmtId="0" fontId="5" fillId="3" borderId="34" xfId="0" applyFont="1" applyFill="1" applyBorder="1" applyAlignment="1">
      <alignment horizontal="center"/>
    </xf>
    <xf numFmtId="0" fontId="5" fillId="3" borderId="33" xfId="0" applyFont="1" applyFill="1" applyBorder="1" applyAlignment="1">
      <alignment horizontal="center"/>
    </xf>
    <xf numFmtId="0" fontId="5" fillId="3" borderId="128" xfId="0" applyFont="1" applyFill="1" applyBorder="1" applyAlignment="1">
      <alignment horizontal="center"/>
    </xf>
    <xf numFmtId="0" fontId="5" fillId="3" borderId="27" xfId="0" applyFont="1" applyFill="1" applyBorder="1" applyAlignment="1">
      <alignment horizontal="center" wrapText="1"/>
    </xf>
    <xf numFmtId="0" fontId="5" fillId="3" borderId="61" xfId="0" applyFont="1" applyFill="1" applyBorder="1" applyAlignment="1">
      <alignment horizontal="center" wrapText="1"/>
    </xf>
    <xf numFmtId="0" fontId="5" fillId="3" borderId="65" xfId="0" applyFont="1" applyFill="1" applyBorder="1" applyAlignment="1">
      <alignment horizontal="center" wrapText="1"/>
    </xf>
    <xf numFmtId="0" fontId="5" fillId="3" borderId="20" xfId="0" applyFont="1" applyFill="1" applyBorder="1" applyAlignment="1">
      <alignment horizontal="center" wrapText="1"/>
    </xf>
    <xf numFmtId="0" fontId="5" fillId="3" borderId="86" xfId="0" applyFont="1" applyFill="1" applyBorder="1" applyAlignment="1">
      <alignment horizontal="center" wrapText="1"/>
    </xf>
    <xf numFmtId="0" fontId="5" fillId="3" borderId="88" xfId="0" applyFont="1" applyFill="1" applyBorder="1" applyAlignment="1">
      <alignment horizontal="center" wrapText="1"/>
    </xf>
    <xf numFmtId="0" fontId="5" fillId="3" borderId="91" xfId="0" applyFont="1" applyFill="1" applyBorder="1" applyAlignment="1">
      <alignment horizontal="center" wrapText="1"/>
    </xf>
    <xf numFmtId="0" fontId="5" fillId="3" borderId="98" xfId="0" applyFont="1" applyFill="1" applyBorder="1" applyAlignment="1">
      <alignment horizontal="center" wrapText="1"/>
    </xf>
    <xf numFmtId="0" fontId="5" fillId="3" borderId="74" xfId="0" applyFont="1" applyFill="1" applyBorder="1" applyAlignment="1">
      <alignment horizontal="center"/>
    </xf>
    <xf numFmtId="0" fontId="5" fillId="3" borderId="78" xfId="0" applyFont="1" applyFill="1" applyBorder="1" applyAlignment="1">
      <alignment horizontal="center"/>
    </xf>
    <xf numFmtId="0" fontId="12" fillId="3" borderId="21" xfId="0" applyFont="1" applyFill="1" applyBorder="1" applyAlignment="1">
      <alignment horizontal="center" vertical="center" wrapText="1"/>
    </xf>
    <xf numFmtId="0" fontId="12" fillId="3" borderId="47" xfId="0" applyFont="1" applyFill="1" applyBorder="1" applyAlignment="1">
      <alignment horizontal="center"/>
    </xf>
    <xf numFmtId="0" fontId="5" fillId="3" borderId="58" xfId="0" applyFont="1" applyFill="1" applyBorder="1" applyAlignment="1">
      <alignment horizontal="center" wrapText="1"/>
    </xf>
    <xf numFmtId="0" fontId="0" fillId="16" borderId="13" xfId="0" applyFill="1" applyBorder="1" applyAlignment="1">
      <alignment horizontal="left" vertical="center" wrapText="1"/>
    </xf>
    <xf numFmtId="0" fontId="0" fillId="17" borderId="13" xfId="0" applyFill="1" applyBorder="1" applyAlignment="1">
      <alignment horizontal="left" vertical="center" wrapText="1"/>
    </xf>
    <xf numFmtId="0" fontId="85" fillId="18" borderId="13" xfId="0" applyFont="1" applyFill="1" applyBorder="1" applyAlignment="1">
      <alignment horizontal="center" vertical="center" wrapText="1"/>
    </xf>
    <xf numFmtId="0" fontId="0" fillId="18" borderId="13" xfId="0" applyFill="1" applyBorder="1" applyAlignment="1">
      <alignment horizontal="left" vertical="center" wrapText="1"/>
    </xf>
    <xf numFmtId="0" fontId="0" fillId="19" borderId="13" xfId="0" applyFill="1" applyBorder="1" applyAlignment="1">
      <alignment horizontal="left" vertical="center" wrapText="1"/>
    </xf>
    <xf numFmtId="0" fontId="0" fillId="20" borderId="13" xfId="0" applyFill="1" applyBorder="1" applyAlignment="1">
      <alignment horizontal="left" vertical="center" wrapText="1"/>
    </xf>
    <xf numFmtId="0" fontId="0" fillId="21" borderId="13" xfId="0" applyFill="1" applyBorder="1" applyAlignment="1">
      <alignment horizontal="left" vertical="center" wrapText="1"/>
    </xf>
    <xf numFmtId="0" fontId="0" fillId="22" borderId="13" xfId="0" applyFill="1" applyBorder="1" applyAlignment="1">
      <alignment horizontal="left" vertical="center" wrapText="1"/>
    </xf>
    <xf numFmtId="168" fontId="34" fillId="2" borderId="13" xfId="0" applyNumberFormat="1" applyFont="1" applyFill="1" applyBorder="1" applyAlignment="1">
      <alignment horizontal="center" vertical="center"/>
    </xf>
    <xf numFmtId="0" fontId="56" fillId="0" borderId="0" xfId="0" applyFont="1" applyAlignment="1">
      <alignment horizontal="center" vertical="center"/>
    </xf>
    <xf numFmtId="0" fontId="0" fillId="0" borderId="0" xfId="0" applyAlignment="1">
      <alignment horizontal="center" vertical="center"/>
    </xf>
    <xf numFmtId="0" fontId="10" fillId="3" borderId="49" xfId="0" applyFont="1" applyFill="1" applyBorder="1" applyAlignment="1">
      <alignment horizontal="center"/>
    </xf>
    <xf numFmtId="0" fontId="10" fillId="3" borderId="28" xfId="0" applyFont="1" applyFill="1" applyBorder="1" applyAlignment="1">
      <alignment horizontal="center"/>
    </xf>
    <xf numFmtId="0" fontId="77" fillId="9" borderId="13" xfId="0" applyFont="1" applyFill="1" applyBorder="1" applyAlignment="1">
      <alignment horizontal="center" vertical="center"/>
    </xf>
    <xf numFmtId="0" fontId="109" fillId="11" borderId="0" xfId="2" applyFont="1" applyFill="1" applyAlignment="1">
      <alignment horizontal="left" wrapText="1" indent="1"/>
    </xf>
    <xf numFmtId="0" fontId="77" fillId="2" borderId="0" xfId="0" applyFont="1" applyFill="1"/>
    <xf numFmtId="0" fontId="3" fillId="3" borderId="4" xfId="0" applyFont="1" applyFill="1" applyBorder="1" applyAlignment="1">
      <alignment horizontal="center" vertical="center"/>
    </xf>
    <xf numFmtId="16" fontId="3" fillId="3" borderId="4" xfId="0" applyNumberFormat="1" applyFont="1" applyFill="1" applyBorder="1" applyAlignment="1">
      <alignment horizontal="center" vertical="center"/>
    </xf>
    <xf numFmtId="0" fontId="3" fillId="3" borderId="4" xfId="0" applyFont="1" applyFill="1" applyBorder="1" applyAlignment="1">
      <alignment horizontal="right" vertical="center"/>
    </xf>
    <xf numFmtId="0" fontId="3" fillId="3" borderId="4" xfId="0" applyFont="1" applyFill="1" applyBorder="1" applyAlignment="1">
      <alignment horizontal="left" vertical="center" indent="3"/>
    </xf>
    <xf numFmtId="0" fontId="3" fillId="3" borderId="4" xfId="0" applyFont="1" applyFill="1" applyBorder="1" applyAlignment="1">
      <alignment horizontal="center"/>
    </xf>
    <xf numFmtId="0" fontId="100" fillId="3" borderId="4" xfId="0" applyFont="1" applyFill="1" applyBorder="1" applyAlignment="1">
      <alignment horizontal="center"/>
    </xf>
    <xf numFmtId="0" fontId="38" fillId="11" borderId="0" xfId="0" applyFont="1" applyFill="1"/>
    <xf numFmtId="0" fontId="3" fillId="11" borderId="4" xfId="0" applyFont="1" applyFill="1" applyBorder="1" applyAlignment="1">
      <alignment horizontal="center"/>
    </xf>
    <xf numFmtId="0" fontId="0" fillId="11" borderId="0" xfId="0" applyFill="1"/>
    <xf numFmtId="0" fontId="103" fillId="11" borderId="0" xfId="0" applyFont="1" applyFill="1"/>
    <xf numFmtId="0" fontId="34" fillId="2" borderId="163" xfId="0" applyFont="1" applyFill="1" applyBorder="1" applyAlignment="1">
      <alignment horizontal="center" vertical="center" wrapText="1"/>
    </xf>
    <xf numFmtId="0" fontId="12" fillId="3" borderId="158" xfId="0" applyFont="1" applyFill="1" applyBorder="1" applyAlignment="1" applyProtection="1">
      <alignment vertical="center" wrapText="1"/>
      <protection locked="0"/>
    </xf>
    <xf numFmtId="0" fontId="12" fillId="3" borderId="164" xfId="0" applyFont="1" applyFill="1" applyBorder="1" applyAlignment="1" applyProtection="1">
      <alignment vertical="center" wrapText="1"/>
      <protection locked="0"/>
    </xf>
    <xf numFmtId="165" fontId="12" fillId="3" borderId="165" xfId="4" applyNumberFormat="1" applyFont="1" applyFill="1" applyBorder="1" applyAlignment="1">
      <alignment horizontal="center" vertical="center" wrapText="1"/>
    </xf>
    <xf numFmtId="0" fontId="12" fillId="3" borderId="168" xfId="0" applyFont="1" applyFill="1" applyBorder="1" applyAlignment="1" applyProtection="1">
      <alignment vertical="center" wrapText="1"/>
      <protection locked="0"/>
    </xf>
    <xf numFmtId="0" fontId="5" fillId="3" borderId="0" xfId="0" applyFont="1" applyFill="1" applyAlignment="1">
      <alignment horizontal="right" wrapText="1"/>
    </xf>
    <xf numFmtId="0" fontId="5" fillId="3" borderId="4" xfId="0" applyFont="1" applyFill="1" applyBorder="1" applyAlignment="1">
      <alignment horizontal="right" wrapText="1"/>
    </xf>
    <xf numFmtId="0" fontId="5" fillId="3" borderId="5" xfId="0" applyFont="1" applyFill="1" applyBorder="1" applyAlignment="1">
      <alignment horizontal="right" wrapText="1"/>
    </xf>
    <xf numFmtId="0" fontId="5" fillId="3" borderId="4" xfId="0" applyFont="1" applyFill="1" applyBorder="1" applyAlignment="1">
      <alignment horizontal="right"/>
    </xf>
    <xf numFmtId="0" fontId="5" fillId="3" borderId="170" xfId="0" applyFont="1" applyFill="1" applyBorder="1" applyAlignment="1">
      <alignment horizontal="right"/>
    </xf>
    <xf numFmtId="0" fontId="5" fillId="3" borderId="171" xfId="0" applyFont="1" applyFill="1" applyBorder="1" applyAlignment="1">
      <alignment horizontal="right"/>
    </xf>
    <xf numFmtId="0" fontId="6" fillId="0" borderId="39" xfId="0" applyFont="1" applyBorder="1" applyAlignment="1">
      <alignment horizontal="center"/>
    </xf>
    <xf numFmtId="0" fontId="6" fillId="0" borderId="37" xfId="0" applyFont="1" applyBorder="1" applyAlignment="1">
      <alignment horizontal="center"/>
    </xf>
    <xf numFmtId="10" fontId="6" fillId="0" borderId="39" xfId="4" applyNumberFormat="1" applyFont="1" applyBorder="1" applyAlignment="1">
      <alignment horizontal="center"/>
    </xf>
    <xf numFmtId="10" fontId="6" fillId="0" borderId="37" xfId="4" applyNumberFormat="1" applyFont="1" applyBorder="1" applyAlignment="1">
      <alignment horizontal="center"/>
    </xf>
    <xf numFmtId="10" fontId="34" fillId="2" borderId="39" xfId="4" applyNumberFormat="1" applyFont="1" applyFill="1" applyBorder="1" applyAlignment="1">
      <alignment horizontal="center"/>
    </xf>
    <xf numFmtId="10" fontId="34" fillId="2" borderId="37" xfId="4" applyNumberFormat="1" applyFont="1" applyFill="1" applyBorder="1" applyAlignment="1">
      <alignment horizontal="center"/>
    </xf>
    <xf numFmtId="0" fontId="5" fillId="0" borderId="39" xfId="0" applyFont="1" applyBorder="1" applyAlignment="1">
      <alignment horizontal="center"/>
    </xf>
    <xf numFmtId="0" fontId="5" fillId="0" borderId="37" xfId="0" applyFont="1" applyBorder="1" applyAlignment="1">
      <alignment horizontal="center"/>
    </xf>
    <xf numFmtId="10" fontId="5" fillId="0" borderId="39" xfId="4" applyNumberFormat="1" applyFont="1" applyBorder="1" applyAlignment="1">
      <alignment horizontal="center"/>
    </xf>
    <xf numFmtId="10" fontId="5" fillId="0" borderId="37" xfId="4" applyNumberFormat="1" applyFont="1" applyBorder="1" applyAlignment="1">
      <alignment horizontal="center"/>
    </xf>
    <xf numFmtId="0" fontId="34" fillId="2" borderId="79" xfId="0" applyFont="1" applyFill="1" applyBorder="1" applyAlignment="1">
      <alignment horizontal="center" vertical="center" wrapText="1"/>
    </xf>
    <xf numFmtId="0" fontId="34" fillId="2" borderId="80" xfId="0" applyFont="1" applyFill="1" applyBorder="1" applyAlignment="1">
      <alignment horizontal="center" vertical="center" wrapText="1"/>
    </xf>
    <xf numFmtId="0" fontId="34" fillId="2" borderId="41" xfId="0" applyFont="1" applyFill="1" applyBorder="1" applyAlignment="1">
      <alignment horizontal="center" vertical="center"/>
    </xf>
    <xf numFmtId="0" fontId="34" fillId="2" borderId="38" xfId="0" applyFont="1" applyFill="1" applyBorder="1" applyAlignment="1">
      <alignment horizontal="center" vertical="center"/>
    </xf>
    <xf numFmtId="0" fontId="77" fillId="2" borderId="20" xfId="0" applyFont="1" applyFill="1" applyBorder="1" applyAlignment="1">
      <alignment horizontal="center" vertical="center"/>
    </xf>
    <xf numFmtId="0" fontId="77" fillId="2" borderId="65" xfId="0" applyFont="1" applyFill="1" applyBorder="1" applyAlignment="1">
      <alignment horizontal="center" vertical="center"/>
    </xf>
    <xf numFmtId="165" fontId="12" fillId="3" borderId="39" xfId="4" applyNumberFormat="1" applyFont="1" applyFill="1" applyBorder="1" applyAlignment="1">
      <alignment horizontal="center" vertical="center" wrapText="1"/>
    </xf>
    <xf numFmtId="0" fontId="12" fillId="3" borderId="66" xfId="0" applyFont="1" applyFill="1" applyBorder="1" applyAlignment="1">
      <alignment horizontal="right" wrapText="1"/>
    </xf>
    <xf numFmtId="0" fontId="12" fillId="3" borderId="13" xfId="0" applyFont="1" applyFill="1" applyBorder="1" applyAlignment="1">
      <alignment horizontal="right" wrapText="1"/>
    </xf>
    <xf numFmtId="0" fontId="12" fillId="3" borderId="172" xfId="0" applyFont="1" applyFill="1" applyBorder="1" applyAlignment="1">
      <alignment horizontal="right" wrapText="1"/>
    </xf>
    <xf numFmtId="0" fontId="12" fillId="3" borderId="121" xfId="0" applyFont="1" applyFill="1" applyBorder="1" applyAlignment="1">
      <alignment horizontal="right" wrapText="1"/>
    </xf>
    <xf numFmtId="0" fontId="12" fillId="3" borderId="173" xfId="0" applyFont="1" applyFill="1" applyBorder="1" applyAlignment="1">
      <alignment horizontal="right" wrapText="1"/>
    </xf>
    <xf numFmtId="0" fontId="12" fillId="3" borderId="102" xfId="0" applyFont="1" applyFill="1" applyBorder="1" applyAlignment="1">
      <alignment horizontal="right" wrapText="1"/>
    </xf>
    <xf numFmtId="0" fontId="12" fillId="3" borderId="97" xfId="0" applyFont="1" applyFill="1" applyBorder="1" applyAlignment="1">
      <alignment horizontal="right" wrapText="1"/>
    </xf>
    <xf numFmtId="0" fontId="12" fillId="3" borderId="31" xfId="0" applyFont="1" applyFill="1" applyBorder="1" applyAlignment="1">
      <alignment horizontal="right" wrapText="1"/>
    </xf>
    <xf numFmtId="0" fontId="12" fillId="3" borderId="28" xfId="0" applyFont="1" applyFill="1" applyBorder="1" applyAlignment="1">
      <alignment horizontal="right" wrapText="1"/>
    </xf>
    <xf numFmtId="0" fontId="12" fillId="3" borderId="175" xfId="0" applyFont="1" applyFill="1" applyBorder="1" applyAlignment="1">
      <alignment horizontal="right"/>
    </xf>
    <xf numFmtId="0" fontId="12" fillId="3" borderId="176" xfId="0" applyFont="1" applyFill="1" applyBorder="1" applyAlignment="1">
      <alignment horizontal="right"/>
    </xf>
    <xf numFmtId="0" fontId="12" fillId="3" borderId="177" xfId="0" applyFont="1" applyFill="1" applyBorder="1" applyAlignment="1">
      <alignment horizontal="right"/>
    </xf>
    <xf numFmtId="0" fontId="5" fillId="3" borderId="175" xfId="0" applyFont="1" applyFill="1" applyBorder="1" applyAlignment="1">
      <alignment horizontal="right" wrapText="1"/>
    </xf>
    <xf numFmtId="0" fontId="5" fillId="3" borderId="176" xfId="0" applyFont="1" applyFill="1" applyBorder="1" applyAlignment="1">
      <alignment horizontal="right" wrapText="1"/>
    </xf>
    <xf numFmtId="0" fontId="5" fillId="3" borderId="177" xfId="0" applyFont="1" applyFill="1" applyBorder="1" applyAlignment="1">
      <alignment horizontal="right" wrapText="1"/>
    </xf>
    <xf numFmtId="0" fontId="5" fillId="3" borderId="175" xfId="0" applyFont="1" applyFill="1" applyBorder="1" applyAlignment="1">
      <alignment wrapText="1"/>
    </xf>
    <xf numFmtId="0" fontId="5" fillId="3" borderId="176" xfId="0" applyFont="1" applyFill="1" applyBorder="1" applyAlignment="1">
      <alignment wrapText="1"/>
    </xf>
    <xf numFmtId="0" fontId="5" fillId="3" borderId="177" xfId="0" applyFont="1" applyFill="1" applyBorder="1" applyAlignment="1">
      <alignment wrapText="1"/>
    </xf>
    <xf numFmtId="0" fontId="12" fillId="3" borderId="168" xfId="0" applyFont="1" applyFill="1" applyBorder="1" applyAlignment="1" applyProtection="1">
      <alignment horizontal="center" vertical="center"/>
      <protection locked="0"/>
    </xf>
    <xf numFmtId="0" fontId="12" fillId="3" borderId="178" xfId="0" applyFont="1" applyFill="1" applyBorder="1" applyAlignment="1" applyProtection="1">
      <alignment horizontal="center" vertical="center"/>
      <protection locked="0"/>
    </xf>
    <xf numFmtId="0" fontId="12" fillId="3" borderId="138" xfId="0" applyFont="1" applyFill="1" applyBorder="1" applyAlignment="1" applyProtection="1">
      <alignment horizontal="center" vertical="center"/>
      <protection locked="0"/>
    </xf>
    <xf numFmtId="0" fontId="12" fillId="3" borderId="66" xfId="0" applyFont="1" applyFill="1" applyBorder="1" applyAlignment="1" applyProtection="1">
      <alignment horizontal="center" wrapText="1"/>
      <protection locked="0"/>
    </xf>
    <xf numFmtId="0" fontId="12" fillId="3" borderId="56" xfId="0" applyFont="1" applyFill="1" applyBorder="1" applyAlignment="1" applyProtection="1">
      <alignment horizontal="center" wrapText="1"/>
      <protection locked="0"/>
    </xf>
    <xf numFmtId="0" fontId="12" fillId="3" borderId="37" xfId="0" applyFont="1" applyFill="1" applyBorder="1" applyAlignment="1" applyProtection="1">
      <alignment horizontal="center" wrapText="1"/>
      <protection locked="0"/>
    </xf>
    <xf numFmtId="0" fontId="12" fillId="3" borderId="13" xfId="0" applyFont="1" applyFill="1" applyBorder="1" applyAlignment="1" applyProtection="1">
      <alignment horizontal="center" wrapText="1"/>
      <protection locked="0"/>
    </xf>
    <xf numFmtId="0" fontId="12" fillId="3" borderId="53" xfId="0" applyFont="1" applyFill="1" applyBorder="1" applyAlignment="1" applyProtection="1">
      <alignment horizontal="center" wrapText="1"/>
      <protection locked="0"/>
    </xf>
    <xf numFmtId="0" fontId="12" fillId="3" borderId="21" xfId="0" applyFont="1" applyFill="1" applyBorder="1" applyAlignment="1" applyProtection="1">
      <alignment horizontal="center" wrapText="1"/>
      <protection locked="0"/>
    </xf>
    <xf numFmtId="0" fontId="12" fillId="3" borderId="69" xfId="0" applyFont="1" applyFill="1" applyBorder="1" applyAlignment="1" applyProtection="1">
      <alignment horizontal="center" wrapText="1"/>
      <protection locked="0"/>
    </xf>
    <xf numFmtId="0" fontId="12" fillId="3" borderId="169" xfId="0" applyFont="1" applyFill="1" applyBorder="1" applyAlignment="1" applyProtection="1">
      <alignment horizontal="center" vertical="center" wrapText="1"/>
      <protection locked="0"/>
    </xf>
    <xf numFmtId="0" fontId="12" fillId="3" borderId="139" xfId="0" applyFont="1" applyFill="1" applyBorder="1" applyAlignment="1" applyProtection="1">
      <alignment horizontal="center" vertical="center" wrapText="1"/>
      <protection locked="0"/>
    </xf>
    <xf numFmtId="0" fontId="12" fillId="3" borderId="4" xfId="0" applyFont="1" applyFill="1" applyBorder="1" applyAlignment="1" applyProtection="1">
      <alignment horizontal="center" vertical="center" wrapText="1"/>
      <protection locked="0"/>
    </xf>
    <xf numFmtId="0" fontId="12" fillId="3" borderId="166" xfId="0" applyFont="1" applyFill="1" applyBorder="1" applyAlignment="1" applyProtection="1">
      <alignment horizontal="center" vertical="center" wrapText="1"/>
      <protection locked="0"/>
    </xf>
    <xf numFmtId="0" fontId="12" fillId="3" borderId="167" xfId="0" applyFont="1" applyFill="1" applyBorder="1" applyAlignment="1" applyProtection="1">
      <alignment horizontal="center" vertical="center" wrapText="1"/>
      <protection locked="0"/>
    </xf>
    <xf numFmtId="165" fontId="34" fillId="2" borderId="97" xfId="4" applyNumberFormat="1" applyFont="1" applyFill="1" applyBorder="1" applyAlignment="1">
      <alignment horizontal="center" vertical="center" wrapText="1"/>
    </xf>
    <xf numFmtId="165" fontId="12" fillId="3" borderId="162" xfId="4" applyNumberFormat="1" applyFont="1" applyFill="1" applyBorder="1" applyAlignment="1">
      <alignment horizontal="right" vertical="center" wrapText="1" indent="1"/>
    </xf>
    <xf numFmtId="165" fontId="12" fillId="3" borderId="174" xfId="4" applyNumberFormat="1" applyFont="1" applyFill="1" applyBorder="1" applyAlignment="1">
      <alignment horizontal="center" vertical="center" wrapText="1"/>
    </xf>
    <xf numFmtId="165" fontId="12" fillId="3" borderId="174" xfId="4" applyNumberFormat="1" applyFont="1" applyFill="1" applyBorder="1" applyAlignment="1">
      <alignment horizontal="right" vertical="center" wrapText="1" indent="1"/>
    </xf>
    <xf numFmtId="0" fontId="12" fillId="3" borderId="46" xfId="0" applyFont="1" applyFill="1" applyBorder="1" applyAlignment="1" applyProtection="1">
      <alignment vertical="center" wrapText="1"/>
      <protection locked="0"/>
    </xf>
    <xf numFmtId="0" fontId="12" fillId="3" borderId="180" xfId="0" applyFont="1" applyFill="1" applyBorder="1" applyAlignment="1" applyProtection="1">
      <alignment horizontal="center" vertical="center" wrapText="1"/>
      <protection locked="0"/>
    </xf>
    <xf numFmtId="0" fontId="12" fillId="3" borderId="181" xfId="0" applyFont="1" applyFill="1" applyBorder="1" applyAlignment="1" applyProtection="1">
      <alignment horizontal="center" vertical="center" wrapText="1"/>
      <protection locked="0"/>
    </xf>
    <xf numFmtId="165" fontId="12" fillId="3" borderId="182" xfId="4" applyNumberFormat="1" applyFont="1" applyFill="1" applyBorder="1" applyAlignment="1">
      <alignment horizontal="center" vertical="center" wrapText="1"/>
    </xf>
    <xf numFmtId="165" fontId="12" fillId="3" borderId="182" xfId="4" applyNumberFormat="1" applyFont="1" applyFill="1" applyBorder="1" applyAlignment="1">
      <alignment horizontal="right" vertical="center" wrapText="1" indent="1"/>
    </xf>
    <xf numFmtId="0" fontId="43" fillId="3" borderId="0" xfId="0" applyFont="1" applyFill="1" applyAlignment="1" applyProtection="1">
      <alignment horizontal="left" vertical="center" wrapText="1" indent="1"/>
      <protection locked="0"/>
    </xf>
    <xf numFmtId="0" fontId="77" fillId="4" borderId="21" xfId="0" applyFont="1" applyFill="1" applyBorder="1" applyAlignment="1">
      <alignment horizontal="center" vertical="center"/>
    </xf>
    <xf numFmtId="0" fontId="77" fillId="4" borderId="45" xfId="0" applyFont="1" applyFill="1" applyBorder="1" applyAlignment="1">
      <alignment horizontal="center" vertical="center"/>
    </xf>
    <xf numFmtId="0" fontId="83" fillId="23" borderId="71" xfId="0" applyFont="1" applyFill="1" applyBorder="1" applyAlignment="1">
      <alignment vertical="center"/>
    </xf>
    <xf numFmtId="0" fontId="110" fillId="23" borderId="11" xfId="0" applyFont="1" applyFill="1" applyBorder="1" applyAlignment="1">
      <alignment vertical="center"/>
    </xf>
    <xf numFmtId="4" fontId="83" fillId="23" borderId="11" xfId="0" applyNumberFormat="1" applyFont="1" applyFill="1" applyBorder="1" applyAlignment="1">
      <alignment horizontal="center" vertical="center"/>
    </xf>
    <xf numFmtId="0" fontId="83" fillId="2" borderId="160" xfId="0" applyFont="1" applyFill="1" applyBorder="1" applyAlignment="1">
      <alignment horizontal="center" vertical="center"/>
    </xf>
    <xf numFmtId="0" fontId="83" fillId="2" borderId="3" xfId="0" applyFont="1" applyFill="1" applyBorder="1" applyAlignment="1">
      <alignment horizontal="center" vertical="center"/>
    </xf>
    <xf numFmtId="0" fontId="83" fillId="2" borderId="3" xfId="0" applyFont="1" applyFill="1" applyBorder="1" applyAlignment="1">
      <alignment horizontal="center" vertical="center" wrapText="1"/>
    </xf>
    <xf numFmtId="0" fontId="83" fillId="2" borderId="71" xfId="0" applyFont="1" applyFill="1" applyBorder="1" applyAlignment="1">
      <alignment vertical="center"/>
    </xf>
    <xf numFmtId="0" fontId="110" fillId="2" borderId="11" xfId="0" applyFont="1" applyFill="1" applyBorder="1" applyAlignment="1">
      <alignment vertical="center"/>
    </xf>
    <xf numFmtId="4" fontId="83" fillId="2" borderId="11" xfId="0" applyNumberFormat="1" applyFont="1" applyFill="1" applyBorder="1" applyAlignment="1">
      <alignment horizontal="center" vertical="center"/>
    </xf>
    <xf numFmtId="0" fontId="83" fillId="23" borderId="158" xfId="0" applyFont="1" applyFill="1" applyBorder="1" applyAlignment="1">
      <alignment vertical="center"/>
    </xf>
    <xf numFmtId="0" fontId="110" fillId="23" borderId="8" xfId="0" applyFont="1" applyFill="1" applyBorder="1" applyAlignment="1">
      <alignment vertical="center"/>
    </xf>
    <xf numFmtId="4" fontId="83" fillId="23" borderId="8" xfId="0" applyNumberFormat="1" applyFont="1" applyFill="1" applyBorder="1" applyAlignment="1">
      <alignment horizontal="center" vertical="center"/>
    </xf>
    <xf numFmtId="0" fontId="64" fillId="3" borderId="158" xfId="0" applyFont="1" applyFill="1" applyBorder="1" applyAlignment="1">
      <alignment vertical="center"/>
    </xf>
    <xf numFmtId="0" fontId="64" fillId="3" borderId="8" xfId="0" applyFont="1" applyFill="1" applyBorder="1" applyAlignment="1">
      <alignment horizontal="center" vertical="center"/>
    </xf>
    <xf numFmtId="4" fontId="64" fillId="3" borderId="8" xfId="0" applyNumberFormat="1" applyFont="1" applyFill="1" applyBorder="1" applyAlignment="1">
      <alignment horizontal="center" vertical="center"/>
    </xf>
    <xf numFmtId="0" fontId="60" fillId="3" borderId="158" xfId="0" applyFont="1" applyFill="1" applyBorder="1" applyAlignment="1">
      <alignment vertical="center" wrapText="1"/>
    </xf>
    <xf numFmtId="0" fontId="64" fillId="3" borderId="8" xfId="0" applyFont="1" applyFill="1" applyBorder="1" applyAlignment="1">
      <alignment horizontal="center" vertical="center" wrapText="1"/>
    </xf>
    <xf numFmtId="0" fontId="60" fillId="3" borderId="161" xfId="0" applyFont="1" applyFill="1" applyBorder="1" applyAlignment="1">
      <alignment vertical="center" wrapText="1"/>
    </xf>
    <xf numFmtId="0" fontId="64" fillId="3" borderId="5" xfId="0" applyFont="1" applyFill="1" applyBorder="1" applyAlignment="1">
      <alignment horizontal="center" vertical="center" wrapText="1"/>
    </xf>
    <xf numFmtId="0" fontId="64" fillId="3" borderId="5" xfId="0" applyFont="1" applyFill="1" applyBorder="1" applyAlignment="1">
      <alignment horizontal="center" vertical="center"/>
    </xf>
    <xf numFmtId="0" fontId="60" fillId="3" borderId="160" xfId="0" applyFont="1" applyFill="1" applyBorder="1" applyAlignment="1">
      <alignment vertical="center" wrapText="1"/>
    </xf>
    <xf numFmtId="0" fontId="64" fillId="3" borderId="3" xfId="0" applyFont="1" applyFill="1" applyBorder="1" applyAlignment="1">
      <alignment horizontal="center" vertical="center" wrapText="1"/>
    </xf>
    <xf numFmtId="0" fontId="64" fillId="3" borderId="3" xfId="0" applyFont="1" applyFill="1" applyBorder="1" applyAlignment="1">
      <alignment horizontal="center" vertical="center"/>
    </xf>
    <xf numFmtId="4" fontId="64" fillId="3" borderId="3" xfId="0" applyNumberFormat="1" applyFont="1" applyFill="1" applyBorder="1" applyAlignment="1">
      <alignment horizontal="center" vertical="center"/>
    </xf>
    <xf numFmtId="0" fontId="64" fillId="3" borderId="158" xfId="0" applyFont="1" applyFill="1" applyBorder="1" applyAlignment="1">
      <alignment vertical="center" wrapText="1"/>
    </xf>
    <xf numFmtId="0" fontId="60" fillId="3" borderId="8" xfId="0" applyFont="1" applyFill="1" applyBorder="1" applyAlignment="1">
      <alignment horizontal="center" vertical="center" wrapText="1"/>
    </xf>
    <xf numFmtId="3" fontId="64" fillId="3" borderId="13" xfId="0" applyNumberFormat="1" applyFont="1" applyFill="1" applyBorder="1" applyAlignment="1">
      <alignment horizontal="right" vertical="center" wrapText="1"/>
    </xf>
    <xf numFmtId="0" fontId="64" fillId="3" borderId="13" xfId="0" applyFont="1" applyFill="1" applyBorder="1" applyAlignment="1">
      <alignment horizontal="right" vertical="center" wrapText="1"/>
    </xf>
    <xf numFmtId="0" fontId="64" fillId="3" borderId="13" xfId="0" applyFont="1" applyFill="1" applyBorder="1" applyAlignment="1">
      <alignment vertical="center" wrapText="1"/>
    </xf>
    <xf numFmtId="0" fontId="77" fillId="4" borderId="21" xfId="0" applyFont="1" applyFill="1" applyBorder="1" applyAlignment="1">
      <alignment horizontal="left" vertical="center" indent="2"/>
    </xf>
    <xf numFmtId="0" fontId="77" fillId="4" borderId="21" xfId="0" applyFont="1" applyFill="1" applyBorder="1" applyAlignment="1">
      <alignment horizontal="center" vertical="center" wrapText="1"/>
    </xf>
    <xf numFmtId="0" fontId="55" fillId="3" borderId="13" xfId="0" applyFont="1" applyFill="1" applyBorder="1" applyAlignment="1">
      <alignment vertical="center" wrapText="1"/>
    </xf>
    <xf numFmtId="0" fontId="77" fillId="4" borderId="21" xfId="0" applyFont="1" applyFill="1" applyBorder="1" applyAlignment="1">
      <alignment horizontal="justify" vertical="center"/>
    </xf>
    <xf numFmtId="165" fontId="34" fillId="2" borderId="12" xfId="4" applyNumberFormat="1" applyFont="1" applyFill="1" applyBorder="1" applyAlignment="1">
      <alignment horizontal="center" vertical="center" wrapText="1"/>
    </xf>
    <xf numFmtId="41" fontId="12" fillId="3" borderId="13" xfId="5" applyFont="1" applyFill="1" applyBorder="1" applyProtection="1">
      <protection locked="0"/>
    </xf>
    <xf numFmtId="0" fontId="34" fillId="2" borderId="13" xfId="0" applyFont="1" applyFill="1" applyBorder="1" applyAlignment="1">
      <alignment wrapText="1"/>
    </xf>
    <xf numFmtId="0" fontId="12" fillId="3" borderId="13" xfId="0" applyFont="1" applyFill="1" applyBorder="1" applyAlignment="1" applyProtection="1">
      <alignment wrapText="1"/>
      <protection locked="0"/>
    </xf>
    <xf numFmtId="0" fontId="12" fillId="3" borderId="13" xfId="4" applyNumberFormat="1" applyFont="1" applyFill="1" applyBorder="1" applyAlignment="1" applyProtection="1">
      <alignment wrapText="1"/>
      <protection locked="0"/>
    </xf>
    <xf numFmtId="41" fontId="34" fillId="2" borderId="13" xfId="0" applyNumberFormat="1" applyFont="1" applyFill="1" applyBorder="1" applyAlignment="1">
      <alignment wrapText="1"/>
    </xf>
    <xf numFmtId="41" fontId="12" fillId="3" borderId="13" xfId="5" applyFont="1" applyFill="1" applyBorder="1" applyAlignment="1" applyProtection="1">
      <alignment wrapText="1"/>
      <protection locked="0"/>
    </xf>
    <xf numFmtId="10" fontId="34" fillId="2" borderId="13" xfId="4" applyNumberFormat="1" applyFont="1" applyFill="1" applyBorder="1" applyAlignment="1">
      <alignment horizontal="center" wrapText="1"/>
    </xf>
    <xf numFmtId="10" fontId="12" fillId="3" borderId="13" xfId="4" applyNumberFormat="1" applyFont="1" applyFill="1" applyBorder="1" applyAlignment="1">
      <alignment horizontal="center" wrapText="1"/>
    </xf>
    <xf numFmtId="0" fontId="34" fillId="2" borderId="13" xfId="0" applyFont="1" applyFill="1" applyBorder="1" applyAlignment="1">
      <alignment horizontal="right" vertical="center" wrapText="1"/>
    </xf>
    <xf numFmtId="0" fontId="12" fillId="3" borderId="13" xfId="4" applyNumberFormat="1" applyFont="1" applyFill="1" applyBorder="1" applyAlignment="1" applyProtection="1">
      <alignment horizontal="right" vertical="center" wrapText="1"/>
      <protection locked="0"/>
    </xf>
    <xf numFmtId="41" fontId="34" fillId="2" borderId="13" xfId="0" applyNumberFormat="1" applyFont="1" applyFill="1" applyBorder="1" applyAlignment="1">
      <alignment horizontal="right" vertical="center" wrapText="1"/>
    </xf>
    <xf numFmtId="41" fontId="12" fillId="3" borderId="13" xfId="5" applyFont="1" applyFill="1" applyBorder="1" applyAlignment="1" applyProtection="1">
      <alignment horizontal="right" vertical="center" wrapText="1"/>
      <protection locked="0"/>
    </xf>
    <xf numFmtId="0" fontId="77" fillId="2" borderId="13" xfId="0" applyFont="1" applyFill="1" applyBorder="1" applyAlignment="1">
      <alignment horizontal="right" vertical="center"/>
    </xf>
    <xf numFmtId="0" fontId="34" fillId="2" borderId="14" xfId="0" applyFont="1" applyFill="1" applyBorder="1" applyAlignment="1" applyProtection="1">
      <alignment horizontal="center" vertical="center" wrapText="1"/>
      <protection locked="0"/>
    </xf>
    <xf numFmtId="0" fontId="12" fillId="3" borderId="70" xfId="0" applyFont="1" applyFill="1" applyBorder="1" applyAlignment="1" applyProtection="1">
      <alignment horizontal="center" vertical="center" wrapText="1"/>
      <protection locked="0"/>
    </xf>
    <xf numFmtId="0" fontId="0" fillId="3" borderId="31" xfId="0" applyFill="1" applyBorder="1" applyProtection="1">
      <protection locked="0"/>
    </xf>
    <xf numFmtId="0" fontId="0" fillId="3" borderId="13" xfId="0" applyFill="1" applyBorder="1" applyProtection="1">
      <protection locked="0"/>
    </xf>
    <xf numFmtId="0" fontId="34" fillId="2" borderId="84" xfId="0" applyFont="1" applyFill="1" applyBorder="1" applyAlignment="1">
      <alignment horizontal="center" vertical="center" wrapText="1"/>
    </xf>
    <xf numFmtId="165" fontId="12" fillId="3" borderId="54" xfId="4" applyNumberFormat="1" applyFont="1" applyFill="1" applyBorder="1" applyAlignment="1">
      <alignment horizontal="center" vertical="center" wrapText="1"/>
    </xf>
    <xf numFmtId="0" fontId="12" fillId="3" borderId="48" xfId="0" applyFont="1" applyFill="1" applyBorder="1" applyProtection="1">
      <protection locked="0"/>
    </xf>
    <xf numFmtId="0" fontId="12" fillId="3" borderId="45" xfId="0" applyFont="1" applyFill="1" applyBorder="1" applyAlignment="1" applyProtection="1">
      <alignment vertical="center" wrapText="1"/>
      <protection locked="0"/>
    </xf>
    <xf numFmtId="0" fontId="12" fillId="3" borderId="45" xfId="0" applyFont="1" applyFill="1" applyBorder="1" applyProtection="1">
      <protection locked="0"/>
    </xf>
    <xf numFmtId="165" fontId="12" fillId="3" borderId="85" xfId="4" applyNumberFormat="1" applyFont="1" applyFill="1" applyBorder="1" applyAlignment="1">
      <alignment horizontal="right" vertical="center" wrapText="1"/>
    </xf>
    <xf numFmtId="0" fontId="34" fillId="2" borderId="17" xfId="0" applyFont="1" applyFill="1" applyBorder="1" applyAlignment="1">
      <alignment horizontal="center" vertical="center" wrapText="1"/>
    </xf>
    <xf numFmtId="165" fontId="34" fillId="2" borderId="154" xfId="4" applyNumberFormat="1" applyFont="1" applyFill="1" applyBorder="1" applyAlignment="1">
      <alignment horizontal="center" vertical="center" wrapText="1"/>
    </xf>
    <xf numFmtId="0" fontId="34" fillId="2" borderId="17" xfId="0" applyFont="1" applyFill="1" applyBorder="1" applyAlignment="1">
      <alignment horizontal="center"/>
    </xf>
    <xf numFmtId="0" fontId="34" fillId="2" borderId="12" xfId="0" applyFont="1" applyFill="1" applyBorder="1" applyAlignment="1" applyProtection="1">
      <alignment horizontal="center" vertical="center" wrapText="1"/>
      <protection locked="0"/>
    </xf>
    <xf numFmtId="0" fontId="34" fillId="2" borderId="84" xfId="0" applyFont="1" applyFill="1" applyBorder="1" applyAlignment="1">
      <alignment horizontal="center"/>
    </xf>
    <xf numFmtId="0" fontId="5" fillId="3" borderId="35" xfId="0" applyFont="1" applyFill="1" applyBorder="1" applyAlignment="1" applyProtection="1">
      <alignment horizontal="left" vertical="center" wrapText="1"/>
      <protection locked="0"/>
    </xf>
    <xf numFmtId="0" fontId="5" fillId="3" borderId="36" xfId="0" applyFont="1" applyFill="1" applyBorder="1" applyAlignment="1">
      <alignment horizontal="center" vertical="center" wrapText="1"/>
    </xf>
    <xf numFmtId="0" fontId="5" fillId="3" borderId="36" xfId="0" applyFont="1" applyFill="1" applyBorder="1" applyAlignment="1">
      <alignment horizontal="center"/>
    </xf>
    <xf numFmtId="165" fontId="34" fillId="2" borderId="19" xfId="4" applyNumberFormat="1" applyFont="1" applyFill="1" applyBorder="1" applyAlignment="1">
      <alignment horizontal="right" vertical="center" wrapText="1"/>
    </xf>
    <xf numFmtId="0" fontId="34" fillId="2" borderId="4" xfId="0" applyFont="1" applyFill="1" applyBorder="1" applyAlignment="1">
      <alignment horizontal="center"/>
    </xf>
    <xf numFmtId="165" fontId="5" fillId="3" borderId="85" xfId="4" applyNumberFormat="1" applyFont="1" applyFill="1" applyBorder="1" applyAlignment="1">
      <alignment horizontal="right" vertical="center" wrapText="1"/>
    </xf>
    <xf numFmtId="165" fontId="34" fillId="2" borderId="28" xfId="4" applyNumberFormat="1" applyFont="1" applyFill="1" applyBorder="1" applyAlignment="1">
      <alignment horizontal="right" vertical="center" wrapText="1"/>
    </xf>
    <xf numFmtId="0" fontId="34" fillId="2" borderId="14" xfId="0" applyFont="1" applyFill="1" applyBorder="1" applyAlignment="1">
      <alignment horizontal="center" wrapText="1"/>
    </xf>
    <xf numFmtId="0" fontId="34" fillId="2" borderId="15" xfId="0" applyFont="1" applyFill="1" applyBorder="1" applyAlignment="1">
      <alignment horizontal="center" wrapText="1"/>
    </xf>
    <xf numFmtId="0" fontId="12" fillId="3" borderId="35" xfId="0" applyFont="1" applyFill="1" applyBorder="1" applyAlignment="1" applyProtection="1">
      <alignment horizontal="center" wrapText="1"/>
      <protection locked="0"/>
    </xf>
    <xf numFmtId="0" fontId="12" fillId="3" borderId="36" xfId="0" applyFont="1" applyFill="1" applyBorder="1" applyAlignment="1" applyProtection="1">
      <alignment horizontal="center" wrapText="1"/>
      <protection locked="0"/>
    </xf>
    <xf numFmtId="0" fontId="12" fillId="3" borderId="36" xfId="0" applyFont="1" applyFill="1" applyBorder="1" applyAlignment="1" applyProtection="1">
      <alignment horizontal="center"/>
      <protection locked="0"/>
    </xf>
    <xf numFmtId="0" fontId="12" fillId="3" borderId="31" xfId="0" applyFont="1" applyFill="1" applyBorder="1" applyAlignment="1" applyProtection="1">
      <alignment horizontal="center" wrapText="1"/>
      <protection locked="0"/>
    </xf>
    <xf numFmtId="0" fontId="12" fillId="3" borderId="82" xfId="0" applyFont="1" applyFill="1" applyBorder="1" applyAlignment="1" applyProtection="1">
      <alignment horizontal="center" wrapText="1"/>
      <protection locked="0"/>
    </xf>
    <xf numFmtId="0" fontId="12" fillId="3" borderId="84" xfId="0" applyFont="1" applyFill="1" applyBorder="1" applyAlignment="1" applyProtection="1">
      <alignment horizontal="center" vertical="center" wrapText="1"/>
      <protection locked="0"/>
    </xf>
    <xf numFmtId="0" fontId="5" fillId="3" borderId="30" xfId="0" applyFont="1" applyFill="1" applyBorder="1" applyAlignment="1">
      <alignment horizontal="center"/>
    </xf>
    <xf numFmtId="0" fontId="34" fillId="2" borderId="22" xfId="0" applyFont="1" applyFill="1" applyBorder="1" applyAlignment="1">
      <alignment horizontal="center" wrapText="1"/>
    </xf>
    <xf numFmtId="0" fontId="34" fillId="2" borderId="58" xfId="0" applyFont="1" applyFill="1" applyBorder="1" applyAlignment="1">
      <alignment horizontal="right"/>
    </xf>
    <xf numFmtId="0" fontId="5" fillId="3" borderId="72" xfId="0" applyFont="1" applyFill="1" applyBorder="1" applyAlignment="1">
      <alignment horizontal="left" wrapText="1" indent="1"/>
    </xf>
    <xf numFmtId="0" fontId="7" fillId="3" borderId="13" xfId="0" applyFont="1" applyFill="1" applyBorder="1" applyAlignment="1">
      <alignment vertical="top"/>
    </xf>
    <xf numFmtId="0" fontId="7" fillId="3" borderId="13" xfId="0" applyFont="1" applyFill="1" applyBorder="1" applyAlignment="1">
      <alignment horizontal="center" vertical="top"/>
    </xf>
    <xf numFmtId="0" fontId="0" fillId="3" borderId="13" xfId="0" applyFill="1" applyBorder="1" applyAlignment="1" applyProtection="1">
      <alignment vertical="center" wrapText="1"/>
      <protection locked="0"/>
    </xf>
    <xf numFmtId="0" fontId="0" fillId="3" borderId="66" xfId="0" applyFill="1" applyBorder="1" applyAlignment="1" applyProtection="1">
      <alignment vertical="center" wrapText="1"/>
      <protection locked="0"/>
    </xf>
    <xf numFmtId="0" fontId="12" fillId="3" borderId="52" xfId="0" applyFont="1" applyFill="1" applyBorder="1" applyAlignment="1" applyProtection="1">
      <alignment horizontal="left" vertical="center" wrapText="1" indent="1"/>
      <protection locked="0"/>
    </xf>
    <xf numFmtId="3" fontId="12" fillId="3" borderId="53" xfId="0" applyNumberFormat="1" applyFont="1" applyFill="1" applyBorder="1" applyAlignment="1">
      <alignment horizontal="center" vertical="center" wrapText="1"/>
    </xf>
    <xf numFmtId="0" fontId="12" fillId="3" borderId="12" xfId="0" applyFont="1" applyFill="1" applyBorder="1" applyAlignment="1" applyProtection="1">
      <alignment horizontal="left" vertical="center" wrapText="1" indent="1"/>
      <protection locked="0"/>
    </xf>
    <xf numFmtId="0" fontId="12" fillId="3" borderId="82" xfId="0" applyFont="1" applyFill="1" applyBorder="1" applyAlignment="1">
      <alignment horizontal="center" vertical="center" wrapText="1"/>
    </xf>
    <xf numFmtId="0" fontId="12" fillId="3" borderId="85" xfId="0" applyFont="1" applyFill="1" applyBorder="1" applyAlignment="1" applyProtection="1">
      <alignment horizontal="center" vertical="center" wrapText="1"/>
      <protection locked="0"/>
    </xf>
    <xf numFmtId="0" fontId="5" fillId="3" borderId="68" xfId="0" applyFont="1" applyFill="1" applyBorder="1" applyAlignment="1">
      <alignment horizontal="center" vertical="center" wrapText="1"/>
    </xf>
    <xf numFmtId="0" fontId="12" fillId="3" borderId="70" xfId="0" applyFont="1" applyFill="1" applyBorder="1" applyAlignment="1" applyProtection="1">
      <alignment horizontal="center" vertical="center"/>
      <protection locked="0"/>
    </xf>
    <xf numFmtId="0" fontId="5" fillId="3" borderId="34" xfId="0" applyFont="1" applyFill="1" applyBorder="1" applyAlignment="1">
      <alignment horizontal="center" vertical="center" wrapText="1"/>
    </xf>
    <xf numFmtId="0" fontId="5" fillId="3" borderId="183" xfId="0" applyFont="1" applyFill="1" applyBorder="1" applyAlignment="1">
      <alignment horizontal="left" wrapText="1" indent="1"/>
    </xf>
    <xf numFmtId="0" fontId="5" fillId="3" borderId="29" xfId="0" applyFont="1" applyFill="1" applyBorder="1" applyAlignment="1">
      <alignment horizontal="center"/>
    </xf>
    <xf numFmtId="0" fontId="5" fillId="3" borderId="62" xfId="0" applyFont="1" applyFill="1" applyBorder="1" applyAlignment="1">
      <alignment horizontal="center"/>
    </xf>
    <xf numFmtId="0" fontId="5" fillId="3" borderId="22" xfId="0" applyFont="1" applyFill="1" applyBorder="1" applyAlignment="1">
      <alignment horizontal="center"/>
    </xf>
    <xf numFmtId="0" fontId="5" fillId="3" borderId="53" xfId="0" applyFont="1" applyFill="1" applyBorder="1" applyAlignment="1">
      <alignment horizontal="center"/>
    </xf>
    <xf numFmtId="0" fontId="5" fillId="3" borderId="52" xfId="0" applyFont="1" applyFill="1" applyBorder="1" applyAlignment="1">
      <alignment horizontal="center"/>
    </xf>
    <xf numFmtId="0" fontId="5" fillId="3" borderId="82" xfId="0" applyFont="1" applyFill="1" applyBorder="1" applyAlignment="1">
      <alignment horizontal="center"/>
    </xf>
    <xf numFmtId="0" fontId="5" fillId="3" borderId="184" xfId="0" applyFont="1" applyFill="1" applyBorder="1" applyAlignment="1">
      <alignment horizontal="center"/>
    </xf>
    <xf numFmtId="0" fontId="5" fillId="3" borderId="34" xfId="0" applyFont="1" applyFill="1" applyBorder="1" applyAlignment="1">
      <alignment horizontal="left" wrapText="1" indent="1"/>
    </xf>
    <xf numFmtId="0" fontId="12" fillId="3" borderId="0" xfId="0" applyFont="1" applyFill="1" applyAlignment="1">
      <alignment horizontal="left" vertical="center" wrapText="1" indent="1"/>
    </xf>
    <xf numFmtId="0" fontId="5" fillId="3" borderId="13" xfId="4" applyNumberFormat="1" applyFont="1" applyFill="1" applyBorder="1" applyAlignment="1">
      <alignment horizontal="center"/>
    </xf>
    <xf numFmtId="0" fontId="34" fillId="2" borderId="13" xfId="4" applyNumberFormat="1" applyFont="1" applyFill="1" applyBorder="1" applyAlignment="1">
      <alignment horizontal="center"/>
    </xf>
    <xf numFmtId="165" fontId="12" fillId="3" borderId="12" xfId="4" applyNumberFormat="1" applyFont="1" applyFill="1" applyBorder="1" applyAlignment="1">
      <alignment horizontal="center" vertical="center" wrapText="1"/>
    </xf>
    <xf numFmtId="0" fontId="12" fillId="3" borderId="84" xfId="0" applyFont="1" applyFill="1" applyBorder="1" applyAlignment="1" applyProtection="1">
      <alignment horizontal="center"/>
      <protection locked="0"/>
    </xf>
    <xf numFmtId="0" fontId="12" fillId="3" borderId="4" xfId="0" applyFont="1" applyFill="1" applyBorder="1" applyAlignment="1" applyProtection="1">
      <alignment horizontal="left" vertical="center" wrapText="1"/>
      <protection locked="0"/>
    </xf>
    <xf numFmtId="0" fontId="12" fillId="3" borderId="70" xfId="0" applyFont="1" applyFill="1" applyBorder="1" applyProtection="1">
      <protection locked="0"/>
    </xf>
    <xf numFmtId="165" fontId="34" fillId="2" borderId="158" xfId="4" applyNumberFormat="1" applyFont="1" applyFill="1" applyBorder="1" applyAlignment="1">
      <alignment horizontal="right" vertical="center" wrapText="1"/>
    </xf>
    <xf numFmtId="165" fontId="12" fillId="3" borderId="83" xfId="4" applyNumberFormat="1" applyFont="1" applyFill="1" applyBorder="1" applyAlignment="1">
      <alignment horizontal="center" vertical="center" wrapText="1"/>
    </xf>
    <xf numFmtId="0" fontId="12" fillId="3" borderId="34" xfId="0" applyFont="1" applyFill="1" applyBorder="1" applyProtection="1">
      <protection locked="0"/>
    </xf>
    <xf numFmtId="0" fontId="12" fillId="3" borderId="32" xfId="0" applyFont="1" applyFill="1" applyBorder="1" applyProtection="1">
      <protection locked="0"/>
    </xf>
    <xf numFmtId="165" fontId="12" fillId="3" borderId="33" xfId="4" applyNumberFormat="1" applyFont="1" applyFill="1" applyBorder="1" applyAlignment="1">
      <alignment horizontal="right" vertical="center" wrapText="1"/>
    </xf>
    <xf numFmtId="0" fontId="12" fillId="3" borderId="12" xfId="0" applyFont="1" applyFill="1" applyBorder="1" applyAlignment="1" applyProtection="1">
      <alignment horizontal="center"/>
      <protection locked="0"/>
    </xf>
    <xf numFmtId="0" fontId="10" fillId="3" borderId="32" xfId="0" applyFont="1" applyFill="1" applyBorder="1" applyAlignment="1" applyProtection="1">
      <alignment horizontal="center"/>
      <protection locked="0"/>
    </xf>
    <xf numFmtId="0" fontId="10" fillId="3" borderId="33" xfId="0" applyFont="1" applyFill="1" applyBorder="1" applyAlignment="1">
      <alignment horizontal="center"/>
    </xf>
    <xf numFmtId="0" fontId="12" fillId="3" borderId="49" xfId="0" applyFont="1" applyFill="1" applyBorder="1" applyAlignment="1">
      <alignment horizontal="center"/>
    </xf>
    <xf numFmtId="0" fontId="12" fillId="3" borderId="28" xfId="0" applyFont="1" applyFill="1" applyBorder="1" applyAlignment="1">
      <alignment horizontal="center"/>
    </xf>
    <xf numFmtId="0" fontId="12" fillId="3" borderId="33" xfId="0" applyFont="1" applyFill="1" applyBorder="1" applyAlignment="1">
      <alignment horizontal="center"/>
    </xf>
    <xf numFmtId="0" fontId="5" fillId="3" borderId="0" xfId="1" applyFont="1" applyFill="1" applyAlignment="1">
      <alignment horizontal="left"/>
    </xf>
    <xf numFmtId="0" fontId="5" fillId="3" borderId="0" xfId="1" applyFont="1" applyFill="1"/>
    <xf numFmtId="0" fontId="7" fillId="3" borderId="0" xfId="0" applyFont="1" applyFill="1" applyAlignment="1">
      <alignment horizontal="center"/>
    </xf>
    <xf numFmtId="0" fontId="0" fillId="0" borderId="0" xfId="0" applyAlignment="1">
      <alignment horizontal="center"/>
    </xf>
    <xf numFmtId="0" fontId="0" fillId="3" borderId="52" xfId="0" applyFill="1" applyBorder="1"/>
    <xf numFmtId="0" fontId="112" fillId="2" borderId="13" xfId="0" applyFont="1" applyFill="1" applyBorder="1" applyAlignment="1">
      <alignment horizontal="center" vertical="center"/>
    </xf>
    <xf numFmtId="0" fontId="112" fillId="2" borderId="13" xfId="0" applyFont="1" applyFill="1" applyBorder="1" applyAlignment="1">
      <alignment horizontal="center" vertical="center" readingOrder="1"/>
    </xf>
    <xf numFmtId="0" fontId="38" fillId="3" borderId="13" xfId="0" applyFont="1" applyFill="1" applyBorder="1" applyAlignment="1">
      <alignment horizontal="center" vertical="center"/>
    </xf>
    <xf numFmtId="0" fontId="38" fillId="3" borderId="13" xfId="0" applyFont="1" applyFill="1" applyBorder="1" applyAlignment="1">
      <alignment vertical="center" wrapText="1"/>
    </xf>
    <xf numFmtId="3" fontId="38" fillId="3" borderId="13" xfId="0" applyNumberFormat="1" applyFont="1" applyFill="1" applyBorder="1" applyAlignment="1">
      <alignment horizontal="right" vertical="center" readingOrder="1"/>
    </xf>
    <xf numFmtId="0" fontId="38" fillId="3" borderId="13" xfId="0" applyFont="1" applyFill="1" applyBorder="1" applyAlignment="1">
      <alignment vertical="center"/>
    </xf>
    <xf numFmtId="3" fontId="112" fillId="2" borderId="13" xfId="0" applyNumberFormat="1" applyFont="1" applyFill="1" applyBorder="1" applyAlignment="1">
      <alignment horizontal="right" vertical="center" readingOrder="1"/>
    </xf>
    <xf numFmtId="0" fontId="113" fillId="0" borderId="0" xfId="0" applyFont="1" applyAlignment="1">
      <alignment vertical="top"/>
    </xf>
    <xf numFmtId="0" fontId="114" fillId="0" borderId="0" xfId="0" applyFont="1" applyAlignment="1">
      <alignment vertical="top"/>
    </xf>
    <xf numFmtId="0" fontId="113" fillId="0" borderId="0" xfId="0" applyFont="1" applyAlignment="1">
      <alignment horizontal="right" vertical="top"/>
    </xf>
    <xf numFmtId="41" fontId="0" fillId="3" borderId="13" xfId="5" applyFont="1" applyFill="1" applyBorder="1" applyAlignment="1">
      <alignment horizontal="center" vertical="center"/>
    </xf>
    <xf numFmtId="41" fontId="0" fillId="3" borderId="13" xfId="5" applyFont="1" applyFill="1" applyBorder="1" applyAlignment="1">
      <alignment horizontal="center"/>
    </xf>
    <xf numFmtId="41" fontId="6" fillId="2" borderId="13" xfId="5" applyFont="1" applyFill="1" applyBorder="1"/>
    <xf numFmtId="0" fontId="38" fillId="3" borderId="13" xfId="0" applyFont="1" applyFill="1" applyBorder="1" applyAlignment="1">
      <alignment horizontal="left" vertical="center" wrapText="1" indent="1"/>
    </xf>
    <xf numFmtId="0" fontId="38" fillId="3" borderId="13" xfId="0" applyFont="1" applyFill="1" applyBorder="1" applyAlignment="1">
      <alignment horizontal="left" vertical="center" indent="1"/>
    </xf>
    <xf numFmtId="3" fontId="12" fillId="0" borderId="0" xfId="0" applyNumberFormat="1" applyFont="1" applyAlignment="1">
      <alignment horizontal="right" vertical="center" wrapText="1"/>
    </xf>
    <xf numFmtId="0" fontId="38" fillId="3" borderId="13" xfId="0" applyFont="1" applyFill="1" applyBorder="1" applyAlignment="1">
      <alignment horizontal="left" vertical="center" wrapText="1"/>
    </xf>
    <xf numFmtId="0" fontId="12" fillId="0" borderId="0" xfId="0" applyFont="1" applyAlignment="1">
      <alignment horizontal="center" vertical="center" wrapText="1"/>
    </xf>
    <xf numFmtId="0" fontId="0" fillId="3" borderId="37" xfId="5" applyNumberFormat="1" applyFont="1" applyFill="1" applyBorder="1" applyAlignment="1">
      <alignment horizontal="center" vertical="center"/>
    </xf>
    <xf numFmtId="0" fontId="0" fillId="0" borderId="0" xfId="0"/>
    <xf numFmtId="0" fontId="38" fillId="3" borderId="13" xfId="0" applyFont="1" applyFill="1" applyBorder="1" applyAlignment="1">
      <alignment horizontal="center" vertical="center" wrapText="1"/>
    </xf>
    <xf numFmtId="0" fontId="34" fillId="2" borderId="13" xfId="0" applyFont="1" applyFill="1" applyBorder="1" applyAlignment="1">
      <alignment horizontal="center" vertical="center" wrapText="1"/>
    </xf>
    <xf numFmtId="3" fontId="48" fillId="3" borderId="13" xfId="10" applyNumberFormat="1" applyFont="1" applyFill="1" applyBorder="1" applyAlignment="1">
      <alignment horizontal="right" vertical="top"/>
    </xf>
    <xf numFmtId="0" fontId="48" fillId="3" borderId="13" xfId="10" applyNumberFormat="1" applyFont="1" applyFill="1" applyBorder="1" applyAlignment="1">
      <alignment horizontal="left" vertical="top"/>
    </xf>
    <xf numFmtId="3" fontId="34" fillId="2" borderId="13" xfId="10" applyNumberFormat="1" applyFont="1" applyFill="1" applyBorder="1" applyAlignment="1">
      <alignment horizontal="right" vertical="top"/>
    </xf>
    <xf numFmtId="0" fontId="0" fillId="0" borderId="0" xfId="0"/>
    <xf numFmtId="0" fontId="5" fillId="3" borderId="39" xfId="0" applyFont="1" applyFill="1" applyBorder="1" applyAlignment="1" applyProtection="1">
      <alignment horizontal="right" indent="1"/>
      <protection locked="0"/>
    </xf>
    <xf numFmtId="0" fontId="12" fillId="3" borderId="13" xfId="0" applyFont="1" applyFill="1" applyBorder="1" applyAlignment="1" applyProtection="1">
      <alignment horizontal="right" indent="1"/>
      <protection locked="0"/>
    </xf>
    <xf numFmtId="0" fontId="0" fillId="0" borderId="0" xfId="0"/>
    <xf numFmtId="0" fontId="5" fillId="3" borderId="13" xfId="0" applyFont="1" applyFill="1" applyBorder="1" applyAlignment="1">
      <alignment horizontal="center"/>
    </xf>
    <xf numFmtId="0" fontId="5" fillId="3" borderId="47" xfId="0" applyFont="1" applyFill="1" applyBorder="1" applyAlignment="1">
      <alignment horizontal="center"/>
    </xf>
    <xf numFmtId="0" fontId="5" fillId="3" borderId="39" xfId="0" applyFont="1" applyFill="1" applyBorder="1" applyAlignment="1" applyProtection="1">
      <alignment horizontal="right" indent="1"/>
      <protection locked="0"/>
    </xf>
    <xf numFmtId="0" fontId="12" fillId="3" borderId="13" xfId="0" applyFont="1" applyFill="1" applyBorder="1" applyAlignment="1" applyProtection="1">
      <alignment horizontal="right" indent="1"/>
      <protection locked="0"/>
    </xf>
    <xf numFmtId="0" fontId="5" fillId="3" borderId="52" xfId="0" applyFont="1" applyFill="1" applyBorder="1" applyAlignment="1" applyProtection="1">
      <alignment horizontal="right" indent="1"/>
      <protection locked="0"/>
    </xf>
    <xf numFmtId="0" fontId="0" fillId="3" borderId="13" xfId="0" applyFill="1" applyBorder="1"/>
    <xf numFmtId="0" fontId="0" fillId="3" borderId="13" xfId="0" applyFill="1" applyBorder="1" applyAlignment="1">
      <alignment horizontal="center"/>
    </xf>
    <xf numFmtId="0" fontId="0" fillId="3" borderId="13" xfId="0" applyFill="1" applyBorder="1" applyAlignment="1">
      <alignment vertical="top" wrapText="1"/>
    </xf>
    <xf numFmtId="0" fontId="0" fillId="3" borderId="13" xfId="0" applyFill="1" applyBorder="1" applyAlignment="1">
      <alignment horizontal="center" vertical="top" wrapText="1"/>
    </xf>
    <xf numFmtId="0" fontId="0" fillId="3" borderId="13" xfId="0" applyFill="1" applyBorder="1" applyAlignment="1">
      <alignment vertical="top"/>
    </xf>
    <xf numFmtId="0" fontId="0" fillId="3" borderId="13" xfId="0" applyFill="1" applyBorder="1" applyAlignment="1">
      <alignment vertical="justify" wrapText="1"/>
    </xf>
    <xf numFmtId="0" fontId="0" fillId="3" borderId="13" xfId="0" applyNumberFormat="1" applyFill="1" applyBorder="1" applyAlignment="1">
      <alignment vertical="top" wrapText="1"/>
    </xf>
    <xf numFmtId="0" fontId="0" fillId="3" borderId="13" xfId="0" applyFill="1" applyBorder="1" applyAlignment="1">
      <alignment horizontal="center" vertical="justify" wrapText="1"/>
    </xf>
    <xf numFmtId="0" fontId="0" fillId="3" borderId="13" xfId="0" applyFill="1" applyBorder="1" applyAlignment="1">
      <alignment horizontal="center" wrapText="1"/>
    </xf>
    <xf numFmtId="0" fontId="0" fillId="3" borderId="13" xfId="0" applyFill="1" applyBorder="1" applyAlignment="1">
      <alignment wrapText="1"/>
    </xf>
    <xf numFmtId="0" fontId="0" fillId="0" borderId="0" xfId="0"/>
    <xf numFmtId="0" fontId="0" fillId="0" borderId="0" xfId="0"/>
    <xf numFmtId="0" fontId="0" fillId="0" borderId="0" xfId="0"/>
    <xf numFmtId="0" fontId="31" fillId="3" borderId="13" xfId="0" applyFont="1" applyFill="1" applyBorder="1" applyAlignment="1" applyProtection="1">
      <alignment horizontal="right" indent="1"/>
      <protection locked="0"/>
    </xf>
    <xf numFmtId="0" fontId="31" fillId="3" borderId="47" xfId="2" applyFont="1" applyFill="1" applyBorder="1" applyAlignment="1" applyProtection="1">
      <alignment horizontal="center" vertical="center" wrapText="1"/>
      <protection locked="0"/>
    </xf>
    <xf numFmtId="0" fontId="7" fillId="3" borderId="66" xfId="2" applyFont="1" applyFill="1" applyBorder="1" applyAlignment="1" applyProtection="1">
      <alignment horizontal="center" wrapText="1"/>
      <protection locked="0"/>
    </xf>
    <xf numFmtId="0" fontId="0" fillId="0" borderId="0" xfId="0"/>
    <xf numFmtId="0" fontId="7" fillId="3" borderId="13" xfId="0" applyFont="1" applyFill="1" applyBorder="1" applyAlignment="1">
      <alignment horizontal="center"/>
    </xf>
    <xf numFmtId="0" fontId="12" fillId="3" borderId="13" xfId="0" applyFont="1" applyFill="1" applyBorder="1" applyAlignment="1">
      <alignment horizontal="center"/>
    </xf>
    <xf numFmtId="10" fontId="7" fillId="3" borderId="13" xfId="0" applyNumberFormat="1" applyFont="1" applyFill="1" applyBorder="1" applyAlignment="1">
      <alignment horizontal="center"/>
    </xf>
    <xf numFmtId="0" fontId="7" fillId="3" borderId="13" xfId="0" applyFont="1" applyFill="1" applyBorder="1" applyAlignment="1" applyProtection="1">
      <alignment horizontal="center"/>
      <protection locked="0"/>
    </xf>
    <xf numFmtId="0" fontId="31" fillId="3" borderId="13" xfId="0" applyFont="1" applyFill="1" applyBorder="1" applyAlignment="1" applyProtection="1">
      <alignment horizontal="center"/>
      <protection locked="0"/>
    </xf>
    <xf numFmtId="0" fontId="12" fillId="3" borderId="13" xfId="0" applyFont="1" applyFill="1" applyBorder="1" applyAlignment="1" applyProtection="1">
      <alignment horizontal="center"/>
      <protection locked="0"/>
    </xf>
    <xf numFmtId="0" fontId="5" fillId="3" borderId="13" xfId="0" applyFont="1" applyFill="1" applyBorder="1" applyAlignment="1">
      <alignment horizontal="right" indent="1"/>
    </xf>
    <xf numFmtId="3" fontId="5" fillId="3" borderId="13" xfId="0" applyNumberFormat="1" applyFont="1" applyFill="1" applyBorder="1"/>
    <xf numFmtId="10" fontId="31" fillId="3" borderId="13" xfId="4" applyNumberFormat="1" applyFont="1" applyFill="1" applyBorder="1" applyAlignment="1">
      <alignment horizontal="right" wrapText="1" indent="1"/>
    </xf>
    <xf numFmtId="0" fontId="5" fillId="3" borderId="13" xfId="0" applyFont="1" applyFill="1" applyBorder="1" applyAlignment="1" applyProtection="1">
      <alignment horizontal="left" indent="1"/>
      <protection locked="0"/>
    </xf>
    <xf numFmtId="0" fontId="34" fillId="2" borderId="13" xfId="0" applyFont="1" applyFill="1" applyBorder="1" applyAlignment="1" applyProtection="1">
      <alignment horizontal="center" vertical="center" wrapText="1"/>
      <protection locked="0"/>
    </xf>
    <xf numFmtId="0" fontId="12" fillId="3" borderId="13" xfId="0" applyFont="1" applyFill="1" applyBorder="1" applyAlignment="1" applyProtection="1">
      <alignment horizontal="right" vertical="center" indent="1"/>
      <protection locked="0"/>
    </xf>
    <xf numFmtId="0" fontId="12" fillId="3" borderId="56" xfId="0" applyFont="1" applyFill="1" applyBorder="1" applyAlignment="1">
      <alignment horizontal="right" vertical="center" indent="1"/>
    </xf>
    <xf numFmtId="0" fontId="33" fillId="2" borderId="13" xfId="0" applyFont="1" applyFill="1" applyBorder="1" applyAlignment="1" applyProtection="1">
      <alignment horizontal="left" textRotation="90" wrapText="1"/>
      <protection locked="0"/>
    </xf>
    <xf numFmtId="0" fontId="12" fillId="3" borderId="37" xfId="0" applyFont="1" applyFill="1" applyBorder="1" applyAlignment="1">
      <alignment horizontal="right" vertical="top" wrapText="1"/>
    </xf>
    <xf numFmtId="0" fontId="12" fillId="3" borderId="37" xfId="0" applyFont="1" applyFill="1" applyBorder="1" applyAlignment="1">
      <alignment horizontal="right" vertical="center" indent="1"/>
    </xf>
    <xf numFmtId="0" fontId="12" fillId="3" borderId="13" xfId="0" applyFont="1" applyFill="1" applyBorder="1" applyAlignment="1" applyProtection="1">
      <protection locked="0"/>
    </xf>
    <xf numFmtId="0" fontId="12" fillId="3" borderId="45" xfId="0" applyFont="1" applyFill="1" applyBorder="1" applyAlignment="1" applyProtection="1">
      <alignment horizontal="right" vertical="center" indent="1"/>
      <protection locked="0"/>
    </xf>
    <xf numFmtId="0" fontId="34" fillId="2" borderId="187" xfId="0" applyFont="1" applyFill="1" applyBorder="1" applyAlignment="1">
      <alignment horizontal="center" textRotation="90" wrapText="1"/>
    </xf>
    <xf numFmtId="0" fontId="12" fillId="3" borderId="13" xfId="0" applyFont="1" applyFill="1" applyBorder="1" applyAlignment="1" applyProtection="1">
      <alignment horizontal="center" vertical="center"/>
      <protection locked="0"/>
    </xf>
    <xf numFmtId="0" fontId="12" fillId="3" borderId="13" xfId="0" applyFont="1" applyFill="1" applyBorder="1" applyAlignment="1" applyProtection="1">
      <alignment horizontal="left" wrapText="1" indent="1"/>
      <protection locked="0"/>
    </xf>
    <xf numFmtId="0" fontId="12" fillId="3" borderId="36" xfId="0" applyFont="1" applyFill="1" applyBorder="1" applyAlignment="1" applyProtection="1">
      <alignment horizontal="left" wrapText="1" indent="1"/>
      <protection locked="0"/>
    </xf>
    <xf numFmtId="0" fontId="12" fillId="3" borderId="13" xfId="0" applyFont="1" applyFill="1" applyBorder="1" applyAlignment="1" applyProtection="1">
      <alignment horizontal="left" vertical="center" wrapText="1" indent="1"/>
      <protection locked="0"/>
    </xf>
    <xf numFmtId="0" fontId="12" fillId="3" borderId="36" xfId="0" applyFont="1" applyFill="1" applyBorder="1" applyAlignment="1" applyProtection="1">
      <alignment horizontal="center" vertical="center"/>
      <protection locked="0"/>
    </xf>
    <xf numFmtId="0" fontId="0" fillId="0" borderId="0" xfId="0" applyProtection="1">
      <protection locked="0"/>
    </xf>
    <xf numFmtId="0" fontId="12" fillId="3" borderId="13" xfId="0" applyFont="1" applyFill="1" applyBorder="1" applyAlignment="1" applyProtection="1">
      <alignment horizontal="center" vertical="center"/>
      <protection locked="0"/>
    </xf>
    <xf numFmtId="0" fontId="12" fillId="3" borderId="13" xfId="0" applyFont="1" applyFill="1" applyBorder="1" applyAlignment="1" applyProtection="1">
      <alignment horizontal="left" wrapText="1" indent="1"/>
      <protection locked="0"/>
    </xf>
    <xf numFmtId="0" fontId="34" fillId="2" borderId="13" xfId="0" applyFont="1" applyFill="1" applyBorder="1" applyAlignment="1" applyProtection="1">
      <alignment horizontal="right" wrapText="1" indent="1"/>
      <protection locked="0"/>
    </xf>
    <xf numFmtId="0" fontId="12" fillId="3" borderId="36" xfId="0" applyFont="1" applyFill="1" applyBorder="1" applyAlignment="1" applyProtection="1">
      <alignment horizontal="left" wrapText="1" indent="1"/>
      <protection locked="0"/>
    </xf>
    <xf numFmtId="0" fontId="12" fillId="3" borderId="13" xfId="0" applyFont="1" applyFill="1" applyBorder="1" applyAlignment="1" applyProtection="1">
      <alignment horizontal="left" vertical="center" wrapText="1" indent="1"/>
      <protection locked="0"/>
    </xf>
    <xf numFmtId="0" fontId="12" fillId="3" borderId="36" xfId="0" applyFont="1" applyFill="1" applyBorder="1" applyAlignment="1" applyProtection="1">
      <alignment horizontal="center" vertical="center"/>
      <protection locked="0"/>
    </xf>
    <xf numFmtId="0" fontId="12" fillId="3" borderId="32" xfId="0" applyFont="1" applyFill="1" applyBorder="1" applyAlignment="1" applyProtection="1">
      <alignment horizontal="center" vertical="center"/>
      <protection locked="0"/>
    </xf>
    <xf numFmtId="0" fontId="33" fillId="2" borderId="13" xfId="0" applyFont="1" applyFill="1" applyBorder="1" applyAlignment="1" applyProtection="1">
      <alignment textRotation="90" wrapText="1"/>
      <protection locked="0"/>
    </xf>
    <xf numFmtId="0" fontId="74" fillId="2" borderId="13" xfId="0" applyFont="1" applyFill="1" applyBorder="1" applyAlignment="1" applyProtection="1">
      <alignment horizontal="center" vertical="center" wrapText="1"/>
      <protection locked="0"/>
    </xf>
    <xf numFmtId="0" fontId="12" fillId="3" borderId="13" xfId="0" applyFont="1" applyFill="1" applyBorder="1" applyAlignment="1" applyProtection="1">
      <alignment vertical="center"/>
      <protection locked="0"/>
    </xf>
    <xf numFmtId="0" fontId="12" fillId="3" borderId="13" xfId="0" applyFont="1" applyFill="1" applyBorder="1" applyAlignment="1" applyProtection="1">
      <alignment horizontal="left" vertical="center" indent="1"/>
      <protection locked="0"/>
    </xf>
    <xf numFmtId="0" fontId="34" fillId="2" borderId="13" xfId="0" applyFont="1" applyFill="1" applyBorder="1" applyAlignment="1">
      <alignment horizontal="center" vertical="center" wrapText="1"/>
    </xf>
    <xf numFmtId="0" fontId="0" fillId="0" borderId="0" xfId="0" applyProtection="1">
      <protection locked="0"/>
    </xf>
    <xf numFmtId="0" fontId="18" fillId="0" borderId="0" xfId="0" applyFont="1" applyAlignment="1" applyProtection="1">
      <alignment horizontal="left" vertical="center" wrapText="1"/>
      <protection locked="0"/>
    </xf>
    <xf numFmtId="0" fontId="34" fillId="2" borderId="13" xfId="0" applyFont="1" applyFill="1" applyBorder="1" applyAlignment="1" applyProtection="1">
      <alignment horizontal="right" wrapText="1" indent="1"/>
      <protection locked="0"/>
    </xf>
    <xf numFmtId="0" fontId="34" fillId="2" borderId="13" xfId="0" applyFont="1" applyFill="1" applyBorder="1" applyAlignment="1" applyProtection="1">
      <alignment horizontal="center" textRotation="90" wrapText="1"/>
      <protection locked="0"/>
    </xf>
    <xf numFmtId="0" fontId="12" fillId="3" borderId="13" xfId="0" applyFont="1" applyFill="1" applyBorder="1" applyAlignment="1" applyProtection="1">
      <alignment horizontal="right" vertical="top" wrapText="1"/>
      <protection locked="0"/>
    </xf>
    <xf numFmtId="0" fontId="12" fillId="3" borderId="13" xfId="0" applyFont="1" applyFill="1" applyBorder="1" applyAlignment="1" applyProtection="1">
      <alignment horizontal="right"/>
      <protection locked="0"/>
    </xf>
    <xf numFmtId="0" fontId="34" fillId="2" borderId="21" xfId="0" applyFont="1" applyFill="1" applyBorder="1" applyAlignment="1" applyProtection="1">
      <alignment horizontal="right" wrapText="1" indent="1"/>
      <protection locked="0"/>
    </xf>
    <xf numFmtId="0" fontId="34" fillId="2" borderId="187" xfId="0" applyFont="1" applyFill="1" applyBorder="1" applyAlignment="1" applyProtection="1">
      <alignment horizontal="center" textRotation="90" wrapText="1"/>
      <protection locked="0"/>
    </xf>
    <xf numFmtId="0" fontId="0" fillId="0" borderId="0" xfId="0"/>
    <xf numFmtId="0" fontId="34" fillId="2" borderId="13" xfId="0" applyFont="1" applyFill="1" applyBorder="1" applyAlignment="1">
      <alignment horizontal="center" vertical="center" wrapText="1"/>
    </xf>
    <xf numFmtId="0" fontId="34" fillId="2" borderId="13" xfId="0" applyFont="1" applyFill="1" applyBorder="1" applyAlignment="1">
      <alignment horizontal="right" wrapText="1" indent="1"/>
    </xf>
    <xf numFmtId="0" fontId="18" fillId="0" borderId="0" xfId="0" applyFont="1" applyAlignment="1">
      <alignment horizontal="left" vertical="center" wrapText="1"/>
    </xf>
    <xf numFmtId="0" fontId="34" fillId="2" borderId="143" xfId="0" applyFont="1" applyFill="1" applyBorder="1" applyAlignment="1">
      <alignment horizontal="center" vertical="center" wrapText="1"/>
    </xf>
    <xf numFmtId="0" fontId="12" fillId="3" borderId="13" xfId="0" applyFont="1" applyFill="1" applyBorder="1" applyAlignment="1">
      <alignment horizontal="left" vertical="center" indent="1"/>
    </xf>
    <xf numFmtId="0" fontId="12" fillId="3" borderId="13" xfId="0" applyFont="1" applyFill="1" applyBorder="1" applyAlignment="1">
      <alignment horizontal="right" vertical="top" wrapText="1"/>
    </xf>
    <xf numFmtId="0" fontId="12" fillId="3" borderId="13" xfId="0" applyFont="1" applyFill="1" applyBorder="1" applyAlignment="1">
      <alignment horizontal="right"/>
    </xf>
    <xf numFmtId="0" fontId="12" fillId="3" borderId="45" xfId="0" applyFont="1" applyFill="1" applyBorder="1" applyAlignment="1">
      <alignment horizontal="left" vertical="center" indent="1"/>
    </xf>
    <xf numFmtId="0" fontId="12" fillId="3" borderId="45" xfId="0" applyFont="1" applyFill="1" applyBorder="1" applyAlignment="1">
      <alignment horizontal="right" vertical="top" wrapText="1"/>
    </xf>
    <xf numFmtId="0" fontId="12" fillId="3" borderId="45" xfId="0" applyFont="1" applyFill="1" applyBorder="1" applyAlignment="1">
      <alignment horizontal="right"/>
    </xf>
    <xf numFmtId="0" fontId="34" fillId="2" borderId="141" xfId="0" applyFont="1" applyFill="1" applyBorder="1" applyAlignment="1">
      <alignment horizontal="center" textRotation="90" wrapText="1"/>
    </xf>
    <xf numFmtId="0" fontId="0" fillId="0" borderId="0" xfId="0" applyProtection="1">
      <protection locked="0"/>
    </xf>
    <xf numFmtId="0" fontId="12" fillId="3" borderId="13" xfId="0" applyFont="1" applyFill="1" applyBorder="1" applyAlignment="1" applyProtection="1">
      <alignment horizontal="center"/>
      <protection locked="0"/>
    </xf>
    <xf numFmtId="0" fontId="18" fillId="0" borderId="0" xfId="0" applyFont="1" applyAlignment="1" applyProtection="1">
      <alignment horizontal="left" vertical="center" wrapText="1"/>
      <protection locked="0"/>
    </xf>
    <xf numFmtId="0" fontId="34" fillId="2" borderId="13" xfId="0" applyFont="1" applyFill="1" applyBorder="1" applyAlignment="1" applyProtection="1">
      <alignment horizontal="right" wrapText="1" indent="1"/>
      <protection locked="0"/>
    </xf>
    <xf numFmtId="0" fontId="34" fillId="2" borderId="13" xfId="0" applyFont="1" applyFill="1" applyBorder="1" applyAlignment="1" applyProtection="1">
      <alignment horizontal="center" textRotation="90" wrapText="1"/>
      <protection locked="0"/>
    </xf>
    <xf numFmtId="0" fontId="12" fillId="3" borderId="13" xfId="0" applyFont="1" applyFill="1" applyBorder="1" applyAlignment="1" applyProtection="1">
      <alignment horizontal="left" vertical="center" indent="1"/>
      <protection locked="0"/>
    </xf>
    <xf numFmtId="0" fontId="34" fillId="2" borderId="21" xfId="0" applyFont="1" applyFill="1" applyBorder="1" applyAlignment="1" applyProtection="1">
      <alignment horizontal="right" wrapText="1" indent="1"/>
      <protection locked="0"/>
    </xf>
    <xf numFmtId="0" fontId="34" fillId="2" borderId="141" xfId="0" applyFont="1" applyFill="1" applyBorder="1" applyAlignment="1" applyProtection="1">
      <alignment horizontal="center" textRotation="90" wrapText="1"/>
      <protection locked="0"/>
    </xf>
    <xf numFmtId="0" fontId="12" fillId="3" borderId="45" xfId="0" applyFont="1" applyFill="1" applyBorder="1" applyAlignment="1" applyProtection="1">
      <alignment horizontal="left" vertical="center" indent="1"/>
      <protection locked="0"/>
    </xf>
    <xf numFmtId="0" fontId="12" fillId="3" borderId="13" xfId="0" applyFont="1" applyFill="1" applyBorder="1" applyAlignment="1" applyProtection="1">
      <alignment horizontal="center" wrapText="1"/>
      <protection locked="0"/>
    </xf>
    <xf numFmtId="0" fontId="34" fillId="2" borderId="70" xfId="0" applyFont="1" applyFill="1" applyBorder="1" applyAlignment="1">
      <alignment horizontal="center" vertical="center" textRotation="180" wrapText="1"/>
    </xf>
    <xf numFmtId="0" fontId="0" fillId="3" borderId="13" xfId="0" applyFill="1" applyBorder="1" applyAlignment="1">
      <alignment horizontal="center"/>
    </xf>
    <xf numFmtId="0" fontId="0" fillId="3" borderId="13" xfId="0" applyFill="1" applyBorder="1" applyAlignment="1">
      <alignment horizontal="center" vertical="center" wrapText="1"/>
    </xf>
    <xf numFmtId="0" fontId="0" fillId="3" borderId="13" xfId="0" applyFill="1" applyBorder="1" applyAlignment="1">
      <alignment horizontal="center" vertical="center"/>
    </xf>
    <xf numFmtId="0" fontId="0" fillId="0" borderId="0" xfId="0"/>
    <xf numFmtId="0" fontId="7" fillId="0" borderId="0" xfId="0" applyFont="1" applyAlignment="1">
      <alignment horizontal="left" vertical="top"/>
    </xf>
    <xf numFmtId="0" fontId="0" fillId="0" borderId="0" xfId="0"/>
    <xf numFmtId="0" fontId="0" fillId="3" borderId="13" xfId="0" applyFont="1" applyFill="1" applyBorder="1" applyAlignment="1">
      <alignment horizontal="center" vertical="center" wrapText="1"/>
    </xf>
    <xf numFmtId="0" fontId="98" fillId="5" borderId="13" xfId="2" applyNumberFormat="1" applyFont="1" applyFill="1" applyBorder="1" applyAlignment="1">
      <alignment horizontal="center" vertical="center" wrapText="1"/>
    </xf>
    <xf numFmtId="0" fontId="0" fillId="3" borderId="13" xfId="0" applyFill="1" applyBorder="1" applyAlignment="1">
      <alignment vertical="center" wrapText="1"/>
    </xf>
    <xf numFmtId="0" fontId="55" fillId="3" borderId="13" xfId="0" applyFont="1" applyFill="1" applyBorder="1" applyAlignment="1">
      <alignment horizontal="center" vertical="center" wrapText="1"/>
    </xf>
    <xf numFmtId="0" fontId="4" fillId="3" borderId="13" xfId="1" applyFill="1" applyBorder="1" applyAlignment="1">
      <alignment horizontal="center" vertical="center" wrapText="1"/>
    </xf>
    <xf numFmtId="0" fontId="98" fillId="3" borderId="13" xfId="2" applyNumberFormat="1" applyFont="1" applyFill="1" applyBorder="1" applyAlignment="1">
      <alignment horizontal="center" vertical="center" wrapText="1"/>
    </xf>
    <xf numFmtId="0" fontId="0" fillId="3" borderId="13" xfId="0" applyFill="1" applyBorder="1" applyAlignment="1">
      <alignment vertical="center"/>
    </xf>
    <xf numFmtId="1" fontId="0" fillId="3" borderId="13" xfId="0" applyNumberFormat="1" applyFont="1" applyFill="1" applyBorder="1" applyAlignment="1">
      <alignment horizontal="left" vertical="center" wrapText="1"/>
    </xf>
    <xf numFmtId="0" fontId="55" fillId="3" borderId="13" xfId="0" applyFont="1" applyFill="1" applyBorder="1" applyAlignment="1">
      <alignment wrapText="1"/>
    </xf>
    <xf numFmtId="0" fontId="55" fillId="3" borderId="13" xfId="0" applyFont="1" applyFill="1" applyBorder="1" applyAlignment="1">
      <alignment horizontal="center" wrapText="1"/>
    </xf>
    <xf numFmtId="0" fontId="55" fillId="3" borderId="13" xfId="0" applyFont="1" applyFill="1" applyBorder="1" applyAlignment="1">
      <alignment horizontal="justify" vertical="center" wrapText="1"/>
    </xf>
    <xf numFmtId="0" fontId="56" fillId="3" borderId="13" xfId="2" applyNumberFormat="1" applyFont="1" applyFill="1" applyBorder="1" applyAlignment="1">
      <alignment horizontal="center" vertical="center" wrapText="1"/>
    </xf>
    <xf numFmtId="0" fontId="56" fillId="5" borderId="13" xfId="2" applyNumberFormat="1" applyFont="1" applyFill="1" applyBorder="1" applyAlignment="1">
      <alignment horizontal="center" vertical="center" wrapText="1"/>
    </xf>
    <xf numFmtId="0" fontId="0" fillId="3" borderId="13" xfId="0" applyFill="1" applyBorder="1" applyAlignment="1">
      <alignment horizontal="left" wrapText="1"/>
    </xf>
    <xf numFmtId="0" fontId="53" fillId="3" borderId="13" xfId="0" applyFont="1" applyFill="1" applyBorder="1" applyAlignment="1">
      <alignment horizontal="justify" vertical="center" wrapText="1"/>
    </xf>
    <xf numFmtId="0" fontId="1" fillId="3" borderId="13" xfId="0" applyFont="1" applyFill="1" applyBorder="1" applyAlignment="1">
      <alignment vertical="center" wrapText="1"/>
    </xf>
    <xf numFmtId="0" fontId="0" fillId="3" borderId="13" xfId="0" applyFont="1" applyFill="1" applyBorder="1" applyAlignment="1">
      <alignment horizontal="left" vertical="center" wrapText="1"/>
    </xf>
    <xf numFmtId="0" fontId="97" fillId="2" borderId="13" xfId="2" applyFont="1" applyFill="1" applyBorder="1" applyAlignment="1">
      <alignment horizontal="left" vertical="center" wrapText="1"/>
    </xf>
    <xf numFmtId="0" fontId="0" fillId="2" borderId="13" xfId="0" applyFill="1" applyBorder="1" applyAlignment="1">
      <alignment vertical="center" wrapText="1"/>
    </xf>
    <xf numFmtId="0" fontId="38" fillId="2" borderId="13"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116" fillId="6" borderId="13" xfId="2" applyNumberFormat="1" applyFont="1" applyFill="1" applyBorder="1" applyAlignment="1">
      <alignment horizontal="center" vertical="center" wrapText="1"/>
    </xf>
    <xf numFmtId="0" fontId="38" fillId="3" borderId="36" xfId="0" applyFont="1" applyFill="1" applyBorder="1" applyAlignment="1">
      <alignment vertical="center"/>
    </xf>
    <xf numFmtId="0" fontId="0" fillId="3" borderId="26" xfId="0" applyFill="1" applyBorder="1" applyAlignment="1">
      <alignment horizontal="center"/>
    </xf>
    <xf numFmtId="0" fontId="0" fillId="3" borderId="28" xfId="0" applyFill="1" applyBorder="1" applyAlignment="1">
      <alignment horizontal="center"/>
    </xf>
    <xf numFmtId="0" fontId="38" fillId="3" borderId="32" xfId="0" applyFont="1" applyFill="1" applyBorder="1" applyAlignment="1">
      <alignment vertical="center"/>
    </xf>
    <xf numFmtId="0" fontId="0" fillId="3" borderId="33" xfId="0" applyFill="1" applyBorder="1" applyAlignment="1">
      <alignment horizontal="center"/>
    </xf>
    <xf numFmtId="0" fontId="117" fillId="3" borderId="36" xfId="1" applyFont="1" applyFill="1" applyBorder="1" applyAlignment="1">
      <alignment vertical="center"/>
    </xf>
    <xf numFmtId="0" fontId="117" fillId="3" borderId="13" xfId="0" applyFont="1" applyFill="1" applyBorder="1" applyAlignment="1">
      <alignment vertical="center"/>
    </xf>
    <xf numFmtId="0" fontId="117" fillId="3" borderId="32" xfId="0" applyFont="1" applyFill="1" applyBorder="1" applyAlignment="1">
      <alignment vertical="center"/>
    </xf>
    <xf numFmtId="0" fontId="117" fillId="3" borderId="36" xfId="0" applyFont="1" applyFill="1" applyBorder="1" applyAlignment="1">
      <alignment vertical="center"/>
    </xf>
    <xf numFmtId="0" fontId="117" fillId="3" borderId="45" xfId="0" applyFont="1" applyFill="1" applyBorder="1" applyAlignment="1">
      <alignment vertical="center"/>
    </xf>
    <xf numFmtId="0" fontId="38" fillId="3" borderId="45" xfId="0" applyFont="1" applyFill="1" applyBorder="1" applyAlignment="1">
      <alignment horizontal="center"/>
    </xf>
    <xf numFmtId="0" fontId="117" fillId="3" borderId="21" xfId="0" applyFont="1" applyFill="1" applyBorder="1" applyAlignment="1">
      <alignment vertical="center"/>
    </xf>
    <xf numFmtId="0" fontId="38" fillId="3" borderId="21" xfId="0" applyFont="1" applyFill="1" applyBorder="1" applyAlignment="1">
      <alignment horizontal="center"/>
    </xf>
    <xf numFmtId="0" fontId="118" fillId="3" borderId="71" xfId="2" applyFont="1" applyFill="1" applyBorder="1" applyAlignment="1">
      <alignment horizontal="left" vertical="center" wrapText="1"/>
    </xf>
    <xf numFmtId="0" fontId="118" fillId="3" borderId="71" xfId="2" applyFont="1" applyFill="1" applyBorder="1" applyAlignment="1">
      <alignment horizontal="center" vertical="center"/>
    </xf>
    <xf numFmtId="0" fontId="118" fillId="3" borderId="71" xfId="0" applyFont="1" applyFill="1" applyBorder="1" applyAlignment="1">
      <alignment horizontal="center" vertical="center"/>
    </xf>
    <xf numFmtId="0" fontId="118" fillId="3" borderId="158" xfId="0" applyFont="1" applyFill="1" applyBorder="1" applyAlignment="1">
      <alignment horizontal="center" vertical="center"/>
    </xf>
    <xf numFmtId="0" fontId="118" fillId="3" borderId="71" xfId="2" applyFont="1" applyFill="1" applyBorder="1" applyAlignment="1">
      <alignment horizontal="center" vertical="center" wrapText="1"/>
    </xf>
    <xf numFmtId="0" fontId="13" fillId="3" borderId="47" xfId="2" applyFont="1" applyFill="1" applyBorder="1" applyAlignment="1">
      <alignment horizontal="center" vertical="center" wrapText="1"/>
    </xf>
    <xf numFmtId="0" fontId="13" fillId="3" borderId="71" xfId="2" applyFont="1" applyFill="1" applyBorder="1" applyAlignment="1">
      <alignment horizontal="center" vertical="center" wrapText="1"/>
    </xf>
    <xf numFmtId="171" fontId="13" fillId="3" borderId="9" xfId="2" applyNumberFormat="1" applyFill="1" applyBorder="1" applyAlignment="1">
      <alignment vertical="center"/>
    </xf>
    <xf numFmtId="168" fontId="13" fillId="3" borderId="71" xfId="12" applyNumberFormat="1" applyFill="1" applyBorder="1" applyAlignment="1">
      <alignment horizontal="center" vertical="center"/>
    </xf>
    <xf numFmtId="168" fontId="13" fillId="3" borderId="11" xfId="12" applyNumberFormat="1" applyFill="1" applyBorder="1" applyAlignment="1">
      <alignment vertical="center"/>
    </xf>
    <xf numFmtId="0" fontId="0" fillId="3" borderId="71" xfId="0" applyFill="1" applyBorder="1"/>
    <xf numFmtId="171" fontId="77" fillId="2" borderId="13" xfId="0" applyNumberFormat="1" applyFont="1" applyFill="1" applyBorder="1" applyAlignment="1">
      <alignment horizontal="center" vertical="center"/>
    </xf>
    <xf numFmtId="37" fontId="77" fillId="2" borderId="13" xfId="0" applyNumberFormat="1" applyFont="1" applyFill="1" applyBorder="1" applyAlignment="1">
      <alignment horizontal="right" vertical="center"/>
    </xf>
    <xf numFmtId="0" fontId="13" fillId="3" borderId="13" xfId="2" applyFont="1" applyFill="1" applyBorder="1" applyAlignment="1">
      <alignment vertical="center" wrapText="1"/>
    </xf>
    <xf numFmtId="0" fontId="13" fillId="3" borderId="13" xfId="2" applyFont="1" applyFill="1" applyBorder="1" applyAlignment="1">
      <alignment horizontal="center" vertical="center" wrapText="1"/>
    </xf>
    <xf numFmtId="0" fontId="4" fillId="3" borderId="13" xfId="1" applyFill="1" applyBorder="1" applyAlignment="1">
      <alignment vertical="center" wrapText="1"/>
    </xf>
    <xf numFmtId="0" fontId="13" fillId="3" borderId="13" xfId="2" applyFont="1" applyFill="1" applyBorder="1" applyAlignment="1">
      <alignment horizontal="center" wrapText="1"/>
    </xf>
    <xf numFmtId="0" fontId="119" fillId="3" borderId="13" xfId="2" applyFont="1" applyFill="1" applyBorder="1" applyAlignment="1">
      <alignment horizontal="center" wrapText="1"/>
    </xf>
    <xf numFmtId="0" fontId="108" fillId="3" borderId="13" xfId="0" applyFont="1" applyFill="1" applyBorder="1" applyAlignment="1">
      <alignment vertical="center" wrapText="1"/>
    </xf>
    <xf numFmtId="0" fontId="119" fillId="3" borderId="13" xfId="2" applyFont="1" applyFill="1" applyBorder="1" applyAlignment="1">
      <alignment horizontal="center" vertical="center" wrapText="1"/>
    </xf>
    <xf numFmtId="0" fontId="83" fillId="25" borderId="71" xfId="55" applyFont="1" applyFill="1" applyBorder="1" applyAlignment="1">
      <alignment vertical="center" wrapText="1"/>
    </xf>
    <xf numFmtId="0" fontId="83" fillId="25" borderId="10" xfId="55" applyFont="1" applyFill="1" applyBorder="1"/>
    <xf numFmtId="0" fontId="120" fillId="3" borderId="188" xfId="55" applyFont="1" applyFill="1" applyBorder="1" applyAlignment="1">
      <alignment vertical="center" wrapText="1"/>
    </xf>
    <xf numFmtId="0" fontId="120" fillId="3" borderId="189" xfId="55" applyFont="1" applyFill="1" applyBorder="1" applyAlignment="1">
      <alignment vertical="center" wrapText="1"/>
    </xf>
    <xf numFmtId="0" fontId="120" fillId="3" borderId="190" xfId="55" applyFont="1" applyFill="1" applyBorder="1" applyAlignment="1">
      <alignment vertical="center" wrapText="1"/>
    </xf>
    <xf numFmtId="0" fontId="83" fillId="25" borderId="71" xfId="55" applyFont="1" applyFill="1" applyBorder="1" applyAlignment="1">
      <alignment horizontal="right" vertical="center" wrapText="1"/>
    </xf>
    <xf numFmtId="0" fontId="77" fillId="2" borderId="39" xfId="0" applyFont="1" applyFill="1" applyBorder="1" applyAlignment="1">
      <alignment horizontal="right" vertical="top" indent="1"/>
    </xf>
    <xf numFmtId="3" fontId="77" fillId="2" borderId="9" xfId="0" applyNumberFormat="1" applyFont="1" applyFill="1" applyBorder="1" applyAlignment="1">
      <alignment horizontal="center" vertical="top"/>
    </xf>
    <xf numFmtId="3" fontId="77" fillId="2" borderId="11" xfId="0" applyNumberFormat="1" applyFont="1" applyFill="1" applyBorder="1" applyAlignment="1">
      <alignment horizontal="center" vertical="top"/>
    </xf>
    <xf numFmtId="3" fontId="77" fillId="2" borderId="71" xfId="0" applyNumberFormat="1" applyFont="1" applyFill="1" applyBorder="1" applyAlignment="1">
      <alignment horizontal="center" vertical="top"/>
    </xf>
    <xf numFmtId="168" fontId="31" fillId="3" borderId="13" xfId="0" applyNumberFormat="1" applyFont="1" applyFill="1" applyBorder="1"/>
    <xf numFmtId="0" fontId="20" fillId="3" borderId="13" xfId="2" applyFont="1" applyFill="1" applyBorder="1" applyAlignment="1">
      <alignment horizontal="center" vertical="top"/>
    </xf>
    <xf numFmtId="0" fontId="60" fillId="3" borderId="13" xfId="0" applyFont="1" applyFill="1" applyBorder="1" applyAlignment="1">
      <alignment horizontal="left" vertical="center" wrapText="1"/>
    </xf>
    <xf numFmtId="0" fontId="60" fillId="3" borderId="13" xfId="0" applyFont="1" applyFill="1" applyBorder="1" applyAlignment="1">
      <alignment horizontal="center" vertical="center" wrapText="1"/>
    </xf>
    <xf numFmtId="168" fontId="21" fillId="3" borderId="13" xfId="13" applyNumberFormat="1" applyFont="1" applyFill="1" applyBorder="1" applyAlignment="1">
      <alignment horizontal="center" vertical="center"/>
    </xf>
    <xf numFmtId="168" fontId="123" fillId="3" borderId="13" xfId="13" applyNumberFormat="1" applyFont="1" applyFill="1" applyBorder="1" applyAlignment="1">
      <alignment horizontal="center" vertical="center"/>
    </xf>
    <xf numFmtId="3" fontId="21" fillId="3" borderId="13" xfId="2" applyNumberFormat="1" applyFont="1" applyFill="1" applyBorder="1" applyAlignment="1">
      <alignment horizontal="center" vertical="center" wrapText="1"/>
    </xf>
    <xf numFmtId="168" fontId="10" fillId="3" borderId="13" xfId="2" applyNumberFormat="1" applyFont="1" applyFill="1" applyBorder="1" applyAlignment="1">
      <alignment horizontal="center" vertical="center"/>
    </xf>
    <xf numFmtId="0" fontId="10" fillId="3" borderId="13" xfId="2" applyFont="1" applyFill="1" applyBorder="1" applyAlignment="1">
      <alignment wrapText="1"/>
    </xf>
    <xf numFmtId="0" fontId="10" fillId="3" borderId="45" xfId="2" applyFont="1" applyFill="1" applyBorder="1" applyAlignment="1">
      <alignment vertical="top" wrapText="1"/>
    </xf>
    <xf numFmtId="3" fontId="21" fillId="3" borderId="45" xfId="2" applyNumberFormat="1" applyFont="1" applyFill="1" applyBorder="1" applyAlignment="1">
      <alignment horizontal="center" vertical="center" wrapText="1"/>
    </xf>
    <xf numFmtId="168" fontId="21" fillId="3" borderId="45" xfId="13" applyNumberFormat="1" applyFont="1" applyFill="1" applyBorder="1" applyAlignment="1">
      <alignment horizontal="center" vertical="center"/>
    </xf>
    <xf numFmtId="168" fontId="10" fillId="3" borderId="45" xfId="2" applyNumberFormat="1" applyFont="1" applyFill="1" applyBorder="1" applyAlignment="1">
      <alignment horizontal="center" vertical="center"/>
    </xf>
    <xf numFmtId="0" fontId="34" fillId="4" borderId="35" xfId="0" applyFont="1" applyFill="1" applyBorder="1" applyAlignment="1">
      <alignment vertical="center"/>
    </xf>
    <xf numFmtId="0" fontId="34" fillId="4" borderId="36" xfId="0" applyFont="1" applyFill="1" applyBorder="1" applyAlignment="1">
      <alignment vertical="center"/>
    </xf>
    <xf numFmtId="0" fontId="122" fillId="2" borderId="32" xfId="2" applyFont="1" applyFill="1" applyBorder="1" applyAlignment="1">
      <alignment horizontal="center" vertical="center"/>
    </xf>
    <xf numFmtId="0" fontId="33" fillId="2" borderId="32" xfId="2" applyFont="1" applyFill="1" applyBorder="1" applyAlignment="1">
      <alignment horizontal="center" vertical="center"/>
    </xf>
    <xf numFmtId="3" fontId="34" fillId="2" borderId="13" xfId="0" applyNumberFormat="1" applyFont="1" applyFill="1" applyBorder="1" applyAlignment="1">
      <alignment horizontal="right" vertical="top" indent="1"/>
    </xf>
    <xf numFmtId="3" fontId="10" fillId="3" borderId="45" xfId="2" applyNumberFormat="1" applyFont="1" applyFill="1" applyBorder="1" applyAlignment="1">
      <alignment horizontal="right" vertical="center" wrapText="1"/>
    </xf>
    <xf numFmtId="3" fontId="10" fillId="3" borderId="13" xfId="2" applyNumberFormat="1" applyFont="1" applyFill="1" applyBorder="1" applyAlignment="1">
      <alignment horizontal="right" vertical="center" wrapText="1"/>
    </xf>
    <xf numFmtId="0" fontId="34" fillId="2" borderId="34" xfId="0" applyFont="1" applyFill="1" applyBorder="1" applyAlignment="1">
      <alignment horizontal="right" vertical="top" indent="1"/>
    </xf>
    <xf numFmtId="3" fontId="34" fillId="2" borderId="32" xfId="0" applyNumberFormat="1" applyFont="1" applyFill="1" applyBorder="1" applyAlignment="1">
      <alignment horizontal="right" vertical="top" indent="1"/>
    </xf>
    <xf numFmtId="3" fontId="34" fillId="2" borderId="33" xfId="0" applyNumberFormat="1" applyFont="1" applyFill="1" applyBorder="1" applyAlignment="1">
      <alignment horizontal="right" vertical="top" indent="1"/>
    </xf>
    <xf numFmtId="0" fontId="10" fillId="3" borderId="35" xfId="2" applyFont="1" applyFill="1" applyBorder="1" applyAlignment="1">
      <alignment vertical="top" wrapText="1"/>
    </xf>
    <xf numFmtId="3" fontId="21" fillId="3" borderId="36" xfId="2" applyNumberFormat="1" applyFont="1" applyFill="1" applyBorder="1" applyAlignment="1">
      <alignment horizontal="right" vertical="center" wrapText="1"/>
    </xf>
    <xf numFmtId="168" fontId="21" fillId="3" borderId="36" xfId="13" applyNumberFormat="1" applyFont="1" applyFill="1" applyBorder="1" applyAlignment="1">
      <alignment horizontal="right" vertical="center"/>
    </xf>
    <xf numFmtId="168" fontId="10" fillId="3" borderId="36" xfId="2" applyNumberFormat="1" applyFont="1" applyFill="1" applyBorder="1" applyAlignment="1">
      <alignment horizontal="right" vertical="center"/>
    </xf>
    <xf numFmtId="168" fontId="7" fillId="3" borderId="26" xfId="6" applyNumberFormat="1" applyFont="1" applyFill="1" applyBorder="1" applyAlignment="1">
      <alignment horizontal="right" vertical="top"/>
    </xf>
    <xf numFmtId="0" fontId="38" fillId="3" borderId="13" xfId="0" applyFont="1" applyFill="1" applyBorder="1" applyAlignment="1">
      <alignment horizontal="left" vertical="top"/>
    </xf>
    <xf numFmtId="168" fontId="38" fillId="3" borderId="13" xfId="19" applyNumberFormat="1" applyFont="1" applyFill="1" applyBorder="1" applyAlignment="1">
      <alignment horizontal="center" vertical="top"/>
    </xf>
    <xf numFmtId="0" fontId="124" fillId="3" borderId="13" xfId="0" applyFont="1" applyFill="1" applyBorder="1" applyAlignment="1">
      <alignment horizontal="left" vertical="top"/>
    </xf>
    <xf numFmtId="0" fontId="124" fillId="3" borderId="13" xfId="0" applyFont="1" applyFill="1" applyBorder="1" applyAlignment="1">
      <alignment horizontal="center" vertical="top"/>
    </xf>
    <xf numFmtId="0" fontId="56" fillId="3" borderId="13" xfId="0" applyFont="1" applyFill="1" applyBorder="1" applyAlignment="1">
      <alignment horizontal="center"/>
    </xf>
    <xf numFmtId="0" fontId="125" fillId="3" borderId="13" xfId="0" applyFont="1" applyFill="1" applyBorder="1" applyAlignment="1">
      <alignment wrapText="1"/>
    </xf>
    <xf numFmtId="0" fontId="125" fillId="3" borderId="13" xfId="0" applyFont="1" applyFill="1" applyBorder="1" applyAlignment="1">
      <alignment vertical="center" wrapText="1"/>
    </xf>
    <xf numFmtId="0" fontId="125" fillId="3" borderId="13" xfId="0" applyFont="1" applyFill="1" applyBorder="1" applyAlignment="1">
      <alignment horizontal="center" vertical="center" wrapText="1"/>
    </xf>
    <xf numFmtId="0" fontId="0" fillId="24" borderId="13" xfId="0" applyFont="1" applyFill="1" applyBorder="1" applyAlignment="1">
      <alignment horizontal="center" vertical="center" wrapText="1"/>
    </xf>
    <xf numFmtId="0" fontId="126" fillId="3" borderId="71" xfId="0" applyFont="1" applyFill="1" applyBorder="1" applyAlignment="1">
      <alignment horizontal="center" vertical="center"/>
    </xf>
    <xf numFmtId="0" fontId="126" fillId="3" borderId="71" xfId="0" applyFont="1" applyFill="1" applyBorder="1" applyAlignment="1">
      <alignment horizontal="center" vertical="center" wrapText="1"/>
    </xf>
    <xf numFmtId="0" fontId="126" fillId="3" borderId="71" xfId="0" applyFont="1" applyFill="1" applyBorder="1" applyAlignment="1">
      <alignment horizontal="left" vertical="top" wrapText="1"/>
    </xf>
    <xf numFmtId="0" fontId="126" fillId="3" borderId="11" xfId="0" applyFont="1" applyFill="1" applyBorder="1" applyAlignment="1">
      <alignment vertical="center" wrapText="1"/>
    </xf>
    <xf numFmtId="0" fontId="72" fillId="3" borderId="71" xfId="0" applyFont="1" applyFill="1" applyBorder="1" applyAlignment="1">
      <alignment horizontal="center" vertical="center" wrapText="1"/>
    </xf>
    <xf numFmtId="0" fontId="7" fillId="3" borderId="71" xfId="0" applyFont="1" applyFill="1" applyBorder="1" applyAlignment="1">
      <alignment horizontal="center" vertical="center" wrapText="1"/>
    </xf>
    <xf numFmtId="0" fontId="127" fillId="3" borderId="71" xfId="0" applyFont="1" applyFill="1" applyBorder="1" applyAlignment="1">
      <alignment horizontal="center" vertical="center"/>
    </xf>
    <xf numFmtId="0" fontId="72" fillId="3" borderId="158" xfId="0" applyFont="1" applyFill="1" applyBorder="1" applyAlignment="1">
      <alignment horizontal="center" vertical="center" wrapText="1"/>
    </xf>
    <xf numFmtId="0" fontId="72" fillId="3" borderId="160" xfId="0" applyFont="1" applyFill="1" applyBorder="1" applyAlignment="1">
      <alignment horizontal="center" vertical="center" wrapText="1"/>
    </xf>
    <xf numFmtId="0" fontId="88" fillId="3" borderId="71" xfId="0" applyFont="1" applyFill="1" applyBorder="1" applyAlignment="1">
      <alignment horizontal="center" vertical="center"/>
    </xf>
    <xf numFmtId="0" fontId="88" fillId="3" borderId="13" xfId="0" applyFont="1" applyFill="1" applyBorder="1" applyAlignment="1">
      <alignment horizontal="left" vertical="center" wrapText="1"/>
    </xf>
    <xf numFmtId="0" fontId="72" fillId="3" borderId="13" xfId="0" applyFont="1" applyFill="1" applyBorder="1" applyAlignment="1">
      <alignment horizontal="justify" vertical="center"/>
    </xf>
    <xf numFmtId="0" fontId="72" fillId="3" borderId="13" xfId="0" applyFont="1" applyFill="1" applyBorder="1" applyAlignment="1">
      <alignment vertical="center" wrapText="1"/>
    </xf>
    <xf numFmtId="0" fontId="0" fillId="3" borderId="71" xfId="0" applyFill="1" applyBorder="1" applyAlignment="1">
      <alignment horizontal="center"/>
    </xf>
    <xf numFmtId="0" fontId="72" fillId="3" borderId="159" xfId="0" applyFont="1" applyFill="1" applyBorder="1" applyAlignment="1">
      <alignment horizontal="left" vertical="center" wrapText="1"/>
    </xf>
    <xf numFmtId="0" fontId="72" fillId="3" borderId="159" xfId="0" applyFont="1" applyFill="1" applyBorder="1" applyAlignment="1">
      <alignment horizontal="left" vertical="top" wrapText="1"/>
    </xf>
    <xf numFmtId="0" fontId="72" fillId="3" borderId="159" xfId="0" applyFont="1" applyFill="1" applyBorder="1" applyAlignment="1">
      <alignment horizontal="center" vertical="center" wrapText="1"/>
    </xf>
    <xf numFmtId="0" fontId="72" fillId="3" borderId="159" xfId="0" applyFont="1" applyFill="1" applyBorder="1" applyAlignment="1">
      <alignment horizontal="center" vertical="center"/>
    </xf>
    <xf numFmtId="0" fontId="127" fillId="3" borderId="159" xfId="0" applyFont="1" applyFill="1" applyBorder="1" applyAlignment="1">
      <alignment horizontal="center" vertical="center"/>
    </xf>
    <xf numFmtId="0" fontId="88" fillId="3" borderId="159" xfId="0" applyFont="1" applyFill="1" applyBorder="1" applyAlignment="1">
      <alignment horizontal="center" vertical="center"/>
    </xf>
    <xf numFmtId="0" fontId="72" fillId="3" borderId="191" xfId="0" applyFont="1" applyFill="1" applyBorder="1" applyAlignment="1">
      <alignment horizontal="center" vertical="center" wrapText="1"/>
    </xf>
    <xf numFmtId="0" fontId="72" fillId="3" borderId="191" xfId="0" applyFont="1" applyFill="1" applyBorder="1" applyAlignment="1">
      <alignment horizontal="center" vertical="center"/>
    </xf>
    <xf numFmtId="0" fontId="127" fillId="3" borderId="191" xfId="0" applyFont="1" applyFill="1" applyBorder="1" applyAlignment="1">
      <alignment horizontal="center" vertical="center"/>
    </xf>
    <xf numFmtId="0" fontId="128" fillId="3" borderId="71" xfId="0" applyFont="1" applyFill="1" applyBorder="1" applyAlignment="1" applyProtection="1">
      <alignment horizontal="center" vertical="center" wrapText="1"/>
      <protection locked="0"/>
    </xf>
    <xf numFmtId="0" fontId="126" fillId="3" borderId="71" xfId="0" applyFont="1" applyFill="1" applyBorder="1" applyAlignment="1" applyProtection="1">
      <alignment horizontal="center" vertical="center" wrapText="1"/>
      <protection locked="0"/>
    </xf>
    <xf numFmtId="0" fontId="7" fillId="3" borderId="71" xfId="0" applyFont="1" applyFill="1" applyBorder="1" applyAlignment="1">
      <alignment horizontal="center"/>
    </xf>
    <xf numFmtId="0" fontId="7" fillId="3" borderId="71" xfId="0" applyFont="1" applyFill="1" applyBorder="1"/>
    <xf numFmtId="0" fontId="7" fillId="3" borderId="71" xfId="0" applyFont="1" applyFill="1" applyBorder="1" applyAlignment="1">
      <alignment horizontal="center" wrapText="1"/>
    </xf>
    <xf numFmtId="0" fontId="72" fillId="3" borderId="71" xfId="0" applyFont="1" applyFill="1" applyBorder="1" applyAlignment="1">
      <alignment horizontal="left" vertical="top" wrapText="1"/>
    </xf>
    <xf numFmtId="0" fontId="72" fillId="3" borderId="71" xfId="0" applyFont="1" applyFill="1" applyBorder="1" applyAlignment="1">
      <alignment horizontal="left" vertical="center" wrapText="1"/>
    </xf>
    <xf numFmtId="0" fontId="72" fillId="3" borderId="71" xfId="0" applyFont="1" applyFill="1" applyBorder="1" applyAlignment="1">
      <alignment vertical="center" wrapText="1"/>
    </xf>
    <xf numFmtId="0" fontId="72" fillId="3" borderId="11" xfId="0" applyFont="1" applyFill="1" applyBorder="1" applyAlignment="1">
      <alignment vertical="center" wrapText="1"/>
    </xf>
    <xf numFmtId="0" fontId="72" fillId="3" borderId="158" xfId="0" applyFont="1" applyFill="1" applyBorder="1" applyAlignment="1">
      <alignment vertical="center" wrapText="1"/>
    </xf>
    <xf numFmtId="0" fontId="72" fillId="3" borderId="8" xfId="0" applyFont="1" applyFill="1" applyBorder="1" applyAlignment="1">
      <alignment vertical="center" wrapText="1"/>
    </xf>
    <xf numFmtId="0" fontId="72" fillId="3" borderId="71" xfId="0" applyFont="1" applyFill="1" applyBorder="1" applyAlignment="1">
      <alignment wrapText="1"/>
    </xf>
    <xf numFmtId="0" fontId="72" fillId="3" borderId="0" xfId="0" applyFont="1" applyFill="1" applyAlignment="1">
      <alignment vertical="center"/>
    </xf>
    <xf numFmtId="0" fontId="88" fillId="3" borderId="71" xfId="0" applyFont="1" applyFill="1" applyBorder="1" applyAlignment="1" applyProtection="1">
      <alignment horizontal="center" vertical="center" wrapText="1"/>
      <protection locked="0"/>
    </xf>
    <xf numFmtId="0" fontId="72" fillId="3" borderId="158" xfId="0" applyFont="1" applyFill="1" applyBorder="1" applyAlignment="1">
      <alignment horizontal="justify" vertical="center" wrapText="1"/>
    </xf>
    <xf numFmtId="0" fontId="88" fillId="3" borderId="71" xfId="0" applyFont="1" applyFill="1" applyBorder="1" applyAlignment="1">
      <alignment horizontal="center" vertical="top"/>
    </xf>
    <xf numFmtId="0" fontId="55" fillId="3" borderId="71" xfId="0" applyFont="1" applyFill="1" applyBorder="1" applyAlignment="1">
      <alignment vertical="center"/>
    </xf>
    <xf numFmtId="0" fontId="55" fillId="3" borderId="158" xfId="0" applyFont="1" applyFill="1" applyBorder="1" applyAlignment="1">
      <alignment vertical="center"/>
    </xf>
    <xf numFmtId="0" fontId="0" fillId="3" borderId="160" xfId="0" applyFill="1" applyBorder="1"/>
    <xf numFmtId="0" fontId="77" fillId="2" borderId="0" xfId="0" applyFont="1" applyFill="1" applyBorder="1"/>
    <xf numFmtId="0" fontId="64" fillId="3" borderId="13" xfId="0" applyFont="1" applyFill="1" applyBorder="1" applyAlignment="1">
      <alignment horizontal="left" vertical="center" wrapText="1"/>
    </xf>
    <xf numFmtId="0" fontId="119" fillId="3" borderId="13" xfId="10" applyFont="1" applyFill="1" applyBorder="1" applyAlignment="1" applyProtection="1">
      <alignment horizontal="center" vertical="center" wrapText="1"/>
      <protection locked="0"/>
    </xf>
    <xf numFmtId="0" fontId="64" fillId="3" borderId="13" xfId="0" applyFont="1" applyFill="1" applyBorder="1" applyAlignment="1">
      <alignment horizontal="center" vertical="center" wrapText="1"/>
    </xf>
    <xf numFmtId="0" fontId="64" fillId="3" borderId="13" xfId="0" applyFont="1" applyFill="1" applyBorder="1" applyAlignment="1">
      <alignment horizontal="left" vertical="top" wrapText="1"/>
    </xf>
    <xf numFmtId="0" fontId="64" fillId="3" borderId="13" xfId="0" applyFont="1" applyFill="1" applyBorder="1" applyAlignment="1">
      <alignment horizontal="justify" vertical="center" wrapText="1"/>
    </xf>
    <xf numFmtId="0" fontId="0" fillId="0" borderId="0" xfId="0"/>
    <xf numFmtId="0" fontId="59" fillId="3" borderId="13" xfId="0" applyFont="1" applyFill="1" applyBorder="1" applyAlignment="1">
      <alignment horizontal="center" vertical="center"/>
    </xf>
    <xf numFmtId="0" fontId="0" fillId="0" borderId="4" xfId="0" applyBorder="1"/>
    <xf numFmtId="0" fontId="0" fillId="0" borderId="0" xfId="0" applyBorder="1"/>
    <xf numFmtId="0" fontId="0" fillId="0" borderId="5" xfId="0" applyBorder="1"/>
    <xf numFmtId="0" fontId="7" fillId="3" borderId="36" xfId="0" applyFont="1" applyFill="1" applyBorder="1" applyAlignment="1">
      <alignment horizontal="left" vertical="center" wrapText="1"/>
    </xf>
    <xf numFmtId="0" fontId="59" fillId="3" borderId="36" xfId="0" applyFont="1" applyFill="1" applyBorder="1" applyAlignment="1">
      <alignment horizontal="center" vertical="center"/>
    </xf>
    <xf numFmtId="0" fontId="7" fillId="3" borderId="26"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32" xfId="0" applyFont="1" applyFill="1" applyBorder="1" applyAlignment="1">
      <alignment horizontal="left" vertical="center" wrapText="1"/>
    </xf>
    <xf numFmtId="0" fontId="59" fillId="3" borderId="32" xfId="0" applyFont="1" applyFill="1" applyBorder="1" applyAlignment="1">
      <alignment horizontal="center" vertical="center"/>
    </xf>
    <xf numFmtId="0" fontId="7" fillId="3" borderId="33" xfId="0" applyFont="1" applyFill="1" applyBorder="1" applyAlignment="1">
      <alignment horizontal="center" vertical="center"/>
    </xf>
    <xf numFmtId="0" fontId="7" fillId="3" borderId="36" xfId="0" applyFont="1" applyFill="1" applyBorder="1" applyAlignment="1">
      <alignment horizontal="center" vertical="center"/>
    </xf>
    <xf numFmtId="0" fontId="7" fillId="3" borderId="32" xfId="0" applyFont="1" applyFill="1" applyBorder="1" applyAlignment="1">
      <alignment horizontal="center" vertical="center"/>
    </xf>
    <xf numFmtId="0" fontId="0" fillId="3" borderId="36" xfId="0" applyFill="1" applyBorder="1"/>
    <xf numFmtId="0" fontId="0" fillId="3" borderId="32" xfId="0" applyFill="1" applyBorder="1"/>
    <xf numFmtId="0" fontId="0" fillId="3" borderId="33" xfId="0" applyFill="1" applyBorder="1"/>
    <xf numFmtId="0" fontId="77" fillId="2" borderId="193" xfId="0" applyFont="1" applyFill="1" applyBorder="1" applyAlignment="1">
      <alignment horizontal="center" vertical="center"/>
    </xf>
    <xf numFmtId="0" fontId="77" fillId="2" borderId="194" xfId="0" applyFont="1" applyFill="1" applyBorder="1" applyAlignment="1">
      <alignment horizontal="center" vertical="center"/>
    </xf>
    <xf numFmtId="0" fontId="77" fillId="2" borderId="32" xfId="0" applyFont="1" applyFill="1" applyBorder="1" applyAlignment="1">
      <alignment horizontal="center" vertical="center"/>
    </xf>
    <xf numFmtId="0" fontId="77" fillId="2" borderId="195" xfId="0" applyFont="1" applyFill="1" applyBorder="1" applyAlignment="1">
      <alignment horizontal="center" vertical="center"/>
    </xf>
    <xf numFmtId="0" fontId="77" fillId="2" borderId="196" xfId="0" applyFont="1" applyFill="1" applyBorder="1" applyAlignment="1">
      <alignment horizontal="center" vertical="center"/>
    </xf>
    <xf numFmtId="0" fontId="77" fillId="2" borderId="33" xfId="0" applyFont="1" applyFill="1" applyBorder="1" applyAlignment="1">
      <alignment horizontal="center" vertical="center"/>
    </xf>
    <xf numFmtId="0" fontId="0" fillId="0" borderId="0" xfId="0"/>
    <xf numFmtId="0" fontId="7" fillId="3" borderId="13" xfId="0" applyFont="1" applyFill="1" applyBorder="1" applyAlignment="1">
      <alignment horizontal="center" vertical="center" wrapText="1"/>
    </xf>
    <xf numFmtId="0" fontId="7" fillId="3" borderId="31" xfId="0" applyFont="1" applyFill="1" applyBorder="1" applyAlignment="1">
      <alignment horizontal="center" vertical="center"/>
    </xf>
    <xf numFmtId="0" fontId="34" fillId="2" borderId="34" xfId="0" applyFont="1" applyFill="1" applyBorder="1" applyAlignment="1">
      <alignment horizontal="center"/>
    </xf>
    <xf numFmtId="0" fontId="34" fillId="2" borderId="32" xfId="0" applyFont="1" applyFill="1" applyBorder="1" applyAlignment="1">
      <alignment horizontal="center"/>
    </xf>
    <xf numFmtId="0" fontId="34" fillId="2" borderId="33" xfId="0" applyFont="1" applyFill="1" applyBorder="1" applyAlignment="1">
      <alignment horizontal="center"/>
    </xf>
    <xf numFmtId="0" fontId="7" fillId="3" borderId="48" xfId="0" applyFont="1" applyFill="1" applyBorder="1" applyAlignment="1">
      <alignment horizontal="center" vertical="center"/>
    </xf>
    <xf numFmtId="0" fontId="7" fillId="3" borderId="45" xfId="0" applyFont="1" applyFill="1" applyBorder="1" applyAlignment="1">
      <alignment horizontal="center" vertical="center"/>
    </xf>
    <xf numFmtId="0" fontId="7" fillId="3" borderId="49" xfId="0" applyFont="1" applyFill="1" applyBorder="1" applyAlignment="1">
      <alignment horizontal="center" vertical="center"/>
    </xf>
    <xf numFmtId="0" fontId="34" fillId="2" borderId="54" xfId="0" applyFont="1" applyFill="1" applyBorder="1" applyAlignment="1">
      <alignment horizontal="center"/>
    </xf>
    <xf numFmtId="0" fontId="7" fillId="3" borderId="197" xfId="0" applyFont="1" applyFill="1" applyBorder="1" applyAlignment="1">
      <alignment horizontal="left" vertical="center" wrapText="1"/>
    </xf>
    <xf numFmtId="0" fontId="7" fillId="3" borderId="189" xfId="0" applyFont="1" applyFill="1" applyBorder="1" applyAlignment="1">
      <alignment horizontal="left" vertical="center" wrapText="1"/>
    </xf>
    <xf numFmtId="0" fontId="60" fillId="3" borderId="159" xfId="0" applyFont="1" applyFill="1" applyBorder="1" applyAlignment="1">
      <alignment horizontal="justify" vertical="center" wrapText="1"/>
    </xf>
    <xf numFmtId="20" fontId="0" fillId="3" borderId="13" xfId="0" applyNumberFormat="1" applyFill="1" applyBorder="1" applyAlignment="1">
      <alignment horizontal="center"/>
    </xf>
    <xf numFmtId="0" fontId="74" fillId="2" borderId="37" xfId="0" applyFont="1" applyFill="1" applyBorder="1" applyAlignment="1">
      <alignment horizontal="right"/>
    </xf>
    <xf numFmtId="3" fontId="5" fillId="3" borderId="13" xfId="0" applyNumberFormat="1" applyFont="1" applyFill="1" applyBorder="1" applyAlignment="1">
      <alignment horizontal="center"/>
    </xf>
    <xf numFmtId="3" fontId="5" fillId="3" borderId="13" xfId="0" applyNumberFormat="1" applyFont="1" applyFill="1" applyBorder="1" applyAlignment="1" applyProtection="1">
      <alignment horizontal="center"/>
      <protection locked="0"/>
    </xf>
    <xf numFmtId="3" fontId="12" fillId="3" borderId="13" xfId="0" applyNumberFormat="1" applyFont="1" applyFill="1" applyBorder="1" applyAlignment="1" applyProtection="1">
      <alignment horizontal="center"/>
      <protection locked="0"/>
    </xf>
    <xf numFmtId="3" fontId="5" fillId="0" borderId="0" xfId="0" applyNumberFormat="1" applyFont="1" applyAlignment="1" applyProtection="1">
      <alignment horizontal="center"/>
      <protection locked="0"/>
    </xf>
    <xf numFmtId="0" fontId="77" fillId="2" borderId="39" xfId="0" applyFont="1" applyFill="1" applyBorder="1" applyAlignment="1">
      <alignment horizontal="left" vertical="center"/>
    </xf>
    <xf numFmtId="0" fontId="77" fillId="2" borderId="13" xfId="0" applyFont="1" applyFill="1" applyBorder="1" applyAlignment="1">
      <alignment horizontal="center" vertical="center" wrapText="1"/>
    </xf>
    <xf numFmtId="0" fontId="5" fillId="3" borderId="39" xfId="1" applyFont="1" applyFill="1" applyBorder="1" applyAlignment="1">
      <alignment horizontal="left" vertical="center" wrapText="1" indent="1"/>
    </xf>
    <xf numFmtId="0" fontId="5" fillId="3" borderId="13" xfId="1" applyFont="1" applyFill="1" applyBorder="1" applyAlignment="1">
      <alignment horizontal="left" vertical="center" wrapText="1" indent="1"/>
    </xf>
    <xf numFmtId="0" fontId="5" fillId="3" borderId="21" xfId="1" applyFont="1" applyFill="1" applyBorder="1" applyAlignment="1">
      <alignment horizontal="left" vertical="center" wrapText="1" indent="1"/>
    </xf>
    <xf numFmtId="0" fontId="5" fillId="3" borderId="13" xfId="1" applyFont="1" applyFill="1" applyBorder="1" applyAlignment="1">
      <alignment horizontal="left" wrapText="1" indent="1"/>
    </xf>
    <xf numFmtId="0" fontId="5" fillId="3" borderId="39" xfId="1" applyFont="1" applyFill="1" applyBorder="1" applyAlignment="1">
      <alignment horizontal="left" wrapText="1" indent="1"/>
    </xf>
    <xf numFmtId="0" fontId="77" fillId="2" borderId="21" xfId="0" applyFont="1" applyFill="1" applyBorder="1" applyAlignment="1">
      <alignment horizontal="center" vertical="center" wrapText="1"/>
    </xf>
    <xf numFmtId="0" fontId="77" fillId="2" borderId="39" xfId="0" applyFont="1" applyFill="1" applyBorder="1" applyAlignment="1">
      <alignment horizontal="left"/>
    </xf>
    <xf numFmtId="0" fontId="12" fillId="3" borderId="39" xfId="0" applyFont="1" applyFill="1" applyBorder="1" applyAlignment="1" applyProtection="1">
      <alignment horizontal="left" indent="1"/>
      <protection locked="0"/>
    </xf>
    <xf numFmtId="0" fontId="12" fillId="3" borderId="40" xfId="0" applyFont="1" applyFill="1" applyBorder="1" applyAlignment="1" applyProtection="1">
      <alignment horizontal="left" indent="1"/>
      <protection locked="0"/>
    </xf>
    <xf numFmtId="0" fontId="0" fillId="3" borderId="13" xfId="0" applyFill="1" applyBorder="1" applyAlignment="1">
      <alignment horizontal="center"/>
    </xf>
    <xf numFmtId="0" fontId="0" fillId="0" borderId="0" xfId="0"/>
    <xf numFmtId="0" fontId="77" fillId="2" borderId="21" xfId="0" applyFont="1" applyFill="1" applyBorder="1" applyAlignment="1" applyProtection="1">
      <alignment horizontal="center" vertical="center"/>
      <protection locked="0"/>
    </xf>
    <xf numFmtId="0" fontId="77" fillId="2" borderId="21" xfId="0" applyFont="1" applyFill="1" applyBorder="1" applyAlignment="1" applyProtection="1">
      <alignment horizontal="center" vertical="center" wrapText="1"/>
      <protection locked="0"/>
    </xf>
    <xf numFmtId="0" fontId="77" fillId="2" borderId="53" xfId="0" applyFont="1" applyFill="1" applyBorder="1" applyAlignment="1" applyProtection="1">
      <alignment horizontal="center" vertical="center" wrapText="1"/>
      <protection locked="0"/>
    </xf>
    <xf numFmtId="0" fontId="34" fillId="2" borderId="13" xfId="0" applyFont="1" applyFill="1" applyBorder="1" applyAlignment="1" applyProtection="1">
      <alignment horizontal="center"/>
      <protection locked="0"/>
    </xf>
    <xf numFmtId="49" fontId="59" fillId="3" borderId="13" xfId="0" applyNumberFormat="1" applyFont="1" applyFill="1" applyBorder="1" applyAlignment="1">
      <alignment horizontal="center" vertical="center" wrapText="1"/>
    </xf>
    <xf numFmtId="0" fontId="59" fillId="3" borderId="13" xfId="0" applyFont="1" applyFill="1" applyBorder="1" applyAlignment="1">
      <alignment horizontal="center" vertical="center" wrapText="1"/>
    </xf>
    <xf numFmtId="0" fontId="77" fillId="2" borderId="0" xfId="0" applyFont="1" applyFill="1" applyBorder="1" applyAlignment="1">
      <alignment horizontal="center"/>
    </xf>
    <xf numFmtId="0" fontId="77" fillId="10" borderId="147" xfId="0" applyFont="1" applyFill="1" applyBorder="1" applyAlignment="1">
      <alignment horizontal="center" vertical="center" wrapText="1"/>
    </xf>
    <xf numFmtId="0" fontId="34" fillId="2" borderId="13" xfId="0" applyFont="1" applyFill="1" applyBorder="1" applyAlignment="1">
      <alignment vertical="top"/>
    </xf>
    <xf numFmtId="0" fontId="88" fillId="3" borderId="13" xfId="0" applyFont="1" applyFill="1" applyBorder="1" applyAlignment="1">
      <alignment horizontal="center" vertical="center"/>
    </xf>
    <xf numFmtId="0" fontId="88" fillId="3" borderId="13" xfId="22" applyFont="1" applyFill="1" applyBorder="1" applyAlignment="1">
      <alignment horizontal="center" vertical="center"/>
    </xf>
    <xf numFmtId="0" fontId="72" fillId="3" borderId="13" xfId="0" applyFont="1" applyFill="1" applyBorder="1" applyAlignment="1">
      <alignment horizontal="center" vertical="center"/>
    </xf>
    <xf numFmtId="0" fontId="88" fillId="3" borderId="13" xfId="0" applyFont="1" applyFill="1" applyBorder="1" applyAlignment="1">
      <alignment vertical="center" wrapText="1"/>
    </xf>
    <xf numFmtId="0" fontId="5" fillId="3" borderId="39" xfId="1" applyFont="1" applyFill="1" applyBorder="1" applyAlignment="1">
      <alignment horizontal="center"/>
    </xf>
    <xf numFmtId="0" fontId="5" fillId="3" borderId="12" xfId="1" applyFont="1" applyFill="1" applyBorder="1" applyAlignment="1">
      <alignment horizontal="left" wrapText="1" indent="1"/>
    </xf>
    <xf numFmtId="0" fontId="77" fillId="2" borderId="39" xfId="0" applyFont="1" applyFill="1" applyBorder="1" applyAlignment="1">
      <alignment horizontal="center" vertical="center" wrapText="1"/>
    </xf>
    <xf numFmtId="0" fontId="7" fillId="0" borderId="0" xfId="0" applyFont="1" applyAlignment="1">
      <alignment horizontal="left" vertical="top"/>
    </xf>
    <xf numFmtId="0" fontId="77" fillId="2" borderId="13" xfId="0" applyFont="1" applyFill="1" applyBorder="1" applyAlignment="1">
      <alignment horizontal="center"/>
    </xf>
    <xf numFmtId="0" fontId="77" fillId="2" borderId="6" xfId="0" applyFont="1" applyFill="1" applyBorder="1" applyAlignment="1" applyProtection="1">
      <alignment horizontal="center" vertical="center" wrapText="1"/>
      <protection locked="0"/>
    </xf>
    <xf numFmtId="0" fontId="34" fillId="2" borderId="65" xfId="0" applyFont="1" applyFill="1" applyBorder="1" applyAlignment="1">
      <alignment horizontal="center"/>
    </xf>
    <xf numFmtId="0" fontId="34" fillId="2" borderId="20" xfId="0" applyFont="1" applyFill="1" applyBorder="1" applyAlignment="1">
      <alignment horizontal="center"/>
    </xf>
    <xf numFmtId="0" fontId="34" fillId="2" borderId="65" xfId="0" applyFont="1" applyFill="1" applyBorder="1" applyAlignment="1">
      <alignment horizontal="center" vertical="center"/>
    </xf>
    <xf numFmtId="0" fontId="34" fillId="2" borderId="64" xfId="0" applyFont="1" applyFill="1" applyBorder="1" applyAlignment="1">
      <alignment horizontal="center" vertical="center" wrapText="1"/>
    </xf>
    <xf numFmtId="0" fontId="34" fillId="2" borderId="21" xfId="0" applyFont="1" applyFill="1" applyBorder="1" applyAlignment="1" applyProtection="1">
      <alignment horizontal="center" vertical="center" wrapText="1"/>
      <protection locked="0"/>
    </xf>
    <xf numFmtId="0" fontId="34" fillId="2" borderId="15" xfId="0" applyFont="1" applyFill="1" applyBorder="1" applyAlignment="1">
      <alignment horizontal="center"/>
    </xf>
    <xf numFmtId="0" fontId="34" fillId="2" borderId="13" xfId="0" applyFont="1" applyFill="1" applyBorder="1" applyAlignment="1">
      <alignment horizontal="center" vertical="center"/>
    </xf>
    <xf numFmtId="0" fontId="34" fillId="2" borderId="13" xfId="0" applyFont="1" applyFill="1" applyBorder="1" applyAlignment="1">
      <alignment horizontal="center" vertical="center" wrapText="1"/>
    </xf>
    <xf numFmtId="0" fontId="77" fillId="2" borderId="13" xfId="0" applyFont="1" applyFill="1" applyBorder="1" applyAlignment="1" applyProtection="1">
      <alignment vertical="center" wrapText="1"/>
      <protection locked="0"/>
    </xf>
    <xf numFmtId="0" fontId="34" fillId="2" borderId="13" xfId="0" applyFont="1" applyFill="1" applyBorder="1" applyAlignment="1" applyProtection="1">
      <protection locked="0"/>
    </xf>
    <xf numFmtId="0" fontId="77" fillId="2" borderId="21" xfId="0" applyFont="1" applyFill="1" applyBorder="1" applyAlignment="1" applyProtection="1">
      <alignment vertical="center" wrapText="1"/>
      <protection locked="0"/>
    </xf>
    <xf numFmtId="1" fontId="77" fillId="4" borderId="13" xfId="4" applyNumberFormat="1" applyFont="1" applyFill="1" applyBorder="1" applyAlignment="1">
      <alignment horizontal="center"/>
    </xf>
    <xf numFmtId="1" fontId="37" fillId="26" borderId="13" xfId="4" applyNumberFormat="1" applyFont="1" applyFill="1" applyBorder="1" applyAlignment="1">
      <alignment horizontal="center"/>
    </xf>
    <xf numFmtId="0" fontId="77" fillId="2" borderId="32" xfId="0" applyFont="1" applyFill="1" applyBorder="1" applyAlignment="1">
      <alignment horizontal="center"/>
    </xf>
    <xf numFmtId="0" fontId="5" fillId="3" borderId="20" xfId="0" applyFont="1" applyFill="1" applyBorder="1" applyAlignment="1">
      <alignment horizontal="left" indent="1"/>
    </xf>
    <xf numFmtId="0" fontId="7" fillId="3" borderId="45" xfId="0" applyFont="1" applyFill="1" applyBorder="1" applyAlignment="1">
      <alignment vertical="top"/>
    </xf>
    <xf numFmtId="0" fontId="5" fillId="3" borderId="21" xfId="0" applyFont="1" applyFill="1" applyBorder="1" applyAlignment="1">
      <alignment horizontal="left" wrapText="1" indent="1"/>
    </xf>
    <xf numFmtId="0" fontId="5" fillId="3" borderId="13" xfId="0" applyFont="1" applyFill="1" applyBorder="1" applyAlignment="1">
      <alignment horizontal="left" wrapText="1" indent="1"/>
    </xf>
    <xf numFmtId="0" fontId="34" fillId="2" borderId="0" xfId="0" applyFont="1" applyFill="1" applyBorder="1" applyAlignment="1">
      <alignment horizontal="center"/>
    </xf>
    <xf numFmtId="0" fontId="34" fillId="2" borderId="64" xfId="0" applyFont="1" applyFill="1" applyBorder="1" applyAlignment="1">
      <alignment horizontal="right" vertical="center" wrapText="1"/>
    </xf>
    <xf numFmtId="0" fontId="5" fillId="3" borderId="13" xfId="0" applyFont="1" applyFill="1" applyBorder="1" applyAlignment="1">
      <alignment horizontal="left" indent="1"/>
    </xf>
    <xf numFmtId="0" fontId="5" fillId="3" borderId="13" xfId="3" applyFont="1" applyFill="1" applyBorder="1" applyAlignment="1" applyProtection="1">
      <alignment horizontal="center" vertical="center" wrapText="1"/>
      <protection locked="0"/>
    </xf>
    <xf numFmtId="0" fontId="5" fillId="3" borderId="0" xfId="0" applyFont="1" applyFill="1" applyBorder="1" applyAlignment="1">
      <alignment horizontal="right" wrapText="1"/>
    </xf>
    <xf numFmtId="0" fontId="5" fillId="3" borderId="0" xfId="0" applyFont="1" applyFill="1" applyBorder="1" applyAlignment="1">
      <alignment horizontal="right"/>
    </xf>
    <xf numFmtId="0" fontId="5" fillId="3" borderId="54" xfId="0" applyFont="1" applyFill="1" applyBorder="1"/>
    <xf numFmtId="0" fontId="5" fillId="3" borderId="39" xfId="0" applyFont="1" applyFill="1" applyBorder="1"/>
    <xf numFmtId="0" fontId="5" fillId="3" borderId="22" xfId="0" applyFont="1" applyFill="1" applyBorder="1" applyAlignment="1">
      <alignment horizontal="right"/>
    </xf>
    <xf numFmtId="0" fontId="5" fillId="3" borderId="83" xfId="0" applyFont="1" applyFill="1" applyBorder="1" applyAlignment="1">
      <alignment horizontal="right"/>
    </xf>
    <xf numFmtId="0" fontId="5" fillId="3" borderId="54" xfId="0" applyFont="1" applyFill="1" applyBorder="1" applyAlignment="1">
      <alignment horizontal="right"/>
    </xf>
    <xf numFmtId="0" fontId="5" fillId="3" borderId="39" xfId="0" applyFont="1" applyFill="1" applyBorder="1" applyAlignment="1">
      <alignment horizontal="right" wrapText="1"/>
    </xf>
    <xf numFmtId="0" fontId="77" fillId="2" borderId="13" xfId="0" applyFont="1" applyFill="1" applyBorder="1" applyAlignment="1">
      <alignment horizontal="center" wrapText="1"/>
    </xf>
    <xf numFmtId="0" fontId="5" fillId="3" borderId="13" xfId="0" applyFont="1" applyFill="1" applyBorder="1"/>
    <xf numFmtId="0" fontId="5" fillId="3" borderId="13" xfId="0" applyFont="1" applyFill="1" applyBorder="1" applyAlignment="1">
      <alignment horizontal="right" wrapText="1"/>
    </xf>
    <xf numFmtId="0" fontId="77" fillId="2" borderId="13" xfId="0" applyFont="1" applyFill="1" applyBorder="1" applyAlignment="1">
      <alignment horizontal="right" wrapText="1"/>
    </xf>
    <xf numFmtId="0" fontId="5" fillId="3" borderId="5" xfId="0" applyFont="1" applyFill="1" applyBorder="1" applyAlignment="1">
      <alignment horizontal="right"/>
    </xf>
    <xf numFmtId="0" fontId="12" fillId="3" borderId="93" xfId="0" applyFont="1" applyFill="1" applyBorder="1" applyAlignment="1">
      <alignment horizontal="right" wrapText="1"/>
    </xf>
    <xf numFmtId="0" fontId="5" fillId="3" borderId="29" xfId="0" applyFont="1" applyFill="1" applyBorder="1" applyAlignment="1">
      <alignment horizontal="right"/>
    </xf>
    <xf numFmtId="0" fontId="5" fillId="3" borderId="30" xfId="0" applyFont="1" applyFill="1" applyBorder="1" applyAlignment="1">
      <alignment horizontal="right"/>
    </xf>
    <xf numFmtId="0" fontId="12" fillId="3" borderId="199" xfId="0" applyFont="1" applyFill="1" applyBorder="1" applyAlignment="1">
      <alignment horizontal="right" wrapText="1"/>
    </xf>
    <xf numFmtId="0" fontId="12" fillId="3" borderId="200" xfId="0" applyFont="1" applyFill="1" applyBorder="1" applyAlignment="1">
      <alignment horizontal="right" wrapText="1"/>
    </xf>
    <xf numFmtId="0" fontId="12" fillId="3" borderId="201" xfId="0" applyFont="1" applyFill="1" applyBorder="1" applyAlignment="1">
      <alignment horizontal="right" wrapText="1"/>
    </xf>
    <xf numFmtId="0" fontId="5" fillId="3" borderId="4" xfId="0" applyFont="1" applyFill="1" applyBorder="1" applyAlignment="1">
      <alignment wrapText="1"/>
    </xf>
    <xf numFmtId="0" fontId="5" fillId="3" borderId="0" xfId="0" applyFont="1" applyFill="1" applyBorder="1" applyAlignment="1">
      <alignment wrapText="1"/>
    </xf>
    <xf numFmtId="0" fontId="5" fillId="3" borderId="5" xfId="0" applyFont="1" applyFill="1" applyBorder="1" applyAlignment="1">
      <alignment wrapText="1"/>
    </xf>
    <xf numFmtId="0" fontId="10" fillId="3" borderId="179" xfId="0" applyFont="1" applyFill="1" applyBorder="1" applyAlignment="1" applyProtection="1">
      <alignment vertical="center" wrapText="1"/>
      <protection locked="0"/>
    </xf>
    <xf numFmtId="0" fontId="10" fillId="3" borderId="69" xfId="0" applyFont="1" applyFill="1" applyBorder="1" applyAlignment="1" applyProtection="1">
      <alignment vertical="center" wrapText="1"/>
      <protection locked="0"/>
    </xf>
    <xf numFmtId="0" fontId="10" fillId="3" borderId="13" xfId="0" applyFont="1" applyFill="1" applyBorder="1" applyAlignment="1" applyProtection="1">
      <alignment vertical="center" wrapText="1"/>
      <protection locked="0"/>
    </xf>
    <xf numFmtId="0" fontId="10" fillId="3" borderId="37" xfId="0" applyFont="1" applyFill="1" applyBorder="1" applyAlignment="1" applyProtection="1">
      <alignment vertical="center" wrapText="1"/>
      <protection locked="0"/>
    </xf>
    <xf numFmtId="0" fontId="10" fillId="3" borderId="66" xfId="0" applyFont="1" applyFill="1" applyBorder="1" applyAlignment="1" applyProtection="1">
      <alignment vertical="center" wrapText="1"/>
      <protection locked="0"/>
    </xf>
    <xf numFmtId="0" fontId="10" fillId="3" borderId="0" xfId="0" applyFont="1" applyFill="1" applyBorder="1" applyAlignment="1" applyProtection="1">
      <alignment vertical="center" wrapText="1"/>
      <protection locked="0"/>
    </xf>
    <xf numFmtId="165" fontId="12" fillId="3" borderId="202" xfId="4" applyNumberFormat="1" applyFont="1" applyFill="1" applyBorder="1" applyAlignment="1">
      <alignment horizontal="center" vertical="center" wrapText="1"/>
    </xf>
    <xf numFmtId="0" fontId="34" fillId="2" borderId="1" xfId="0" applyFont="1" applyFill="1" applyBorder="1" applyAlignment="1" applyProtection="1">
      <alignment horizontal="center" vertical="center" wrapText="1"/>
      <protection locked="0"/>
    </xf>
    <xf numFmtId="0" fontId="34" fillId="2" borderId="203" xfId="0" applyFont="1" applyFill="1" applyBorder="1" applyAlignment="1">
      <alignment horizontal="center" vertical="center" wrapText="1"/>
    </xf>
    <xf numFmtId="0" fontId="34" fillId="2" borderId="204" xfId="0" applyFont="1" applyFill="1" applyBorder="1" applyAlignment="1">
      <alignment horizontal="center" vertical="center" wrapText="1"/>
    </xf>
    <xf numFmtId="0" fontId="34" fillId="2" borderId="205" xfId="0" applyFont="1" applyFill="1" applyBorder="1" applyAlignment="1">
      <alignment horizontal="center" vertical="center" wrapText="1"/>
    </xf>
    <xf numFmtId="0" fontId="34" fillId="2" borderId="206" xfId="0" applyFont="1" applyFill="1" applyBorder="1" applyAlignment="1">
      <alignment horizontal="center" vertical="center" wrapText="1"/>
    </xf>
    <xf numFmtId="0" fontId="7" fillId="3" borderId="13" xfId="0" applyFont="1" applyFill="1" applyBorder="1" applyAlignment="1" applyProtection="1">
      <alignment vertical="center" wrapText="1"/>
      <protection locked="0"/>
    </xf>
    <xf numFmtId="165" fontId="12" fillId="3" borderId="198" xfId="4" applyNumberFormat="1" applyFont="1" applyFill="1" applyBorder="1" applyAlignment="1">
      <alignment horizontal="center" vertical="center" wrapText="1"/>
    </xf>
    <xf numFmtId="165" fontId="12" fillId="3" borderId="202" xfId="4" applyNumberFormat="1" applyFont="1" applyFill="1" applyBorder="1" applyAlignment="1">
      <alignment horizontal="right" vertical="center" wrapText="1" indent="1"/>
    </xf>
    <xf numFmtId="0" fontId="34" fillId="2" borderId="207" xfId="0" applyFont="1" applyFill="1" applyBorder="1" applyAlignment="1">
      <alignment horizontal="center" vertical="center" wrapText="1"/>
    </xf>
    <xf numFmtId="0" fontId="34" fillId="2" borderId="151" xfId="0" applyFont="1" applyFill="1" applyBorder="1" applyAlignment="1">
      <alignment horizontal="center" vertical="center" wrapText="1"/>
    </xf>
    <xf numFmtId="0" fontId="34" fillId="2" borderId="4" xfId="0" applyFont="1" applyFill="1" applyBorder="1" applyAlignment="1" applyProtection="1">
      <alignment horizontal="center" vertical="center" wrapText="1"/>
      <protection locked="0"/>
    </xf>
    <xf numFmtId="0" fontId="34" fillId="2" borderId="118" xfId="0" applyFont="1" applyFill="1" applyBorder="1" applyAlignment="1">
      <alignment horizontal="center" vertical="center" wrapText="1"/>
    </xf>
    <xf numFmtId="0" fontId="34" fillId="2" borderId="119" xfId="0" applyFont="1" applyFill="1" applyBorder="1" applyAlignment="1">
      <alignment horizontal="center" vertical="center" wrapText="1"/>
    </xf>
    <xf numFmtId="0" fontId="77" fillId="2" borderId="6" xfId="0" applyFont="1" applyFill="1" applyBorder="1" applyAlignment="1">
      <alignment horizontal="center"/>
    </xf>
    <xf numFmtId="165" fontId="12" fillId="3" borderId="0" xfId="4" applyNumberFormat="1" applyFont="1" applyFill="1" applyBorder="1" applyAlignment="1">
      <alignment horizontal="center" vertical="center" wrapText="1"/>
    </xf>
    <xf numFmtId="165" fontId="12" fillId="3" borderId="5" xfId="4" applyNumberFormat="1" applyFont="1" applyFill="1" applyBorder="1" applyAlignment="1">
      <alignment horizontal="right" vertical="center" wrapText="1" indent="1"/>
    </xf>
    <xf numFmtId="0" fontId="34" fillId="2" borderId="208" xfId="0" applyFont="1" applyFill="1" applyBorder="1" applyAlignment="1">
      <alignment horizontal="center" vertical="center" wrapText="1"/>
    </xf>
    <xf numFmtId="0" fontId="12" fillId="3" borderId="209" xfId="0" applyFont="1" applyFill="1" applyBorder="1" applyAlignment="1" applyProtection="1">
      <alignment horizontal="center" vertical="center" wrapText="1"/>
      <protection locked="0"/>
    </xf>
    <xf numFmtId="0" fontId="12" fillId="3" borderId="67" xfId="0" applyFont="1" applyFill="1" applyBorder="1" applyAlignment="1" applyProtection="1">
      <alignment horizontal="center" vertical="center" wrapText="1"/>
      <protection locked="0"/>
    </xf>
    <xf numFmtId="0" fontId="12" fillId="3" borderId="147" xfId="0" applyFont="1" applyFill="1" applyBorder="1" applyAlignment="1" applyProtection="1">
      <alignment horizontal="center" vertical="center" wrapText="1"/>
      <protection locked="0"/>
    </xf>
    <xf numFmtId="0" fontId="84" fillId="2" borderId="13" xfId="0" applyFont="1" applyFill="1" applyBorder="1" applyAlignment="1">
      <alignment horizontal="center" vertical="center" wrapText="1"/>
    </xf>
    <xf numFmtId="0" fontId="5" fillId="3" borderId="70" xfId="0" applyFont="1" applyFill="1" applyBorder="1" applyAlignment="1" applyProtection="1">
      <alignment horizontal="left" wrapText="1" indent="1"/>
      <protection locked="0"/>
    </xf>
    <xf numFmtId="165" fontId="5" fillId="3" borderId="13" xfId="4" applyNumberFormat="1" applyFont="1" applyFill="1" applyBorder="1" applyAlignment="1">
      <alignment horizontal="center"/>
    </xf>
    <xf numFmtId="0" fontId="12" fillId="3" borderId="13" xfId="0" applyFont="1" applyFill="1" applyBorder="1" applyAlignment="1" applyProtection="1">
      <alignment horizontal="left" wrapText="1"/>
      <protection locked="0"/>
    </xf>
    <xf numFmtId="0" fontId="12" fillId="3" borderId="13" xfId="0" applyFont="1" applyFill="1" applyBorder="1" applyAlignment="1" applyProtection="1">
      <alignment horizontal="left"/>
      <protection locked="0"/>
    </xf>
    <xf numFmtId="0" fontId="5" fillId="3" borderId="13" xfId="0" applyFont="1" applyFill="1" applyBorder="1" applyAlignment="1" applyProtection="1">
      <alignment horizontal="left" wrapText="1"/>
      <protection locked="0"/>
    </xf>
    <xf numFmtId="0" fontId="10" fillId="3" borderId="82" xfId="0" applyFont="1" applyFill="1" applyBorder="1" applyProtection="1">
      <protection locked="0"/>
    </xf>
    <xf numFmtId="0" fontId="10" fillId="3" borderId="21" xfId="0" applyFont="1" applyFill="1" applyBorder="1" applyProtection="1">
      <protection locked="0"/>
    </xf>
    <xf numFmtId="0" fontId="10" fillId="3" borderId="31" xfId="0" applyFont="1" applyFill="1" applyBorder="1" applyProtection="1">
      <protection locked="0"/>
    </xf>
    <xf numFmtId="0" fontId="10" fillId="3" borderId="13" xfId="0" applyFont="1" applyFill="1" applyBorder="1" applyProtection="1">
      <protection locked="0"/>
    </xf>
    <xf numFmtId="0" fontId="12" fillId="3" borderId="46" xfId="0" applyFont="1" applyFill="1" applyBorder="1" applyAlignment="1" applyProtection="1">
      <alignment horizontal="left" vertical="center" wrapText="1"/>
      <protection locked="0"/>
    </xf>
    <xf numFmtId="165" fontId="5" fillId="3" borderId="50" xfId="4" applyNumberFormat="1" applyFont="1" applyFill="1" applyBorder="1" applyAlignment="1">
      <alignment horizontal="center" vertical="center" wrapText="1"/>
    </xf>
    <xf numFmtId="0" fontId="5" fillId="3" borderId="35" xfId="0" applyFont="1" applyFill="1" applyBorder="1" applyAlignment="1">
      <alignment horizontal="center"/>
    </xf>
    <xf numFmtId="0" fontId="34" fillId="2" borderId="149" xfId="0" applyFont="1" applyFill="1" applyBorder="1" applyAlignment="1" applyProtection="1">
      <alignment horizontal="center" vertical="center" wrapText="1"/>
      <protection locked="0"/>
    </xf>
    <xf numFmtId="0" fontId="34" fillId="2" borderId="82" xfId="0" applyFont="1" applyFill="1" applyBorder="1" applyAlignment="1">
      <alignment horizontal="center" vertical="center" wrapText="1"/>
    </xf>
    <xf numFmtId="0" fontId="12" fillId="3" borderId="35" xfId="0" applyFont="1" applyFill="1" applyBorder="1" applyAlignment="1" applyProtection="1">
      <alignment horizontal="left" vertical="center" wrapText="1" indent="1"/>
      <protection locked="0"/>
    </xf>
    <xf numFmtId="0" fontId="12" fillId="3" borderId="36" xfId="0" applyFont="1" applyFill="1" applyBorder="1" applyAlignment="1" applyProtection="1">
      <alignment horizontal="center" vertical="center" wrapText="1"/>
      <protection locked="0"/>
    </xf>
    <xf numFmtId="0" fontId="12" fillId="3" borderId="26" xfId="0" applyFont="1" applyFill="1" applyBorder="1" applyAlignment="1">
      <alignment horizontal="center" vertical="center" wrapText="1"/>
    </xf>
    <xf numFmtId="0" fontId="12" fillId="3" borderId="34" xfId="0" applyFont="1" applyFill="1" applyBorder="1" applyAlignment="1" applyProtection="1">
      <alignment horizontal="left" vertical="center" wrapText="1" indent="1"/>
      <protection locked="0"/>
    </xf>
    <xf numFmtId="0" fontId="12" fillId="3" borderId="35" xfId="0" applyFont="1" applyFill="1" applyBorder="1" applyAlignment="1" applyProtection="1">
      <alignment horizontal="center" vertical="center" wrapText="1"/>
      <protection locked="0"/>
    </xf>
    <xf numFmtId="0" fontId="12" fillId="3" borderId="31" xfId="0" applyFont="1" applyFill="1" applyBorder="1" applyAlignment="1" applyProtection="1">
      <alignment horizontal="left" vertical="center" wrapText="1" indent="1"/>
      <protection locked="0"/>
    </xf>
    <xf numFmtId="0" fontId="12" fillId="3" borderId="30" xfId="0" applyFont="1" applyFill="1" applyBorder="1" applyAlignment="1">
      <alignment horizontal="center" vertical="center" wrapText="1"/>
    </xf>
    <xf numFmtId="0" fontId="34" fillId="2" borderId="71" xfId="0" applyFont="1" applyFill="1" applyBorder="1" applyAlignment="1">
      <alignment horizontal="center" vertical="center" wrapText="1"/>
    </xf>
    <xf numFmtId="0" fontId="7" fillId="0" borderId="0" xfId="0" applyFont="1" applyAlignment="1">
      <alignment horizontal="left" vertical="top"/>
    </xf>
    <xf numFmtId="0" fontId="12" fillId="3" borderId="39" xfId="0" applyFont="1" applyFill="1" applyBorder="1" applyAlignment="1" applyProtection="1">
      <alignment horizontal="left" indent="1"/>
      <protection locked="0"/>
    </xf>
    <xf numFmtId="0" fontId="77" fillId="2" borderId="13" xfId="0" applyFont="1" applyFill="1" applyBorder="1" applyAlignment="1">
      <alignment horizontal="center" vertical="center" wrapText="1"/>
    </xf>
    <xf numFmtId="0" fontId="34" fillId="2" borderId="13" xfId="0" applyFont="1" applyFill="1" applyBorder="1" applyAlignment="1" applyProtection="1">
      <alignment horizontal="center" vertical="center" wrapText="1"/>
      <protection locked="0"/>
    </xf>
    <xf numFmtId="0" fontId="34" fillId="2" borderId="101" xfId="0" applyFont="1" applyFill="1" applyBorder="1" applyAlignment="1" applyProtection="1">
      <alignment horizontal="center" vertical="center" wrapText="1"/>
      <protection locked="0"/>
    </xf>
    <xf numFmtId="0" fontId="6" fillId="0" borderId="39" xfId="0" applyFont="1" applyBorder="1" applyAlignment="1">
      <alignment horizontal="center"/>
    </xf>
    <xf numFmtId="0" fontId="6" fillId="0" borderId="37" xfId="0" applyFont="1" applyBorder="1" applyAlignment="1">
      <alignment horizontal="center"/>
    </xf>
    <xf numFmtId="0" fontId="34" fillId="2" borderId="43" xfId="0" applyFont="1" applyFill="1" applyBorder="1" applyAlignment="1">
      <alignment horizontal="center" vertical="center"/>
    </xf>
    <xf numFmtId="0" fontId="34" fillId="2" borderId="50" xfId="0" applyFont="1" applyFill="1" applyBorder="1" applyAlignment="1">
      <alignment horizontal="center" vertical="center"/>
    </xf>
    <xf numFmtId="10" fontId="6" fillId="0" borderId="39" xfId="4" applyNumberFormat="1" applyFont="1" applyBorder="1" applyAlignment="1">
      <alignment horizontal="center"/>
    </xf>
    <xf numFmtId="10" fontId="6" fillId="0" borderId="37" xfId="4" applyNumberFormat="1" applyFont="1" applyBorder="1" applyAlignment="1">
      <alignment horizontal="center"/>
    </xf>
    <xf numFmtId="0" fontId="34" fillId="2" borderId="39" xfId="0" applyFont="1" applyFill="1" applyBorder="1" applyAlignment="1">
      <alignment horizontal="center"/>
    </xf>
    <xf numFmtId="0" fontId="34" fillId="2" borderId="37" xfId="0" applyFont="1" applyFill="1" applyBorder="1" applyAlignment="1">
      <alignment horizontal="center"/>
    </xf>
    <xf numFmtId="10" fontId="34" fillId="2" borderId="39" xfId="4" applyNumberFormat="1" applyFont="1" applyFill="1" applyBorder="1" applyAlignment="1">
      <alignment horizontal="center"/>
    </xf>
    <xf numFmtId="10" fontId="34" fillId="2" borderId="37" xfId="4" applyNumberFormat="1" applyFont="1" applyFill="1" applyBorder="1" applyAlignment="1">
      <alignment horizontal="center"/>
    </xf>
    <xf numFmtId="0" fontId="77" fillId="2" borderId="25" xfId="0" applyFont="1" applyFill="1" applyBorder="1" applyAlignment="1">
      <alignment horizontal="center" vertical="center"/>
    </xf>
    <xf numFmtId="0" fontId="77" fillId="2" borderId="63" xfId="0" applyFont="1" applyFill="1" applyBorder="1" applyAlignment="1">
      <alignment horizontal="center" vertical="center"/>
    </xf>
    <xf numFmtId="0" fontId="77" fillId="2" borderId="89" xfId="0" applyFont="1" applyFill="1" applyBorder="1" applyAlignment="1">
      <alignment horizontal="center" vertical="center"/>
    </xf>
    <xf numFmtId="0" fontId="12" fillId="0" borderId="0" xfId="0" applyFont="1" applyAlignment="1">
      <alignment horizontal="left" vertical="top"/>
    </xf>
    <xf numFmtId="0" fontId="34" fillId="2" borderId="65" xfId="0" applyFont="1" applyFill="1" applyBorder="1" applyAlignment="1">
      <alignment horizontal="center"/>
    </xf>
    <xf numFmtId="0" fontId="5" fillId="0" borderId="39" xfId="0" applyFont="1" applyBorder="1" applyAlignment="1">
      <alignment horizontal="center"/>
    </xf>
    <xf numFmtId="0" fontId="5" fillId="0" borderId="37" xfId="0" applyFont="1" applyBorder="1" applyAlignment="1">
      <alignment horizontal="center"/>
    </xf>
    <xf numFmtId="10" fontId="5" fillId="0" borderId="39" xfId="4" applyNumberFormat="1" applyFont="1" applyBorder="1" applyAlignment="1">
      <alignment horizontal="center"/>
    </xf>
    <xf numFmtId="10" fontId="5" fillId="0" borderId="37" xfId="4" applyNumberFormat="1" applyFont="1" applyBorder="1" applyAlignment="1">
      <alignment horizontal="center"/>
    </xf>
    <xf numFmtId="0" fontId="0" fillId="0" borderId="0" xfId="0"/>
    <xf numFmtId="0" fontId="34" fillId="2" borderId="13" xfId="0" applyFont="1" applyFill="1" applyBorder="1" applyAlignment="1">
      <alignment horizontal="center" vertical="center" wrapText="1"/>
    </xf>
    <xf numFmtId="0" fontId="0" fillId="3" borderId="13" xfId="0" applyFill="1" applyBorder="1" applyAlignment="1">
      <alignment horizontal="center"/>
    </xf>
    <xf numFmtId="0" fontId="0" fillId="3" borderId="13" xfId="0" applyFill="1" applyBorder="1" applyAlignment="1">
      <alignment horizontal="center" vertical="center"/>
    </xf>
    <xf numFmtId="0" fontId="0" fillId="0" borderId="0" xfId="0"/>
    <xf numFmtId="0" fontId="5" fillId="3" borderId="85" xfId="0" applyFont="1" applyFill="1" applyBorder="1" applyAlignment="1">
      <alignment horizontal="center"/>
    </xf>
    <xf numFmtId="0" fontId="12" fillId="3" borderId="101" xfId="0" applyFont="1" applyFill="1" applyBorder="1" applyAlignment="1" applyProtection="1">
      <alignment horizontal="left" indent="1"/>
      <protection locked="0"/>
    </xf>
    <xf numFmtId="0" fontId="12" fillId="3" borderId="15" xfId="0" applyFont="1" applyFill="1" applyBorder="1" applyAlignment="1" applyProtection="1">
      <alignment horizontal="center"/>
      <protection locked="0"/>
    </xf>
    <xf numFmtId="0" fontId="12" fillId="3" borderId="39" xfId="0" applyFont="1" applyFill="1" applyBorder="1" applyAlignment="1" applyProtection="1">
      <alignment horizontal="center" vertical="center" wrapText="1"/>
      <protection locked="0"/>
    </xf>
    <xf numFmtId="0" fontId="5" fillId="3" borderId="0" xfId="0" applyFont="1" applyFill="1" applyBorder="1" applyAlignment="1">
      <alignment horizontal="center"/>
    </xf>
    <xf numFmtId="0" fontId="5" fillId="3" borderId="4" xfId="0" applyFont="1" applyFill="1" applyBorder="1" applyAlignment="1">
      <alignment horizontal="left" wrapText="1" indent="1"/>
    </xf>
    <xf numFmtId="0" fontId="5" fillId="3" borderId="210" xfId="0" applyFont="1" applyFill="1" applyBorder="1" applyAlignment="1">
      <alignment horizontal="center"/>
    </xf>
    <xf numFmtId="0" fontId="5" fillId="3" borderId="211" xfId="0" applyFont="1" applyFill="1" applyBorder="1" applyAlignment="1">
      <alignment horizontal="center"/>
    </xf>
    <xf numFmtId="0" fontId="5" fillId="3" borderId="212" xfId="0" applyFont="1" applyFill="1" applyBorder="1" applyAlignment="1">
      <alignment horizontal="center"/>
    </xf>
    <xf numFmtId="0" fontId="5" fillId="3" borderId="152" xfId="0" applyFont="1" applyFill="1" applyBorder="1" applyAlignment="1">
      <alignment horizontal="center"/>
    </xf>
    <xf numFmtId="0" fontId="5" fillId="3" borderId="68" xfId="0" applyFont="1" applyFill="1" applyBorder="1" applyAlignment="1">
      <alignment horizontal="center"/>
    </xf>
    <xf numFmtId="0" fontId="5" fillId="3" borderId="12" xfId="0" applyFont="1" applyFill="1" applyBorder="1" applyAlignment="1">
      <alignment horizontal="center"/>
    </xf>
    <xf numFmtId="0" fontId="5" fillId="3" borderId="84" xfId="0" applyFont="1" applyFill="1" applyBorder="1" applyAlignment="1">
      <alignment horizontal="center"/>
    </xf>
    <xf numFmtId="0" fontId="5" fillId="3" borderId="5" xfId="0" applyFont="1" applyFill="1" applyBorder="1" applyAlignment="1">
      <alignment horizontal="center"/>
    </xf>
    <xf numFmtId="0" fontId="5" fillId="3" borderId="27" xfId="0" applyFont="1" applyFill="1" applyBorder="1" applyAlignment="1">
      <alignment horizontal="left" indent="1"/>
    </xf>
    <xf numFmtId="0" fontId="0" fillId="0" borderId="0" xfId="0" applyBorder="1" applyProtection="1">
      <protection locked="0"/>
    </xf>
    <xf numFmtId="0" fontId="25" fillId="0" borderId="0" xfId="0" applyFont="1" applyBorder="1" applyProtection="1">
      <protection locked="0"/>
    </xf>
    <xf numFmtId="0" fontId="41" fillId="0" borderId="0" xfId="0" applyFont="1" applyBorder="1" applyProtection="1">
      <protection locked="0"/>
    </xf>
    <xf numFmtId="0" fontId="7" fillId="3" borderId="50" xfId="0" applyFont="1" applyFill="1" applyBorder="1" applyAlignment="1" applyProtection="1">
      <alignment horizontal="left" vertical="center" wrapText="1" indent="1"/>
      <protection locked="0"/>
    </xf>
    <xf numFmtId="0" fontId="7" fillId="3" borderId="39" xfId="0" applyFont="1" applyFill="1" applyBorder="1" applyAlignment="1" applyProtection="1">
      <alignment horizontal="left" vertical="center" wrapText="1" indent="1"/>
      <protection locked="0"/>
    </xf>
    <xf numFmtId="0" fontId="7" fillId="3" borderId="83" xfId="0" applyFont="1" applyFill="1" applyBorder="1" applyAlignment="1" applyProtection="1">
      <alignment horizontal="left" vertical="center" wrapText="1" indent="1"/>
      <protection locked="0"/>
    </xf>
    <xf numFmtId="0" fontId="0" fillId="3" borderId="39" xfId="0" applyFont="1" applyFill="1" applyBorder="1" applyAlignment="1" applyProtection="1">
      <alignment wrapText="1"/>
      <protection locked="0"/>
    </xf>
    <xf numFmtId="0" fontId="12" fillId="3" borderId="192" xfId="0" applyFont="1" applyFill="1" applyBorder="1" applyAlignment="1">
      <alignment horizontal="center" vertical="center" wrapText="1"/>
    </xf>
    <xf numFmtId="0" fontId="12" fillId="3" borderId="151" xfId="0" applyFont="1" applyFill="1" applyBorder="1" applyAlignment="1" applyProtection="1">
      <alignment horizontal="center" vertical="center" wrapText="1"/>
      <protection locked="0"/>
    </xf>
    <xf numFmtId="0" fontId="5" fillId="3" borderId="207" xfId="0" applyFont="1" applyFill="1" applyBorder="1" applyAlignment="1">
      <alignment horizontal="center" vertical="center" wrapText="1"/>
    </xf>
    <xf numFmtId="0" fontId="12" fillId="3" borderId="213" xfId="0" applyFont="1" applyFill="1" applyBorder="1" applyAlignment="1" applyProtection="1">
      <alignment horizontal="center" vertical="center" wrapText="1"/>
      <protection locked="0"/>
    </xf>
    <xf numFmtId="0" fontId="10" fillId="3" borderId="28" xfId="0" applyFont="1" applyFill="1" applyBorder="1" applyAlignment="1" applyProtection="1">
      <alignment horizontal="center"/>
      <protection locked="0"/>
    </xf>
    <xf numFmtId="0" fontId="34" fillId="2" borderId="64" xfId="0" applyFont="1" applyFill="1" applyBorder="1" applyAlignment="1">
      <alignment horizontal="right" wrapText="1" indent="1"/>
    </xf>
    <xf numFmtId="0" fontId="12" fillId="3" borderId="13" xfId="0" applyFont="1" applyFill="1" applyBorder="1" applyAlignment="1">
      <alignment horizontal="left" indent="1"/>
    </xf>
    <xf numFmtId="0" fontId="34" fillId="2" borderId="13" xfId="0" applyFont="1" applyFill="1" applyBorder="1" applyAlignment="1" applyProtection="1">
      <alignment horizontal="left" vertical="center" indent="1"/>
      <protection locked="0"/>
    </xf>
    <xf numFmtId="0" fontId="74" fillId="2" borderId="13" xfId="0" applyFont="1" applyFill="1" applyBorder="1" applyAlignment="1" applyProtection="1">
      <alignment horizontal="center" vertical="center" textRotation="90" wrapText="1"/>
      <protection locked="0"/>
    </xf>
    <xf numFmtId="165" fontId="7" fillId="3" borderId="45" xfId="4" applyNumberFormat="1" applyFont="1" applyFill="1" applyBorder="1" applyAlignment="1">
      <alignment horizontal="right"/>
    </xf>
    <xf numFmtId="165" fontId="7" fillId="3" borderId="13" xfId="4" applyNumberFormat="1" applyFont="1" applyFill="1" applyBorder="1" applyAlignment="1">
      <alignment horizontal="right"/>
    </xf>
    <xf numFmtId="0" fontId="7" fillId="3" borderId="13" xfId="0" applyFont="1" applyFill="1" applyBorder="1" applyAlignment="1">
      <alignment horizontal="left"/>
    </xf>
    <xf numFmtId="10" fontId="7" fillId="3" borderId="13" xfId="4" applyNumberFormat="1" applyFont="1" applyFill="1" applyBorder="1"/>
    <xf numFmtId="0" fontId="0" fillId="0" borderId="0" xfId="0"/>
    <xf numFmtId="171" fontId="0" fillId="3" borderId="71" xfId="0" applyNumberFormat="1" applyFill="1" applyBorder="1"/>
    <xf numFmtId="0" fontId="0" fillId="0" borderId="0" xfId="0"/>
    <xf numFmtId="0" fontId="34" fillId="2" borderId="13" xfId="0" applyFont="1" applyFill="1" applyBorder="1" applyAlignment="1">
      <alignment horizontal="center" vertical="center"/>
    </xf>
    <xf numFmtId="37" fontId="35" fillId="2" borderId="13" xfId="0" applyNumberFormat="1" applyFont="1" applyFill="1" applyBorder="1" applyAlignment="1">
      <alignment horizontal="center"/>
    </xf>
    <xf numFmtId="1" fontId="35" fillId="2" borderId="13" xfId="0" applyNumberFormat="1" applyFont="1" applyFill="1" applyBorder="1" applyAlignment="1">
      <alignment horizontal="center"/>
    </xf>
    <xf numFmtId="0" fontId="83" fillId="25" borderId="9" xfId="55" applyFont="1" applyFill="1" applyBorder="1" applyAlignment="1">
      <alignment horizontal="right" vertical="center" wrapText="1"/>
    </xf>
    <xf numFmtId="0" fontId="83" fillId="25" borderId="11" xfId="55" applyFont="1" applyFill="1" applyBorder="1" applyAlignment="1">
      <alignment horizontal="right" vertical="center" wrapText="1"/>
    </xf>
    <xf numFmtId="0" fontId="83" fillId="2" borderId="71" xfId="55" applyFont="1" applyFill="1" applyBorder="1" applyAlignment="1">
      <alignment vertical="center" wrapText="1"/>
    </xf>
    <xf numFmtId="0" fontId="10" fillId="3" borderId="13" xfId="2" applyFont="1" applyFill="1" applyBorder="1" applyAlignment="1">
      <alignment vertical="top" wrapText="1"/>
    </xf>
    <xf numFmtId="3" fontId="21" fillId="3" borderId="13" xfId="2" applyNumberFormat="1" applyFont="1" applyFill="1" applyBorder="1" applyAlignment="1">
      <alignment horizontal="right" vertical="center" wrapText="1"/>
    </xf>
    <xf numFmtId="168" fontId="21" fillId="3" borderId="13" xfId="13" applyNumberFormat="1" applyFont="1" applyFill="1" applyBorder="1" applyAlignment="1">
      <alignment horizontal="right" vertical="center"/>
    </xf>
    <xf numFmtId="168" fontId="10" fillId="3" borderId="13" xfId="2" applyNumberFormat="1" applyFont="1" applyFill="1" applyBorder="1" applyAlignment="1">
      <alignment horizontal="right" vertical="center"/>
    </xf>
    <xf numFmtId="168" fontId="7" fillId="3" borderId="13" xfId="6" applyNumberFormat="1" applyFont="1" applyFill="1" applyBorder="1" applyAlignment="1">
      <alignment horizontal="right" vertical="top"/>
    </xf>
    <xf numFmtId="0" fontId="12" fillId="3" borderId="13" xfId="0" applyFont="1" applyFill="1" applyBorder="1" applyAlignment="1" applyProtection="1">
      <alignment horizontal="left" indent="1"/>
      <protection locked="0"/>
    </xf>
    <xf numFmtId="0" fontId="34" fillId="2" borderId="13" xfId="0" applyFont="1" applyFill="1" applyBorder="1" applyAlignment="1" applyProtection="1">
      <alignment horizontal="center"/>
      <protection locked="0"/>
    </xf>
    <xf numFmtId="0" fontId="0" fillId="3" borderId="13" xfId="0" applyFill="1" applyBorder="1" applyAlignment="1">
      <alignment horizontal="center"/>
    </xf>
    <xf numFmtId="0" fontId="0" fillId="0" borderId="0" xfId="0"/>
    <xf numFmtId="0" fontId="7" fillId="3" borderId="13" xfId="0" applyFont="1" applyFill="1" applyBorder="1" applyAlignment="1">
      <alignment horizontal="center" vertical="center" wrapText="1"/>
    </xf>
    <xf numFmtId="3" fontId="33" fillId="2" borderId="13" xfId="0" applyNumberFormat="1" applyFont="1" applyFill="1" applyBorder="1" applyAlignment="1">
      <alignment horizontal="center" vertical="center"/>
    </xf>
    <xf numFmtId="0" fontId="33" fillId="2" borderId="13" xfId="0" applyFont="1" applyFill="1" applyBorder="1" applyAlignment="1">
      <alignment horizontal="center"/>
    </xf>
    <xf numFmtId="3" fontId="60" fillId="3" borderId="159" xfId="0" applyNumberFormat="1" applyFont="1" applyFill="1" applyBorder="1" applyAlignment="1">
      <alignment horizontal="center" vertical="center" wrapText="1"/>
    </xf>
    <xf numFmtId="0" fontId="60" fillId="3" borderId="159" xfId="0" applyFont="1" applyFill="1" applyBorder="1" applyAlignment="1">
      <alignment horizontal="center" vertical="center" wrapText="1"/>
    </xf>
    <xf numFmtId="0" fontId="0" fillId="3" borderId="159" xfId="0" applyFill="1" applyBorder="1" applyAlignment="1">
      <alignment horizontal="center"/>
    </xf>
    <xf numFmtId="0" fontId="0" fillId="3" borderId="159" xfId="0" applyFill="1" applyBorder="1"/>
    <xf numFmtId="0" fontId="7" fillId="3" borderId="70" xfId="0" applyFont="1" applyFill="1" applyBorder="1" applyAlignment="1">
      <alignment vertical="center" wrapText="1"/>
    </xf>
    <xf numFmtId="0" fontId="0" fillId="3" borderId="54" xfId="0" applyFill="1" applyBorder="1" applyAlignment="1">
      <alignment horizontal="left"/>
    </xf>
    <xf numFmtId="0" fontId="0" fillId="3" borderId="56" xfId="0" applyFill="1" applyBorder="1" applyAlignment="1">
      <alignment horizontal="left"/>
    </xf>
    <xf numFmtId="0" fontId="10" fillId="3" borderId="54" xfId="0" applyFont="1" applyFill="1" applyBorder="1" applyAlignment="1">
      <alignment horizontal="left"/>
    </xf>
    <xf numFmtId="0" fontId="10" fillId="3" borderId="45" xfId="0" applyFont="1" applyFill="1" applyBorder="1" applyAlignment="1" applyProtection="1">
      <alignment horizontal="left" wrapText="1"/>
      <protection locked="0"/>
    </xf>
    <xf numFmtId="0" fontId="37" fillId="3" borderId="13" xfId="0" applyFont="1" applyFill="1" applyBorder="1" applyAlignment="1" applyProtection="1">
      <alignment horizontal="left" indent="1"/>
      <protection locked="0"/>
    </xf>
    <xf numFmtId="0" fontId="34" fillId="2" borderId="45" xfId="0" applyFont="1" applyFill="1" applyBorder="1" applyAlignment="1" applyProtection="1">
      <alignment horizontal="left" wrapText="1" indent="1"/>
      <protection locked="0"/>
    </xf>
    <xf numFmtId="0" fontId="34" fillId="2" borderId="45" xfId="0" applyFont="1" applyFill="1" applyBorder="1" applyAlignment="1" applyProtection="1">
      <alignment horizontal="center"/>
      <protection locked="0"/>
    </xf>
    <xf numFmtId="0" fontId="7" fillId="0" borderId="0" xfId="0" applyFont="1" applyAlignment="1">
      <alignment horizontal="left" vertical="top"/>
    </xf>
    <xf numFmtId="0" fontId="34" fillId="2" borderId="65" xfId="0" applyFont="1" applyFill="1" applyBorder="1" applyAlignment="1">
      <alignment horizontal="center"/>
    </xf>
    <xf numFmtId="0" fontId="0" fillId="0" borderId="0" xfId="0"/>
    <xf numFmtId="0" fontId="64" fillId="3" borderId="13" xfId="0" applyFont="1" applyFill="1" applyBorder="1" applyAlignment="1">
      <alignment horizontal="justify" vertical="top" wrapText="1"/>
    </xf>
    <xf numFmtId="0" fontId="34" fillId="2" borderId="40" xfId="0" applyFont="1" applyFill="1" applyBorder="1" applyAlignment="1">
      <alignment horizontal="center"/>
    </xf>
    <xf numFmtId="10" fontId="34" fillId="2" borderId="40" xfId="4" applyNumberFormat="1" applyFont="1" applyFill="1" applyBorder="1" applyAlignment="1">
      <alignment horizontal="center"/>
    </xf>
    <xf numFmtId="0" fontId="29" fillId="3" borderId="40" xfId="55" applyFont="1" applyFill="1" applyBorder="1" applyAlignment="1">
      <alignment vertical="center" wrapText="1"/>
    </xf>
    <xf numFmtId="0" fontId="29" fillId="3" borderId="189" xfId="55" applyFont="1" applyFill="1" applyBorder="1"/>
    <xf numFmtId="0" fontId="29" fillId="3" borderId="157" xfId="55" applyFont="1" applyFill="1" applyBorder="1" applyAlignment="1">
      <alignment horizontal="right" vertical="center" wrapText="1"/>
    </xf>
    <xf numFmtId="0" fontId="29" fillId="3" borderId="55" xfId="55" applyFont="1" applyFill="1" applyBorder="1" applyAlignment="1">
      <alignment vertical="center" wrapText="1"/>
    </xf>
    <xf numFmtId="0" fontId="29" fillId="3" borderId="188" xfId="55" applyFont="1" applyFill="1" applyBorder="1"/>
    <xf numFmtId="0" fontId="29" fillId="3" borderId="186" xfId="55" applyFont="1" applyFill="1" applyBorder="1" applyAlignment="1">
      <alignment horizontal="right" vertical="center" wrapText="1"/>
    </xf>
    <xf numFmtId="0" fontId="29" fillId="3" borderId="23" xfId="55" applyFont="1" applyFill="1" applyBorder="1" applyAlignment="1">
      <alignment vertical="center" wrapText="1"/>
    </xf>
    <xf numFmtId="0" fontId="29" fillId="3" borderId="190" xfId="55" applyFont="1" applyFill="1" applyBorder="1"/>
    <xf numFmtId="0" fontId="29" fillId="3" borderId="185" xfId="55" applyFont="1" applyFill="1" applyBorder="1" applyAlignment="1">
      <alignment horizontal="right" vertical="center" wrapText="1"/>
    </xf>
    <xf numFmtId="0" fontId="69" fillId="3" borderId="40" xfId="55" applyFont="1" applyFill="1" applyBorder="1" applyAlignment="1">
      <alignment vertical="center" wrapText="1"/>
    </xf>
    <xf numFmtId="0" fontId="69" fillId="3" borderId="189" xfId="55" applyFont="1" applyFill="1" applyBorder="1"/>
    <xf numFmtId="0" fontId="69" fillId="3" borderId="157" xfId="55" applyFont="1" applyFill="1" applyBorder="1" applyAlignment="1">
      <alignment horizontal="right" vertical="center" wrapText="1"/>
    </xf>
    <xf numFmtId="0" fontId="121" fillId="2" borderId="10" xfId="55" applyFont="1" applyFill="1" applyBorder="1" applyAlignment="1">
      <alignment horizontal="right" vertical="center" wrapText="1"/>
    </xf>
    <xf numFmtId="0" fontId="121" fillId="2" borderId="71" xfId="55" applyFont="1" applyFill="1" applyBorder="1" applyAlignment="1">
      <alignment horizontal="right" vertical="center" wrapText="1"/>
    </xf>
    <xf numFmtId="0" fontId="69" fillId="3" borderId="55" xfId="55" applyFont="1" applyFill="1" applyBorder="1" applyAlignment="1">
      <alignment vertical="center" wrapText="1"/>
    </xf>
    <xf numFmtId="0" fontId="69" fillId="3" borderId="188" xfId="55" applyFont="1" applyFill="1" applyBorder="1"/>
    <xf numFmtId="0" fontId="69" fillId="3" borderId="186" xfId="55" applyFont="1" applyFill="1" applyBorder="1" applyAlignment="1">
      <alignment horizontal="right" vertical="center" wrapText="1"/>
    </xf>
    <xf numFmtId="0" fontId="69" fillId="3" borderId="23" xfId="55" applyFont="1" applyFill="1" applyBorder="1" applyAlignment="1">
      <alignment vertical="center" wrapText="1"/>
    </xf>
    <xf numFmtId="0" fontId="69" fillId="3" borderId="190" xfId="55" applyFont="1" applyFill="1" applyBorder="1"/>
    <xf numFmtId="0" fontId="69" fillId="3" borderId="185" xfId="55" applyFont="1" applyFill="1" applyBorder="1" applyAlignment="1">
      <alignment horizontal="right" vertical="center" wrapText="1"/>
    </xf>
    <xf numFmtId="0" fontId="29" fillId="3" borderId="157" xfId="55" applyFont="1" applyFill="1" applyBorder="1"/>
    <xf numFmtId="41" fontId="0" fillId="3" borderId="13" xfId="5" applyFont="1" applyFill="1" applyBorder="1" applyAlignment="1">
      <alignment horizontal="center" vertical="center"/>
    </xf>
    <xf numFmtId="41" fontId="38" fillId="3" borderId="39" xfId="0" applyNumberFormat="1" applyFont="1" applyFill="1" applyBorder="1" applyAlignment="1">
      <alignment horizontal="center" vertical="center" readingOrder="1"/>
    </xf>
    <xf numFmtId="41" fontId="38" fillId="3" borderId="37" xfId="0" applyNumberFormat="1" applyFont="1" applyFill="1" applyBorder="1" applyAlignment="1">
      <alignment horizontal="center" vertical="center" readingOrder="1"/>
    </xf>
    <xf numFmtId="41" fontId="38" fillId="3" borderId="39" xfId="5" applyFont="1" applyFill="1" applyBorder="1" applyAlignment="1">
      <alignment horizontal="center" vertical="center" readingOrder="1"/>
    </xf>
    <xf numFmtId="41" fontId="38" fillId="3" borderId="37" xfId="5" applyFont="1" applyFill="1" applyBorder="1" applyAlignment="1">
      <alignment horizontal="center" vertical="center" readingOrder="1"/>
    </xf>
    <xf numFmtId="0" fontId="38" fillId="3" borderId="13" xfId="0" applyFont="1" applyFill="1" applyBorder="1" applyAlignment="1">
      <alignment horizontal="left" vertical="center" wrapText="1" indent="1"/>
    </xf>
    <xf numFmtId="0" fontId="0" fillId="0" borderId="0" xfId="0"/>
    <xf numFmtId="0" fontId="38" fillId="3" borderId="13" xfId="0" applyFont="1" applyFill="1" applyBorder="1" applyAlignment="1"/>
    <xf numFmtId="0" fontId="38" fillId="3" borderId="13" xfId="0" applyFont="1" applyFill="1" applyBorder="1" applyAlignment="1">
      <alignment horizontal="left"/>
    </xf>
    <xf numFmtId="0" fontId="38" fillId="3" borderId="13" xfId="0" applyFont="1" applyFill="1" applyBorder="1" applyAlignment="1">
      <alignment horizontal="left" wrapText="1"/>
    </xf>
    <xf numFmtId="0" fontId="31" fillId="3" borderId="66" xfId="0" applyFont="1" applyFill="1" applyBorder="1" applyAlignment="1">
      <alignment vertical="center" wrapText="1"/>
    </xf>
    <xf numFmtId="0" fontId="31" fillId="24" borderId="66" xfId="0" applyFont="1" applyFill="1" applyBorder="1" applyAlignment="1">
      <alignment horizontal="center" vertical="center" wrapText="1"/>
    </xf>
    <xf numFmtId="0" fontId="43" fillId="3" borderId="13" xfId="0" applyFont="1" applyFill="1" applyBorder="1" applyAlignment="1">
      <alignment horizontal="left" vertical="center" wrapText="1"/>
    </xf>
    <xf numFmtId="0" fontId="43" fillId="3" borderId="13" xfId="0" applyFont="1" applyFill="1" applyBorder="1" applyAlignment="1">
      <alignment vertical="center" wrapText="1"/>
    </xf>
    <xf numFmtId="0" fontId="7" fillId="24" borderId="13" xfId="0" applyFont="1" applyFill="1" applyBorder="1" applyAlignment="1">
      <alignment horizontal="center" vertical="center" wrapText="1"/>
    </xf>
    <xf numFmtId="0" fontId="4" fillId="3" borderId="35" xfId="1" applyFill="1" applyBorder="1" applyAlignment="1">
      <alignment horizontal="center"/>
    </xf>
    <xf numFmtId="0" fontId="4" fillId="3" borderId="36" xfId="1" applyFill="1" applyBorder="1" applyAlignment="1">
      <alignment horizontal="center"/>
    </xf>
    <xf numFmtId="0" fontId="4" fillId="3" borderId="26" xfId="1" applyFill="1" applyBorder="1" applyAlignment="1">
      <alignment horizontal="center"/>
    </xf>
    <xf numFmtId="0" fontId="4" fillId="3" borderId="31" xfId="1" applyFill="1" applyBorder="1" applyAlignment="1">
      <alignment horizontal="center"/>
    </xf>
    <xf numFmtId="0" fontId="4" fillId="3" borderId="13" xfId="1" applyFill="1" applyBorder="1" applyAlignment="1">
      <alignment horizontal="center"/>
    </xf>
    <xf numFmtId="0" fontId="4" fillId="3" borderId="28" xfId="1" applyFill="1" applyBorder="1" applyAlignment="1">
      <alignment horizontal="center"/>
    </xf>
    <xf numFmtId="0" fontId="4" fillId="3" borderId="34" xfId="1" applyFill="1" applyBorder="1" applyAlignment="1">
      <alignment horizontal="center"/>
    </xf>
    <xf numFmtId="0" fontId="4" fillId="3" borderId="32" xfId="1" applyFill="1" applyBorder="1" applyAlignment="1">
      <alignment horizontal="center"/>
    </xf>
    <xf numFmtId="0" fontId="4" fillId="3" borderId="33" xfId="1" applyFill="1" applyBorder="1" applyAlignment="1">
      <alignment horizontal="center"/>
    </xf>
    <xf numFmtId="0" fontId="74" fillId="2" borderId="17" xfId="0" applyFont="1" applyFill="1" applyBorder="1" applyAlignment="1">
      <alignment horizontal="center"/>
    </xf>
    <xf numFmtId="0" fontId="74" fillId="2" borderId="18" xfId="0" applyFont="1" applyFill="1" applyBorder="1" applyAlignment="1">
      <alignment horizontal="center"/>
    </xf>
    <xf numFmtId="0" fontId="74" fillId="2" borderId="19" xfId="0" applyFont="1" applyFill="1" applyBorder="1" applyAlignment="1">
      <alignment horizontal="center"/>
    </xf>
    <xf numFmtId="0" fontId="7" fillId="0" borderId="0" xfId="0" applyFont="1" applyAlignment="1">
      <alignment horizontal="left" vertical="top"/>
    </xf>
    <xf numFmtId="0" fontId="0" fillId="3" borderId="4" xfId="0" applyFill="1" applyBorder="1" applyAlignment="1">
      <alignment horizontal="left" vertical="top" wrapText="1" indent="1"/>
    </xf>
    <xf numFmtId="0" fontId="0" fillId="3" borderId="0" xfId="0" applyFill="1" applyAlignment="1">
      <alignment horizontal="left" vertical="top" wrapText="1" indent="1"/>
    </xf>
    <xf numFmtId="0" fontId="0" fillId="3" borderId="5" xfId="0" applyFill="1" applyBorder="1" applyAlignment="1">
      <alignment horizontal="left" vertical="top" wrapText="1" indent="1"/>
    </xf>
    <xf numFmtId="0" fontId="10" fillId="3" borderId="4" xfId="0" applyFont="1" applyFill="1" applyBorder="1" applyAlignment="1">
      <alignment horizontal="left" vertical="top" wrapText="1" indent="1"/>
    </xf>
    <xf numFmtId="0" fontId="10" fillId="3" borderId="0" xfId="0" applyFont="1" applyFill="1" applyAlignment="1">
      <alignment horizontal="left" vertical="top" wrapText="1" indent="1"/>
    </xf>
    <xf numFmtId="0" fontId="10" fillId="3" borderId="5" xfId="0" applyFont="1" applyFill="1" applyBorder="1" applyAlignment="1">
      <alignment horizontal="left" vertical="top" wrapText="1" indent="1"/>
    </xf>
    <xf numFmtId="0" fontId="14" fillId="2" borderId="9" xfId="0" applyFont="1" applyFill="1" applyBorder="1" applyAlignment="1">
      <alignment horizontal="center" vertical="top" wrapText="1"/>
    </xf>
    <xf numFmtId="0" fontId="14" fillId="2" borderId="10" xfId="0" applyFont="1" applyFill="1" applyBorder="1" applyAlignment="1">
      <alignment horizontal="center" vertical="top" wrapText="1"/>
    </xf>
    <xf numFmtId="0" fontId="14" fillId="2" borderId="11" xfId="0" applyFont="1" applyFill="1" applyBorder="1" applyAlignment="1">
      <alignment horizontal="center" vertical="top" wrapText="1"/>
    </xf>
    <xf numFmtId="0" fontId="36" fillId="3" borderId="4" xfId="0" applyFont="1" applyFill="1" applyBorder="1" applyAlignment="1">
      <alignment horizontal="center" vertical="top" wrapText="1"/>
    </xf>
    <xf numFmtId="0" fontId="36" fillId="3" borderId="0" xfId="0" applyFont="1" applyFill="1" applyAlignment="1">
      <alignment horizontal="center" vertical="top" wrapText="1"/>
    </xf>
    <xf numFmtId="0" fontId="36" fillId="3" borderId="5" xfId="0" applyFont="1" applyFill="1" applyBorder="1" applyAlignment="1">
      <alignment horizontal="center" vertical="top" wrapText="1"/>
    </xf>
    <xf numFmtId="0" fontId="14" fillId="3" borderId="4" xfId="0" applyFont="1" applyFill="1" applyBorder="1" applyAlignment="1">
      <alignment horizontal="center" vertical="top" wrapText="1"/>
    </xf>
    <xf numFmtId="0" fontId="14" fillId="3" borderId="0" xfId="0" applyFont="1" applyFill="1" applyAlignment="1">
      <alignment horizontal="center" vertical="top" wrapText="1"/>
    </xf>
    <xf numFmtId="0" fontId="14" fillId="3" borderId="5" xfId="0" applyFont="1" applyFill="1" applyBorder="1" applyAlignment="1">
      <alignment horizontal="center" vertical="top" wrapText="1"/>
    </xf>
    <xf numFmtId="0" fontId="1" fillId="3" borderId="4" xfId="0" applyFont="1" applyFill="1" applyBorder="1" applyAlignment="1">
      <alignment horizontal="center" vertical="top" wrapText="1"/>
    </xf>
    <xf numFmtId="0" fontId="1" fillId="3" borderId="5" xfId="0" applyFont="1" applyFill="1" applyBorder="1" applyAlignment="1">
      <alignment horizontal="center" vertical="top" wrapText="1"/>
    </xf>
    <xf numFmtId="0" fontId="12" fillId="3" borderId="4" xfId="0" applyFont="1" applyFill="1" applyBorder="1" applyAlignment="1">
      <alignment horizontal="center" vertical="top" wrapText="1"/>
    </xf>
    <xf numFmtId="0" fontId="12" fillId="3" borderId="5" xfId="0" applyFont="1" applyFill="1" applyBorder="1" applyAlignment="1">
      <alignment horizontal="center" vertical="top" wrapText="1"/>
    </xf>
    <xf numFmtId="0" fontId="55" fillId="3" borderId="4" xfId="0" applyFont="1" applyFill="1" applyBorder="1" applyAlignment="1">
      <alignment horizontal="center" vertical="center"/>
    </xf>
    <xf numFmtId="0" fontId="55" fillId="3" borderId="5" xfId="0" applyFont="1" applyFill="1" applyBorder="1" applyAlignment="1">
      <alignment horizontal="center" vertical="center"/>
    </xf>
    <xf numFmtId="0" fontId="51" fillId="3" borderId="6" xfId="0" applyFont="1" applyFill="1" applyBorder="1" applyAlignment="1">
      <alignment horizontal="center" vertical="center"/>
    </xf>
    <xf numFmtId="0" fontId="51" fillId="3" borderId="8" xfId="0" applyFont="1" applyFill="1" applyBorder="1" applyAlignment="1">
      <alignment horizontal="center" vertical="center"/>
    </xf>
    <xf numFmtId="0" fontId="51" fillId="3" borderId="4" xfId="0" applyFont="1" applyFill="1" applyBorder="1" applyAlignment="1">
      <alignment horizontal="center" vertical="center"/>
    </xf>
    <xf numFmtId="0" fontId="51" fillId="3" borderId="5" xfId="0" applyFont="1" applyFill="1" applyBorder="1" applyAlignment="1">
      <alignment horizontal="center" vertical="center"/>
    </xf>
    <xf numFmtId="0" fontId="54" fillId="3" borderId="4" xfId="0" applyFont="1" applyFill="1" applyBorder="1" applyAlignment="1">
      <alignment horizontal="center" vertical="center"/>
    </xf>
    <xf numFmtId="0" fontId="54" fillId="3" borderId="5" xfId="0" applyFont="1" applyFill="1" applyBorder="1" applyAlignment="1">
      <alignment horizontal="center" vertical="center"/>
    </xf>
    <xf numFmtId="0" fontId="54" fillId="3" borderId="4" xfId="0" applyFont="1" applyFill="1" applyBorder="1" applyAlignment="1">
      <alignment horizontal="center" vertical="center" wrapText="1"/>
    </xf>
    <xf numFmtId="0" fontId="5" fillId="3" borderId="0" xfId="1" applyFont="1" applyFill="1" applyAlignment="1">
      <alignment horizontal="left" vertical="center" indent="6"/>
    </xf>
    <xf numFmtId="0" fontId="5" fillId="3" borderId="0" xfId="1" applyFont="1" applyFill="1" applyAlignment="1">
      <alignment horizontal="left" indent="3"/>
    </xf>
    <xf numFmtId="0" fontId="3" fillId="3" borderId="6" xfId="0" applyFont="1" applyFill="1" applyBorder="1" applyAlignment="1">
      <alignment horizontal="center"/>
    </xf>
    <xf numFmtId="0" fontId="3" fillId="3" borderId="7" xfId="0" applyFont="1" applyFill="1" applyBorder="1" applyAlignment="1">
      <alignment horizontal="center"/>
    </xf>
    <xf numFmtId="0" fontId="3" fillId="3" borderId="8" xfId="0" applyFont="1" applyFill="1" applyBorder="1" applyAlignment="1">
      <alignment horizontal="center"/>
    </xf>
    <xf numFmtId="0" fontId="74" fillId="2" borderId="9" xfId="0" applyFont="1" applyFill="1" applyBorder="1" applyAlignment="1">
      <alignment horizontal="left" vertical="center" indent="6"/>
    </xf>
    <xf numFmtId="0" fontId="74" fillId="2" borderId="10" xfId="0" applyFont="1" applyFill="1" applyBorder="1" applyAlignment="1">
      <alignment horizontal="left" vertical="center" indent="6"/>
    </xf>
    <xf numFmtId="0" fontId="74" fillId="2" borderId="11" xfId="0" applyFont="1" applyFill="1" applyBorder="1" applyAlignment="1">
      <alignment horizontal="left" vertical="center" indent="6"/>
    </xf>
    <xf numFmtId="0" fontId="5" fillId="3" borderId="0" xfId="1" applyFont="1" applyFill="1" applyAlignment="1">
      <alignment horizontal="left"/>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6" xfId="0" applyFont="1" applyFill="1" applyBorder="1" applyAlignment="1">
      <alignment horizontal="center"/>
    </xf>
    <xf numFmtId="0" fontId="2" fillId="3" borderId="7" xfId="0" applyFont="1" applyFill="1" applyBorder="1" applyAlignment="1">
      <alignment horizontal="center"/>
    </xf>
    <xf numFmtId="0" fontId="2" fillId="3" borderId="8" xfId="0" applyFont="1" applyFill="1" applyBorder="1" applyAlignment="1">
      <alignment horizontal="center"/>
    </xf>
    <xf numFmtId="0" fontId="5" fillId="3" borderId="0" xfId="1" applyFont="1" applyFill="1" applyAlignment="1">
      <alignment horizontal="left" vertical="center"/>
    </xf>
    <xf numFmtId="0" fontId="5" fillId="3" borderId="0" xfId="1" applyFont="1" applyFill="1" applyAlignment="1">
      <alignment horizontal="left" vertical="center" indent="3"/>
    </xf>
    <xf numFmtId="0" fontId="10" fillId="3" borderId="0" xfId="1" applyFont="1" applyFill="1" applyAlignment="1">
      <alignment horizontal="left" indent="3"/>
    </xf>
    <xf numFmtId="0" fontId="5" fillId="3" borderId="6" xfId="1" applyFont="1" applyFill="1" applyBorder="1" applyAlignment="1">
      <alignment horizontal="center" vertical="center"/>
    </xf>
    <xf numFmtId="0" fontId="5" fillId="3" borderId="7" xfId="1" applyFont="1" applyFill="1" applyBorder="1" applyAlignment="1">
      <alignment horizontal="center" vertical="center"/>
    </xf>
    <xf numFmtId="0" fontId="5" fillId="3" borderId="8" xfId="1" applyFont="1" applyFill="1" applyBorder="1" applyAlignment="1">
      <alignment horizontal="center" vertical="center"/>
    </xf>
    <xf numFmtId="0" fontId="74" fillId="2" borderId="9" xfId="0" applyFont="1" applyFill="1" applyBorder="1" applyAlignment="1">
      <alignment horizontal="left" indent="6"/>
    </xf>
    <xf numFmtId="0" fontId="74" fillId="2" borderId="10" xfId="0" applyFont="1" applyFill="1" applyBorder="1" applyAlignment="1">
      <alignment horizontal="left" indent="6"/>
    </xf>
    <xf numFmtId="0" fontId="74" fillId="2" borderId="11" xfId="0" applyFont="1" applyFill="1" applyBorder="1" applyAlignment="1">
      <alignment horizontal="left" indent="6"/>
    </xf>
    <xf numFmtId="0" fontId="56" fillId="3" borderId="1" xfId="0" applyFont="1" applyFill="1" applyBorder="1" applyAlignment="1">
      <alignment horizontal="center" vertical="center"/>
    </xf>
    <xf numFmtId="0" fontId="56" fillId="3" borderId="2" xfId="0" applyFont="1" applyFill="1" applyBorder="1" applyAlignment="1">
      <alignment horizontal="center" vertical="center"/>
    </xf>
    <xf numFmtId="0" fontId="56" fillId="3" borderId="3" xfId="0" applyFont="1" applyFill="1" applyBorder="1" applyAlignment="1">
      <alignment horizontal="center" vertical="center"/>
    </xf>
    <xf numFmtId="0" fontId="94" fillId="3" borderId="4" xfId="0" applyFont="1" applyFill="1" applyBorder="1" applyAlignment="1">
      <alignment horizontal="center" vertical="center"/>
    </xf>
    <xf numFmtId="0" fontId="94" fillId="3" borderId="0" xfId="0" applyFont="1" applyFill="1" applyAlignment="1">
      <alignment horizontal="center" vertical="center"/>
    </xf>
    <xf numFmtId="0" fontId="94" fillId="3" borderId="5" xfId="0" applyFont="1" applyFill="1" applyBorder="1" applyAlignment="1">
      <alignment horizontal="center" vertical="center"/>
    </xf>
    <xf numFmtId="0" fontId="95" fillId="3" borderId="4" xfId="0" applyFont="1" applyFill="1" applyBorder="1" applyAlignment="1">
      <alignment horizontal="center" vertical="center"/>
    </xf>
    <xf numFmtId="0" fontId="95" fillId="3" borderId="0" xfId="0" applyFont="1" applyFill="1" applyAlignment="1">
      <alignment horizontal="center" vertical="center"/>
    </xf>
    <xf numFmtId="0" fontId="95" fillId="3" borderId="5" xfId="0" applyFont="1" applyFill="1" applyBorder="1" applyAlignment="1">
      <alignment horizontal="center" vertical="center"/>
    </xf>
    <xf numFmtId="0" fontId="56" fillId="3" borderId="4" xfId="0" applyFont="1" applyFill="1" applyBorder="1" applyAlignment="1">
      <alignment horizontal="center" vertical="center"/>
    </xf>
    <xf numFmtId="0" fontId="56" fillId="3" borderId="0" xfId="0" applyFont="1" applyFill="1" applyAlignment="1">
      <alignment horizontal="center" vertical="center"/>
    </xf>
    <xf numFmtId="0" fontId="56" fillId="3" borderId="5"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0" xfId="0" applyFont="1" applyFill="1" applyAlignment="1">
      <alignment horizontal="center" vertical="center"/>
    </xf>
    <xf numFmtId="0" fontId="2" fillId="3" borderId="5" xfId="0" applyFont="1" applyFill="1" applyBorder="1" applyAlignment="1">
      <alignment horizontal="center" vertical="center"/>
    </xf>
    <xf numFmtId="0" fontId="74" fillId="2" borderId="4" xfId="0" applyFont="1" applyFill="1" applyBorder="1" applyAlignment="1">
      <alignment horizontal="center" vertical="center"/>
    </xf>
    <xf numFmtId="0" fontId="74" fillId="2" borderId="0" xfId="0" applyFont="1" applyFill="1" applyAlignment="1">
      <alignment horizontal="center" vertical="center"/>
    </xf>
    <xf numFmtId="0" fontId="74" fillId="2" borderId="5" xfId="0" applyFont="1" applyFill="1" applyBorder="1" applyAlignment="1">
      <alignment horizontal="center" vertical="center"/>
    </xf>
    <xf numFmtId="0" fontId="77" fillId="2" borderId="4" xfId="0" applyFont="1" applyFill="1" applyBorder="1" applyAlignment="1">
      <alignment horizontal="left" vertical="center" indent="2"/>
    </xf>
    <xf numFmtId="0" fontId="77" fillId="2" borderId="0" xfId="0" applyFont="1" applyFill="1" applyAlignment="1">
      <alignment horizontal="left" vertical="center" indent="2"/>
    </xf>
    <xf numFmtId="0" fontId="77" fillId="2" borderId="5" xfId="0" applyFont="1" applyFill="1" applyBorder="1" applyAlignment="1">
      <alignment horizontal="left" vertical="center" indent="2"/>
    </xf>
    <xf numFmtId="0" fontId="5" fillId="3" borderId="0" xfId="1" applyFont="1" applyFill="1" applyAlignment="1">
      <alignment horizontal="left" indent="6"/>
    </xf>
    <xf numFmtId="0" fontId="2" fillId="3" borderId="1"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3" fillId="3" borderId="6" xfId="0" applyFont="1" applyFill="1" applyBorder="1" applyAlignment="1">
      <alignment horizontal="left"/>
    </xf>
    <xf numFmtId="0" fontId="3" fillId="3" borderId="7" xfId="0" applyFont="1" applyFill="1" applyBorder="1" applyAlignment="1">
      <alignment horizontal="left"/>
    </xf>
    <xf numFmtId="0" fontId="3" fillId="3" borderId="8" xfId="0" applyFont="1" applyFill="1" applyBorder="1" applyAlignment="1">
      <alignment horizontal="left"/>
    </xf>
    <xf numFmtId="0" fontId="2" fillId="3" borderId="6" xfId="0" applyFont="1" applyFill="1" applyBorder="1" applyAlignment="1">
      <alignment horizontal="left" indent="1"/>
    </xf>
    <xf numFmtId="0" fontId="2" fillId="3" borderId="7" xfId="0" applyFont="1" applyFill="1" applyBorder="1" applyAlignment="1">
      <alignment horizontal="left" indent="1"/>
    </xf>
    <xf numFmtId="0" fontId="2" fillId="3" borderId="8" xfId="0" applyFont="1" applyFill="1" applyBorder="1" applyAlignment="1">
      <alignment horizontal="left" indent="1"/>
    </xf>
    <xf numFmtId="0" fontId="75" fillId="2" borderId="1" xfId="0" applyFont="1" applyFill="1" applyBorder="1" applyAlignment="1">
      <alignment horizontal="center"/>
    </xf>
    <xf numFmtId="0" fontId="75" fillId="2" borderId="2" xfId="0" applyFont="1" applyFill="1" applyBorder="1" applyAlignment="1">
      <alignment horizontal="center"/>
    </xf>
    <xf numFmtId="0" fontId="75" fillId="2" borderId="3" xfId="0" applyFont="1" applyFill="1" applyBorder="1" applyAlignment="1">
      <alignment horizontal="center"/>
    </xf>
    <xf numFmtId="0" fontId="75" fillId="2" borderId="4" xfId="0" applyFont="1" applyFill="1" applyBorder="1" applyAlignment="1">
      <alignment horizontal="center"/>
    </xf>
    <xf numFmtId="0" fontId="75" fillId="2" borderId="0" xfId="0" applyFont="1" applyFill="1" applyAlignment="1">
      <alignment horizontal="center"/>
    </xf>
    <xf numFmtId="0" fontId="75" fillId="2" borderId="5" xfId="0" applyFont="1" applyFill="1" applyBorder="1" applyAlignment="1">
      <alignment horizontal="center"/>
    </xf>
    <xf numFmtId="0" fontId="75" fillId="2" borderId="6" xfId="0" applyFont="1" applyFill="1" applyBorder="1" applyAlignment="1">
      <alignment horizontal="center"/>
    </xf>
    <xf numFmtId="0" fontId="75" fillId="2" borderId="7" xfId="0" applyFont="1" applyFill="1" applyBorder="1" applyAlignment="1">
      <alignment horizontal="center"/>
    </xf>
    <xf numFmtId="0" fontId="75" fillId="2" borderId="8" xfId="0" applyFont="1" applyFill="1" applyBorder="1" applyAlignment="1">
      <alignment horizontal="center"/>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76" fillId="3" borderId="52" xfId="0" applyFont="1" applyFill="1" applyBorder="1" applyAlignment="1">
      <alignment horizontal="center" vertical="top" wrapText="1"/>
    </xf>
    <xf numFmtId="0" fontId="76" fillId="3" borderId="23" xfId="0" applyFont="1" applyFill="1" applyBorder="1" applyAlignment="1">
      <alignment horizontal="center" vertical="top" wrapText="1"/>
    </xf>
    <xf numFmtId="0" fontId="76" fillId="3" borderId="53" xfId="0" applyFont="1" applyFill="1" applyBorder="1" applyAlignment="1">
      <alignment horizontal="center" vertical="top" wrapText="1"/>
    </xf>
    <xf numFmtId="0" fontId="76" fillId="3" borderId="12" xfId="0" applyFont="1" applyFill="1" applyBorder="1" applyAlignment="1">
      <alignment horizontal="center" vertical="top" wrapText="1"/>
    </xf>
    <xf numFmtId="0" fontId="76" fillId="3" borderId="0" xfId="0" applyFont="1" applyFill="1" applyAlignment="1">
      <alignment horizontal="center" vertical="top" wrapText="1"/>
    </xf>
    <xf numFmtId="0" fontId="76" fillId="3" borderId="68" xfId="0" applyFont="1" applyFill="1" applyBorder="1" applyAlignment="1">
      <alignment horizontal="center" vertical="top" wrapText="1"/>
    </xf>
    <xf numFmtId="0" fontId="76" fillId="3" borderId="54" xfId="0" applyFont="1" applyFill="1" applyBorder="1" applyAlignment="1">
      <alignment horizontal="center" vertical="top" wrapText="1"/>
    </xf>
    <xf numFmtId="0" fontId="76" fillId="3" borderId="55" xfId="0" applyFont="1" applyFill="1" applyBorder="1" applyAlignment="1">
      <alignment horizontal="center" vertical="top" wrapText="1"/>
    </xf>
    <xf numFmtId="0" fontId="76" fillId="3" borderId="56" xfId="0" applyFont="1" applyFill="1" applyBorder="1" applyAlignment="1">
      <alignment horizontal="center" vertical="top" wrapText="1"/>
    </xf>
    <xf numFmtId="0" fontId="77" fillId="2" borderId="13" xfId="0" applyFont="1" applyFill="1" applyBorder="1" applyAlignment="1">
      <alignment horizontal="center" vertical="top"/>
    </xf>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0" xfId="0" applyFill="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74" fillId="2" borderId="14" xfId="0" applyFont="1" applyFill="1" applyBorder="1" applyAlignment="1">
      <alignment horizontal="center"/>
    </xf>
    <xf numFmtId="0" fontId="74" fillId="2" borderId="15" xfId="0" applyFont="1" applyFill="1" applyBorder="1" applyAlignment="1">
      <alignment horizontal="center"/>
    </xf>
    <xf numFmtId="0" fontId="74" fillId="2" borderId="16" xfId="0" applyFont="1" applyFill="1" applyBorder="1" applyAlignment="1">
      <alignment horizontal="center"/>
    </xf>
    <xf numFmtId="0" fontId="74" fillId="2" borderId="9" xfId="0" applyFont="1" applyFill="1" applyBorder="1" applyAlignment="1">
      <alignment horizontal="center"/>
    </xf>
    <xf numFmtId="0" fontId="74" fillId="2" borderId="10" xfId="0" applyFont="1" applyFill="1" applyBorder="1" applyAlignment="1">
      <alignment horizontal="center"/>
    </xf>
    <xf numFmtId="0" fontId="74" fillId="2" borderId="11" xfId="0" applyFont="1" applyFill="1" applyBorder="1" applyAlignment="1">
      <alignment horizontal="center"/>
    </xf>
    <xf numFmtId="0" fontId="76" fillId="3" borderId="52" xfId="0" applyFont="1" applyFill="1" applyBorder="1" applyAlignment="1">
      <alignment horizontal="center" vertical="center" wrapText="1"/>
    </xf>
    <xf numFmtId="0" fontId="76" fillId="3" borderId="23" xfId="0" applyFont="1" applyFill="1" applyBorder="1" applyAlignment="1">
      <alignment horizontal="center" vertical="center" wrapText="1"/>
    </xf>
    <xf numFmtId="0" fontId="76" fillId="3" borderId="53" xfId="0" applyFont="1" applyFill="1" applyBorder="1" applyAlignment="1">
      <alignment horizontal="center" vertical="center" wrapText="1"/>
    </xf>
    <xf numFmtId="0" fontId="76" fillId="3" borderId="12" xfId="0" applyFont="1" applyFill="1" applyBorder="1" applyAlignment="1">
      <alignment horizontal="center" vertical="center" wrapText="1"/>
    </xf>
    <xf numFmtId="0" fontId="76" fillId="3" borderId="0" xfId="0" applyFont="1" applyFill="1" applyAlignment="1">
      <alignment horizontal="center" vertical="center" wrapText="1"/>
    </xf>
    <xf numFmtId="0" fontId="76" fillId="3" borderId="68" xfId="0" applyFont="1" applyFill="1" applyBorder="1" applyAlignment="1">
      <alignment horizontal="center" vertical="center" wrapText="1"/>
    </xf>
    <xf numFmtId="0" fontId="76" fillId="3" borderId="52" xfId="0" applyFont="1" applyFill="1" applyBorder="1" applyAlignment="1">
      <alignment horizontal="center" wrapText="1"/>
    </xf>
    <xf numFmtId="0" fontId="76" fillId="3" borderId="23" xfId="0" applyFont="1" applyFill="1" applyBorder="1" applyAlignment="1">
      <alignment horizontal="center" wrapText="1"/>
    </xf>
    <xf numFmtId="0" fontId="76" fillId="3" borderId="53" xfId="0" applyFont="1" applyFill="1" applyBorder="1" applyAlignment="1">
      <alignment horizontal="center" wrapText="1"/>
    </xf>
    <xf numFmtId="0" fontId="76" fillId="3" borderId="54" xfId="0" applyFont="1" applyFill="1" applyBorder="1" applyAlignment="1">
      <alignment horizontal="center" wrapText="1"/>
    </xf>
    <xf numFmtId="0" fontId="76" fillId="3" borderId="55" xfId="0" applyFont="1" applyFill="1" applyBorder="1" applyAlignment="1">
      <alignment horizontal="center" wrapText="1"/>
    </xf>
    <xf numFmtId="0" fontId="76" fillId="3" borderId="56" xfId="0" applyFont="1" applyFill="1" applyBorder="1" applyAlignment="1">
      <alignment horizontal="center" wrapText="1"/>
    </xf>
    <xf numFmtId="0" fontId="0" fillId="3" borderId="1" xfId="0" applyFill="1" applyBorder="1" applyAlignment="1" applyProtection="1">
      <alignment horizontal="center"/>
      <protection locked="0"/>
    </xf>
    <xf numFmtId="0" fontId="0" fillId="3" borderId="2"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0" fillId="3" borderId="0" xfId="0" applyFill="1" applyAlignment="1" applyProtection="1">
      <alignment horizontal="center"/>
      <protection locked="0"/>
    </xf>
    <xf numFmtId="0" fontId="0" fillId="3" borderId="5"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0" fillId="3" borderId="8" xfId="0" applyFill="1" applyBorder="1" applyAlignment="1" applyProtection="1">
      <alignment horizontal="center"/>
      <protection locked="0"/>
    </xf>
    <xf numFmtId="0" fontId="74" fillId="2" borderId="9" xfId="0" applyFont="1" applyFill="1" applyBorder="1" applyAlignment="1" applyProtection="1">
      <alignment horizontal="center"/>
      <protection locked="0"/>
    </xf>
    <xf numFmtId="0" fontId="74" fillId="2" borderId="10" xfId="0" applyFont="1" applyFill="1" applyBorder="1" applyAlignment="1" applyProtection="1">
      <alignment horizontal="center"/>
      <protection locked="0"/>
    </xf>
    <xf numFmtId="0" fontId="74" fillId="2" borderId="11" xfId="0" applyFont="1" applyFill="1" applyBorder="1" applyAlignment="1" applyProtection="1">
      <alignment horizontal="center"/>
      <protection locked="0"/>
    </xf>
    <xf numFmtId="0" fontId="7" fillId="0" borderId="2" xfId="0" applyFont="1" applyBorder="1" applyAlignment="1" applyProtection="1">
      <alignment horizontal="left" vertical="top"/>
      <protection locked="0"/>
    </xf>
    <xf numFmtId="0" fontId="23" fillId="0" borderId="0" xfId="0" applyFont="1" applyAlignment="1" applyProtection="1">
      <alignment horizontal="left" vertical="top"/>
      <protection locked="0"/>
    </xf>
    <xf numFmtId="0" fontId="17" fillId="0" borderId="0" xfId="1" applyFont="1" applyAlignment="1">
      <alignment horizontal="left" vertical="top" wrapText="1"/>
    </xf>
    <xf numFmtId="0" fontId="17" fillId="0" borderId="0" xfId="0" applyFont="1" applyAlignment="1">
      <alignment horizontal="left" vertical="top"/>
    </xf>
    <xf numFmtId="0" fontId="15" fillId="0" borderId="0" xfId="1" applyFont="1" applyAlignment="1">
      <alignment horizontal="left" vertical="top" wrapText="1"/>
    </xf>
    <xf numFmtId="0" fontId="77" fillId="2" borderId="52" xfId="0" applyFont="1" applyFill="1" applyBorder="1" applyAlignment="1">
      <alignment horizontal="left"/>
    </xf>
    <xf numFmtId="0" fontId="77" fillId="2" borderId="23" xfId="0" applyFont="1" applyFill="1" applyBorder="1" applyAlignment="1">
      <alignment horizontal="left"/>
    </xf>
    <xf numFmtId="0" fontId="77" fillId="2" borderId="53" xfId="0" applyFont="1" applyFill="1" applyBorder="1" applyAlignment="1">
      <alignment horizontal="left"/>
    </xf>
    <xf numFmtId="0" fontId="77" fillId="2" borderId="12" xfId="0" applyFont="1" applyFill="1" applyBorder="1" applyAlignment="1">
      <alignment horizontal="left"/>
    </xf>
    <xf numFmtId="0" fontId="77" fillId="2" borderId="0" xfId="0" applyFont="1" applyFill="1" applyAlignment="1">
      <alignment horizontal="left"/>
    </xf>
    <xf numFmtId="0" fontId="77" fillId="2" borderId="68" xfId="0" applyFont="1" applyFill="1" applyBorder="1" applyAlignment="1">
      <alignment horizontal="left"/>
    </xf>
    <xf numFmtId="0" fontId="77" fillId="2" borderId="13" xfId="0" applyFont="1" applyFill="1" applyBorder="1" applyAlignment="1">
      <alignment horizontal="left"/>
    </xf>
    <xf numFmtId="0" fontId="74" fillId="2" borderId="45" xfId="0" applyFont="1" applyFill="1" applyBorder="1" applyAlignment="1">
      <alignment horizontal="center" vertical="center" wrapText="1"/>
    </xf>
    <xf numFmtId="0" fontId="77" fillId="2" borderId="0" xfId="0" applyFont="1" applyFill="1" applyBorder="1" applyAlignment="1">
      <alignment horizontal="left"/>
    </xf>
    <xf numFmtId="0" fontId="74" fillId="2" borderId="13" xfId="0" applyFont="1" applyFill="1" applyBorder="1" applyAlignment="1">
      <alignment horizontal="center" vertical="center" wrapText="1"/>
    </xf>
    <xf numFmtId="0" fontId="74" fillId="2" borderId="39" xfId="0" applyFont="1" applyFill="1" applyBorder="1" applyAlignment="1" applyProtection="1">
      <alignment horizontal="right" indent="1"/>
      <protection locked="0"/>
    </xf>
    <xf numFmtId="0" fontId="74" fillId="2" borderId="40" xfId="0" applyFont="1" applyFill="1" applyBorder="1" applyAlignment="1" applyProtection="1">
      <alignment horizontal="right" indent="1"/>
      <protection locked="0"/>
    </xf>
    <xf numFmtId="0" fontId="74" fillId="2" borderId="37" xfId="0" applyFont="1" applyFill="1" applyBorder="1" applyAlignment="1" applyProtection="1">
      <alignment horizontal="right" indent="1"/>
      <protection locked="0"/>
    </xf>
    <xf numFmtId="0" fontId="12" fillId="3" borderId="39" xfId="0" applyFont="1" applyFill="1" applyBorder="1" applyAlignment="1" applyProtection="1">
      <alignment horizontal="left" indent="1"/>
      <protection locked="0"/>
    </xf>
    <xf numFmtId="0" fontId="12" fillId="3" borderId="40" xfId="0" applyFont="1" applyFill="1" applyBorder="1" applyAlignment="1" applyProtection="1">
      <alignment horizontal="left" indent="1"/>
      <protection locked="0"/>
    </xf>
    <xf numFmtId="0" fontId="74" fillId="2" borderId="39" xfId="0" applyFont="1" applyFill="1" applyBorder="1" applyAlignment="1" applyProtection="1">
      <alignment horizontal="center"/>
      <protection locked="0"/>
    </xf>
    <xf numFmtId="0" fontId="74" fillId="2" borderId="40" xfId="0" applyFont="1" applyFill="1" applyBorder="1" applyAlignment="1" applyProtection="1">
      <alignment horizontal="center"/>
      <protection locked="0"/>
    </xf>
    <xf numFmtId="0" fontId="74" fillId="2" borderId="154" xfId="0" applyFont="1" applyFill="1" applyBorder="1" applyAlignment="1">
      <alignment horizontal="center"/>
    </xf>
    <xf numFmtId="0" fontId="74" fillId="2" borderId="17" xfId="0" applyFont="1" applyFill="1" applyBorder="1" applyAlignment="1" applyProtection="1">
      <alignment horizontal="center"/>
      <protection locked="0"/>
    </xf>
    <xf numFmtId="0" fontId="74" fillId="2" borderId="18" xfId="0" applyFont="1" applyFill="1" applyBorder="1" applyAlignment="1" applyProtection="1">
      <alignment horizontal="center"/>
      <protection locked="0"/>
    </xf>
    <xf numFmtId="0" fontId="74" fillId="2" borderId="154" xfId="0" applyFont="1" applyFill="1" applyBorder="1" applyAlignment="1" applyProtection="1">
      <alignment horizontal="center"/>
      <protection locked="0"/>
    </xf>
    <xf numFmtId="0" fontId="74" fillId="2" borderId="19" xfId="0" applyFont="1" applyFill="1" applyBorder="1" applyAlignment="1" applyProtection="1">
      <alignment horizontal="center"/>
      <protection locked="0"/>
    </xf>
    <xf numFmtId="0" fontId="7" fillId="0" borderId="0" xfId="0" applyFont="1" applyAlignment="1" applyProtection="1">
      <alignment horizontal="left" vertical="top"/>
      <protection locked="0"/>
    </xf>
    <xf numFmtId="0" fontId="46" fillId="0" borderId="0" xfId="0" applyFont="1" applyAlignment="1">
      <alignment horizontal="left" vertical="top"/>
    </xf>
    <xf numFmtId="0" fontId="74" fillId="2" borderId="13" xfId="0" applyFont="1" applyFill="1" applyBorder="1" applyAlignment="1" applyProtection="1">
      <alignment horizontal="center"/>
      <protection locked="0"/>
    </xf>
    <xf numFmtId="0" fontId="12" fillId="3" borderId="13" xfId="0" applyFont="1" applyFill="1" applyBorder="1" applyAlignment="1" applyProtection="1">
      <alignment horizontal="left" indent="1"/>
      <protection locked="0"/>
    </xf>
    <xf numFmtId="0" fontId="0" fillId="3" borderId="0" xfId="0" applyFill="1" applyBorder="1" applyAlignment="1" applyProtection="1">
      <alignment horizontal="center"/>
      <protection locked="0"/>
    </xf>
    <xf numFmtId="0" fontId="74" fillId="2" borderId="117" xfId="0" applyFont="1" applyFill="1" applyBorder="1" applyAlignment="1" applyProtection="1">
      <alignment horizontal="center"/>
      <protection locked="0"/>
    </xf>
    <xf numFmtId="0" fontId="77" fillId="2" borderId="52" xfId="0" applyFont="1" applyFill="1" applyBorder="1" applyAlignment="1" applyProtection="1">
      <alignment horizontal="center" vertical="center" wrapText="1"/>
      <protection locked="0"/>
    </xf>
    <xf numFmtId="0" fontId="77" fillId="2" borderId="54" xfId="0" applyFont="1" applyFill="1" applyBorder="1" applyAlignment="1" applyProtection="1">
      <alignment horizontal="center" vertical="center" wrapText="1"/>
      <protection locked="0"/>
    </xf>
    <xf numFmtId="0" fontId="77" fillId="2" borderId="13" xfId="0" applyFont="1" applyFill="1" applyBorder="1" applyAlignment="1" applyProtection="1">
      <alignment horizontal="center" vertical="center" wrapText="1"/>
      <protection locked="0"/>
    </xf>
    <xf numFmtId="0" fontId="77" fillId="2" borderId="39" xfId="0" applyFont="1" applyFill="1" applyBorder="1" applyAlignment="1" applyProtection="1">
      <alignment horizontal="center" vertical="center" wrapText="1"/>
      <protection locked="0"/>
    </xf>
    <xf numFmtId="0" fontId="77" fillId="2" borderId="40" xfId="0" applyFont="1" applyFill="1" applyBorder="1" applyAlignment="1" applyProtection="1">
      <alignment horizontal="center" vertical="center" wrapText="1"/>
      <protection locked="0"/>
    </xf>
    <xf numFmtId="0" fontId="77" fillId="2" borderId="37" xfId="0" applyFont="1" applyFill="1" applyBorder="1" applyAlignment="1" applyProtection="1">
      <alignment horizontal="center" vertical="center" wrapText="1"/>
      <protection locked="0"/>
    </xf>
    <xf numFmtId="0" fontId="74" fillId="2" borderId="52" xfId="0" applyFont="1" applyFill="1" applyBorder="1" applyAlignment="1" applyProtection="1">
      <alignment horizontal="center"/>
      <protection locked="0"/>
    </xf>
    <xf numFmtId="0" fontId="74" fillId="2" borderId="23" xfId="0" applyFont="1" applyFill="1" applyBorder="1" applyAlignment="1" applyProtection="1">
      <alignment horizontal="center"/>
      <protection locked="0"/>
    </xf>
    <xf numFmtId="0" fontId="74" fillId="2" borderId="12" xfId="0" applyFont="1" applyFill="1" applyBorder="1" applyAlignment="1" applyProtection="1">
      <alignment horizontal="center"/>
      <protection locked="0"/>
    </xf>
    <xf numFmtId="0" fontId="74" fillId="2" borderId="0" xfId="0" applyFont="1" applyFill="1" applyAlignment="1" applyProtection="1">
      <alignment horizontal="center"/>
      <protection locked="0"/>
    </xf>
    <xf numFmtId="3" fontId="5" fillId="3" borderId="39" xfId="0" applyNumberFormat="1" applyFont="1" applyFill="1" applyBorder="1" applyAlignment="1" applyProtection="1">
      <alignment horizontal="left"/>
      <protection locked="0"/>
    </xf>
    <xf numFmtId="3" fontId="5" fillId="3" borderId="40" xfId="0" applyNumberFormat="1" applyFont="1" applyFill="1" applyBorder="1" applyAlignment="1" applyProtection="1">
      <alignment horizontal="left"/>
      <protection locked="0"/>
    </xf>
    <xf numFmtId="3" fontId="5" fillId="3" borderId="37" xfId="0" applyNumberFormat="1" applyFont="1" applyFill="1" applyBorder="1" applyAlignment="1" applyProtection="1">
      <alignment horizontal="left"/>
      <protection locked="0"/>
    </xf>
    <xf numFmtId="0" fontId="74" fillId="2" borderId="37" xfId="0" applyFont="1" applyFill="1" applyBorder="1" applyAlignment="1" applyProtection="1">
      <alignment horizontal="center"/>
      <protection locked="0"/>
    </xf>
    <xf numFmtId="0" fontId="17" fillId="0" borderId="0" xfId="0" applyFont="1" applyAlignment="1" applyProtection="1">
      <alignment horizontal="justify" vertical="top" wrapText="1"/>
      <protection locked="0"/>
    </xf>
    <xf numFmtId="0" fontId="18" fillId="0" borderId="0" xfId="0" applyFont="1" applyAlignment="1" applyProtection="1">
      <alignment horizontal="justify" vertical="top" wrapText="1"/>
      <protection locked="0"/>
    </xf>
    <xf numFmtId="0" fontId="77" fillId="2" borderId="21" xfId="0" applyFont="1" applyFill="1" applyBorder="1" applyAlignment="1" applyProtection="1">
      <alignment horizontal="center" vertical="center"/>
      <protection locked="0"/>
    </xf>
    <xf numFmtId="0" fontId="77" fillId="2" borderId="45" xfId="0" applyFont="1" applyFill="1" applyBorder="1" applyAlignment="1" applyProtection="1">
      <alignment horizontal="center" vertical="center"/>
      <protection locked="0"/>
    </xf>
    <xf numFmtId="0" fontId="34" fillId="2" borderId="39" xfId="0" applyFont="1" applyFill="1" applyBorder="1" applyAlignment="1" applyProtection="1">
      <alignment horizontal="center"/>
      <protection locked="0"/>
    </xf>
    <xf numFmtId="0" fontId="34" fillId="2" borderId="37" xfId="0" applyFont="1" applyFill="1" applyBorder="1" applyAlignment="1" applyProtection="1">
      <alignment horizontal="center"/>
      <protection locked="0"/>
    </xf>
    <xf numFmtId="0" fontId="23" fillId="0" borderId="0" xfId="3" applyFont="1" applyAlignment="1" applyProtection="1">
      <alignment horizontal="left" vertical="center" wrapText="1"/>
      <protection locked="0"/>
    </xf>
    <xf numFmtId="0" fontId="77" fillId="2" borderId="13" xfId="0" applyFont="1" applyFill="1" applyBorder="1" applyAlignment="1" applyProtection="1">
      <alignment horizontal="right" indent="1"/>
      <protection locked="0"/>
    </xf>
    <xf numFmtId="0" fontId="5" fillId="3" borderId="13" xfId="1" applyFont="1" applyFill="1" applyBorder="1" applyAlignment="1" applyProtection="1">
      <alignment horizontal="left" wrapText="1" indent="1"/>
      <protection locked="0"/>
    </xf>
    <xf numFmtId="0" fontId="77" fillId="2" borderId="13" xfId="0" applyFont="1" applyFill="1" applyBorder="1" applyAlignment="1" applyProtection="1">
      <alignment horizontal="left"/>
      <protection locked="0"/>
    </xf>
    <xf numFmtId="0" fontId="77" fillId="4" borderId="13" xfId="0" applyFont="1" applyFill="1" applyBorder="1" applyAlignment="1" applyProtection="1">
      <alignment horizontal="left"/>
      <protection locked="0"/>
    </xf>
    <xf numFmtId="0" fontId="77" fillId="4" borderId="13" xfId="0" applyFont="1" applyFill="1" applyBorder="1" applyAlignment="1" applyProtection="1">
      <alignment horizontal="right" indent="1"/>
      <protection locked="0"/>
    </xf>
    <xf numFmtId="0" fontId="77" fillId="2" borderId="13" xfId="0" applyFont="1" applyFill="1" applyBorder="1" applyAlignment="1">
      <alignment horizontal="center"/>
    </xf>
    <xf numFmtId="0" fontId="80" fillId="2" borderId="13" xfId="0" applyFont="1" applyFill="1" applyBorder="1" applyAlignment="1">
      <alignment horizontal="center" vertical="center"/>
    </xf>
    <xf numFmtId="0" fontId="77" fillId="2" borderId="13" xfId="0" applyFont="1" applyFill="1" applyBorder="1" applyAlignment="1" applyProtection="1">
      <alignment horizontal="center" vertical="center"/>
      <protection locked="0"/>
    </xf>
    <xf numFmtId="0" fontId="77" fillId="6" borderId="13" xfId="0" applyFont="1" applyFill="1" applyBorder="1" applyAlignment="1" applyProtection="1">
      <alignment horizontal="center" vertical="center" wrapText="1"/>
      <protection locked="0"/>
    </xf>
    <xf numFmtId="0" fontId="77" fillId="4" borderId="13" xfId="0" applyFont="1" applyFill="1" applyBorder="1" applyAlignment="1" applyProtection="1">
      <alignment horizontal="center" vertical="center"/>
      <protection locked="0"/>
    </xf>
    <xf numFmtId="0" fontId="22" fillId="3" borderId="13" xfId="0" applyFont="1" applyFill="1" applyBorder="1" applyAlignment="1">
      <alignment horizontal="left" indent="1"/>
    </xf>
    <xf numFmtId="0" fontId="77" fillId="2" borderId="13" xfId="0" applyFont="1" applyFill="1" applyBorder="1" applyAlignment="1">
      <alignment horizontal="center" vertical="center" wrapText="1"/>
    </xf>
    <xf numFmtId="0" fontId="77" fillId="2" borderId="13" xfId="0" applyFont="1" applyFill="1" applyBorder="1" applyAlignment="1">
      <alignment horizontal="center" vertical="center"/>
    </xf>
    <xf numFmtId="0" fontId="7" fillId="0" borderId="42" xfId="0" applyFont="1" applyBorder="1" applyAlignment="1" applyProtection="1">
      <alignment horizontal="left" vertical="top"/>
      <protection locked="0"/>
    </xf>
    <xf numFmtId="0" fontId="74" fillId="2" borderId="156" xfId="0" applyFont="1" applyFill="1" applyBorder="1" applyAlignment="1">
      <alignment horizontal="center"/>
    </xf>
    <xf numFmtId="0" fontId="74" fillId="2" borderId="155" xfId="0" applyFont="1" applyFill="1" applyBorder="1" applyAlignment="1">
      <alignment horizontal="center"/>
    </xf>
    <xf numFmtId="0" fontId="74" fillId="2" borderId="63" xfId="0" applyFont="1" applyFill="1" applyBorder="1" applyAlignment="1">
      <alignment horizontal="center"/>
    </xf>
    <xf numFmtId="0" fontId="74" fillId="2" borderId="90" xfId="0" applyFont="1" applyFill="1" applyBorder="1" applyAlignment="1">
      <alignment horizontal="center" vertical="center" wrapText="1"/>
    </xf>
    <xf numFmtId="0" fontId="74" fillId="2" borderId="59" xfId="0" applyFont="1" applyFill="1" applyBorder="1" applyAlignment="1">
      <alignment horizontal="center" vertical="center" wrapText="1"/>
    </xf>
    <xf numFmtId="0" fontId="74" fillId="2" borderId="60" xfId="0" applyFont="1" applyFill="1" applyBorder="1" applyAlignment="1">
      <alignment horizontal="center" vertical="center" wrapText="1"/>
    </xf>
    <xf numFmtId="0" fontId="74" fillId="2" borderId="89" xfId="0" applyFont="1" applyFill="1" applyBorder="1" applyAlignment="1">
      <alignment horizontal="center" vertical="center" wrapText="1"/>
    </xf>
    <xf numFmtId="0" fontId="74" fillId="2" borderId="25" xfId="0" applyFont="1" applyFill="1" applyBorder="1" applyAlignment="1">
      <alignment horizontal="center" vertical="center" wrapText="1"/>
    </xf>
    <xf numFmtId="0" fontId="74" fillId="2" borderId="90" xfId="0" applyFont="1" applyFill="1" applyBorder="1" applyAlignment="1">
      <alignment horizontal="center"/>
    </xf>
    <xf numFmtId="0" fontId="74" fillId="2" borderId="59" xfId="0" applyFont="1" applyFill="1" applyBorder="1" applyAlignment="1">
      <alignment horizontal="center"/>
    </xf>
    <xf numFmtId="0" fontId="74" fillId="2" borderId="60" xfId="0" applyFont="1" applyFill="1" applyBorder="1" applyAlignment="1">
      <alignment horizontal="center"/>
    </xf>
    <xf numFmtId="0" fontId="74" fillId="2" borderId="89" xfId="0" applyFont="1" applyFill="1" applyBorder="1" applyAlignment="1">
      <alignment horizontal="center"/>
    </xf>
    <xf numFmtId="0" fontId="74" fillId="2" borderId="25" xfId="0" applyFont="1" applyFill="1" applyBorder="1" applyAlignment="1">
      <alignment horizontal="center"/>
    </xf>
    <xf numFmtId="0" fontId="7" fillId="3" borderId="1" xfId="0" applyFont="1" applyFill="1" applyBorder="1" applyAlignment="1">
      <alignment horizontal="center"/>
    </xf>
    <xf numFmtId="0" fontId="7" fillId="3" borderId="2" xfId="0" applyFont="1" applyFill="1" applyBorder="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7" fillId="3" borderId="0" xfId="0" applyFont="1" applyFill="1" applyAlignment="1">
      <alignment horizontal="center"/>
    </xf>
    <xf numFmtId="0" fontId="7" fillId="3" borderId="5" xfId="0" applyFont="1" applyFill="1" applyBorder="1" applyAlignment="1">
      <alignment horizontal="center"/>
    </xf>
    <xf numFmtId="0" fontId="7" fillId="3" borderId="6" xfId="0" applyFont="1" applyFill="1" applyBorder="1" applyAlignment="1">
      <alignment horizontal="center"/>
    </xf>
    <xf numFmtId="0" fontId="7" fillId="3" borderId="7" xfId="0" applyFont="1" applyFill="1" applyBorder="1" applyAlignment="1">
      <alignment horizontal="center"/>
    </xf>
    <xf numFmtId="0" fontId="7" fillId="3" borderId="8" xfId="0" applyFont="1" applyFill="1" applyBorder="1" applyAlignment="1">
      <alignment horizontal="center"/>
    </xf>
    <xf numFmtId="0" fontId="74" fillId="2" borderId="1" xfId="0" applyFont="1" applyFill="1" applyBorder="1" applyAlignment="1">
      <alignment horizontal="center" vertical="center" wrapText="1"/>
    </xf>
    <xf numFmtId="0" fontId="74" fillId="2" borderId="6" xfId="0" applyFont="1" applyFill="1" applyBorder="1" applyAlignment="1">
      <alignment horizontal="center" vertical="center" wrapText="1"/>
    </xf>
    <xf numFmtId="0" fontId="74" fillId="2" borderId="131" xfId="0" applyFont="1" applyFill="1" applyBorder="1" applyAlignment="1">
      <alignment horizontal="center"/>
    </xf>
    <xf numFmtId="0" fontId="74" fillId="2" borderId="39" xfId="0" applyFont="1" applyFill="1" applyBorder="1" applyAlignment="1">
      <alignment horizontal="center"/>
    </xf>
    <xf numFmtId="0" fontId="74" fillId="2" borderId="40" xfId="0" applyFont="1" applyFill="1" applyBorder="1" applyAlignment="1">
      <alignment horizontal="center"/>
    </xf>
    <xf numFmtId="0" fontId="74" fillId="2" borderId="37" xfId="0" applyFont="1" applyFill="1" applyBorder="1" applyAlignment="1">
      <alignment horizontal="center"/>
    </xf>
    <xf numFmtId="0" fontId="34" fillId="2" borderId="35" xfId="0" applyFont="1" applyFill="1" applyBorder="1" applyAlignment="1" applyProtection="1">
      <alignment horizontal="center" vertical="center" wrapText="1"/>
      <protection locked="0"/>
    </xf>
    <xf numFmtId="0" fontId="34" fillId="2" borderId="36" xfId="0" applyFont="1" applyFill="1" applyBorder="1" applyAlignment="1" applyProtection="1">
      <alignment horizontal="center" vertical="center" wrapText="1"/>
      <protection locked="0"/>
    </xf>
    <xf numFmtId="0" fontId="34" fillId="2" borderId="26" xfId="0" applyFont="1" applyFill="1" applyBorder="1" applyAlignment="1" applyProtection="1">
      <alignment horizontal="center" vertical="center" wrapText="1"/>
      <protection locked="0"/>
    </xf>
    <xf numFmtId="0" fontId="34" fillId="2" borderId="43" xfId="0" applyFont="1" applyFill="1" applyBorder="1" applyAlignment="1" applyProtection="1">
      <alignment horizontal="center"/>
      <protection locked="0"/>
    </xf>
    <xf numFmtId="0" fontId="34" fillId="2" borderId="36" xfId="0" applyFont="1" applyFill="1" applyBorder="1" applyAlignment="1" applyProtection="1">
      <alignment horizontal="center"/>
      <protection locked="0"/>
    </xf>
    <xf numFmtId="0" fontId="34" fillId="2" borderId="26" xfId="0" applyFont="1" applyFill="1" applyBorder="1" applyAlignment="1" applyProtection="1">
      <alignment horizontal="center"/>
      <protection locked="0"/>
    </xf>
    <xf numFmtId="0" fontId="77" fillId="2" borderId="1" xfId="0" applyFont="1" applyFill="1" applyBorder="1" applyAlignment="1" applyProtection="1">
      <alignment horizontal="center" vertical="center" wrapText="1"/>
      <protection locked="0"/>
    </xf>
    <xf numFmtId="0" fontId="77" fillId="2" borderId="6" xfId="0" applyFont="1" applyFill="1" applyBorder="1" applyAlignment="1" applyProtection="1">
      <alignment horizontal="center" vertical="center" wrapText="1"/>
      <protection locked="0"/>
    </xf>
    <xf numFmtId="10" fontId="34" fillId="2" borderId="21" xfId="4" applyNumberFormat="1" applyFont="1" applyFill="1" applyBorder="1" applyAlignment="1">
      <alignment horizontal="center" vertical="center" wrapText="1"/>
    </xf>
    <xf numFmtId="10" fontId="34" fillId="2" borderId="70" xfId="4" applyNumberFormat="1" applyFont="1" applyFill="1" applyBorder="1" applyAlignment="1">
      <alignment horizontal="center" vertical="center" wrapText="1"/>
    </xf>
    <xf numFmtId="10" fontId="34" fillId="2" borderId="45" xfId="4" applyNumberFormat="1" applyFont="1" applyFill="1" applyBorder="1" applyAlignment="1">
      <alignment horizontal="center" vertical="center" wrapText="1"/>
    </xf>
    <xf numFmtId="0" fontId="34" fillId="2" borderId="13" xfId="0" applyFont="1" applyFill="1" applyBorder="1" applyAlignment="1" applyProtection="1">
      <alignment horizontal="center" vertical="center" wrapText="1"/>
      <protection locked="0"/>
    </xf>
    <xf numFmtId="0" fontId="34" fillId="2" borderId="13" xfId="0" applyFont="1" applyFill="1" applyBorder="1" applyAlignment="1" applyProtection="1">
      <alignment horizontal="center"/>
      <protection locked="0"/>
    </xf>
    <xf numFmtId="0" fontId="34" fillId="2" borderId="13" xfId="0" applyFont="1" applyFill="1" applyBorder="1" applyAlignment="1" applyProtection="1">
      <alignment horizontal="center" vertical="center"/>
      <protection locked="0"/>
    </xf>
    <xf numFmtId="165" fontId="34" fillId="2" borderId="30" xfId="4" applyNumberFormat="1" applyFont="1" applyFill="1" applyBorder="1" applyAlignment="1">
      <alignment horizontal="center" vertical="center" wrapText="1"/>
    </xf>
    <xf numFmtId="165" fontId="34" fillId="2" borderId="85" xfId="4" applyNumberFormat="1" applyFont="1" applyFill="1" applyBorder="1" applyAlignment="1">
      <alignment horizontal="center" vertical="center" wrapText="1"/>
    </xf>
    <xf numFmtId="165" fontId="34" fillId="2" borderId="16" xfId="4" applyNumberFormat="1" applyFont="1" applyFill="1" applyBorder="1" applyAlignment="1">
      <alignment horizontal="center" vertical="center" wrapText="1"/>
    </xf>
    <xf numFmtId="0" fontId="77" fillId="2" borderId="12" xfId="0" applyFont="1" applyFill="1" applyBorder="1" applyAlignment="1" applyProtection="1">
      <alignment horizontal="center" vertical="center" wrapText="1"/>
      <protection locked="0"/>
    </xf>
    <xf numFmtId="0" fontId="77" fillId="2" borderId="44" xfId="0" applyFont="1" applyFill="1" applyBorder="1" applyAlignment="1">
      <alignment horizontal="center"/>
    </xf>
    <xf numFmtId="0" fontId="77" fillId="2" borderId="37" xfId="0" applyFont="1" applyFill="1" applyBorder="1" applyAlignment="1">
      <alignment horizontal="center"/>
    </xf>
    <xf numFmtId="0" fontId="77" fillId="2" borderId="39" xfId="0" applyFont="1" applyFill="1" applyBorder="1" applyAlignment="1">
      <alignment horizontal="center"/>
    </xf>
    <xf numFmtId="0" fontId="77" fillId="2" borderId="34" xfId="0" applyFont="1" applyFill="1" applyBorder="1" applyAlignment="1">
      <alignment horizontal="center"/>
    </xf>
    <xf numFmtId="0" fontId="77" fillId="2" borderId="32" xfId="0" applyFont="1" applyFill="1" applyBorder="1" applyAlignment="1">
      <alignment horizontal="center"/>
    </xf>
    <xf numFmtId="165" fontId="34" fillId="2" borderId="52" xfId="4" applyNumberFormat="1" applyFont="1" applyFill="1" applyBorder="1" applyAlignment="1">
      <alignment horizontal="center" vertical="center" wrapText="1"/>
    </xf>
    <xf numFmtId="165" fontId="34" fillId="2" borderId="12" xfId="4" applyNumberFormat="1" applyFont="1" applyFill="1" applyBorder="1" applyAlignment="1">
      <alignment horizontal="center" vertical="center" wrapText="1"/>
    </xf>
    <xf numFmtId="165" fontId="34" fillId="2" borderId="54" xfId="4" applyNumberFormat="1" applyFont="1" applyFill="1" applyBorder="1" applyAlignment="1">
      <alignment horizontal="center" vertical="center" wrapText="1"/>
    </xf>
    <xf numFmtId="0" fontId="77" fillId="2" borderId="4" xfId="0" applyFont="1" applyFill="1" applyBorder="1" applyAlignment="1" applyProtection="1">
      <alignment horizontal="center" vertical="center" wrapText="1"/>
      <protection locked="0"/>
    </xf>
    <xf numFmtId="0" fontId="34" fillId="2" borderId="44" xfId="0" applyFont="1" applyFill="1" applyBorder="1" applyAlignment="1" applyProtection="1">
      <alignment horizontal="center" vertical="center" wrapText="1"/>
      <protection locked="0"/>
    </xf>
    <xf numFmtId="0" fontId="34" fillId="2" borderId="37" xfId="0" applyFont="1" applyFill="1" applyBorder="1" applyAlignment="1" applyProtection="1">
      <alignment horizontal="center" vertical="center" wrapText="1"/>
      <protection locked="0"/>
    </xf>
    <xf numFmtId="0" fontId="34" fillId="2" borderId="39" xfId="0" applyFont="1" applyFill="1" applyBorder="1" applyAlignment="1" applyProtection="1">
      <alignment horizontal="center" vertical="center" wrapText="1"/>
      <protection locked="0"/>
    </xf>
    <xf numFmtId="0" fontId="34" fillId="2" borderId="55" xfId="0" applyFont="1" applyFill="1" applyBorder="1" applyAlignment="1" applyProtection="1">
      <alignment horizontal="center" vertical="center"/>
      <protection locked="0"/>
    </xf>
    <xf numFmtId="0" fontId="34" fillId="2" borderId="56" xfId="0" applyFont="1" applyFill="1" applyBorder="1" applyAlignment="1" applyProtection="1">
      <alignment horizontal="center" vertical="center"/>
      <protection locked="0"/>
    </xf>
    <xf numFmtId="0" fontId="34" fillId="2" borderId="54" xfId="0" applyFont="1" applyFill="1" applyBorder="1" applyAlignment="1" applyProtection="1">
      <alignment horizontal="center" wrapText="1"/>
      <protection locked="0"/>
    </xf>
    <xf numFmtId="0" fontId="34" fillId="2" borderId="56" xfId="0" applyFont="1" applyFill="1" applyBorder="1" applyAlignment="1" applyProtection="1">
      <alignment horizontal="center" wrapText="1"/>
      <protection locked="0"/>
    </xf>
    <xf numFmtId="0" fontId="34" fillId="2" borderId="30" xfId="0" applyFont="1" applyFill="1" applyBorder="1" applyAlignment="1" applyProtection="1">
      <alignment horizontal="center" vertical="center" wrapText="1"/>
      <protection locked="0"/>
    </xf>
    <xf numFmtId="0" fontId="34" fillId="2" borderId="16" xfId="0" applyFont="1" applyFill="1" applyBorder="1" applyAlignment="1" applyProtection="1">
      <alignment horizontal="center" vertical="center" wrapText="1"/>
      <protection locked="0"/>
    </xf>
    <xf numFmtId="0" fontId="34" fillId="2" borderId="85" xfId="0" applyFont="1" applyFill="1" applyBorder="1" applyAlignment="1" applyProtection="1">
      <alignment horizontal="center" vertical="center" wrapText="1"/>
      <protection locked="0"/>
    </xf>
    <xf numFmtId="0" fontId="34" fillId="2" borderId="41" xfId="0" applyFont="1" applyFill="1" applyBorder="1" applyAlignment="1" applyProtection="1">
      <alignment horizontal="center" vertical="center" wrapText="1"/>
      <protection locked="0"/>
    </xf>
    <xf numFmtId="0" fontId="34" fillId="2" borderId="42" xfId="0" applyFont="1" applyFill="1" applyBorder="1" applyAlignment="1" applyProtection="1">
      <alignment horizontal="center" vertical="center" wrapText="1"/>
      <protection locked="0"/>
    </xf>
    <xf numFmtId="0" fontId="77" fillId="2" borderId="9" xfId="0" applyFont="1" applyFill="1" applyBorder="1" applyAlignment="1" applyProtection="1">
      <alignment horizontal="center" wrapText="1"/>
      <protection locked="0"/>
    </xf>
    <xf numFmtId="0" fontId="77" fillId="2" borderId="10" xfId="0" applyFont="1" applyFill="1" applyBorder="1" applyAlignment="1" applyProtection="1">
      <alignment horizontal="center" wrapText="1"/>
      <protection locked="0"/>
    </xf>
    <xf numFmtId="0" fontId="77" fillId="2" borderId="11" xfId="0" applyFont="1" applyFill="1" applyBorder="1" applyAlignment="1" applyProtection="1">
      <alignment horizontal="center" wrapText="1"/>
      <protection locked="0"/>
    </xf>
    <xf numFmtId="0" fontId="77" fillId="2" borderId="9" xfId="0" applyFont="1" applyFill="1" applyBorder="1" applyAlignment="1" applyProtection="1">
      <alignment horizontal="center"/>
      <protection locked="0"/>
    </xf>
    <xf numFmtId="0" fontId="77" fillId="2" borderId="10" xfId="0" applyFont="1" applyFill="1" applyBorder="1" applyAlignment="1" applyProtection="1">
      <alignment horizontal="center"/>
      <protection locked="0"/>
    </xf>
    <xf numFmtId="0" fontId="77" fillId="2" borderId="11" xfId="0" applyFont="1" applyFill="1" applyBorder="1" applyAlignment="1" applyProtection="1">
      <alignment horizontal="center"/>
      <protection locked="0"/>
    </xf>
    <xf numFmtId="0" fontId="77" fillId="2" borderId="9" xfId="0" applyFont="1" applyFill="1" applyBorder="1" applyAlignment="1" applyProtection="1">
      <alignment horizontal="left" indent="1"/>
      <protection locked="0"/>
    </xf>
    <xf numFmtId="0" fontId="77" fillId="2" borderId="10" xfId="0" applyFont="1" applyFill="1" applyBorder="1" applyAlignment="1" applyProtection="1">
      <alignment horizontal="left" indent="1"/>
      <protection locked="0"/>
    </xf>
    <xf numFmtId="0" fontId="77" fillId="2" borderId="11" xfId="0" applyFont="1" applyFill="1" applyBorder="1" applyAlignment="1" applyProtection="1">
      <alignment horizontal="left" indent="1"/>
      <protection locked="0"/>
    </xf>
    <xf numFmtId="0" fontId="77" fillId="2" borderId="6" xfId="0" applyFont="1" applyFill="1" applyBorder="1" applyAlignment="1" applyProtection="1">
      <alignment horizontal="left" indent="1"/>
      <protection locked="0"/>
    </xf>
    <xf numFmtId="0" fontId="77" fillId="2" borderId="7" xfId="0" applyFont="1" applyFill="1" applyBorder="1" applyAlignment="1" applyProtection="1">
      <alignment horizontal="left" indent="1"/>
      <protection locked="0"/>
    </xf>
    <xf numFmtId="0" fontId="77" fillId="2" borderId="8" xfId="0" applyFont="1" applyFill="1" applyBorder="1" applyAlignment="1" applyProtection="1">
      <alignment horizontal="left" indent="1"/>
      <protection locked="0"/>
    </xf>
    <xf numFmtId="0" fontId="74" fillId="2" borderId="32" xfId="0" applyFont="1" applyFill="1" applyBorder="1" applyAlignment="1" applyProtection="1">
      <alignment horizontal="center"/>
      <protection locked="0"/>
    </xf>
    <xf numFmtId="0" fontId="77" fillId="2" borderId="39" xfId="0" applyFont="1" applyFill="1" applyBorder="1" applyAlignment="1" applyProtection="1">
      <alignment horizontal="left" indent="1"/>
      <protection locked="0"/>
    </xf>
    <xf numFmtId="0" fontId="77" fillId="2" borderId="40" xfId="0" applyFont="1" applyFill="1" applyBorder="1" applyAlignment="1" applyProtection="1">
      <alignment horizontal="left" indent="1"/>
      <protection locked="0"/>
    </xf>
    <xf numFmtId="0" fontId="77" fillId="2" borderId="37" xfId="0" applyFont="1" applyFill="1" applyBorder="1" applyAlignment="1" applyProtection="1">
      <alignment horizontal="left" indent="1"/>
      <protection locked="0"/>
    </xf>
    <xf numFmtId="0" fontId="77" fillId="2" borderId="21" xfId="0" applyFont="1" applyFill="1" applyBorder="1" applyAlignment="1" applyProtection="1">
      <alignment horizontal="center" vertical="center" wrapText="1"/>
      <protection locked="0"/>
    </xf>
    <xf numFmtId="0" fontId="77" fillId="2" borderId="15" xfId="0" applyFont="1" applyFill="1" applyBorder="1" applyAlignment="1" applyProtection="1">
      <alignment horizontal="center" vertical="center" wrapText="1"/>
      <protection locked="0"/>
    </xf>
    <xf numFmtId="0" fontId="77" fillId="2" borderId="70" xfId="0" applyFont="1" applyFill="1" applyBorder="1" applyAlignment="1" applyProtection="1">
      <alignment horizontal="center" vertical="center" wrapText="1"/>
      <protection locked="0"/>
    </xf>
    <xf numFmtId="0" fontId="34" fillId="2" borderId="31" xfId="0" applyFont="1" applyFill="1" applyBorder="1" applyAlignment="1" applyProtection="1">
      <alignment horizontal="center" vertical="center" wrapText="1"/>
      <protection locked="0"/>
    </xf>
    <xf numFmtId="0" fontId="34" fillId="2" borderId="34" xfId="0" applyFont="1" applyFill="1" applyBorder="1" applyAlignment="1" applyProtection="1">
      <alignment horizontal="center" vertical="center" wrapText="1"/>
      <protection locked="0"/>
    </xf>
    <xf numFmtId="0" fontId="34" fillId="2" borderId="28" xfId="0" applyFont="1" applyFill="1" applyBorder="1" applyAlignment="1" applyProtection="1">
      <alignment horizontal="center" vertical="center" wrapText="1"/>
      <protection locked="0"/>
    </xf>
    <xf numFmtId="0" fontId="34" fillId="2" borderId="81" xfId="0" applyFont="1" applyFill="1" applyBorder="1" applyAlignment="1" applyProtection="1">
      <alignment horizontal="center" vertical="center" wrapText="1"/>
      <protection locked="0"/>
    </xf>
    <xf numFmtId="0" fontId="34" fillId="2" borderId="52" xfId="0" applyFont="1" applyFill="1" applyBorder="1" applyAlignment="1" applyProtection="1">
      <alignment horizontal="center" vertical="center" wrapText="1"/>
      <protection locked="0"/>
    </xf>
    <xf numFmtId="0" fontId="34" fillId="2" borderId="101" xfId="0" applyFont="1" applyFill="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34" fillId="2" borderId="83" xfId="0" applyFont="1" applyFill="1" applyBorder="1" applyAlignment="1" applyProtection="1">
      <alignment horizontal="center" vertical="center" wrapText="1"/>
      <protection locked="0"/>
    </xf>
    <xf numFmtId="0" fontId="81" fillId="2" borderId="28" xfId="0" applyFont="1" applyFill="1" applyBorder="1" applyAlignment="1" applyProtection="1">
      <alignment horizontal="center" vertical="center"/>
      <protection locked="0"/>
    </xf>
    <xf numFmtId="0" fontId="81" fillId="2" borderId="30" xfId="0" applyFont="1" applyFill="1" applyBorder="1" applyAlignment="1" applyProtection="1">
      <alignment horizontal="center" vertical="center"/>
      <protection locked="0"/>
    </xf>
    <xf numFmtId="0" fontId="77" fillId="2" borderId="41" xfId="0" applyFont="1" applyFill="1" applyBorder="1" applyAlignment="1" applyProtection="1">
      <alignment horizontal="center" vertical="center" wrapText="1"/>
      <protection locked="0"/>
    </xf>
    <xf numFmtId="0" fontId="77" fillId="2" borderId="42" xfId="0" applyFont="1" applyFill="1" applyBorder="1" applyAlignment="1" applyProtection="1">
      <alignment horizontal="center" vertical="center" wrapText="1"/>
      <protection locked="0"/>
    </xf>
    <xf numFmtId="0" fontId="77" fillId="2" borderId="38" xfId="0" applyFont="1" applyFill="1" applyBorder="1" applyAlignment="1" applyProtection="1">
      <alignment horizontal="center" vertical="center" wrapText="1"/>
      <protection locked="0"/>
    </xf>
    <xf numFmtId="0" fontId="77" fillId="2" borderId="35" xfId="0" applyFont="1" applyFill="1" applyBorder="1" applyAlignment="1" applyProtection="1">
      <alignment horizontal="center" vertical="center" wrapText="1"/>
      <protection locked="0"/>
    </xf>
    <xf numFmtId="0" fontId="77" fillId="2" borderId="36" xfId="0" applyFont="1" applyFill="1" applyBorder="1" applyAlignment="1" applyProtection="1">
      <alignment horizontal="center" vertical="center" wrapText="1"/>
      <protection locked="0"/>
    </xf>
    <xf numFmtId="0" fontId="77" fillId="2" borderId="26" xfId="0" applyFont="1" applyFill="1" applyBorder="1" applyAlignment="1" applyProtection="1">
      <alignment horizontal="center" vertical="center" wrapText="1"/>
      <protection locked="0"/>
    </xf>
    <xf numFmtId="0" fontId="77" fillId="2" borderId="31" xfId="0" applyFont="1" applyFill="1" applyBorder="1" applyAlignment="1" applyProtection="1">
      <alignment horizontal="center" vertical="center" wrapText="1"/>
      <protection locked="0"/>
    </xf>
    <xf numFmtId="0" fontId="77" fillId="2" borderId="28" xfId="0" applyFont="1" applyFill="1" applyBorder="1" applyAlignment="1" applyProtection="1">
      <alignment horizontal="center" vertical="center" wrapText="1"/>
      <protection locked="0"/>
    </xf>
    <xf numFmtId="0" fontId="77" fillId="2" borderId="30" xfId="0" applyFont="1" applyFill="1" applyBorder="1" applyAlignment="1" applyProtection="1">
      <alignment horizontal="center" vertical="center" wrapText="1"/>
      <protection locked="0"/>
    </xf>
    <xf numFmtId="0" fontId="81" fillId="2" borderId="33" xfId="0" applyFont="1" applyFill="1" applyBorder="1" applyAlignment="1" applyProtection="1">
      <alignment horizontal="center" vertical="center"/>
      <protection locked="0"/>
    </xf>
    <xf numFmtId="0" fontId="77" fillId="2" borderId="44" xfId="0" applyFont="1" applyFill="1" applyBorder="1" applyAlignment="1" applyProtection="1">
      <alignment horizontal="center" vertical="center" wrapText="1"/>
      <protection locked="0"/>
    </xf>
    <xf numFmtId="0" fontId="77" fillId="2" borderId="46" xfId="0" applyFont="1" applyFill="1" applyBorder="1" applyAlignment="1" applyProtection="1">
      <alignment horizontal="center" vertical="center" wrapText="1"/>
      <protection locked="0"/>
    </xf>
    <xf numFmtId="0" fontId="77" fillId="2" borderId="43" xfId="0" applyFont="1" applyFill="1" applyBorder="1" applyAlignment="1" applyProtection="1">
      <alignment horizontal="center" vertical="center" wrapText="1"/>
      <protection locked="0"/>
    </xf>
    <xf numFmtId="0" fontId="77" fillId="2" borderId="50" xfId="0" applyFont="1" applyFill="1" applyBorder="1" applyAlignment="1" applyProtection="1">
      <alignment horizontal="center" vertical="center" wrapText="1"/>
      <protection locked="0"/>
    </xf>
    <xf numFmtId="0" fontId="77" fillId="2" borderId="33" xfId="0" applyFont="1" applyFill="1" applyBorder="1" applyAlignment="1" applyProtection="1">
      <alignment horizontal="center" vertical="center" wrapText="1"/>
      <protection locked="0"/>
    </xf>
    <xf numFmtId="0" fontId="77" fillId="2" borderId="83" xfId="0" applyFont="1" applyFill="1" applyBorder="1" applyAlignment="1" applyProtection="1">
      <alignment horizontal="center" vertical="center" wrapText="1"/>
      <protection locked="0"/>
    </xf>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0" xfId="0" applyAlignment="1" applyProtection="1">
      <alignment horizontal="center"/>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129" fillId="2" borderId="17" xfId="0" applyFont="1" applyFill="1" applyBorder="1" applyAlignment="1" applyProtection="1">
      <alignment horizontal="center"/>
      <protection locked="0"/>
    </xf>
    <xf numFmtId="0" fontId="129" fillId="2" borderId="117" xfId="0" applyFont="1" applyFill="1" applyBorder="1" applyAlignment="1" applyProtection="1">
      <alignment horizontal="center"/>
      <protection locked="0"/>
    </xf>
    <xf numFmtId="0" fontId="129" fillId="2" borderId="18" xfId="0" applyFont="1" applyFill="1" applyBorder="1" applyAlignment="1" applyProtection="1">
      <alignment horizontal="center"/>
      <protection locked="0"/>
    </xf>
    <xf numFmtId="0" fontId="129" fillId="2" borderId="19" xfId="0" applyFont="1" applyFill="1" applyBorder="1" applyAlignment="1" applyProtection="1">
      <alignment horizontal="center"/>
      <protection locked="0"/>
    </xf>
    <xf numFmtId="0" fontId="0" fillId="3" borderId="0" xfId="0" applyFill="1" applyBorder="1" applyAlignment="1">
      <alignment horizontal="center"/>
    </xf>
    <xf numFmtId="0" fontId="129" fillId="2" borderId="17" xfId="0" applyFont="1" applyFill="1" applyBorder="1" applyAlignment="1">
      <alignment horizontal="center"/>
    </xf>
    <xf numFmtId="0" fontId="129" fillId="2" borderId="117" xfId="0" applyFont="1" applyFill="1" applyBorder="1" applyAlignment="1">
      <alignment horizontal="center"/>
    </xf>
    <xf numFmtId="0" fontId="129" fillId="2" borderId="18" xfId="0" applyFont="1" applyFill="1" applyBorder="1" applyAlignment="1">
      <alignment horizontal="center"/>
    </xf>
    <xf numFmtId="0" fontId="129" fillId="2" borderId="19" xfId="0" applyFont="1" applyFill="1" applyBorder="1" applyAlignment="1">
      <alignment horizontal="center"/>
    </xf>
    <xf numFmtId="10" fontId="34" fillId="2" borderId="39" xfId="4" applyNumberFormat="1" applyFont="1" applyFill="1" applyBorder="1" applyAlignment="1">
      <alignment horizontal="center"/>
    </xf>
    <xf numFmtId="10" fontId="34" fillId="2" borderId="37" xfId="4" applyNumberFormat="1" applyFont="1" applyFill="1" applyBorder="1" applyAlignment="1">
      <alignment horizontal="center"/>
    </xf>
    <xf numFmtId="10" fontId="6" fillId="0" borderId="39" xfId="4" applyNumberFormat="1" applyFont="1" applyBorder="1" applyAlignment="1">
      <alignment horizontal="center"/>
    </xf>
    <xf numFmtId="10" fontId="6" fillId="0" borderId="37" xfId="4" applyNumberFormat="1" applyFont="1" applyBorder="1" applyAlignment="1">
      <alignment horizontal="center"/>
    </xf>
    <xf numFmtId="0" fontId="6" fillId="0" borderId="39" xfId="0" applyFont="1" applyBorder="1" applyAlignment="1">
      <alignment horizontal="center"/>
    </xf>
    <xf numFmtId="0" fontId="6" fillId="0" borderId="37" xfId="0" applyFont="1" applyBorder="1" applyAlignment="1">
      <alignment horizontal="center"/>
    </xf>
    <xf numFmtId="0" fontId="34" fillId="2" borderId="39" xfId="0" applyFont="1" applyFill="1" applyBorder="1" applyAlignment="1">
      <alignment horizontal="center"/>
    </xf>
    <xf numFmtId="0" fontId="34" fillId="2" borderId="37" xfId="0" applyFont="1" applyFill="1" applyBorder="1" applyAlignment="1">
      <alignment horizontal="center"/>
    </xf>
    <xf numFmtId="0" fontId="34" fillId="2" borderId="1" xfId="0" applyFont="1" applyFill="1" applyBorder="1" applyAlignment="1">
      <alignment horizontal="center" vertical="center" wrapText="1"/>
    </xf>
    <xf numFmtId="0" fontId="34" fillId="2" borderId="57" xfId="0" applyFont="1" applyFill="1" applyBorder="1" applyAlignment="1">
      <alignment horizontal="center" vertical="center" wrapText="1"/>
    </xf>
    <xf numFmtId="0" fontId="34" fillId="2" borderId="43" xfId="0" applyFont="1" applyFill="1" applyBorder="1" applyAlignment="1">
      <alignment horizontal="center"/>
    </xf>
    <xf numFmtId="0" fontId="34" fillId="2" borderId="50" xfId="0" applyFont="1" applyFill="1" applyBorder="1" applyAlignment="1">
      <alignment horizontal="center"/>
    </xf>
    <xf numFmtId="0" fontId="34" fillId="2" borderId="35" xfId="0" applyFont="1" applyFill="1" applyBorder="1" applyAlignment="1">
      <alignment horizontal="center"/>
    </xf>
    <xf numFmtId="0" fontId="34" fillId="2" borderId="26" xfId="0" applyFont="1" applyFill="1" applyBorder="1" applyAlignment="1">
      <alignment horizontal="center"/>
    </xf>
    <xf numFmtId="0" fontId="34" fillId="2" borderId="35" xfId="0" applyFont="1" applyFill="1" applyBorder="1" applyAlignment="1">
      <alignment horizontal="center" vertical="center"/>
    </xf>
    <xf numFmtId="0" fontId="34" fillId="2" borderId="26" xfId="0" applyFont="1" applyFill="1" applyBorder="1" applyAlignment="1">
      <alignment horizontal="center" vertical="center"/>
    </xf>
    <xf numFmtId="0" fontId="34" fillId="2" borderId="43" xfId="0" applyFont="1" applyFill="1" applyBorder="1" applyAlignment="1">
      <alignment horizontal="center" vertical="center"/>
    </xf>
    <xf numFmtId="0" fontId="34" fillId="2" borderId="50" xfId="0" applyFont="1" applyFill="1" applyBorder="1" applyAlignment="1">
      <alignment horizontal="center" vertical="center"/>
    </xf>
    <xf numFmtId="0" fontId="34" fillId="2" borderId="41" xfId="0" applyFont="1" applyFill="1" applyBorder="1" applyAlignment="1">
      <alignment horizontal="center" vertical="center"/>
    </xf>
    <xf numFmtId="0" fontId="34" fillId="2" borderId="38" xfId="0" applyFont="1" applyFill="1" applyBorder="1" applyAlignment="1">
      <alignment horizontal="center" vertical="center"/>
    </xf>
    <xf numFmtId="0" fontId="12" fillId="3" borderId="1" xfId="0" applyFont="1" applyFill="1" applyBorder="1" applyAlignment="1">
      <alignment horizontal="center"/>
    </xf>
    <xf numFmtId="0" fontId="12" fillId="3" borderId="2" xfId="0" applyFont="1" applyFill="1" applyBorder="1" applyAlignment="1">
      <alignment horizontal="center"/>
    </xf>
    <xf numFmtId="0" fontId="12" fillId="3" borderId="3" xfId="0" applyFont="1" applyFill="1" applyBorder="1" applyAlignment="1">
      <alignment horizontal="center"/>
    </xf>
    <xf numFmtId="0" fontId="12" fillId="3" borderId="4" xfId="0" applyFont="1" applyFill="1" applyBorder="1" applyAlignment="1">
      <alignment horizontal="center"/>
    </xf>
    <xf numFmtId="0" fontId="12" fillId="3" borderId="0" xfId="0" applyFont="1" applyFill="1" applyAlignment="1">
      <alignment horizontal="center"/>
    </xf>
    <xf numFmtId="0" fontId="12" fillId="3" borderId="5" xfId="0" applyFont="1" applyFill="1" applyBorder="1" applyAlignment="1">
      <alignment horizontal="center"/>
    </xf>
    <xf numFmtId="0" fontId="12" fillId="3" borderId="6" xfId="0" applyFont="1" applyFill="1" applyBorder="1" applyAlignment="1">
      <alignment horizontal="center"/>
    </xf>
    <xf numFmtId="0" fontId="12" fillId="3" borderId="7" xfId="0" applyFont="1" applyFill="1" applyBorder="1" applyAlignment="1">
      <alignment horizontal="center"/>
    </xf>
    <xf numFmtId="0" fontId="12" fillId="3" borderId="8" xfId="0" applyFont="1" applyFill="1" applyBorder="1" applyAlignment="1">
      <alignment horizontal="center"/>
    </xf>
    <xf numFmtId="0" fontId="12" fillId="0" borderId="0" xfId="0" applyFont="1" applyAlignment="1">
      <alignment horizontal="left" vertical="top"/>
    </xf>
    <xf numFmtId="0" fontId="77" fillId="2" borderId="24" xfId="0" applyFont="1" applyFill="1" applyBorder="1" applyAlignment="1">
      <alignment horizontal="center" vertical="center" wrapText="1"/>
    </xf>
    <xf numFmtId="0" fontId="77" fillId="2" borderId="92" xfId="0" applyFont="1" applyFill="1" applyBorder="1" applyAlignment="1">
      <alignment horizontal="center" vertical="center" wrapText="1"/>
    </xf>
    <xf numFmtId="0" fontId="77" fillId="2" borderId="25" xfId="0" applyFont="1" applyFill="1" applyBorder="1" applyAlignment="1">
      <alignment horizontal="center"/>
    </xf>
    <xf numFmtId="0" fontId="77" fillId="2" borderId="89" xfId="0" applyFont="1" applyFill="1" applyBorder="1" applyAlignment="1">
      <alignment horizontal="center"/>
    </xf>
    <xf numFmtId="0" fontId="77" fillId="2" borderId="131" xfId="0" applyFont="1" applyFill="1" applyBorder="1" applyAlignment="1">
      <alignment horizontal="center"/>
    </xf>
    <xf numFmtId="0" fontId="77" fillId="2" borderId="50" xfId="0" applyFont="1" applyFill="1" applyBorder="1" applyAlignment="1">
      <alignment horizontal="center"/>
    </xf>
    <xf numFmtId="0" fontId="77" fillId="2" borderId="43" xfId="0" applyFont="1" applyFill="1" applyBorder="1" applyAlignment="1">
      <alignment horizontal="center"/>
    </xf>
    <xf numFmtId="0" fontId="77" fillId="2" borderId="132" xfId="0" applyFont="1" applyFill="1" applyBorder="1" applyAlignment="1">
      <alignment horizontal="center"/>
    </xf>
    <xf numFmtId="0" fontId="77" fillId="2" borderId="25" xfId="0" applyFont="1" applyFill="1" applyBorder="1" applyAlignment="1">
      <alignment horizontal="center" vertical="center"/>
    </xf>
    <xf numFmtId="0" fontId="77" fillId="2" borderId="63" xfId="0" applyFont="1" applyFill="1" applyBorder="1" applyAlignment="1">
      <alignment horizontal="center" vertical="center"/>
    </xf>
    <xf numFmtId="0" fontId="77" fillId="2" borderId="89" xfId="0" applyFont="1" applyFill="1" applyBorder="1" applyAlignment="1">
      <alignment horizontal="center" vertical="center"/>
    </xf>
    <xf numFmtId="0" fontId="77" fillId="2" borderId="156" xfId="0" applyFont="1" applyFill="1" applyBorder="1" applyAlignment="1">
      <alignment horizontal="center" vertical="center"/>
    </xf>
    <xf numFmtId="10" fontId="5" fillId="0" borderId="39" xfId="4" applyNumberFormat="1" applyFont="1" applyBorder="1" applyAlignment="1">
      <alignment horizontal="center"/>
    </xf>
    <xf numFmtId="10" fontId="5" fillId="0" borderId="37" xfId="4" applyNumberFormat="1" applyFont="1" applyBorder="1" applyAlignment="1">
      <alignment horizontal="center"/>
    </xf>
    <xf numFmtId="0" fontId="5" fillId="0" borderId="39" xfId="0" applyFont="1" applyBorder="1" applyAlignment="1">
      <alignment horizontal="center"/>
    </xf>
    <xf numFmtId="0" fontId="5" fillId="0" borderId="37" xfId="0" applyFont="1" applyBorder="1" applyAlignment="1">
      <alignment horizontal="center"/>
    </xf>
    <xf numFmtId="0" fontId="74" fillId="2" borderId="6" xfId="0" applyFont="1" applyFill="1" applyBorder="1" applyAlignment="1">
      <alignment horizontal="center"/>
    </xf>
    <xf numFmtId="0" fontId="74" fillId="2" borderId="7" xfId="0" applyFont="1" applyFill="1" applyBorder="1" applyAlignment="1">
      <alignment horizontal="center"/>
    </xf>
    <xf numFmtId="0" fontId="74" fillId="2" borderId="8" xfId="0" applyFont="1" applyFill="1" applyBorder="1" applyAlignment="1">
      <alignment horizontal="center"/>
    </xf>
    <xf numFmtId="0" fontId="34" fillId="2" borderId="58" xfId="0" applyFont="1" applyFill="1" applyBorder="1" applyAlignment="1">
      <alignment horizontal="center" vertical="center" wrapText="1"/>
    </xf>
    <xf numFmtId="0" fontId="34" fillId="2" borderId="64" xfId="0" applyFont="1" applyFill="1" applyBorder="1" applyAlignment="1">
      <alignment horizontal="center" vertical="center" wrapText="1"/>
    </xf>
    <xf numFmtId="0" fontId="34" fillId="2" borderId="20" xfId="0" applyFont="1" applyFill="1" applyBorder="1" applyAlignment="1">
      <alignment horizontal="center"/>
    </xf>
    <xf numFmtId="0" fontId="34" fillId="2" borderId="65" xfId="0" applyFont="1" applyFill="1" applyBorder="1" applyAlignment="1">
      <alignment horizontal="center"/>
    </xf>
    <xf numFmtId="0" fontId="34" fillId="2" borderId="76" xfId="0" applyFont="1" applyFill="1" applyBorder="1" applyAlignment="1">
      <alignment horizontal="center"/>
    </xf>
    <xf numFmtId="0" fontId="34" fillId="2" borderId="75" xfId="0" applyFont="1" applyFill="1" applyBorder="1" applyAlignment="1">
      <alignment horizontal="center"/>
    </xf>
    <xf numFmtId="0" fontId="34" fillId="2" borderId="20" xfId="0" applyFont="1" applyFill="1" applyBorder="1" applyAlignment="1">
      <alignment horizontal="center" vertical="center"/>
    </xf>
    <xf numFmtId="0" fontId="34" fillId="2" borderId="65" xfId="0" applyFont="1" applyFill="1" applyBorder="1" applyAlignment="1">
      <alignment horizontal="center" vertical="center"/>
    </xf>
    <xf numFmtId="0" fontId="34" fillId="2" borderId="77" xfId="0" applyFont="1" applyFill="1" applyBorder="1" applyAlignment="1">
      <alignment horizontal="center" vertical="center"/>
    </xf>
    <xf numFmtId="0" fontId="77" fillId="2" borderId="47" xfId="0" applyFont="1" applyFill="1" applyBorder="1" applyAlignment="1">
      <alignment horizontal="center"/>
    </xf>
    <xf numFmtId="0" fontId="77" fillId="2" borderId="47" xfId="0" applyFont="1" applyFill="1" applyBorder="1" applyAlignment="1">
      <alignment horizontal="center" vertical="center"/>
    </xf>
    <xf numFmtId="0" fontId="77" fillId="2" borderId="20" xfId="0" applyFont="1" applyFill="1" applyBorder="1" applyAlignment="1">
      <alignment horizontal="center"/>
    </xf>
    <xf numFmtId="0" fontId="77" fillId="2" borderId="22" xfId="0" applyFont="1" applyFill="1" applyBorder="1" applyAlignment="1">
      <alignment horizontal="center" vertical="center" wrapText="1"/>
    </xf>
    <xf numFmtId="0" fontId="77" fillId="2" borderId="20" xfId="0" applyFont="1" applyFill="1" applyBorder="1" applyAlignment="1">
      <alignment horizontal="center" vertical="center"/>
    </xf>
    <xf numFmtId="0" fontId="77" fillId="2" borderId="65" xfId="0" applyFont="1" applyFill="1" applyBorder="1" applyAlignment="1">
      <alignment horizontal="center" vertical="center"/>
    </xf>
    <xf numFmtId="0" fontId="34" fillId="2" borderId="79" xfId="0" applyFont="1" applyFill="1" applyBorder="1" applyAlignment="1">
      <alignment horizontal="center" vertical="center" wrapText="1"/>
    </xf>
    <xf numFmtId="0" fontId="34" fillId="2" borderId="80" xfId="0" applyFont="1" applyFill="1" applyBorder="1" applyAlignment="1">
      <alignment horizontal="center" vertical="center" wrapText="1"/>
    </xf>
    <xf numFmtId="0" fontId="34" fillId="2" borderId="79" xfId="0" applyFont="1" applyFill="1" applyBorder="1" applyAlignment="1">
      <alignment horizontal="center" vertical="top" wrapText="1"/>
    </xf>
    <xf numFmtId="0" fontId="34" fillId="2" borderId="80" xfId="0" applyFont="1" applyFill="1" applyBorder="1" applyAlignment="1">
      <alignment horizontal="center" vertical="top" wrapText="1"/>
    </xf>
    <xf numFmtId="0" fontId="34" fillId="2" borderId="52" xfId="0" applyFont="1" applyFill="1" applyBorder="1" applyAlignment="1">
      <alignment horizontal="center" vertical="center" wrapText="1"/>
    </xf>
    <xf numFmtId="0" fontId="34" fillId="2" borderId="53" xfId="0" applyFont="1" applyFill="1" applyBorder="1" applyAlignment="1">
      <alignment horizontal="center" vertical="center" wrapText="1"/>
    </xf>
    <xf numFmtId="0" fontId="7" fillId="3" borderId="1" xfId="0" applyFont="1" applyFill="1" applyBorder="1" applyAlignment="1" applyProtection="1">
      <alignment horizontal="center"/>
      <protection locked="0"/>
    </xf>
    <xf numFmtId="0" fontId="7" fillId="3" borderId="2" xfId="0" applyFont="1" applyFill="1" applyBorder="1" applyAlignment="1" applyProtection="1">
      <alignment horizontal="center"/>
      <protection locked="0"/>
    </xf>
    <xf numFmtId="0" fontId="7" fillId="3" borderId="3" xfId="0" applyFont="1" applyFill="1" applyBorder="1" applyAlignment="1" applyProtection="1">
      <alignment horizontal="center"/>
      <protection locked="0"/>
    </xf>
    <xf numFmtId="0" fontId="7" fillId="3" borderId="4" xfId="0" applyFont="1" applyFill="1" applyBorder="1" applyAlignment="1" applyProtection="1">
      <alignment horizontal="center"/>
      <protection locked="0"/>
    </xf>
    <xf numFmtId="0" fontId="7" fillId="3" borderId="0" xfId="0" applyFont="1" applyFill="1" applyAlignment="1" applyProtection="1">
      <alignment horizontal="center"/>
      <protection locked="0"/>
    </xf>
    <xf numFmtId="0" fontId="7" fillId="3" borderId="5" xfId="0" applyFont="1" applyFill="1" applyBorder="1" applyAlignment="1" applyProtection="1">
      <alignment horizontal="center"/>
      <protection locked="0"/>
    </xf>
    <xf numFmtId="0" fontId="7" fillId="3" borderId="6" xfId="0" applyFont="1" applyFill="1" applyBorder="1" applyAlignment="1" applyProtection="1">
      <alignment horizontal="center"/>
      <protection locked="0"/>
    </xf>
    <xf numFmtId="0" fontId="7" fillId="3" borderId="7" xfId="0" applyFont="1" applyFill="1" applyBorder="1" applyAlignment="1" applyProtection="1">
      <alignment horizontal="center"/>
      <protection locked="0"/>
    </xf>
    <xf numFmtId="0" fontId="7" fillId="3" borderId="8" xfId="0" applyFont="1" applyFill="1" applyBorder="1" applyAlignment="1" applyProtection="1">
      <alignment horizontal="center"/>
      <protection locked="0"/>
    </xf>
    <xf numFmtId="0" fontId="34" fillId="2" borderId="9" xfId="0" applyFont="1" applyFill="1" applyBorder="1" applyAlignment="1" applyProtection="1">
      <alignment horizontal="center"/>
      <protection locked="0"/>
    </xf>
    <xf numFmtId="0" fontId="34" fillId="2" borderId="10" xfId="0" applyFont="1" applyFill="1" applyBorder="1" applyAlignment="1" applyProtection="1">
      <alignment horizontal="center"/>
      <protection locked="0"/>
    </xf>
    <xf numFmtId="0" fontId="34" fillId="2" borderId="11" xfId="0" applyFont="1" applyFill="1" applyBorder="1" applyAlignment="1" applyProtection="1">
      <alignment horizontal="center"/>
      <protection locked="0"/>
    </xf>
    <xf numFmtId="0" fontId="77" fillId="2" borderId="9" xfId="0" applyFont="1" applyFill="1" applyBorder="1" applyAlignment="1" applyProtection="1">
      <alignment horizontal="center" vertical="center"/>
      <protection locked="0"/>
    </xf>
    <xf numFmtId="0" fontId="77" fillId="2" borderId="10" xfId="0" applyFont="1" applyFill="1" applyBorder="1" applyAlignment="1" applyProtection="1">
      <alignment horizontal="center" vertical="center"/>
      <protection locked="0"/>
    </xf>
    <xf numFmtId="0" fontId="77" fillId="2" borderId="11" xfId="0" applyFont="1" applyFill="1" applyBorder="1" applyAlignment="1" applyProtection="1">
      <alignment horizontal="center" vertical="center"/>
      <protection locked="0"/>
    </xf>
    <xf numFmtId="0" fontId="74" fillId="2" borderId="6" xfId="0" applyFont="1" applyFill="1" applyBorder="1" applyAlignment="1" applyProtection="1">
      <alignment horizontal="center"/>
      <protection locked="0"/>
    </xf>
    <xf numFmtId="0" fontId="74" fillId="2" borderId="7" xfId="0" applyFont="1" applyFill="1" applyBorder="1" applyAlignment="1" applyProtection="1">
      <alignment horizontal="center"/>
      <protection locked="0"/>
    </xf>
    <xf numFmtId="0" fontId="74" fillId="2" borderId="8" xfId="0" applyFont="1" applyFill="1" applyBorder="1" applyAlignment="1" applyProtection="1">
      <alignment horizontal="center"/>
      <protection locked="0"/>
    </xf>
    <xf numFmtId="0" fontId="74" fillId="2" borderId="6" xfId="0" applyFont="1" applyFill="1" applyBorder="1" applyAlignment="1" applyProtection="1">
      <alignment horizontal="center" vertical="center"/>
      <protection locked="0"/>
    </xf>
    <xf numFmtId="0" fontId="74" fillId="2" borderId="7" xfId="0" applyFont="1" applyFill="1" applyBorder="1" applyAlignment="1" applyProtection="1">
      <alignment horizontal="center" vertical="center"/>
      <protection locked="0"/>
    </xf>
    <xf numFmtId="0" fontId="74" fillId="2" borderId="8" xfId="0" applyFont="1" applyFill="1" applyBorder="1" applyAlignment="1" applyProtection="1">
      <alignment horizontal="center" vertical="center"/>
      <protection locked="0"/>
    </xf>
    <xf numFmtId="0" fontId="7" fillId="3" borderId="1"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protection locked="0"/>
    </xf>
    <xf numFmtId="0" fontId="7" fillId="3" borderId="4" xfId="0" applyFont="1" applyFill="1" applyBorder="1" applyAlignment="1" applyProtection="1">
      <alignment horizontal="center" vertical="center"/>
      <protection locked="0"/>
    </xf>
    <xf numFmtId="0" fontId="7" fillId="3" borderId="0" xfId="0" applyFont="1" applyFill="1" applyAlignment="1" applyProtection="1">
      <alignment horizontal="center" vertical="center"/>
      <protection locked="0"/>
    </xf>
    <xf numFmtId="0" fontId="7" fillId="3" borderId="5" xfId="0" applyFont="1" applyFill="1" applyBorder="1" applyAlignment="1" applyProtection="1">
      <alignment horizontal="center" vertical="center"/>
      <protection locked="0"/>
    </xf>
    <xf numFmtId="0" fontId="7" fillId="3" borderId="6"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locked="0"/>
    </xf>
    <xf numFmtId="0" fontId="46" fillId="0" borderId="0" xfId="0" applyFont="1" applyAlignment="1" applyProtection="1">
      <alignment horizontal="left" vertical="center" wrapText="1"/>
      <protection locked="0"/>
    </xf>
    <xf numFmtId="0" fontId="34" fillId="2" borderId="40" xfId="0" applyFont="1" applyFill="1" applyBorder="1" applyAlignment="1" applyProtection="1">
      <alignment horizontal="center" vertical="center" wrapText="1"/>
      <protection locked="0"/>
    </xf>
    <xf numFmtId="0" fontId="34" fillId="2" borderId="21" xfId="0" applyFont="1" applyFill="1" applyBorder="1" applyAlignment="1" applyProtection="1">
      <alignment horizontal="center" vertical="center" wrapText="1"/>
      <protection locked="0"/>
    </xf>
    <xf numFmtId="0" fontId="34" fillId="2" borderId="45" xfId="0" applyFont="1" applyFill="1" applyBorder="1" applyAlignment="1" applyProtection="1">
      <alignment horizontal="center" vertical="center" wrapText="1"/>
      <protection locked="0"/>
    </xf>
    <xf numFmtId="0" fontId="74" fillId="2" borderId="13" xfId="0" applyFont="1" applyFill="1" applyBorder="1" applyAlignment="1" applyProtection="1">
      <alignment horizontal="center" vertical="center" wrapText="1"/>
      <protection locked="0"/>
    </xf>
    <xf numFmtId="0" fontId="74" fillId="2" borderId="21" xfId="0" applyFont="1" applyFill="1" applyBorder="1" applyAlignment="1" applyProtection="1">
      <alignment horizontal="center" vertical="center" wrapText="1"/>
      <protection locked="0"/>
    </xf>
    <xf numFmtId="0" fontId="74" fillId="2" borderId="45" xfId="0" applyFont="1" applyFill="1" applyBorder="1" applyAlignment="1" applyProtection="1">
      <alignment horizontal="center" vertical="center" wrapText="1"/>
      <protection locked="0"/>
    </xf>
    <xf numFmtId="0" fontId="0" fillId="7" borderId="1" xfId="0" applyFill="1" applyBorder="1" applyAlignment="1">
      <alignment horizontal="center"/>
    </xf>
    <xf numFmtId="0" fontId="0" fillId="7" borderId="2" xfId="0" applyFill="1" applyBorder="1" applyAlignment="1">
      <alignment horizontal="center"/>
    </xf>
    <xf numFmtId="0" fontId="0" fillId="7" borderId="3" xfId="0" applyFill="1" applyBorder="1" applyAlignment="1">
      <alignment horizontal="center"/>
    </xf>
    <xf numFmtId="0" fontId="0" fillId="7" borderId="4" xfId="0" applyFill="1" applyBorder="1" applyAlignment="1">
      <alignment horizontal="center"/>
    </xf>
    <xf numFmtId="0" fontId="0" fillId="7" borderId="0" xfId="0" applyFill="1" applyAlignment="1">
      <alignment horizontal="center"/>
    </xf>
    <xf numFmtId="0" fontId="0" fillId="7" borderId="5" xfId="0" applyFill="1" applyBorder="1" applyAlignment="1">
      <alignment horizontal="center"/>
    </xf>
    <xf numFmtId="0" fontId="0" fillId="7" borderId="6" xfId="0"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0" fontId="74" fillId="2" borderId="13" xfId="0" applyFont="1" applyFill="1" applyBorder="1" applyAlignment="1">
      <alignment horizontal="center" vertical="center" textRotation="90" wrapText="1"/>
    </xf>
    <xf numFmtId="0" fontId="74" fillId="2" borderId="21" xfId="0" applyFont="1" applyFill="1" applyBorder="1" applyAlignment="1">
      <alignment horizontal="center" vertical="center" textRotation="90" wrapText="1"/>
    </xf>
    <xf numFmtId="0" fontId="74" fillId="2" borderId="70" xfId="0" applyFont="1" applyFill="1" applyBorder="1" applyAlignment="1">
      <alignment horizontal="center" vertical="center" textRotation="90" wrapText="1"/>
    </xf>
    <xf numFmtId="0" fontId="77" fillId="2" borderId="1" xfId="0" applyFont="1" applyFill="1" applyBorder="1" applyAlignment="1">
      <alignment horizontal="center" vertical="center" wrapText="1"/>
    </xf>
    <xf numFmtId="0" fontId="77" fillId="2" borderId="4" xfId="0" applyFont="1" applyFill="1" applyBorder="1" applyAlignment="1">
      <alignment horizontal="center" vertical="center" wrapText="1"/>
    </xf>
    <xf numFmtId="0" fontId="77" fillId="2" borderId="6" xfId="0" applyFont="1" applyFill="1" applyBorder="1" applyAlignment="1">
      <alignment horizontal="center" vertical="center" wrapText="1"/>
    </xf>
    <xf numFmtId="0" fontId="85" fillId="19" borderId="13" xfId="0" applyFont="1" applyFill="1" applyBorder="1" applyAlignment="1">
      <alignment horizontal="center" vertical="center" wrapText="1"/>
    </xf>
    <xf numFmtId="0" fontId="85" fillId="21" borderId="13" xfId="0" applyFont="1" applyFill="1" applyBorder="1" applyAlignment="1">
      <alignment horizontal="center" vertical="center" wrapText="1"/>
    </xf>
    <xf numFmtId="0" fontId="85" fillId="22" borderId="13" xfId="0" applyFont="1" applyFill="1" applyBorder="1" applyAlignment="1">
      <alignment horizontal="center" vertical="center" wrapText="1"/>
    </xf>
    <xf numFmtId="0" fontId="85" fillId="17" borderId="13" xfId="0" applyFont="1" applyFill="1" applyBorder="1" applyAlignment="1">
      <alignment horizontal="center" vertical="center" wrapText="1"/>
    </xf>
    <xf numFmtId="0" fontId="85" fillId="16" borderId="13" xfId="0" applyFont="1" applyFill="1" applyBorder="1" applyAlignment="1">
      <alignment horizontal="center" vertical="center" wrapText="1"/>
    </xf>
    <xf numFmtId="0" fontId="85" fillId="20" borderId="13" xfId="0" applyFont="1" applyFill="1" applyBorder="1" applyAlignment="1">
      <alignment horizontal="center" vertical="center" wrapText="1"/>
    </xf>
    <xf numFmtId="0" fontId="23" fillId="0" borderId="23" xfId="0" applyFont="1" applyBorder="1" applyAlignment="1">
      <alignment horizontal="left" wrapText="1"/>
    </xf>
    <xf numFmtId="0" fontId="74" fillId="2" borderId="17" xfId="0" applyFont="1" applyFill="1" applyBorder="1" applyAlignment="1">
      <alignment horizontal="center" vertical="center"/>
    </xf>
    <xf numFmtId="0" fontId="74" fillId="2" borderId="18" xfId="0" applyFont="1" applyFill="1" applyBorder="1" applyAlignment="1">
      <alignment horizontal="center" vertical="center"/>
    </xf>
    <xf numFmtId="0" fontId="74" fillId="2" borderId="19" xfId="0" applyFont="1" applyFill="1" applyBorder="1" applyAlignment="1">
      <alignment horizontal="center" vertical="center"/>
    </xf>
    <xf numFmtId="0" fontId="74" fillId="2" borderId="13" xfId="0" applyFont="1" applyFill="1" applyBorder="1" applyAlignment="1">
      <alignment horizontal="center" vertical="center"/>
    </xf>
    <xf numFmtId="0" fontId="77" fillId="2" borderId="13" xfId="2" applyFont="1" applyFill="1" applyBorder="1" applyAlignment="1">
      <alignment horizontal="center" vertical="center"/>
    </xf>
    <xf numFmtId="0" fontId="35" fillId="2" borderId="21" xfId="2" applyFont="1" applyFill="1" applyBorder="1" applyAlignment="1">
      <alignment horizontal="center" vertical="center"/>
    </xf>
    <xf numFmtId="0" fontId="35" fillId="2" borderId="45" xfId="2" applyFont="1" applyFill="1" applyBorder="1" applyAlignment="1">
      <alignment horizontal="center" vertical="center"/>
    </xf>
    <xf numFmtId="0" fontId="34" fillId="2" borderId="21" xfId="0" applyFont="1" applyFill="1" applyBorder="1" applyAlignment="1">
      <alignment horizontal="center" vertical="center" textRotation="180" wrapText="1"/>
    </xf>
    <xf numFmtId="0" fontId="34" fillId="2" borderId="70" xfId="0" applyFont="1" applyFill="1" applyBorder="1" applyAlignment="1">
      <alignment horizontal="center" vertical="center" textRotation="180" wrapText="1"/>
    </xf>
    <xf numFmtId="0" fontId="74" fillId="4" borderId="39" xfId="0" applyFont="1" applyFill="1" applyBorder="1" applyAlignment="1">
      <alignment horizontal="center" vertical="center" wrapText="1"/>
    </xf>
    <xf numFmtId="0" fontId="74" fillId="4" borderId="37" xfId="0" applyFont="1" applyFill="1" applyBorder="1" applyAlignment="1">
      <alignment horizontal="center" vertical="center" wrapText="1"/>
    </xf>
    <xf numFmtId="0" fontId="34" fillId="2" borderId="52" xfId="0" applyFont="1" applyFill="1" applyBorder="1" applyAlignment="1">
      <alignment horizontal="center" vertical="center" textRotation="180" wrapText="1"/>
    </xf>
    <xf numFmtId="0" fontId="34" fillId="2" borderId="12" xfId="0" applyFont="1" applyFill="1" applyBorder="1" applyAlignment="1">
      <alignment horizontal="center" vertical="center" textRotation="180" wrapText="1"/>
    </xf>
    <xf numFmtId="0" fontId="77" fillId="4" borderId="52" xfId="0" applyFont="1" applyFill="1" applyBorder="1" applyAlignment="1">
      <alignment horizontal="center" vertical="center"/>
    </xf>
    <xf numFmtId="0" fontId="77" fillId="4" borderId="53" xfId="0" applyFont="1" applyFill="1" applyBorder="1" applyAlignment="1">
      <alignment horizontal="center" vertical="center"/>
    </xf>
    <xf numFmtId="0" fontId="77" fillId="4" borderId="54" xfId="0" applyFont="1" applyFill="1" applyBorder="1" applyAlignment="1">
      <alignment horizontal="center" vertical="center"/>
    </xf>
    <xf numFmtId="0" fontId="77" fillId="4" borderId="56" xfId="0" applyFont="1" applyFill="1" applyBorder="1" applyAlignment="1">
      <alignment horizontal="center" vertical="center"/>
    </xf>
    <xf numFmtId="0" fontId="34" fillId="4" borderId="21" xfId="0" applyFont="1" applyFill="1" applyBorder="1" applyAlignment="1">
      <alignment horizontal="center" vertical="center"/>
    </xf>
    <xf numFmtId="0" fontId="34" fillId="4" borderId="45" xfId="0" applyFont="1" applyFill="1" applyBorder="1" applyAlignment="1">
      <alignment horizontal="center" vertical="center"/>
    </xf>
    <xf numFmtId="0" fontId="74" fillId="2" borderId="6" xfId="0" applyFont="1" applyFill="1" applyBorder="1" applyAlignment="1">
      <alignment horizontal="center" vertical="center"/>
    </xf>
    <xf numFmtId="0" fontId="74" fillId="2" borderId="7" xfId="0" applyFont="1" applyFill="1" applyBorder="1" applyAlignment="1">
      <alignment horizontal="center" vertical="center"/>
    </xf>
    <xf numFmtId="0" fontId="74" fillId="2" borderId="8" xfId="0" applyFont="1" applyFill="1" applyBorder="1" applyAlignment="1">
      <alignment horizontal="center" vertical="center"/>
    </xf>
    <xf numFmtId="0" fontId="77" fillId="4" borderId="13" xfId="0" applyFont="1" applyFill="1" applyBorder="1" applyAlignment="1">
      <alignment horizontal="center" vertical="center"/>
    </xf>
    <xf numFmtId="0" fontId="34" fillId="4" borderId="39" xfId="0" applyFont="1" applyFill="1" applyBorder="1" applyAlignment="1">
      <alignment horizontal="center" vertical="center"/>
    </xf>
    <xf numFmtId="0" fontId="34" fillId="4" borderId="40" xfId="0" applyFont="1" applyFill="1" applyBorder="1" applyAlignment="1">
      <alignment horizontal="center" vertical="center"/>
    </xf>
    <xf numFmtId="0" fontId="34" fillId="4" borderId="37" xfId="0" applyFont="1" applyFill="1" applyBorder="1" applyAlignment="1">
      <alignment horizontal="center" vertical="center"/>
    </xf>
    <xf numFmtId="0" fontId="7" fillId="3" borderId="0" xfId="0" applyFont="1" applyFill="1" applyBorder="1" applyAlignment="1">
      <alignment horizontal="center"/>
    </xf>
    <xf numFmtId="0" fontId="121" fillId="2" borderId="31" xfId="2" applyFont="1" applyFill="1" applyBorder="1" applyAlignment="1">
      <alignment horizontal="center" vertical="center" wrapText="1"/>
    </xf>
    <xf numFmtId="0" fontId="121" fillId="2" borderId="34" xfId="2" applyFont="1" applyFill="1" applyBorder="1" applyAlignment="1">
      <alignment horizontal="center" vertical="center" wrapText="1"/>
    </xf>
    <xf numFmtId="0" fontId="121" fillId="2" borderId="13" xfId="2" applyFont="1" applyFill="1" applyBorder="1" applyAlignment="1">
      <alignment horizontal="center" vertical="center" wrapText="1"/>
    </xf>
    <xf numFmtId="0" fontId="121" fillId="2" borderId="32" xfId="2" applyFont="1" applyFill="1" applyBorder="1" applyAlignment="1">
      <alignment horizontal="center" vertical="center" wrapText="1"/>
    </xf>
    <xf numFmtId="0" fontId="34" fillId="4" borderId="28" xfId="0" applyFont="1" applyFill="1" applyBorder="1" applyAlignment="1">
      <alignment horizontal="center" vertical="center"/>
    </xf>
    <xf numFmtId="0" fontId="34" fillId="4" borderId="33" xfId="0" applyFont="1" applyFill="1" applyBorder="1" applyAlignment="1">
      <alignment horizontal="center" vertical="center"/>
    </xf>
    <xf numFmtId="0" fontId="34" fillId="2" borderId="13" xfId="2" applyFont="1" applyFill="1" applyBorder="1" applyAlignment="1">
      <alignment horizontal="center" vertical="center"/>
    </xf>
    <xf numFmtId="0" fontId="34" fillId="4" borderId="36" xfId="0" applyFont="1" applyFill="1" applyBorder="1" applyAlignment="1">
      <alignment horizontal="center" vertical="center"/>
    </xf>
    <xf numFmtId="0" fontId="34" fillId="4" borderId="26" xfId="0" applyFont="1" applyFill="1" applyBorder="1" applyAlignment="1">
      <alignment horizontal="center" vertical="center"/>
    </xf>
    <xf numFmtId="0" fontId="34" fillId="4" borderId="41" xfId="0" applyFont="1" applyFill="1" applyBorder="1" applyAlignment="1">
      <alignment horizontal="center" vertical="center"/>
    </xf>
    <xf numFmtId="0" fontId="34" fillId="4" borderId="42" xfId="0" applyFont="1" applyFill="1" applyBorder="1" applyAlignment="1">
      <alignment horizontal="center" vertical="center"/>
    </xf>
    <xf numFmtId="0" fontId="34" fillId="4" borderId="43" xfId="0" applyFont="1" applyFill="1" applyBorder="1" applyAlignment="1">
      <alignment horizontal="center" vertical="center"/>
    </xf>
    <xf numFmtId="0" fontId="121" fillId="2" borderId="13" xfId="2" applyFont="1" applyFill="1" applyBorder="1" applyAlignment="1">
      <alignment horizontal="center" wrapText="1"/>
    </xf>
    <xf numFmtId="0" fontId="121" fillId="2" borderId="32" xfId="2" applyFont="1" applyFill="1" applyBorder="1" applyAlignment="1">
      <alignment horizontal="center" wrapText="1"/>
    </xf>
    <xf numFmtId="0" fontId="7" fillId="7" borderId="1" xfId="0" applyFont="1" applyFill="1" applyBorder="1" applyAlignment="1">
      <alignment horizontal="center"/>
    </xf>
    <xf numFmtId="0" fontId="7" fillId="7" borderId="2" xfId="0" applyFont="1" applyFill="1" applyBorder="1" applyAlignment="1">
      <alignment horizontal="center"/>
    </xf>
    <xf numFmtId="0" fontId="7" fillId="7" borderId="3" xfId="0" applyFont="1" applyFill="1" applyBorder="1" applyAlignment="1">
      <alignment horizontal="center"/>
    </xf>
    <xf numFmtId="0" fontId="7" fillId="7" borderId="4" xfId="0" applyFont="1" applyFill="1" applyBorder="1" applyAlignment="1">
      <alignment horizontal="center"/>
    </xf>
    <xf numFmtId="0" fontId="7" fillId="7" borderId="0" xfId="0" applyFont="1" applyFill="1" applyAlignment="1">
      <alignment horizontal="center"/>
    </xf>
    <xf numFmtId="0" fontId="7" fillId="7" borderId="5" xfId="0" applyFont="1" applyFill="1" applyBorder="1" applyAlignment="1">
      <alignment horizontal="center"/>
    </xf>
    <xf numFmtId="0" fontId="7" fillId="7" borderId="6" xfId="0" applyFont="1" applyFill="1" applyBorder="1" applyAlignment="1">
      <alignment horizontal="center"/>
    </xf>
    <xf numFmtId="0" fontId="7" fillId="7" borderId="7" xfId="0" applyFont="1" applyFill="1" applyBorder="1" applyAlignment="1">
      <alignment horizontal="center"/>
    </xf>
    <xf numFmtId="0" fontId="7" fillId="7" borderId="8" xfId="0" applyFont="1" applyFill="1" applyBorder="1" applyAlignment="1">
      <alignment horizontal="center"/>
    </xf>
    <xf numFmtId="0" fontId="83" fillId="4" borderId="144" xfId="0" applyFont="1" applyFill="1" applyBorder="1" applyAlignment="1">
      <alignment horizontal="left" vertical="center"/>
    </xf>
    <xf numFmtId="0" fontId="83" fillId="4" borderId="145" xfId="0" applyFont="1" applyFill="1" applyBorder="1" applyAlignment="1">
      <alignment horizontal="left" vertical="center"/>
    </xf>
    <xf numFmtId="0" fontId="83" fillId="4" borderId="146" xfId="0" applyFont="1" applyFill="1" applyBorder="1" applyAlignment="1">
      <alignment horizontal="left" vertical="center"/>
    </xf>
    <xf numFmtId="0" fontId="77" fillId="4" borderId="13" xfId="0" applyFont="1" applyFill="1" applyBorder="1" applyAlignment="1">
      <alignment horizontal="left" vertical="center"/>
    </xf>
    <xf numFmtId="0" fontId="8" fillId="0" borderId="52" xfId="0" applyFont="1" applyBorder="1" applyAlignment="1">
      <alignment horizontal="center" vertical="top" wrapText="1"/>
    </xf>
    <xf numFmtId="0" fontId="8" fillId="0" borderId="23" xfId="0" applyFont="1" applyBorder="1" applyAlignment="1">
      <alignment horizontal="center" vertical="top" wrapText="1"/>
    </xf>
    <xf numFmtId="0" fontId="8" fillId="0" borderId="53" xfId="0" applyFont="1" applyBorder="1" applyAlignment="1">
      <alignment horizontal="center" vertical="top" wrapText="1"/>
    </xf>
    <xf numFmtId="0" fontId="8" fillId="0" borderId="12" xfId="0" applyFont="1" applyBorder="1" applyAlignment="1">
      <alignment horizontal="center" vertical="top" wrapText="1"/>
    </xf>
    <xf numFmtId="0" fontId="8" fillId="0" borderId="0" xfId="0" applyFont="1" applyAlignment="1">
      <alignment horizontal="center" vertical="top" wrapText="1"/>
    </xf>
    <xf numFmtId="0" fontId="8" fillId="0" borderId="68" xfId="0" applyFont="1" applyBorder="1" applyAlignment="1">
      <alignment horizontal="center" vertical="top" wrapText="1"/>
    </xf>
    <xf numFmtId="0" fontId="8" fillId="0" borderId="54" xfId="0" applyFont="1" applyBorder="1" applyAlignment="1">
      <alignment horizontal="center" vertical="top" wrapText="1"/>
    </xf>
    <xf numFmtId="0" fontId="8" fillId="0" borderId="55" xfId="0" applyFont="1" applyBorder="1" applyAlignment="1">
      <alignment horizontal="center" vertical="top" wrapText="1"/>
    </xf>
    <xf numFmtId="0" fontId="8" fillId="0" borderId="56" xfId="0" applyFont="1" applyBorder="1" applyAlignment="1">
      <alignment horizontal="center" vertical="top" wrapText="1"/>
    </xf>
    <xf numFmtId="0" fontId="112" fillId="2" borderId="13" xfId="0" applyFont="1" applyFill="1" applyBorder="1" applyAlignment="1">
      <alignment horizontal="center" vertical="center"/>
    </xf>
    <xf numFmtId="0" fontId="111" fillId="2" borderId="39" xfId="0" applyFont="1" applyFill="1" applyBorder="1" applyAlignment="1">
      <alignment horizontal="left" indent="1"/>
    </xf>
    <xf numFmtId="0" fontId="111" fillId="2" borderId="40" xfId="0" applyFont="1" applyFill="1" applyBorder="1" applyAlignment="1">
      <alignment horizontal="left" indent="1"/>
    </xf>
    <xf numFmtId="0" fontId="111" fillId="2" borderId="37" xfId="0" applyFont="1" applyFill="1" applyBorder="1" applyAlignment="1">
      <alignment horizontal="left" indent="1"/>
    </xf>
    <xf numFmtId="0" fontId="112" fillId="2" borderId="13" xfId="0" applyFont="1" applyFill="1" applyBorder="1" applyAlignment="1">
      <alignment horizontal="center" vertical="center" readingOrder="1"/>
    </xf>
    <xf numFmtId="0" fontId="0" fillId="3" borderId="13" xfId="0" applyFill="1" applyBorder="1" applyAlignment="1">
      <alignment horizontal="left" vertical="center" indent="1"/>
    </xf>
    <xf numFmtId="3" fontId="0" fillId="3" borderId="13" xfId="0" applyNumberFormat="1" applyFill="1" applyBorder="1" applyAlignment="1">
      <alignment horizontal="center" vertical="center"/>
    </xf>
    <xf numFmtId="3" fontId="55" fillId="3" borderId="13" xfId="0" applyNumberFormat="1" applyFont="1" applyFill="1" applyBorder="1" applyAlignment="1">
      <alignment horizontal="center" vertical="center"/>
    </xf>
    <xf numFmtId="3" fontId="112" fillId="2" borderId="13" xfId="0" applyNumberFormat="1" applyFont="1" applyFill="1" applyBorder="1" applyAlignment="1">
      <alignment horizontal="center" vertical="center"/>
    </xf>
    <xf numFmtId="41" fontId="38" fillId="3" borderId="39" xfId="5" applyFont="1" applyFill="1" applyBorder="1" applyAlignment="1">
      <alignment horizontal="center" vertical="center" readingOrder="1"/>
    </xf>
    <xf numFmtId="41" fontId="38" fillId="3" borderId="37" xfId="5" applyFont="1" applyFill="1" applyBorder="1" applyAlignment="1">
      <alignment horizontal="center" vertical="center" readingOrder="1"/>
    </xf>
    <xf numFmtId="41" fontId="38" fillId="3" borderId="39" xfId="0" applyNumberFormat="1" applyFont="1" applyFill="1" applyBorder="1" applyAlignment="1">
      <alignment horizontal="center" vertical="center" readingOrder="1"/>
    </xf>
    <xf numFmtId="41" fontId="38" fillId="3" borderId="37" xfId="0" applyNumberFormat="1" applyFont="1" applyFill="1" applyBorder="1" applyAlignment="1">
      <alignment horizontal="center" vertical="center" readingOrder="1"/>
    </xf>
    <xf numFmtId="0" fontId="38" fillId="3" borderId="37" xfId="0" applyFont="1" applyFill="1" applyBorder="1" applyAlignment="1">
      <alignment horizontal="center" vertical="center" readingOrder="1"/>
    </xf>
    <xf numFmtId="0" fontId="112" fillId="2" borderId="54" xfId="0" applyFont="1" applyFill="1" applyBorder="1" applyAlignment="1">
      <alignment horizontal="center" vertical="center" readingOrder="1"/>
    </xf>
    <xf numFmtId="0" fontId="112" fillId="2" borderId="56" xfId="0" applyFont="1" applyFill="1" applyBorder="1" applyAlignment="1">
      <alignment horizontal="center" vertical="center" readingOrder="1"/>
    </xf>
    <xf numFmtId="0" fontId="112" fillId="2" borderId="39" xfId="0" applyFont="1" applyFill="1" applyBorder="1" applyAlignment="1">
      <alignment horizontal="right" vertical="center" indent="1"/>
    </xf>
    <xf numFmtId="0" fontId="112" fillId="2" borderId="40" xfId="0" applyFont="1" applyFill="1" applyBorder="1" applyAlignment="1">
      <alignment horizontal="right" vertical="center" indent="1"/>
    </xf>
    <xf numFmtId="3" fontId="112" fillId="2" borderId="39" xfId="0" applyNumberFormat="1" applyFont="1" applyFill="1" applyBorder="1" applyAlignment="1">
      <alignment horizontal="right" vertical="center" readingOrder="1"/>
    </xf>
    <xf numFmtId="3" fontId="112" fillId="2" borderId="37" xfId="0" applyNumberFormat="1" applyFont="1" applyFill="1" applyBorder="1" applyAlignment="1">
      <alignment horizontal="right" vertical="center" readingOrder="1"/>
    </xf>
    <xf numFmtId="0" fontId="0" fillId="3" borderId="13" xfId="0" applyFill="1" applyBorder="1" applyAlignment="1">
      <alignment horizontal="center"/>
    </xf>
    <xf numFmtId="0" fontId="6" fillId="2" borderId="54" xfId="0" applyFont="1" applyFill="1" applyBorder="1" applyAlignment="1">
      <alignment horizontal="center"/>
    </xf>
    <xf numFmtId="0" fontId="6" fillId="2" borderId="56" xfId="0" applyFont="1" applyFill="1" applyBorder="1" applyAlignment="1">
      <alignment horizontal="center"/>
    </xf>
    <xf numFmtId="0" fontId="131" fillId="2" borderId="39" xfId="0" applyFont="1" applyFill="1" applyBorder="1" applyAlignment="1">
      <alignment horizontal="left" indent="1"/>
    </xf>
    <xf numFmtId="0" fontId="131" fillId="2" borderId="40" xfId="0" applyFont="1" applyFill="1" applyBorder="1" applyAlignment="1">
      <alignment horizontal="left" indent="1"/>
    </xf>
    <xf numFmtId="0" fontId="131" fillId="2" borderId="37" xfId="0" applyFont="1" applyFill="1" applyBorder="1" applyAlignment="1">
      <alignment horizontal="left" indent="1"/>
    </xf>
    <xf numFmtId="0" fontId="6" fillId="2" borderId="21" xfId="0" applyFont="1" applyFill="1" applyBorder="1" applyAlignment="1">
      <alignment horizontal="center" vertical="center"/>
    </xf>
    <xf numFmtId="0" fontId="6" fillId="2" borderId="70" xfId="0" applyFont="1" applyFill="1" applyBorder="1" applyAlignment="1">
      <alignment horizontal="center" vertical="center"/>
    </xf>
    <xf numFmtId="0" fontId="6" fillId="2" borderId="45" xfId="0" applyFont="1" applyFill="1" applyBorder="1" applyAlignment="1">
      <alignment horizontal="center" vertical="center"/>
    </xf>
    <xf numFmtId="0" fontId="115" fillId="2" borderId="21" xfId="0" applyFont="1" applyFill="1" applyBorder="1" applyAlignment="1">
      <alignment horizontal="center" vertical="center"/>
    </xf>
    <xf numFmtId="0" fontId="115" fillId="2" borderId="45" xfId="0" applyFont="1" applyFill="1" applyBorder="1" applyAlignment="1">
      <alignment horizontal="center" vertical="center"/>
    </xf>
    <xf numFmtId="0" fontId="6" fillId="2" borderId="52" xfId="0" applyFont="1" applyFill="1" applyBorder="1" applyAlignment="1">
      <alignment horizontal="center" vertical="center"/>
    </xf>
    <xf numFmtId="0" fontId="6" fillId="2" borderId="54" xfId="0" applyFont="1" applyFill="1" applyBorder="1" applyAlignment="1">
      <alignment horizontal="center" vertical="center"/>
    </xf>
    <xf numFmtId="0" fontId="6" fillId="2" borderId="53" xfId="0" applyFont="1" applyFill="1" applyBorder="1" applyAlignment="1">
      <alignment horizontal="center" vertical="center"/>
    </xf>
    <xf numFmtId="0" fontId="6" fillId="2" borderId="56" xfId="0" applyFont="1" applyFill="1" applyBorder="1" applyAlignment="1">
      <alignment horizontal="center" vertical="center"/>
    </xf>
    <xf numFmtId="0" fontId="130" fillId="2" borderId="39" xfId="0" applyFont="1" applyFill="1" applyBorder="1" applyAlignment="1">
      <alignment horizontal="center" vertical="center"/>
    </xf>
    <xf numFmtId="0" fontId="130" fillId="2" borderId="40" xfId="0" applyFont="1" applyFill="1" applyBorder="1" applyAlignment="1">
      <alignment horizontal="center" vertical="center"/>
    </xf>
    <xf numFmtId="0" fontId="130" fillId="2" borderId="37" xfId="0" applyFont="1" applyFill="1" applyBorder="1" applyAlignment="1">
      <alignment horizontal="center" vertical="center"/>
    </xf>
    <xf numFmtId="0" fontId="74" fillId="2" borderId="9" xfId="0" applyFont="1" applyFill="1" applyBorder="1" applyAlignment="1" applyProtection="1">
      <alignment horizontal="center" vertical="center"/>
      <protection locked="0"/>
    </xf>
    <xf numFmtId="0" fontId="74" fillId="2" borderId="10" xfId="0" applyFont="1" applyFill="1" applyBorder="1" applyAlignment="1" applyProtection="1">
      <alignment horizontal="center" vertical="center"/>
      <protection locked="0"/>
    </xf>
    <xf numFmtId="0" fontId="74" fillId="2" borderId="11" xfId="0" applyFont="1" applyFill="1" applyBorder="1" applyAlignment="1" applyProtection="1">
      <alignment horizontal="center" vertical="center"/>
      <protection locked="0"/>
    </xf>
    <xf numFmtId="0" fontId="77" fillId="4" borderId="13" xfId="0" applyFont="1" applyFill="1" applyBorder="1" applyAlignment="1" applyProtection="1">
      <alignment horizontal="center" vertical="center" wrapText="1" indent="2"/>
      <protection locked="0"/>
    </xf>
    <xf numFmtId="0" fontId="77" fillId="4" borderId="13" xfId="0" applyFont="1" applyFill="1" applyBorder="1" applyAlignment="1" applyProtection="1">
      <alignment horizontal="center" vertical="top" wrapText="1"/>
      <protection locked="0"/>
    </xf>
    <xf numFmtId="0" fontId="62" fillId="0" borderId="0" xfId="0" applyFont="1" applyAlignment="1">
      <alignment horizontal="left"/>
    </xf>
    <xf numFmtId="0" fontId="74" fillId="2" borderId="9" xfId="0" applyFont="1" applyFill="1" applyBorder="1" applyAlignment="1">
      <alignment horizontal="center" vertical="center"/>
    </xf>
    <xf numFmtId="0" fontId="74" fillId="2" borderId="10" xfId="0" applyFont="1" applyFill="1" applyBorder="1" applyAlignment="1">
      <alignment horizontal="center" vertical="center"/>
    </xf>
    <xf numFmtId="0" fontId="74" fillId="2" borderId="11" xfId="0" applyFont="1" applyFill="1" applyBorder="1" applyAlignment="1">
      <alignment horizontal="center" vertical="center"/>
    </xf>
    <xf numFmtId="0" fontId="74" fillId="4" borderId="13" xfId="0" applyFont="1" applyFill="1" applyBorder="1" applyAlignment="1">
      <alignment horizontal="center" vertical="center"/>
    </xf>
    <xf numFmtId="0" fontId="77" fillId="4" borderId="13" xfId="0" applyFont="1" applyFill="1" applyBorder="1" applyAlignment="1">
      <alignment horizontal="center" vertical="center" wrapText="1" indent="2"/>
    </xf>
    <xf numFmtId="0" fontId="77" fillId="4" borderId="13" xfId="0" applyFont="1" applyFill="1" applyBorder="1" applyAlignment="1">
      <alignment horizontal="center" vertical="center" wrapText="1"/>
    </xf>
    <xf numFmtId="0" fontId="77" fillId="4" borderId="13" xfId="0" applyFont="1" applyFill="1" applyBorder="1" applyAlignment="1">
      <alignment horizontal="center" vertical="top" wrapText="1"/>
    </xf>
    <xf numFmtId="0" fontId="77" fillId="4" borderId="13" xfId="0" applyFont="1" applyFill="1" applyBorder="1" applyAlignment="1">
      <alignment horizontal="left" vertical="top" wrapText="1" indent="1"/>
    </xf>
    <xf numFmtId="0" fontId="62" fillId="0" borderId="23" xfId="0" applyFont="1" applyBorder="1" applyAlignment="1">
      <alignment horizontal="left"/>
    </xf>
    <xf numFmtId="0" fontId="74" fillId="2" borderId="1" xfId="0" applyFont="1" applyFill="1" applyBorder="1" applyAlignment="1">
      <alignment horizontal="center"/>
    </xf>
    <xf numFmtId="0" fontId="74" fillId="2" borderId="2" xfId="0" applyFont="1" applyFill="1" applyBorder="1" applyAlignment="1">
      <alignment horizontal="center"/>
    </xf>
    <xf numFmtId="0" fontId="74" fillId="2" borderId="3" xfId="0" applyFont="1" applyFill="1" applyBorder="1" applyAlignment="1">
      <alignment horizontal="center"/>
    </xf>
    <xf numFmtId="0" fontId="77" fillId="2" borderId="35" xfId="0" applyFont="1" applyFill="1" applyBorder="1" applyAlignment="1">
      <alignment horizontal="center" vertical="center" wrapText="1"/>
    </xf>
    <xf numFmtId="0" fontId="77" fillId="2" borderId="34" xfId="0" applyFont="1" applyFill="1" applyBorder="1" applyAlignment="1">
      <alignment horizontal="center" vertical="center" wrapText="1"/>
    </xf>
    <xf numFmtId="0" fontId="77" fillId="2" borderId="36" xfId="0" applyFont="1" applyFill="1" applyBorder="1" applyAlignment="1">
      <alignment horizontal="center" vertical="center"/>
    </xf>
    <xf numFmtId="0" fontId="77" fillId="2" borderId="26" xfId="0" applyFont="1" applyFill="1" applyBorder="1" applyAlignment="1">
      <alignment horizontal="center" vertical="center"/>
    </xf>
    <xf numFmtId="0" fontId="34" fillId="2" borderId="14" xfId="0" applyFont="1" applyFill="1" applyBorder="1" applyAlignment="1">
      <alignment horizontal="center"/>
    </xf>
    <xf numFmtId="0" fontId="34" fillId="2" borderId="15" xfId="0" applyFont="1" applyFill="1" applyBorder="1" applyAlignment="1">
      <alignment horizontal="center"/>
    </xf>
    <xf numFmtId="0" fontId="77" fillId="2" borderId="36" xfId="0" applyFont="1" applyFill="1" applyBorder="1" applyAlignment="1">
      <alignment horizontal="center" vertical="center" wrapText="1"/>
    </xf>
    <xf numFmtId="0" fontId="77" fillId="2" borderId="32" xfId="0" applyFont="1" applyFill="1" applyBorder="1" applyAlignment="1">
      <alignment horizontal="center" vertical="center" wrapText="1"/>
    </xf>
    <xf numFmtId="0" fontId="7" fillId="3" borderId="192" xfId="0" applyFont="1" applyFill="1" applyBorder="1" applyAlignment="1">
      <alignment horizontal="center" vertical="center" textRotation="90" wrapText="1"/>
    </xf>
    <xf numFmtId="0" fontId="7" fillId="3" borderId="84" xfId="0" applyFont="1" applyFill="1" applyBorder="1" applyAlignment="1">
      <alignment horizontal="center" vertical="center" textRotation="90" wrapText="1"/>
    </xf>
    <xf numFmtId="0" fontId="7" fillId="3" borderId="14" xfId="0" applyFont="1" applyFill="1" applyBorder="1" applyAlignment="1">
      <alignment horizontal="center" vertical="center" textRotation="90" wrapText="1"/>
    </xf>
    <xf numFmtId="0" fontId="0" fillId="0" borderId="52" xfId="0" applyBorder="1" applyAlignment="1">
      <alignment horizontal="center"/>
    </xf>
    <xf numFmtId="0" fontId="0" fillId="0" borderId="23" xfId="0" applyBorder="1" applyAlignment="1">
      <alignment horizontal="center"/>
    </xf>
    <xf numFmtId="0" fontId="0" fillId="0" borderId="53" xfId="0" applyBorder="1" applyAlignment="1">
      <alignment horizontal="center"/>
    </xf>
    <xf numFmtId="0" fontId="0" fillId="0" borderId="12" xfId="0" applyBorder="1" applyAlignment="1">
      <alignment horizontal="center"/>
    </xf>
    <xf numFmtId="0" fontId="0" fillId="0" borderId="68"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74" fillId="2" borderId="117" xfId="0" applyFont="1" applyFill="1" applyBorder="1" applyAlignment="1">
      <alignment horizontal="center"/>
    </xf>
    <xf numFmtId="0" fontId="91" fillId="3" borderId="13" xfId="10" applyFont="1" applyFill="1" applyBorder="1" applyAlignment="1" applyProtection="1">
      <alignment horizontal="center" vertical="center" textRotation="90" wrapText="1"/>
      <protection locked="0"/>
    </xf>
    <xf numFmtId="0" fontId="77" fillId="4" borderId="13" xfId="10" applyFont="1" applyFill="1" applyBorder="1" applyAlignment="1">
      <alignment horizontal="center" vertical="center" wrapText="1"/>
    </xf>
    <xf numFmtId="0" fontId="77" fillId="4" borderId="21" xfId="10" applyFont="1" applyFill="1" applyBorder="1" applyAlignment="1">
      <alignment horizontal="center" vertical="center" wrapText="1"/>
    </xf>
    <xf numFmtId="0" fontId="77" fillId="4" borderId="13" xfId="10" applyFont="1" applyFill="1" applyBorder="1" applyAlignment="1">
      <alignment horizontal="center" vertical="center"/>
    </xf>
    <xf numFmtId="0" fontId="77" fillId="4" borderId="21" xfId="10" applyFont="1" applyFill="1" applyBorder="1" applyAlignment="1">
      <alignment horizontal="center" vertical="center"/>
    </xf>
    <xf numFmtId="0" fontId="92" fillId="3" borderId="52" xfId="0" applyFont="1" applyFill="1" applyBorder="1" applyAlignment="1">
      <alignment horizontal="center" vertical="center" wrapText="1"/>
    </xf>
    <xf numFmtId="0" fontId="92" fillId="3" borderId="23" xfId="0" applyFont="1" applyFill="1" applyBorder="1" applyAlignment="1">
      <alignment horizontal="center" vertical="center" wrapText="1"/>
    </xf>
    <xf numFmtId="0" fontId="92" fillId="3" borderId="53" xfId="0" applyFont="1" applyFill="1" applyBorder="1" applyAlignment="1">
      <alignment horizontal="center" vertical="center" wrapText="1"/>
    </xf>
    <xf numFmtId="0" fontId="92" fillId="3" borderId="12" xfId="0" applyFont="1" applyFill="1" applyBorder="1" applyAlignment="1">
      <alignment horizontal="center" vertical="center" wrapText="1"/>
    </xf>
    <xf numFmtId="0" fontId="92" fillId="3" borderId="0" xfId="0" applyFont="1" applyFill="1" applyAlignment="1">
      <alignment horizontal="center" vertical="center" wrapText="1"/>
    </xf>
    <xf numFmtId="0" fontId="92" fillId="3" borderId="68" xfId="0" applyFont="1" applyFill="1" applyBorder="1" applyAlignment="1">
      <alignment horizontal="center" vertical="center" wrapText="1"/>
    </xf>
    <xf numFmtId="0" fontId="92" fillId="3" borderId="54" xfId="0" applyFont="1" applyFill="1" applyBorder="1" applyAlignment="1">
      <alignment horizontal="center" vertical="center" wrapText="1"/>
    </xf>
    <xf numFmtId="0" fontId="92" fillId="3" borderId="55" xfId="0" applyFont="1" applyFill="1" applyBorder="1" applyAlignment="1">
      <alignment horizontal="center" vertical="center" wrapText="1"/>
    </xf>
    <xf numFmtId="0" fontId="92" fillId="3" borderId="56" xfId="0" applyFont="1" applyFill="1" applyBorder="1" applyAlignment="1">
      <alignment horizontal="center" vertical="center" wrapText="1"/>
    </xf>
    <xf numFmtId="0" fontId="67" fillId="0" borderId="0" xfId="0" applyFont="1" applyAlignment="1">
      <alignment horizontal="center" vertical="center"/>
    </xf>
    <xf numFmtId="0" fontId="30" fillId="3" borderId="1" xfId="0" applyFont="1" applyFill="1" applyBorder="1" applyAlignment="1">
      <alignment horizontal="center" vertical="center"/>
    </xf>
    <xf numFmtId="0" fontId="30" fillId="3" borderId="2" xfId="0" applyFont="1" applyFill="1" applyBorder="1" applyAlignment="1">
      <alignment horizontal="center" vertical="center"/>
    </xf>
    <xf numFmtId="0" fontId="30" fillId="3" borderId="3"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0" xfId="0" applyFont="1" applyFill="1" applyAlignment="1">
      <alignment horizontal="center" vertical="center"/>
    </xf>
    <xf numFmtId="0" fontId="30" fillId="3" borderId="5" xfId="0" applyFont="1" applyFill="1" applyBorder="1" applyAlignment="1">
      <alignment horizontal="center" vertical="center"/>
    </xf>
    <xf numFmtId="0" fontId="30" fillId="3" borderId="6" xfId="0" applyFont="1" applyFill="1" applyBorder="1" applyAlignment="1">
      <alignment horizontal="center" vertical="center"/>
    </xf>
    <xf numFmtId="0" fontId="30" fillId="3" borderId="7" xfId="0" applyFont="1" applyFill="1" applyBorder="1" applyAlignment="1">
      <alignment horizontal="center" vertical="center"/>
    </xf>
    <xf numFmtId="0" fontId="30" fillId="3" borderId="8" xfId="0" applyFont="1" applyFill="1" applyBorder="1" applyAlignment="1">
      <alignment horizontal="center" vertical="center"/>
    </xf>
    <xf numFmtId="0" fontId="7" fillId="3" borderId="5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68" xfId="0" applyFont="1" applyFill="1" applyBorder="1" applyAlignment="1">
      <alignment horizontal="center" vertical="center" wrapText="1"/>
    </xf>
    <xf numFmtId="0" fontId="7" fillId="3" borderId="54" xfId="0"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56" xfId="0" applyFont="1" applyFill="1" applyBorder="1" applyAlignment="1">
      <alignment horizontal="center" vertical="center" wrapText="1"/>
    </xf>
    <xf numFmtId="0" fontId="0" fillId="0" borderId="55" xfId="0" applyBorder="1" applyAlignment="1">
      <alignment horizontal="left" vertical="center" wrapText="1"/>
    </xf>
    <xf numFmtId="0" fontId="0" fillId="0" borderId="56" xfId="0" applyBorder="1" applyAlignment="1">
      <alignment horizontal="left" vertical="center" wrapText="1"/>
    </xf>
    <xf numFmtId="0" fontId="0" fillId="0" borderId="12" xfId="0" applyBorder="1" applyAlignment="1">
      <alignment horizontal="left" vertical="center" wrapText="1" indent="2"/>
    </xf>
    <xf numFmtId="0" fontId="0" fillId="0" borderId="0" xfId="0" applyAlignment="1">
      <alignment horizontal="left" vertical="center" wrapText="1" indent="2"/>
    </xf>
    <xf numFmtId="0" fontId="0" fillId="0" borderId="54" xfId="0" applyBorder="1" applyAlignment="1">
      <alignment horizontal="left" vertical="center" wrapText="1" indent="2"/>
    </xf>
    <xf numFmtId="0" fontId="0" fillId="0" borderId="55" xfId="0" applyBorder="1" applyAlignment="1">
      <alignment horizontal="left" vertical="center" wrapText="1" indent="2"/>
    </xf>
    <xf numFmtId="0" fontId="0" fillId="0" borderId="0" xfId="0" applyAlignment="1">
      <alignment horizontal="left" vertical="center" wrapText="1"/>
    </xf>
    <xf numFmtId="0" fontId="0" fillId="0" borderId="68" xfId="0" applyBorder="1" applyAlignment="1">
      <alignment horizontal="left" vertical="center" wrapText="1"/>
    </xf>
    <xf numFmtId="0" fontId="68" fillId="0" borderId="12" xfId="0" applyFont="1" applyBorder="1" applyAlignment="1">
      <alignment horizontal="center" vertical="center"/>
    </xf>
    <xf numFmtId="0" fontId="68" fillId="0" borderId="0" xfId="0" applyFont="1" applyAlignment="1">
      <alignment horizontal="center" vertical="center"/>
    </xf>
    <xf numFmtId="0" fontId="68" fillId="0" borderId="68" xfId="0" applyFont="1" applyBorder="1" applyAlignment="1">
      <alignment horizontal="center" vertical="center"/>
    </xf>
    <xf numFmtId="0" fontId="7" fillId="0" borderId="52" xfId="0" applyFont="1" applyBorder="1" applyAlignment="1">
      <alignment horizontal="left" vertical="center" indent="1"/>
    </xf>
    <xf numFmtId="0" fontId="7" fillId="0" borderId="23" xfId="0" applyFont="1" applyBorder="1" applyAlignment="1">
      <alignment horizontal="left" vertical="center" indent="1"/>
    </xf>
    <xf numFmtId="0" fontId="7" fillId="0" borderId="53" xfId="0" applyFont="1" applyBorder="1" applyAlignment="1">
      <alignment horizontal="left" vertical="center" indent="1"/>
    </xf>
    <xf numFmtId="0" fontId="7" fillId="0" borderId="0" xfId="0" applyFont="1" applyAlignment="1">
      <alignment horizontal="left" vertical="center"/>
    </xf>
    <xf numFmtId="0" fontId="7" fillId="0" borderId="68" xfId="0" applyFont="1" applyBorder="1" applyAlignment="1">
      <alignment horizontal="left" vertical="center"/>
    </xf>
    <xf numFmtId="0" fontId="7" fillId="0" borderId="0" xfId="0" applyFont="1" applyAlignment="1">
      <alignment horizontal="center" vertical="center"/>
    </xf>
    <xf numFmtId="0" fontId="7" fillId="0" borderId="12" xfId="0" applyFont="1" applyBorder="1" applyAlignment="1">
      <alignment horizontal="center" vertical="center" wrapText="1"/>
    </xf>
    <xf numFmtId="0" fontId="7" fillId="0" borderId="0" xfId="0" applyFont="1" applyAlignment="1">
      <alignment horizontal="center" vertical="center" wrapText="1"/>
    </xf>
    <xf numFmtId="0" fontId="7" fillId="0" borderId="68" xfId="0" applyFont="1" applyBorder="1" applyAlignment="1">
      <alignment horizontal="center" vertical="center" wrapText="1"/>
    </xf>
    <xf numFmtId="0" fontId="7" fillId="0" borderId="12" xfId="0" applyFont="1" applyBorder="1" applyAlignment="1">
      <alignment horizontal="left" vertical="center" indent="2"/>
    </xf>
    <xf numFmtId="0" fontId="7" fillId="0" borderId="0" xfId="0" applyFont="1" applyAlignment="1">
      <alignment horizontal="left" vertical="center" indent="2"/>
    </xf>
    <xf numFmtId="0" fontId="7" fillId="0" borderId="12" xfId="0" applyFont="1" applyBorder="1" applyAlignment="1">
      <alignment horizontal="left" vertical="center" wrapText="1" indent="2"/>
    </xf>
    <xf numFmtId="0" fontId="7" fillId="0" borderId="0" xfId="0" applyFont="1" applyAlignment="1">
      <alignment horizontal="left" vertical="center" wrapText="1" indent="2"/>
    </xf>
    <xf numFmtId="0" fontId="7" fillId="0" borderId="5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53" xfId="0" applyFont="1" applyBorder="1" applyAlignment="1">
      <alignment horizontal="center" vertical="center" wrapText="1"/>
    </xf>
    <xf numFmtId="0" fontId="64" fillId="0" borderId="12" xfId="0" applyFont="1" applyBorder="1" applyAlignment="1">
      <alignment horizontal="left" vertical="center" indent="2"/>
    </xf>
    <xf numFmtId="0" fontId="64" fillId="0" borderId="0" xfId="0" applyFont="1" applyAlignment="1">
      <alignment horizontal="left" vertical="center" indent="2"/>
    </xf>
    <xf numFmtId="0" fontId="64" fillId="0" borderId="0" xfId="0" applyFont="1" applyAlignment="1">
      <alignment horizontal="left" vertical="center"/>
    </xf>
    <xf numFmtId="0" fontId="64" fillId="0" borderId="68" xfId="0" applyFont="1" applyBorder="1" applyAlignment="1">
      <alignment horizontal="left" vertical="center"/>
    </xf>
    <xf numFmtId="0" fontId="64" fillId="0" borderId="12" xfId="0" applyFont="1" applyBorder="1" applyAlignment="1">
      <alignment horizontal="left" vertical="center" wrapText="1" indent="1"/>
    </xf>
    <xf numFmtId="0" fontId="64" fillId="0" borderId="0" xfId="0" applyFont="1" applyAlignment="1">
      <alignment horizontal="left" vertical="center" wrapText="1" indent="1"/>
    </xf>
    <xf numFmtId="0" fontId="64" fillId="0" borderId="68" xfId="0" applyFont="1" applyBorder="1" applyAlignment="1">
      <alignment horizontal="left" vertical="center" wrapText="1" indent="1"/>
    </xf>
    <xf numFmtId="0" fontId="64" fillId="0" borderId="54" xfId="0" applyFont="1" applyBorder="1" applyAlignment="1">
      <alignment horizontal="left" vertical="center" wrapText="1" indent="1"/>
    </xf>
    <xf numFmtId="0" fontId="64" fillId="0" borderId="55" xfId="0" applyFont="1" applyBorder="1" applyAlignment="1">
      <alignment horizontal="left" vertical="center" wrapText="1" indent="1"/>
    </xf>
    <xf numFmtId="0" fontId="64" fillId="0" borderId="56" xfId="0" applyFont="1" applyBorder="1" applyAlignment="1">
      <alignment horizontal="left" vertical="center" wrapText="1" indent="1"/>
    </xf>
    <xf numFmtId="0" fontId="34" fillId="2" borderId="13" xfId="0" applyFont="1" applyFill="1" applyBorder="1" applyAlignment="1">
      <alignment horizontal="center" vertical="center"/>
    </xf>
    <xf numFmtId="0" fontId="34" fillId="2" borderId="13" xfId="0" applyFont="1" applyFill="1" applyBorder="1" applyAlignment="1">
      <alignment horizontal="center" vertical="center" wrapText="1"/>
    </xf>
    <xf numFmtId="0" fontId="34" fillId="2" borderId="39" xfId="0" applyFont="1" applyFill="1" applyBorder="1" applyAlignment="1">
      <alignment horizontal="center" vertical="center"/>
    </xf>
    <xf numFmtId="0" fontId="34" fillId="2" borderId="37" xfId="0" applyFont="1" applyFill="1" applyBorder="1" applyAlignment="1">
      <alignment horizontal="center" vertical="center"/>
    </xf>
    <xf numFmtId="0" fontId="25" fillId="3" borderId="1" xfId="0" applyFont="1" applyFill="1" applyBorder="1" applyAlignment="1">
      <alignment horizontal="center"/>
    </xf>
    <xf numFmtId="0" fontId="25" fillId="3" borderId="2" xfId="0" applyFont="1" applyFill="1" applyBorder="1" applyAlignment="1">
      <alignment horizontal="center"/>
    </xf>
    <xf numFmtId="0" fontId="25" fillId="3" borderId="3" xfId="0" applyFont="1" applyFill="1" applyBorder="1" applyAlignment="1">
      <alignment horizontal="center"/>
    </xf>
    <xf numFmtId="0" fontId="25" fillId="3" borderId="4" xfId="0" applyFont="1" applyFill="1" applyBorder="1" applyAlignment="1">
      <alignment horizontal="center"/>
    </xf>
    <xf numFmtId="0" fontId="25" fillId="3" borderId="0" xfId="0" applyFont="1" applyFill="1" applyAlignment="1">
      <alignment horizontal="center"/>
    </xf>
    <xf numFmtId="0" fontId="25" fillId="3" borderId="5" xfId="0" applyFont="1" applyFill="1" applyBorder="1" applyAlignment="1">
      <alignment horizontal="center"/>
    </xf>
    <xf numFmtId="0" fontId="25" fillId="3" borderId="6" xfId="0" applyFont="1" applyFill="1" applyBorder="1" applyAlignment="1">
      <alignment horizontal="center"/>
    </xf>
    <xf numFmtId="0" fontId="25" fillId="3" borderId="7" xfId="0" applyFont="1" applyFill="1" applyBorder="1" applyAlignment="1">
      <alignment horizontal="center"/>
    </xf>
    <xf numFmtId="0" fontId="25" fillId="3" borderId="8" xfId="0" applyFont="1" applyFill="1" applyBorder="1" applyAlignment="1">
      <alignment horizontal="center"/>
    </xf>
    <xf numFmtId="0" fontId="72" fillId="3" borderId="12" xfId="0" applyFont="1" applyFill="1" applyBorder="1" applyAlignment="1">
      <alignment horizontal="center" vertical="center" wrapText="1"/>
    </xf>
    <xf numFmtId="0" fontId="72" fillId="3" borderId="0" xfId="0" applyFont="1" applyFill="1" applyAlignment="1">
      <alignment horizontal="center" vertical="center" wrapText="1"/>
    </xf>
    <xf numFmtId="0" fontId="72" fillId="3" borderId="68" xfId="0" applyFont="1" applyFill="1" applyBorder="1" applyAlignment="1">
      <alignment horizontal="center" vertical="center" wrapText="1"/>
    </xf>
    <xf numFmtId="0" fontId="74" fillId="2" borderId="4" xfId="0" applyFont="1" applyFill="1" applyBorder="1" applyAlignment="1">
      <alignment horizontal="center"/>
    </xf>
    <xf numFmtId="0" fontId="74" fillId="2" borderId="0" xfId="0" applyFont="1" applyFill="1" applyAlignment="1">
      <alignment horizontal="center"/>
    </xf>
    <xf numFmtId="0" fontId="7" fillId="3" borderId="39" xfId="0" applyFont="1" applyFill="1" applyBorder="1" applyAlignment="1">
      <alignment horizontal="left" vertical="center" wrapText="1"/>
    </xf>
    <xf numFmtId="0" fontId="7" fillId="3" borderId="37" xfId="0" applyFont="1" applyFill="1" applyBorder="1" applyAlignment="1">
      <alignment horizontal="left" vertical="center" wrapText="1"/>
    </xf>
    <xf numFmtId="0" fontId="12" fillId="3" borderId="39" xfId="0" applyFont="1" applyFill="1" applyBorder="1" applyAlignment="1">
      <alignment horizontal="left" vertical="center" wrapText="1"/>
    </xf>
    <xf numFmtId="0" fontId="12" fillId="3" borderId="37" xfId="0" applyFont="1" applyFill="1" applyBorder="1" applyAlignment="1">
      <alignment horizontal="left" vertical="center" wrapText="1"/>
    </xf>
    <xf numFmtId="0" fontId="74" fillId="2" borderId="39" xfId="0" applyFont="1" applyFill="1" applyBorder="1" applyAlignment="1">
      <alignment horizontal="center" vertical="center" wrapText="1"/>
    </xf>
    <xf numFmtId="0" fontId="74" fillId="2" borderId="37" xfId="0" applyFont="1" applyFill="1" applyBorder="1" applyAlignment="1">
      <alignment horizontal="center" vertical="center" wrapText="1"/>
    </xf>
    <xf numFmtId="0" fontId="0" fillId="3" borderId="39" xfId="0" applyFill="1" applyBorder="1" applyAlignment="1">
      <alignment horizontal="left"/>
    </xf>
    <xf numFmtId="0" fontId="0" fillId="3" borderId="37" xfId="0" applyFill="1" applyBorder="1" applyAlignment="1">
      <alignment horizontal="left"/>
    </xf>
    <xf numFmtId="0" fontId="7" fillId="3" borderId="21" xfId="0" applyFont="1" applyFill="1" applyBorder="1" applyAlignment="1">
      <alignment horizontal="center" vertical="center" wrapText="1"/>
    </xf>
    <xf numFmtId="0" fontId="7" fillId="3" borderId="70" xfId="0" applyFont="1" applyFill="1" applyBorder="1" applyAlignment="1">
      <alignment horizontal="center" vertical="center" wrapText="1"/>
    </xf>
    <xf numFmtId="0" fontId="7" fillId="3" borderId="45" xfId="0" applyFont="1" applyFill="1" applyBorder="1" applyAlignment="1">
      <alignment horizontal="center" vertical="center" wrapText="1"/>
    </xf>
    <xf numFmtId="0" fontId="69" fillId="0" borderId="0" xfId="0" applyFont="1" applyAlignment="1">
      <alignment horizontal="center" vertical="center" wrapText="1"/>
    </xf>
    <xf numFmtId="0" fontId="70" fillId="3" borderId="52" xfId="0" applyFont="1" applyFill="1" applyBorder="1" applyAlignment="1">
      <alignment horizontal="center" vertical="center" wrapText="1"/>
    </xf>
    <xf numFmtId="0" fontId="70" fillId="3" borderId="23" xfId="0" applyFont="1" applyFill="1" applyBorder="1" applyAlignment="1">
      <alignment horizontal="center" vertical="center" wrapText="1"/>
    </xf>
    <xf numFmtId="0" fontId="70" fillId="3" borderId="53" xfId="0" applyFont="1" applyFill="1" applyBorder="1" applyAlignment="1">
      <alignment horizontal="center" vertical="center" wrapText="1"/>
    </xf>
    <xf numFmtId="0" fontId="70" fillId="3" borderId="12" xfId="0" applyFont="1" applyFill="1" applyBorder="1" applyAlignment="1">
      <alignment horizontal="center" vertical="center" wrapText="1"/>
    </xf>
    <xf numFmtId="0" fontId="70" fillId="3" borderId="0" xfId="0" applyFont="1" applyFill="1" applyAlignment="1">
      <alignment horizontal="center" vertical="center" wrapText="1"/>
    </xf>
    <xf numFmtId="0" fontId="70" fillId="3" borderId="68" xfId="0" applyFont="1" applyFill="1" applyBorder="1" applyAlignment="1">
      <alignment horizontal="center" vertical="center" wrapText="1"/>
    </xf>
    <xf numFmtId="0" fontId="70" fillId="3" borderId="54" xfId="0" applyFont="1" applyFill="1" applyBorder="1" applyAlignment="1">
      <alignment horizontal="center" vertical="center" wrapText="1"/>
    </xf>
    <xf numFmtId="0" fontId="70" fillId="3" borderId="55" xfId="0" applyFont="1" applyFill="1" applyBorder="1" applyAlignment="1">
      <alignment horizontal="center" vertical="center" wrapText="1"/>
    </xf>
    <xf numFmtId="0" fontId="70" fillId="3" borderId="56" xfId="0" applyFont="1" applyFill="1" applyBorder="1" applyAlignment="1">
      <alignment horizontal="center" vertical="center" wrapText="1"/>
    </xf>
    <xf numFmtId="0" fontId="25" fillId="3" borderId="0" xfId="0" applyFont="1" applyFill="1" applyBorder="1" applyAlignment="1">
      <alignment horizontal="center"/>
    </xf>
  </cellXfs>
  <cellStyles count="71">
    <cellStyle name="Comma 2" xfId="11"/>
    <cellStyle name="Hipervínculo" xfId="1" builtinId="8"/>
    <cellStyle name="Hipervínculo 2" xfId="7"/>
    <cellStyle name="Millares" xfId="6" builtinId="3"/>
    <cellStyle name="Millares [0]" xfId="5" builtinId="6"/>
    <cellStyle name="Millares [0] 2" xfId="28"/>
    <cellStyle name="Millares [0] 3" xfId="32"/>
    <cellStyle name="Millares [0] 4" xfId="41"/>
    <cellStyle name="Millares [0] 5" xfId="47"/>
    <cellStyle name="Millares [0] 6" xfId="52"/>
    <cellStyle name="Millares 10" xfId="39"/>
    <cellStyle name="Millares 11" xfId="34"/>
    <cellStyle name="Millares 12" xfId="38"/>
    <cellStyle name="Millares 13" xfId="37"/>
    <cellStyle name="Millares 14" xfId="35"/>
    <cellStyle name="Millares 15" xfId="40"/>
    <cellStyle name="Millares 16" xfId="42"/>
    <cellStyle name="Millares 17" xfId="43"/>
    <cellStyle name="Millares 18" xfId="44"/>
    <cellStyle name="Millares 19" xfId="45"/>
    <cellStyle name="Millares 2" xfId="8"/>
    <cellStyle name="Millares 2 2" xfId="15"/>
    <cellStyle name="Millares 2 3" xfId="19"/>
    <cellStyle name="Millares 2 4" xfId="12"/>
    <cellStyle name="Millares 20" xfId="48"/>
    <cellStyle name="Millares 21" xfId="49"/>
    <cellStyle name="Millares 22" xfId="51"/>
    <cellStyle name="Millares 23" xfId="50"/>
    <cellStyle name="Millares 24" xfId="53"/>
    <cellStyle name="Millares 25" xfId="54"/>
    <cellStyle name="Millares 26" xfId="57"/>
    <cellStyle name="Millares 27" xfId="56"/>
    <cellStyle name="Millares 28" xfId="58"/>
    <cellStyle name="Millares 29" xfId="59"/>
    <cellStyle name="Millares 3" xfId="13"/>
    <cellStyle name="Millares 30" xfId="61"/>
    <cellStyle name="Millares 31" xfId="60"/>
    <cellStyle name="Millares 32" xfId="62"/>
    <cellStyle name="Millares 33" xfId="63"/>
    <cellStyle name="Millares 34" xfId="64"/>
    <cellStyle name="Millares 35" xfId="66"/>
    <cellStyle name="Millares 36" xfId="65"/>
    <cellStyle name="Millares 37" xfId="68"/>
    <cellStyle name="Millares 38" xfId="67"/>
    <cellStyle name="Millares 39" xfId="70"/>
    <cellStyle name="Millares 4" xfId="18"/>
    <cellStyle name="Millares 40" xfId="69"/>
    <cellStyle name="Millares 5" xfId="29"/>
    <cellStyle name="Millares 6" xfId="30"/>
    <cellStyle name="Millares 7" xfId="31"/>
    <cellStyle name="Millares 8" xfId="33"/>
    <cellStyle name="Millares 9" xfId="36"/>
    <cellStyle name="Neutral 2" xfId="23"/>
    <cellStyle name="Normal" xfId="0" builtinId="0"/>
    <cellStyle name="Normal 2" xfId="2"/>
    <cellStyle name="Normal 2 2" xfId="10"/>
    <cellStyle name="Normal 2 2 2" xfId="17"/>
    <cellStyle name="Normal 2 3" xfId="16"/>
    <cellStyle name="Normal 2 4" xfId="22"/>
    <cellStyle name="Normal 3" xfId="3"/>
    <cellStyle name="Normal 3 2" xfId="9"/>
    <cellStyle name="Normal 3 3" xfId="14"/>
    <cellStyle name="Normal 4" xfId="26"/>
    <cellStyle name="Normal 5" xfId="24"/>
    <cellStyle name="Normal 6" xfId="25"/>
    <cellStyle name="Normal_BIENESTAR UNIVERSITARIO 2016" xfId="55"/>
    <cellStyle name="Porcentaje" xfId="4" builtinId="5"/>
    <cellStyle name="Porcentaje 2" xfId="21"/>
    <cellStyle name="Porcentaje 3" xfId="20"/>
    <cellStyle name="Porcentaje 4" xfId="27"/>
    <cellStyle name="Porcentaje 5" xfId="46"/>
  </cellStyles>
  <dxfs count="45">
    <dxf>
      <font>
        <b/>
        <i val="0"/>
        <color theme="0"/>
      </font>
      <fill>
        <patternFill>
          <bgColor rgb="FF92D050"/>
        </patternFill>
      </fill>
    </dxf>
    <dxf>
      <font>
        <b/>
        <i val="0"/>
        <color theme="0"/>
      </font>
      <fill>
        <patternFill>
          <bgColor theme="4" tint="0.39994506668294322"/>
        </patternFill>
      </fill>
    </dxf>
    <dxf>
      <font>
        <b/>
        <i val="0"/>
        <color theme="0"/>
      </font>
      <fill>
        <patternFill>
          <bgColor rgb="FFFF0000"/>
        </patternFill>
      </fill>
    </dxf>
    <dxf>
      <font>
        <b/>
        <i val="0"/>
        <color theme="0"/>
      </font>
      <fill>
        <patternFill>
          <bgColor theme="7" tint="0.59996337778862885"/>
        </patternFill>
      </fill>
    </dxf>
    <dxf>
      <font>
        <b/>
        <i val="0"/>
        <color theme="0"/>
      </font>
      <fill>
        <patternFill>
          <bgColor rgb="FFFF9999"/>
        </patternFill>
      </fill>
    </dxf>
    <dxf>
      <font>
        <b/>
        <i val="0"/>
        <color theme="0"/>
      </font>
      <fill>
        <patternFill>
          <bgColor rgb="FF92D050"/>
        </patternFill>
      </fill>
    </dxf>
    <dxf>
      <font>
        <b/>
        <i val="0"/>
        <color theme="0"/>
      </font>
      <fill>
        <patternFill>
          <bgColor theme="4" tint="0.39994506668294322"/>
        </patternFill>
      </fill>
    </dxf>
    <dxf>
      <font>
        <b/>
        <i val="0"/>
        <color theme="0"/>
      </font>
      <fill>
        <patternFill>
          <bgColor rgb="FFFF0000"/>
        </patternFill>
      </fill>
    </dxf>
    <dxf>
      <font>
        <b/>
        <i val="0"/>
        <color theme="0"/>
      </font>
      <fill>
        <patternFill>
          <bgColor theme="7" tint="0.59996337778862885"/>
        </patternFill>
      </fill>
    </dxf>
    <dxf>
      <font>
        <b/>
        <i val="0"/>
        <color theme="0"/>
      </font>
      <fill>
        <patternFill>
          <bgColor rgb="FFFF9999"/>
        </patternFill>
      </fill>
    </dxf>
    <dxf>
      <font>
        <b/>
        <i val="0"/>
        <color theme="0"/>
      </font>
      <fill>
        <patternFill>
          <bgColor rgb="FFFF9999"/>
        </patternFill>
      </fill>
    </dxf>
    <dxf>
      <font>
        <b/>
        <i val="0"/>
        <color theme="0"/>
      </font>
      <fill>
        <patternFill>
          <bgColor rgb="FF92D050"/>
        </patternFill>
      </fill>
    </dxf>
    <dxf>
      <font>
        <b/>
        <i val="0"/>
        <color theme="0"/>
      </font>
      <fill>
        <patternFill>
          <bgColor theme="4" tint="0.39994506668294322"/>
        </patternFill>
      </fill>
    </dxf>
    <dxf>
      <font>
        <b/>
        <i val="0"/>
        <color theme="0"/>
      </font>
      <fill>
        <patternFill>
          <bgColor rgb="FFFF0000"/>
        </patternFill>
      </fill>
    </dxf>
    <dxf>
      <font>
        <b/>
        <i val="0"/>
        <color theme="0"/>
      </font>
      <fill>
        <patternFill>
          <bgColor theme="7" tint="0.59996337778862885"/>
        </patternFill>
      </fill>
    </dxf>
    <dxf>
      <font>
        <b/>
        <i val="0"/>
        <color theme="0"/>
      </font>
      <fill>
        <patternFill>
          <bgColor rgb="FFFF9999"/>
        </patternFill>
      </fill>
    </dxf>
    <dxf>
      <font>
        <b/>
        <i val="0"/>
        <color theme="0"/>
      </font>
      <fill>
        <patternFill>
          <bgColor rgb="FF92D050"/>
        </patternFill>
      </fill>
    </dxf>
    <dxf>
      <font>
        <b/>
        <i val="0"/>
        <color theme="0"/>
      </font>
      <fill>
        <patternFill>
          <bgColor theme="4" tint="0.39994506668294322"/>
        </patternFill>
      </fill>
    </dxf>
    <dxf>
      <font>
        <b/>
        <i val="0"/>
        <color theme="0"/>
      </font>
      <fill>
        <patternFill>
          <bgColor rgb="FFFF0000"/>
        </patternFill>
      </fill>
    </dxf>
    <dxf>
      <font>
        <b/>
        <i val="0"/>
        <color theme="0"/>
      </font>
      <fill>
        <patternFill>
          <bgColor theme="7" tint="0.59996337778862885"/>
        </patternFill>
      </fill>
    </dxf>
    <dxf>
      <font>
        <b/>
        <i val="0"/>
        <color theme="0"/>
      </font>
      <fill>
        <patternFill>
          <bgColor rgb="FF92D050"/>
        </patternFill>
      </fill>
    </dxf>
    <dxf>
      <font>
        <b/>
        <i val="0"/>
        <color theme="0"/>
      </font>
      <fill>
        <patternFill>
          <bgColor theme="4" tint="0.39994506668294322"/>
        </patternFill>
      </fill>
    </dxf>
    <dxf>
      <font>
        <b/>
        <i val="0"/>
        <color theme="0"/>
      </font>
      <fill>
        <patternFill>
          <bgColor rgb="FFFF0000"/>
        </patternFill>
      </fill>
    </dxf>
    <dxf>
      <font>
        <b/>
        <i val="0"/>
        <color theme="0"/>
      </font>
      <fill>
        <patternFill>
          <bgColor theme="7" tint="0.59996337778862885"/>
        </patternFill>
      </fill>
    </dxf>
    <dxf>
      <font>
        <b/>
        <i val="0"/>
        <color theme="0"/>
      </font>
      <fill>
        <patternFill>
          <bgColor rgb="FFFF9999"/>
        </patternFill>
      </fill>
    </dxf>
    <dxf>
      <font>
        <b/>
        <i val="0"/>
        <color theme="0"/>
      </font>
      <fill>
        <patternFill>
          <bgColor rgb="FF92D050"/>
        </patternFill>
      </fill>
    </dxf>
    <dxf>
      <font>
        <b/>
        <i val="0"/>
        <color theme="0"/>
      </font>
      <fill>
        <patternFill>
          <bgColor theme="4" tint="0.39994506668294322"/>
        </patternFill>
      </fill>
    </dxf>
    <dxf>
      <font>
        <b/>
        <i val="0"/>
        <color theme="0"/>
      </font>
      <fill>
        <patternFill>
          <bgColor rgb="FFFF0000"/>
        </patternFill>
      </fill>
    </dxf>
    <dxf>
      <font>
        <b/>
        <i val="0"/>
        <color theme="0"/>
      </font>
      <fill>
        <patternFill>
          <bgColor theme="7" tint="0.59996337778862885"/>
        </patternFill>
      </fill>
    </dxf>
    <dxf>
      <font>
        <b/>
        <i val="0"/>
        <color theme="0"/>
      </font>
      <fill>
        <patternFill>
          <bgColor rgb="FFFF9999"/>
        </patternFill>
      </fill>
    </dxf>
    <dxf>
      <font>
        <b/>
        <i val="0"/>
        <color theme="0"/>
      </font>
      <fill>
        <patternFill>
          <bgColor rgb="FFFF9999"/>
        </patternFill>
      </fill>
    </dxf>
    <dxf>
      <font>
        <b/>
        <i val="0"/>
        <color theme="0"/>
      </font>
      <fill>
        <patternFill>
          <bgColor rgb="FF92D050"/>
        </patternFill>
      </fill>
    </dxf>
    <dxf>
      <font>
        <b/>
        <i val="0"/>
        <color theme="0"/>
      </font>
      <fill>
        <patternFill>
          <bgColor theme="4" tint="0.39994506668294322"/>
        </patternFill>
      </fill>
    </dxf>
    <dxf>
      <font>
        <b/>
        <i val="0"/>
        <color theme="0"/>
      </font>
      <fill>
        <patternFill>
          <bgColor rgb="FFFF0000"/>
        </patternFill>
      </fill>
    </dxf>
    <dxf>
      <font>
        <b/>
        <i val="0"/>
        <color theme="0"/>
      </font>
      <fill>
        <patternFill>
          <bgColor theme="7" tint="0.59996337778862885"/>
        </patternFill>
      </fill>
    </dxf>
    <dxf>
      <font>
        <b/>
        <i val="0"/>
        <color theme="0"/>
      </font>
      <fill>
        <patternFill>
          <bgColor rgb="FF92D050"/>
        </patternFill>
      </fill>
    </dxf>
    <dxf>
      <font>
        <b/>
        <i val="0"/>
        <color theme="0"/>
      </font>
      <fill>
        <patternFill>
          <bgColor theme="4" tint="0.39994506668294322"/>
        </patternFill>
      </fill>
    </dxf>
    <dxf>
      <font>
        <b/>
        <i val="0"/>
        <color theme="0"/>
      </font>
      <fill>
        <patternFill>
          <bgColor rgb="FFFF0000"/>
        </patternFill>
      </fill>
    </dxf>
    <dxf>
      <font>
        <b/>
        <i val="0"/>
        <color theme="0"/>
      </font>
      <fill>
        <patternFill>
          <bgColor theme="7" tint="0.59996337778862885"/>
        </patternFill>
      </fill>
    </dxf>
    <dxf>
      <font>
        <b/>
        <i val="0"/>
        <color theme="0"/>
      </font>
      <fill>
        <patternFill>
          <bgColor rgb="FFFF9999"/>
        </patternFill>
      </fill>
    </dxf>
    <dxf>
      <font>
        <b/>
        <i val="0"/>
        <color theme="0"/>
      </font>
      <fill>
        <patternFill>
          <bgColor rgb="FF92D050"/>
        </patternFill>
      </fill>
    </dxf>
    <dxf>
      <font>
        <b/>
        <i val="0"/>
        <color theme="0"/>
      </font>
      <fill>
        <patternFill>
          <bgColor theme="4" tint="0.39994506668294322"/>
        </patternFill>
      </fill>
    </dxf>
    <dxf>
      <font>
        <b/>
        <i val="0"/>
        <color theme="0"/>
      </font>
      <fill>
        <patternFill>
          <bgColor rgb="FFFF0000"/>
        </patternFill>
      </fill>
    </dxf>
    <dxf>
      <font>
        <b/>
        <i val="0"/>
        <color theme="0"/>
      </font>
      <fill>
        <patternFill>
          <bgColor theme="7" tint="0.59996337778862885"/>
        </patternFill>
      </fill>
    </dxf>
    <dxf>
      <font>
        <b/>
        <i val="0"/>
        <color theme="0"/>
      </font>
      <fill>
        <patternFill>
          <bgColor rgb="FFFF9999"/>
        </patternFill>
      </fill>
    </dxf>
  </dxfs>
  <tableStyles count="0" defaultTableStyle="TableStyleMedium2" defaultPivotStyle="PivotStyleLight16"/>
  <colors>
    <mruColors>
      <color rgb="FF8D191D"/>
      <color rgb="FFE1D9B9"/>
      <color rgb="FFE7E1C7"/>
      <color rgb="FFF0E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231" Type="http://schemas.openxmlformats.org/officeDocument/2006/relationships/externalLink" Target="externalLinks/externalLink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theme" Target="theme/theme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styles" Target="styles.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calcChain" Target="calcChain.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s>
</file>

<file path=xl/charts/_rels/chart47.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w="25400">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v>Pregrado</c:v>
          </c:tx>
          <c:spPr>
            <a:solidFill>
              <a:schemeClr val="accent5">
                <a:lumMod val="60000"/>
                <a:lumOff val="40000"/>
              </a:schemeClr>
            </a:soli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'Egresado Graduado PregradGenero'!$D$7:$G$8</c:f>
              <c:multiLvlStrCache>
                <c:ptCount val="4"/>
                <c:lvl>
                  <c:pt idx="0">
                    <c:v>M</c:v>
                  </c:pt>
                  <c:pt idx="1">
                    <c:v>H</c:v>
                  </c:pt>
                  <c:pt idx="2">
                    <c:v>M</c:v>
                  </c:pt>
                  <c:pt idx="3">
                    <c:v>H</c:v>
                  </c:pt>
                </c:lvl>
                <c:lvl>
                  <c:pt idx="0">
                    <c:v>SEMESTRE I</c:v>
                  </c:pt>
                  <c:pt idx="2">
                    <c:v>SEMESTRE II</c:v>
                  </c:pt>
                </c:lvl>
              </c:multiLvlStrCache>
            </c:multiLvlStrRef>
          </c:cat>
          <c:val>
            <c:numRef>
              <c:f>'Egresado Graduado PregradGenero'!$D$53:$G$53</c:f>
              <c:numCache>
                <c:formatCode>General</c:formatCode>
                <c:ptCount val="4"/>
                <c:pt idx="0">
                  <c:v>115</c:v>
                </c:pt>
                <c:pt idx="1">
                  <c:v>125</c:v>
                </c:pt>
                <c:pt idx="2">
                  <c:v>899</c:v>
                </c:pt>
                <c:pt idx="3">
                  <c:v>737</c:v>
                </c:pt>
              </c:numCache>
            </c:numRef>
          </c:val>
          <c:extLst>
            <c:ext xmlns:c16="http://schemas.microsoft.com/office/drawing/2014/chart" uri="{C3380CC4-5D6E-409C-BE32-E72D297353CC}">
              <c16:uniqueId val="{00000006-8659-414E-BB13-CABEB00BBF46}"/>
            </c:ext>
          </c:extLst>
        </c:ser>
        <c:ser>
          <c:idx val="1"/>
          <c:order val="1"/>
          <c:tx>
            <c:v>Postgrado</c:v>
          </c:tx>
          <c:spPr>
            <a:solidFill>
              <a:schemeClr val="accent4">
                <a:lumMod val="60000"/>
                <a:lumOff val="40000"/>
              </a:schemeClr>
            </a:soli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'Egresado Graduado PregradGenero'!$D$7:$G$8</c:f>
              <c:multiLvlStrCache>
                <c:ptCount val="4"/>
                <c:lvl>
                  <c:pt idx="0">
                    <c:v>M</c:v>
                  </c:pt>
                  <c:pt idx="1">
                    <c:v>H</c:v>
                  </c:pt>
                  <c:pt idx="2">
                    <c:v>M</c:v>
                  </c:pt>
                  <c:pt idx="3">
                    <c:v>H</c:v>
                  </c:pt>
                </c:lvl>
                <c:lvl>
                  <c:pt idx="0">
                    <c:v>SEMESTRE I</c:v>
                  </c:pt>
                  <c:pt idx="2">
                    <c:v>SEMESTRE II</c:v>
                  </c:pt>
                </c:lvl>
              </c:multiLvlStrCache>
            </c:multiLvlStrRef>
          </c:cat>
          <c:val>
            <c:numRef>
              <c:f>EgresadoGraduadoPostgraGenero!$D$55:$G$55</c:f>
              <c:numCache>
                <c:formatCode>General</c:formatCode>
                <c:ptCount val="4"/>
                <c:pt idx="0">
                  <c:v>77</c:v>
                </c:pt>
                <c:pt idx="1">
                  <c:v>64</c:v>
                </c:pt>
                <c:pt idx="2">
                  <c:v>291</c:v>
                </c:pt>
                <c:pt idx="3">
                  <c:v>154</c:v>
                </c:pt>
              </c:numCache>
            </c:numRef>
          </c:val>
          <c:extLst>
            <c:ext xmlns:c16="http://schemas.microsoft.com/office/drawing/2014/chart" uri="{C3380CC4-5D6E-409C-BE32-E72D297353CC}">
              <c16:uniqueId val="{00000007-8659-414E-BB13-CABEB00BBF46}"/>
            </c:ext>
          </c:extLst>
        </c:ser>
        <c:dLbls>
          <c:showLegendKey val="0"/>
          <c:showVal val="1"/>
          <c:showCatName val="0"/>
          <c:showSerName val="0"/>
          <c:showPercent val="0"/>
          <c:showBubbleSize val="0"/>
        </c:dLbls>
        <c:gapWidth val="150"/>
        <c:gapDepth val="90"/>
        <c:shape val="box"/>
        <c:axId val="29461120"/>
        <c:axId val="29471104"/>
        <c:axId val="0"/>
        <c:extLst/>
      </c:bar3DChart>
      <c:catAx>
        <c:axId val="29461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471104"/>
        <c:crosses val="autoZero"/>
        <c:auto val="1"/>
        <c:lblAlgn val="ctr"/>
        <c:lblOffset val="100"/>
        <c:noMultiLvlLbl val="0"/>
      </c:catAx>
      <c:valAx>
        <c:axId val="29471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CO"/>
                  <a:t>Estudiantes</a:t>
                </a:r>
                <a:r>
                  <a:rPr lang="es-CO" baseline="0"/>
                  <a:t> Egresados</a:t>
                </a:r>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461120"/>
        <c:crosses val="autoZero"/>
        <c:crossBetween val="between"/>
        <c:majorUnit val="5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'%Abs InscriAdmitiMatri Pregrado'!$C$7</c:f>
              <c:strCache>
                <c:ptCount val="1"/>
                <c:pt idx="0">
                  <c:v>INSCRITOS</c:v>
                </c:pt>
              </c:strCache>
            </c:strRef>
          </c:tx>
          <c:spPr>
            <a:solidFill>
              <a:schemeClr val="accent6">
                <a:lumMod val="60000"/>
                <a:lumOff val="40000"/>
              </a:schemeClr>
            </a:soli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1"/>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('%Abs InscriAdmitiMatri Pregrado'!$B$8,'%Abs InscriAdmitiMatri Pregrado'!$B$22,'%Abs InscriAdmitiMatri Pregrado'!$B$34,'%Abs InscriAdmitiMatri Pregrado'!$B$46,'%Abs InscriAdmitiMatri Pregrado'!$B$50,'%Abs InscriAdmitiMatri Pregrado'!$B$53,'%Abs InscriAdmitiMatri Pregrado'!$B$58)</c:f>
              <c:strCache>
                <c:ptCount val="7"/>
                <c:pt idx="0">
                  <c:v>FACULTAD ECONOMÍA Y ADMINISTRACIÓN</c:v>
                </c:pt>
                <c:pt idx="1">
                  <c:v>FACULTAD DE EDUCACIÓN</c:v>
                </c:pt>
                <c:pt idx="2">
                  <c:v>FACULTAD DE INGENIERÍA</c:v>
                </c:pt>
                <c:pt idx="3">
                  <c:v>FACULTAD CIENCIAS EXACTAS Y NATURALES</c:v>
                </c:pt>
                <c:pt idx="4">
                  <c:v>FACULTAD DE SALUD</c:v>
                </c:pt>
                <c:pt idx="5">
                  <c:v>FACULTAD CIENCIAS SOCIALES Y HUMANAS</c:v>
                </c:pt>
                <c:pt idx="6">
                  <c:v>FACULTAD DE CIENCIAS JURÍDICAS Y POLÍTICAS</c:v>
                </c:pt>
              </c:strCache>
            </c:strRef>
          </c:cat>
          <c:val>
            <c:numRef>
              <c:f>('%Abs InscriAdmitiMatri Pregrado'!$G$8,'%Abs InscriAdmitiMatri Pregrado'!$G$22,'%Abs InscriAdmitiMatri Pregrado'!$G$34,'%Abs InscriAdmitiMatri Pregrado'!$G$46,'%Abs InscriAdmitiMatri Pregrado'!$G$50,'%Abs InscriAdmitiMatri Pregrado'!$G$53,'%Abs InscriAdmitiMatri Pregrado'!$G$58)</c:f>
              <c:numCache>
                <c:formatCode>General</c:formatCode>
                <c:ptCount val="7"/>
                <c:pt idx="0">
                  <c:v>591</c:v>
                </c:pt>
                <c:pt idx="1">
                  <c:v>471</c:v>
                </c:pt>
                <c:pt idx="2">
                  <c:v>447</c:v>
                </c:pt>
                <c:pt idx="3">
                  <c:v>46</c:v>
                </c:pt>
                <c:pt idx="4">
                  <c:v>259</c:v>
                </c:pt>
                <c:pt idx="5">
                  <c:v>96</c:v>
                </c:pt>
                <c:pt idx="6">
                  <c:v>313</c:v>
                </c:pt>
              </c:numCache>
            </c:numRef>
          </c:val>
          <c:extLst>
            <c:ext xmlns:c16="http://schemas.microsoft.com/office/drawing/2014/chart" uri="{C3380CC4-5D6E-409C-BE32-E72D297353CC}">
              <c16:uniqueId val="{00000000-AA0E-4AAC-95B1-DAF3033F7F0C}"/>
            </c:ext>
          </c:extLst>
        </c:ser>
        <c:ser>
          <c:idx val="1"/>
          <c:order val="1"/>
          <c:tx>
            <c:strRef>
              <c:f>'%Abs InscriAdmitiMatri Pregrado'!$D$7</c:f>
              <c:strCache>
                <c:ptCount val="1"/>
                <c:pt idx="0">
                  <c:v>ADMITIDOS</c:v>
                </c:pt>
              </c:strCache>
            </c:strRef>
          </c:tx>
          <c:spPr>
            <a:solidFill>
              <a:schemeClr val="accent4">
                <a:lumMod val="60000"/>
                <a:lumOff val="40000"/>
              </a:schemeClr>
            </a:soli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1"/>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('%Abs InscriAdmitiMatri Pregrado'!$B$8,'%Abs InscriAdmitiMatri Pregrado'!$B$22,'%Abs InscriAdmitiMatri Pregrado'!$B$34,'%Abs InscriAdmitiMatri Pregrado'!$B$46,'%Abs InscriAdmitiMatri Pregrado'!$B$50,'%Abs InscriAdmitiMatri Pregrado'!$B$53,'%Abs InscriAdmitiMatri Pregrado'!$B$58)</c:f>
              <c:strCache>
                <c:ptCount val="7"/>
                <c:pt idx="0">
                  <c:v>FACULTAD ECONOMÍA Y ADMINISTRACIÓN</c:v>
                </c:pt>
                <c:pt idx="1">
                  <c:v>FACULTAD DE EDUCACIÓN</c:v>
                </c:pt>
                <c:pt idx="2">
                  <c:v>FACULTAD DE INGENIERÍA</c:v>
                </c:pt>
                <c:pt idx="3">
                  <c:v>FACULTAD CIENCIAS EXACTAS Y NATURALES</c:v>
                </c:pt>
                <c:pt idx="4">
                  <c:v>FACULTAD DE SALUD</c:v>
                </c:pt>
                <c:pt idx="5">
                  <c:v>FACULTAD CIENCIAS SOCIALES Y HUMANAS</c:v>
                </c:pt>
                <c:pt idx="6">
                  <c:v>FACULTAD DE CIENCIAS JURÍDICAS Y POLÍTICAS</c:v>
                </c:pt>
              </c:strCache>
            </c:strRef>
          </c:cat>
          <c:val>
            <c:numRef>
              <c:f>('%Abs InscriAdmitiMatri Pregrado'!$H$8,'%Abs InscriAdmitiMatri Pregrado'!$H$22,'%Abs InscriAdmitiMatri Pregrado'!$H$34,'%Abs InscriAdmitiMatri Pregrado'!$H$46,'%Abs InscriAdmitiMatri Pregrado'!$H$50,'%Abs InscriAdmitiMatri Pregrado'!$H$53,'%Abs InscriAdmitiMatri Pregrado'!$H$58)</c:f>
              <c:numCache>
                <c:formatCode>General</c:formatCode>
                <c:ptCount val="7"/>
                <c:pt idx="0">
                  <c:v>527</c:v>
                </c:pt>
                <c:pt idx="1">
                  <c:v>355</c:v>
                </c:pt>
                <c:pt idx="2">
                  <c:v>351</c:v>
                </c:pt>
                <c:pt idx="3">
                  <c:v>43</c:v>
                </c:pt>
                <c:pt idx="4">
                  <c:v>99</c:v>
                </c:pt>
                <c:pt idx="5">
                  <c:v>83</c:v>
                </c:pt>
                <c:pt idx="6">
                  <c:v>237</c:v>
                </c:pt>
              </c:numCache>
            </c:numRef>
          </c:val>
          <c:extLst>
            <c:ext xmlns:c16="http://schemas.microsoft.com/office/drawing/2014/chart" uri="{C3380CC4-5D6E-409C-BE32-E72D297353CC}">
              <c16:uniqueId val="{00000001-AA0E-4AAC-95B1-DAF3033F7F0C}"/>
            </c:ext>
          </c:extLst>
        </c:ser>
        <c:ser>
          <c:idx val="2"/>
          <c:order val="2"/>
          <c:tx>
            <c:v>MATRICULADOS</c:v>
          </c:tx>
          <c:spPr>
            <a:solidFill>
              <a:schemeClr val="accent2">
                <a:lumMod val="60000"/>
                <a:lumOff val="40000"/>
              </a:schemeClr>
            </a:soli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1"/>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('%Abs InscriAdmitiMatri Pregrado'!$B$8,'%Abs InscriAdmitiMatri Pregrado'!$B$22,'%Abs InscriAdmitiMatri Pregrado'!$B$34,'%Abs InscriAdmitiMatri Pregrado'!$B$46,'%Abs InscriAdmitiMatri Pregrado'!$B$50,'%Abs InscriAdmitiMatri Pregrado'!$B$53,'%Abs InscriAdmitiMatri Pregrado'!$B$58)</c:f>
              <c:strCache>
                <c:ptCount val="7"/>
                <c:pt idx="0">
                  <c:v>FACULTAD ECONOMÍA Y ADMINISTRACIÓN</c:v>
                </c:pt>
                <c:pt idx="1">
                  <c:v>FACULTAD DE EDUCACIÓN</c:v>
                </c:pt>
                <c:pt idx="2">
                  <c:v>FACULTAD DE INGENIERÍA</c:v>
                </c:pt>
                <c:pt idx="3">
                  <c:v>FACULTAD CIENCIAS EXACTAS Y NATURALES</c:v>
                </c:pt>
                <c:pt idx="4">
                  <c:v>FACULTAD DE SALUD</c:v>
                </c:pt>
                <c:pt idx="5">
                  <c:v>FACULTAD CIENCIAS SOCIALES Y HUMANAS</c:v>
                </c:pt>
                <c:pt idx="6">
                  <c:v>FACULTAD DE CIENCIAS JURÍDICAS Y POLÍTICAS</c:v>
                </c:pt>
              </c:strCache>
            </c:strRef>
          </c:cat>
          <c:val>
            <c:numRef>
              <c:f>('%Abs InscriAdmitiMatri Pregrado'!$I$8,'%Abs InscriAdmitiMatri Pregrado'!$I$22,'%Abs InscriAdmitiMatri Pregrado'!$I$34,'%Abs InscriAdmitiMatri Pregrado'!$I$46,'%Abs InscriAdmitiMatri Pregrado'!$I$50,'%Abs InscriAdmitiMatri Pregrado'!$I$53,'%Abs InscriAdmitiMatri Pregrado'!$I$58)</c:f>
              <c:numCache>
                <c:formatCode>General</c:formatCode>
                <c:ptCount val="7"/>
                <c:pt idx="0">
                  <c:v>446</c:v>
                </c:pt>
                <c:pt idx="1">
                  <c:v>315</c:v>
                </c:pt>
                <c:pt idx="2">
                  <c:v>297</c:v>
                </c:pt>
                <c:pt idx="3">
                  <c:v>31</c:v>
                </c:pt>
                <c:pt idx="4">
                  <c:v>89</c:v>
                </c:pt>
                <c:pt idx="5">
                  <c:v>67</c:v>
                </c:pt>
                <c:pt idx="6">
                  <c:v>191</c:v>
                </c:pt>
              </c:numCache>
            </c:numRef>
          </c:val>
          <c:extLst>
            <c:ext xmlns:c16="http://schemas.microsoft.com/office/drawing/2014/chart" uri="{C3380CC4-5D6E-409C-BE32-E72D297353CC}">
              <c16:uniqueId val="{00000002-AA0E-4AAC-95B1-DAF3033F7F0C}"/>
            </c:ext>
          </c:extLst>
        </c:ser>
        <c:ser>
          <c:idx val="3"/>
          <c:order val="3"/>
          <c:tx>
            <c:strRef>
              <c:f>'%Abs InscriAdmitiMatri Pregrado'!$F$7</c:f>
              <c:strCache>
                <c:ptCount val="1"/>
                <c:pt idx="0">
                  <c:v>%  DE ABSORCIÓN</c:v>
                </c:pt>
              </c:strCache>
            </c:strRef>
          </c:tx>
          <c:spPr>
            <a:noFill/>
            <a:ln>
              <a:noFill/>
            </a:ln>
            <a:effectLst>
              <a:outerShdw blurRad="57150" dist="19050" dir="5400000" algn="ctr" rotWithShape="0">
                <a:srgbClr val="000000">
                  <a:alpha val="63000"/>
                </a:srgbClr>
              </a:outerShdw>
            </a:effectLst>
            <a:sp3d/>
          </c:spPr>
          <c:invertIfNegative val="0"/>
          <c:cat>
            <c:strRef>
              <c:f>('%Abs InscriAdmitiMatri Pregrado'!$B$8,'%Abs InscriAdmitiMatri Pregrado'!$B$22,'%Abs InscriAdmitiMatri Pregrado'!$B$34,'%Abs InscriAdmitiMatri Pregrado'!$B$46,'%Abs InscriAdmitiMatri Pregrado'!$B$50,'%Abs InscriAdmitiMatri Pregrado'!$B$53,'%Abs InscriAdmitiMatri Pregrado'!$B$58)</c:f>
              <c:strCache>
                <c:ptCount val="7"/>
                <c:pt idx="0">
                  <c:v>FACULTAD ECONOMÍA Y ADMINISTRACIÓN</c:v>
                </c:pt>
                <c:pt idx="1">
                  <c:v>FACULTAD DE EDUCACIÓN</c:v>
                </c:pt>
                <c:pt idx="2">
                  <c:v>FACULTAD DE INGENIERÍA</c:v>
                </c:pt>
                <c:pt idx="3">
                  <c:v>FACULTAD CIENCIAS EXACTAS Y NATURALES</c:v>
                </c:pt>
                <c:pt idx="4">
                  <c:v>FACULTAD DE SALUD</c:v>
                </c:pt>
                <c:pt idx="5">
                  <c:v>FACULTAD CIENCIAS SOCIALES Y HUMANAS</c:v>
                </c:pt>
                <c:pt idx="6">
                  <c:v>FACULTAD DE CIENCIAS JURÍDICAS Y POLÍTICAS</c:v>
                </c:pt>
              </c:strCache>
            </c:strRef>
          </c:cat>
          <c:val>
            <c:numRef>
              <c:f>('%Abs InscriAdmitiMatri Pregrado'!$J$8,'%Abs InscriAdmitiMatri Pregrado'!$J$22,'%Abs InscriAdmitiMatri Pregrado'!$J$34,'%Abs InscriAdmitiMatri Pregrado'!$J$46,'%Abs InscriAdmitiMatri Pregrado'!$J$50,'%Abs InscriAdmitiMatri Pregrado'!$J$53,'%Abs InscriAdmitiMatri Pregrado'!$J$58)</c:f>
              <c:numCache>
                <c:formatCode>0.0%</c:formatCode>
                <c:ptCount val="7"/>
                <c:pt idx="0">
                  <c:v>0.75465313028764802</c:v>
                </c:pt>
                <c:pt idx="1">
                  <c:v>0.66878980891719741</c:v>
                </c:pt>
                <c:pt idx="2">
                  <c:v>0.66442953020134232</c:v>
                </c:pt>
                <c:pt idx="3">
                  <c:v>0.67391304347826086</c:v>
                </c:pt>
                <c:pt idx="4">
                  <c:v>0.34362934362934361</c:v>
                </c:pt>
                <c:pt idx="5">
                  <c:v>0.69791666666666663</c:v>
                </c:pt>
                <c:pt idx="6">
                  <c:v>0.61022364217252401</c:v>
                </c:pt>
              </c:numCache>
            </c:numRef>
          </c:val>
          <c:extLst>
            <c:ext xmlns:c16="http://schemas.microsoft.com/office/drawing/2014/chart" uri="{C3380CC4-5D6E-409C-BE32-E72D297353CC}">
              <c16:uniqueId val="{00000003-AA0E-4AAC-95B1-DAF3033F7F0C}"/>
            </c:ext>
          </c:extLst>
        </c:ser>
        <c:dLbls>
          <c:showLegendKey val="0"/>
          <c:showVal val="0"/>
          <c:showCatName val="0"/>
          <c:showSerName val="0"/>
          <c:showPercent val="0"/>
          <c:showBubbleSize val="0"/>
        </c:dLbls>
        <c:gapWidth val="150"/>
        <c:shape val="box"/>
        <c:axId val="30555520"/>
        <c:axId val="30553984"/>
        <c:axId val="0"/>
      </c:bar3DChart>
      <c:valAx>
        <c:axId val="30553984"/>
        <c:scaling>
          <c:orientation val="minMax"/>
          <c:max val="1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555520"/>
        <c:crosses val="autoZero"/>
        <c:crossBetween val="between"/>
        <c:majorUnit val="100"/>
      </c:valAx>
      <c:catAx>
        <c:axId val="30555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553984"/>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'%Abs InscriAdmitiMatri Postgrad'!$C$7</c:f>
              <c:strCache>
                <c:ptCount val="1"/>
                <c:pt idx="0">
                  <c:v>INSCRITOS</c:v>
                </c:pt>
              </c:strCache>
            </c:strRef>
          </c:tx>
          <c:spPr>
            <a:solidFill>
              <a:schemeClr val="accent1">
                <a:lumMod val="60000"/>
                <a:lumOff val="40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1"/>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('%Abs InscriAdmitiMatri Postgrad'!$B$8,'%Abs InscriAdmitiMatri Postgrad'!$B$18,'%Abs InscriAdmitiMatri Postgrad'!$B$29,'%Abs InscriAdmitiMatri Postgrad'!$B$35,'%Abs InscriAdmitiMatri Postgrad'!$B$46,'%Abs InscriAdmitiMatri Postgrad'!$B$49,'%Abs InscriAdmitiMatri Postgrad'!$B$52)</c15:sqref>
                  </c15:fullRef>
                </c:ext>
              </c:extLst>
              <c:f>('%Abs InscriAdmitiMatri Postgrad'!$B$8,'%Abs InscriAdmitiMatri Postgrad'!$B$18,'%Abs InscriAdmitiMatri Postgrad'!$B$29,'%Abs InscriAdmitiMatri Postgrad'!$B$35,'%Abs InscriAdmitiMatri Postgrad'!$B$46,'%Abs InscriAdmitiMatri Postgrad'!$B$52)</c:f>
              <c:strCache>
                <c:ptCount val="6"/>
                <c:pt idx="0">
                  <c:v>FACULTAD ECONOMIA Y ADMINISTRACIÓN</c:v>
                </c:pt>
                <c:pt idx="1">
                  <c:v>FACULTAD DE EDUCACIÓN</c:v>
                </c:pt>
                <c:pt idx="2">
                  <c:v>FACULTAD DE INGENIERÍA</c:v>
                </c:pt>
                <c:pt idx="3">
                  <c:v>FACULTAD DE SALUD</c:v>
                </c:pt>
                <c:pt idx="4">
                  <c:v>FACULTAD DE CIENCIAS EXACTAS Y NATURALES</c:v>
                </c:pt>
                <c:pt idx="5">
                  <c:v>FACULTAD DE CIENCIAS JURÍDICAS Y POLÍTICAS</c:v>
                </c:pt>
              </c:strCache>
            </c:strRef>
          </c:cat>
          <c:val>
            <c:numRef>
              <c:extLst>
                <c:ext xmlns:c15="http://schemas.microsoft.com/office/drawing/2012/chart" uri="{02D57815-91ED-43cb-92C2-25804820EDAC}">
                  <c15:fullRef>
                    <c15:sqref>('%Abs InscriAdmitiMatri Postgrad'!$C$8,'%Abs InscriAdmitiMatri Postgrad'!$C$18,'%Abs InscriAdmitiMatri Postgrad'!$C$29,'%Abs InscriAdmitiMatri Postgrad'!$C$35,'%Abs InscriAdmitiMatri Postgrad'!$C$46,'%Abs InscriAdmitiMatri Postgrad'!$C$49,'%Abs InscriAdmitiMatri Postgrad'!$C$52)</c15:sqref>
                  </c15:fullRef>
                </c:ext>
              </c:extLst>
              <c:f>('%Abs InscriAdmitiMatri Postgrad'!$C$8,'%Abs InscriAdmitiMatri Postgrad'!$C$18,'%Abs InscriAdmitiMatri Postgrad'!$C$29,'%Abs InscriAdmitiMatri Postgrad'!$C$35,'%Abs InscriAdmitiMatri Postgrad'!$C$46,'%Abs InscriAdmitiMatri Postgrad'!$C$52)</c:f>
              <c:numCache>
                <c:formatCode>General</c:formatCode>
                <c:ptCount val="6"/>
                <c:pt idx="0">
                  <c:v>221</c:v>
                </c:pt>
                <c:pt idx="1">
                  <c:v>114</c:v>
                </c:pt>
                <c:pt idx="2">
                  <c:v>47</c:v>
                </c:pt>
                <c:pt idx="3">
                  <c:v>744</c:v>
                </c:pt>
                <c:pt idx="4">
                  <c:v>70</c:v>
                </c:pt>
                <c:pt idx="5">
                  <c:v>24</c:v>
                </c:pt>
              </c:numCache>
            </c:numRef>
          </c:val>
          <c:extLst>
            <c:ext xmlns:c16="http://schemas.microsoft.com/office/drawing/2014/chart" uri="{C3380CC4-5D6E-409C-BE32-E72D297353CC}">
              <c16:uniqueId val="{00000000-0F8D-435B-A59B-12A6A89518D1}"/>
            </c:ext>
          </c:extLst>
        </c:ser>
        <c:ser>
          <c:idx val="1"/>
          <c:order val="1"/>
          <c:tx>
            <c:strRef>
              <c:f>'%Abs InscriAdmitiMatri Postgrad'!$D$7</c:f>
              <c:strCache>
                <c:ptCount val="1"/>
                <c:pt idx="0">
                  <c:v>ADMITIDOS</c:v>
                </c:pt>
              </c:strCache>
            </c:strRef>
          </c:tx>
          <c:spPr>
            <a:solidFill>
              <a:schemeClr val="accent2">
                <a:lumMod val="60000"/>
                <a:lumOff val="40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1"/>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('%Abs InscriAdmitiMatri Postgrad'!$B$8,'%Abs InscriAdmitiMatri Postgrad'!$B$18,'%Abs InscriAdmitiMatri Postgrad'!$B$29,'%Abs InscriAdmitiMatri Postgrad'!$B$35,'%Abs InscriAdmitiMatri Postgrad'!$B$46,'%Abs InscriAdmitiMatri Postgrad'!$B$49,'%Abs InscriAdmitiMatri Postgrad'!$B$52)</c15:sqref>
                  </c15:fullRef>
                </c:ext>
              </c:extLst>
              <c:f>('%Abs InscriAdmitiMatri Postgrad'!$B$8,'%Abs InscriAdmitiMatri Postgrad'!$B$18,'%Abs InscriAdmitiMatri Postgrad'!$B$29,'%Abs InscriAdmitiMatri Postgrad'!$B$35,'%Abs InscriAdmitiMatri Postgrad'!$B$46,'%Abs InscriAdmitiMatri Postgrad'!$B$52)</c:f>
              <c:strCache>
                <c:ptCount val="6"/>
                <c:pt idx="0">
                  <c:v>FACULTAD ECONOMIA Y ADMINISTRACIÓN</c:v>
                </c:pt>
                <c:pt idx="1">
                  <c:v>FACULTAD DE EDUCACIÓN</c:v>
                </c:pt>
                <c:pt idx="2">
                  <c:v>FACULTAD DE INGENIERÍA</c:v>
                </c:pt>
                <c:pt idx="3">
                  <c:v>FACULTAD DE SALUD</c:v>
                </c:pt>
                <c:pt idx="4">
                  <c:v>FACULTAD DE CIENCIAS EXACTAS Y NATURALES</c:v>
                </c:pt>
                <c:pt idx="5">
                  <c:v>FACULTAD DE CIENCIAS JURÍDICAS Y POLÍTICAS</c:v>
                </c:pt>
              </c:strCache>
            </c:strRef>
          </c:cat>
          <c:val>
            <c:numRef>
              <c:extLst>
                <c:ext xmlns:c15="http://schemas.microsoft.com/office/drawing/2012/chart" uri="{02D57815-91ED-43cb-92C2-25804820EDAC}">
                  <c15:fullRef>
                    <c15:sqref>('%Abs InscriAdmitiMatri Postgrad'!$D$8,'%Abs InscriAdmitiMatri Postgrad'!$D$18,'%Abs InscriAdmitiMatri Postgrad'!$D$29,'%Abs InscriAdmitiMatri Postgrad'!$D$35,'%Abs InscriAdmitiMatri Postgrad'!$D$46,'%Abs InscriAdmitiMatri Postgrad'!$D$49,'%Abs InscriAdmitiMatri Postgrad'!$D$52)</c15:sqref>
                  </c15:fullRef>
                </c:ext>
              </c:extLst>
              <c:f>('%Abs InscriAdmitiMatri Postgrad'!$D$8,'%Abs InscriAdmitiMatri Postgrad'!$D$18,'%Abs InscriAdmitiMatri Postgrad'!$D$29,'%Abs InscriAdmitiMatri Postgrad'!$D$35,'%Abs InscriAdmitiMatri Postgrad'!$D$46,'%Abs InscriAdmitiMatri Postgrad'!$D$52)</c:f>
              <c:numCache>
                <c:formatCode>General</c:formatCode>
                <c:ptCount val="6"/>
                <c:pt idx="0">
                  <c:v>207</c:v>
                </c:pt>
                <c:pt idx="1">
                  <c:v>100</c:v>
                </c:pt>
                <c:pt idx="2">
                  <c:v>40</c:v>
                </c:pt>
                <c:pt idx="3">
                  <c:v>51</c:v>
                </c:pt>
                <c:pt idx="4">
                  <c:v>69</c:v>
                </c:pt>
                <c:pt idx="5">
                  <c:v>24</c:v>
                </c:pt>
              </c:numCache>
            </c:numRef>
          </c:val>
          <c:extLst>
            <c:ext xmlns:c16="http://schemas.microsoft.com/office/drawing/2014/chart" uri="{C3380CC4-5D6E-409C-BE32-E72D297353CC}">
              <c16:uniqueId val="{00000001-0F8D-435B-A59B-12A6A89518D1}"/>
            </c:ext>
          </c:extLst>
        </c:ser>
        <c:ser>
          <c:idx val="2"/>
          <c:order val="2"/>
          <c:tx>
            <c:v>MATRICULADOS</c:v>
          </c:tx>
          <c:spPr>
            <a:solidFill>
              <a:schemeClr val="accent4">
                <a:lumMod val="60000"/>
                <a:lumOff val="40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1"/>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('%Abs InscriAdmitiMatri Postgrad'!$B$8,'%Abs InscriAdmitiMatri Postgrad'!$B$18,'%Abs InscriAdmitiMatri Postgrad'!$B$29,'%Abs InscriAdmitiMatri Postgrad'!$B$35,'%Abs InscriAdmitiMatri Postgrad'!$B$46,'%Abs InscriAdmitiMatri Postgrad'!$B$49,'%Abs InscriAdmitiMatri Postgrad'!$B$52)</c15:sqref>
                  </c15:fullRef>
                </c:ext>
              </c:extLst>
              <c:f>('%Abs InscriAdmitiMatri Postgrad'!$B$8,'%Abs InscriAdmitiMatri Postgrad'!$B$18,'%Abs InscriAdmitiMatri Postgrad'!$B$29,'%Abs InscriAdmitiMatri Postgrad'!$B$35,'%Abs InscriAdmitiMatri Postgrad'!$B$46,'%Abs InscriAdmitiMatri Postgrad'!$B$52)</c:f>
              <c:strCache>
                <c:ptCount val="6"/>
                <c:pt idx="0">
                  <c:v>FACULTAD ECONOMIA Y ADMINISTRACIÓN</c:v>
                </c:pt>
                <c:pt idx="1">
                  <c:v>FACULTAD DE EDUCACIÓN</c:v>
                </c:pt>
                <c:pt idx="2">
                  <c:v>FACULTAD DE INGENIERÍA</c:v>
                </c:pt>
                <c:pt idx="3">
                  <c:v>FACULTAD DE SALUD</c:v>
                </c:pt>
                <c:pt idx="4">
                  <c:v>FACULTAD DE CIENCIAS EXACTAS Y NATURALES</c:v>
                </c:pt>
                <c:pt idx="5">
                  <c:v>FACULTAD DE CIENCIAS JURÍDICAS Y POLÍTICAS</c:v>
                </c:pt>
              </c:strCache>
            </c:strRef>
          </c:cat>
          <c:val>
            <c:numRef>
              <c:extLst>
                <c:ext xmlns:c15="http://schemas.microsoft.com/office/drawing/2012/chart" uri="{02D57815-91ED-43cb-92C2-25804820EDAC}">
                  <c15:fullRef>
                    <c15:sqref>('%Abs InscriAdmitiMatri Postgrad'!$E$8,'%Abs InscriAdmitiMatri Postgrad'!$E$18,'%Abs InscriAdmitiMatri Postgrad'!$E$29,'%Abs InscriAdmitiMatri Postgrad'!$E$35,'%Abs InscriAdmitiMatri Postgrad'!$E$46,'%Abs InscriAdmitiMatri Postgrad'!$E$49,'%Abs InscriAdmitiMatri Postgrad'!$E$52)</c15:sqref>
                  </c15:fullRef>
                </c:ext>
              </c:extLst>
              <c:f>('%Abs InscriAdmitiMatri Postgrad'!$E$8,'%Abs InscriAdmitiMatri Postgrad'!$E$18,'%Abs InscriAdmitiMatri Postgrad'!$E$29,'%Abs InscriAdmitiMatri Postgrad'!$E$35,'%Abs InscriAdmitiMatri Postgrad'!$E$46,'%Abs InscriAdmitiMatri Postgrad'!$E$52)</c:f>
              <c:numCache>
                <c:formatCode>General</c:formatCode>
                <c:ptCount val="6"/>
                <c:pt idx="0">
                  <c:v>179</c:v>
                </c:pt>
                <c:pt idx="1">
                  <c:v>97</c:v>
                </c:pt>
                <c:pt idx="2">
                  <c:v>35</c:v>
                </c:pt>
                <c:pt idx="3">
                  <c:v>40</c:v>
                </c:pt>
                <c:pt idx="4">
                  <c:v>63</c:v>
                </c:pt>
                <c:pt idx="5">
                  <c:v>18</c:v>
                </c:pt>
              </c:numCache>
            </c:numRef>
          </c:val>
          <c:extLst>
            <c:ext xmlns:c16="http://schemas.microsoft.com/office/drawing/2014/chart" uri="{C3380CC4-5D6E-409C-BE32-E72D297353CC}">
              <c16:uniqueId val="{00000002-0F8D-435B-A59B-12A6A89518D1}"/>
            </c:ext>
          </c:extLst>
        </c:ser>
        <c:ser>
          <c:idx val="3"/>
          <c:order val="3"/>
          <c:tx>
            <c:strRef>
              <c:f>'%Abs InscriAdmitiMatri Postgrad'!$F$7</c:f>
              <c:strCache>
                <c:ptCount val="1"/>
                <c:pt idx="0">
                  <c:v>%  DE ABSORCIÓN</c:v>
                </c:pt>
              </c:strCache>
            </c:strRef>
          </c:tx>
          <c:spPr>
            <a:noFill/>
            <a:ln>
              <a:noFill/>
            </a:ln>
            <a:effectLst/>
            <a:sp3d/>
          </c:spPr>
          <c:invertIfNegative val="0"/>
          <c:cat>
            <c:strRef>
              <c:extLst>
                <c:ext xmlns:c15="http://schemas.microsoft.com/office/drawing/2012/chart" uri="{02D57815-91ED-43cb-92C2-25804820EDAC}">
                  <c15:fullRef>
                    <c15:sqref>('%Abs InscriAdmitiMatri Postgrad'!$B$8,'%Abs InscriAdmitiMatri Postgrad'!$B$18,'%Abs InscriAdmitiMatri Postgrad'!$B$29,'%Abs InscriAdmitiMatri Postgrad'!$B$35,'%Abs InscriAdmitiMatri Postgrad'!$B$46,'%Abs InscriAdmitiMatri Postgrad'!$B$49,'%Abs InscriAdmitiMatri Postgrad'!$B$52)</c15:sqref>
                  </c15:fullRef>
                </c:ext>
              </c:extLst>
              <c:f>('%Abs InscriAdmitiMatri Postgrad'!$B$8,'%Abs InscriAdmitiMatri Postgrad'!$B$18,'%Abs InscriAdmitiMatri Postgrad'!$B$29,'%Abs InscriAdmitiMatri Postgrad'!$B$35,'%Abs InscriAdmitiMatri Postgrad'!$B$46,'%Abs InscriAdmitiMatri Postgrad'!$B$52)</c:f>
              <c:strCache>
                <c:ptCount val="6"/>
                <c:pt idx="0">
                  <c:v>FACULTAD ECONOMIA Y ADMINISTRACIÓN</c:v>
                </c:pt>
                <c:pt idx="1">
                  <c:v>FACULTAD DE EDUCACIÓN</c:v>
                </c:pt>
                <c:pt idx="2">
                  <c:v>FACULTAD DE INGENIERÍA</c:v>
                </c:pt>
                <c:pt idx="3">
                  <c:v>FACULTAD DE SALUD</c:v>
                </c:pt>
                <c:pt idx="4">
                  <c:v>FACULTAD DE CIENCIAS EXACTAS Y NATURALES</c:v>
                </c:pt>
                <c:pt idx="5">
                  <c:v>FACULTAD DE CIENCIAS JURÍDICAS Y POLÍTICAS</c:v>
                </c:pt>
              </c:strCache>
            </c:strRef>
          </c:cat>
          <c:val>
            <c:numRef>
              <c:extLst>
                <c:ext xmlns:c15="http://schemas.microsoft.com/office/drawing/2012/chart" uri="{02D57815-91ED-43cb-92C2-25804820EDAC}">
                  <c15:fullRef>
                    <c15:sqref>('%Abs InscriAdmitiMatri Postgrad'!$F$8,'%Abs InscriAdmitiMatri Postgrad'!$F$18,'%Abs InscriAdmitiMatri Postgrad'!$F$29,'%Abs InscriAdmitiMatri Postgrad'!$F$35,'%Abs InscriAdmitiMatri Postgrad'!$F$46,'%Abs InscriAdmitiMatri Postgrad'!$F$49,'%Abs InscriAdmitiMatri Postgrad'!$F$52)</c15:sqref>
                  </c15:fullRef>
                </c:ext>
              </c:extLst>
              <c:f>('%Abs InscriAdmitiMatri Postgrad'!$F$8,'%Abs InscriAdmitiMatri Postgrad'!$F$18,'%Abs InscriAdmitiMatri Postgrad'!$F$29,'%Abs InscriAdmitiMatri Postgrad'!$F$35,'%Abs InscriAdmitiMatri Postgrad'!$F$46,'%Abs InscriAdmitiMatri Postgrad'!$F$52)</c:f>
              <c:numCache>
                <c:formatCode>0.00%</c:formatCode>
                <c:ptCount val="6"/>
                <c:pt idx="0">
                  <c:v>0.80995475113122173</c:v>
                </c:pt>
                <c:pt idx="1">
                  <c:v>0.85087719298245612</c:v>
                </c:pt>
                <c:pt idx="2">
                  <c:v>0.74468085106382975</c:v>
                </c:pt>
                <c:pt idx="3">
                  <c:v>5.3763440860215055E-2</c:v>
                </c:pt>
                <c:pt idx="4">
                  <c:v>0.9</c:v>
                </c:pt>
                <c:pt idx="5">
                  <c:v>0.75</c:v>
                </c:pt>
              </c:numCache>
            </c:numRef>
          </c:val>
          <c:extLst>
            <c:ext xmlns:c16="http://schemas.microsoft.com/office/drawing/2014/chart" uri="{C3380CC4-5D6E-409C-BE32-E72D297353CC}">
              <c16:uniqueId val="{00000003-0F8D-435B-A59B-12A6A89518D1}"/>
            </c:ext>
          </c:extLst>
        </c:ser>
        <c:dLbls>
          <c:showLegendKey val="0"/>
          <c:showVal val="0"/>
          <c:showCatName val="0"/>
          <c:showSerName val="0"/>
          <c:showPercent val="0"/>
          <c:showBubbleSize val="0"/>
        </c:dLbls>
        <c:gapWidth val="150"/>
        <c:shape val="box"/>
        <c:axId val="31163136"/>
        <c:axId val="31153152"/>
        <c:axId val="0"/>
      </c:bar3DChart>
      <c:valAx>
        <c:axId val="311531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1163136"/>
        <c:crosses val="autoZero"/>
        <c:crossBetween val="between"/>
      </c:valAx>
      <c:catAx>
        <c:axId val="311631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1153152"/>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'%Abs InscriAdmitiMatri Postgrad'!$C$7</c:f>
              <c:strCache>
                <c:ptCount val="1"/>
                <c:pt idx="0">
                  <c:v>INSCRITOS</c:v>
                </c:pt>
              </c:strCache>
            </c:strRef>
          </c:tx>
          <c:spPr>
            <a:solidFill>
              <a:schemeClr val="accent6">
                <a:lumMod val="60000"/>
                <a:lumOff val="40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1"/>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('%Abs InscriAdmitiMatri Postgrad'!$B$8,'%Abs InscriAdmitiMatri Postgrad'!$B$18,'%Abs InscriAdmitiMatri Postgrad'!$B$29,'%Abs InscriAdmitiMatri Postgrad'!$B$35,'%Abs InscriAdmitiMatri Postgrad'!$B$46,'%Abs InscriAdmitiMatri Postgrad'!$B$49,'%Abs InscriAdmitiMatri Postgrad'!$B$52)</c15:sqref>
                  </c15:fullRef>
                </c:ext>
              </c:extLst>
              <c:f>('%Abs InscriAdmitiMatri Postgrad'!$B$8,'%Abs InscriAdmitiMatri Postgrad'!$B$18,'%Abs InscriAdmitiMatri Postgrad'!$B$29,'%Abs InscriAdmitiMatri Postgrad'!$B$35,'%Abs InscriAdmitiMatri Postgrad'!$B$49)</c:f>
              <c:strCache>
                <c:ptCount val="5"/>
                <c:pt idx="0">
                  <c:v>FACULTAD ECONOMIA Y ADMINISTRACIÓN</c:v>
                </c:pt>
                <c:pt idx="1">
                  <c:v>FACULTAD DE EDUCACIÓN</c:v>
                </c:pt>
                <c:pt idx="2">
                  <c:v>FACULTAD DE INGENIERÍA</c:v>
                </c:pt>
                <c:pt idx="3">
                  <c:v>FACULTAD DE SALUD</c:v>
                </c:pt>
                <c:pt idx="4">
                  <c:v>FACULTAD DE CIENCIAS SOCIALES Y HUMANAS</c:v>
                </c:pt>
              </c:strCache>
            </c:strRef>
          </c:cat>
          <c:val>
            <c:numRef>
              <c:extLst>
                <c:ext xmlns:c15="http://schemas.microsoft.com/office/drawing/2012/chart" uri="{02D57815-91ED-43cb-92C2-25804820EDAC}">
                  <c15:fullRef>
                    <c15:sqref>('%Abs InscriAdmitiMatri Postgrad'!$G$8,'%Abs InscriAdmitiMatri Postgrad'!$G$18,'%Abs InscriAdmitiMatri Postgrad'!$G$29,'%Abs InscriAdmitiMatri Postgrad'!$G$35,'%Abs InscriAdmitiMatri Postgrad'!$G$46,'%Abs InscriAdmitiMatri Postgrad'!$G$49,'%Abs InscriAdmitiMatri Postgrad'!$G$52)</c15:sqref>
                  </c15:fullRef>
                </c:ext>
              </c:extLst>
              <c:f>('%Abs InscriAdmitiMatri Postgrad'!$G$8,'%Abs InscriAdmitiMatri Postgrad'!$G$18,'%Abs InscriAdmitiMatri Postgrad'!$G$29,'%Abs InscriAdmitiMatri Postgrad'!$G$35,'%Abs InscriAdmitiMatri Postgrad'!$G$49)</c:f>
              <c:numCache>
                <c:formatCode>General</c:formatCode>
                <c:ptCount val="5"/>
                <c:pt idx="0">
                  <c:v>49</c:v>
                </c:pt>
                <c:pt idx="1">
                  <c:v>38</c:v>
                </c:pt>
                <c:pt idx="2">
                  <c:v>24</c:v>
                </c:pt>
                <c:pt idx="3">
                  <c:v>0</c:v>
                </c:pt>
                <c:pt idx="4">
                  <c:v>19</c:v>
                </c:pt>
              </c:numCache>
            </c:numRef>
          </c:val>
          <c:extLst>
            <c:ext xmlns:c16="http://schemas.microsoft.com/office/drawing/2014/chart" uri="{C3380CC4-5D6E-409C-BE32-E72D297353CC}">
              <c16:uniqueId val="{00000000-3670-4779-901A-47CFA304B142}"/>
            </c:ext>
          </c:extLst>
        </c:ser>
        <c:ser>
          <c:idx val="1"/>
          <c:order val="1"/>
          <c:tx>
            <c:strRef>
              <c:f>'%Abs InscriAdmitiMatri Postgrad'!$D$7</c:f>
              <c:strCache>
                <c:ptCount val="1"/>
                <c:pt idx="0">
                  <c:v>ADMITIDOS</c:v>
                </c:pt>
              </c:strCache>
            </c:strRef>
          </c:tx>
          <c:spPr>
            <a:solidFill>
              <a:schemeClr val="accent4">
                <a:lumMod val="60000"/>
                <a:lumOff val="40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1"/>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('%Abs InscriAdmitiMatri Postgrad'!$B$8,'%Abs InscriAdmitiMatri Postgrad'!$B$18,'%Abs InscriAdmitiMatri Postgrad'!$B$29,'%Abs InscriAdmitiMatri Postgrad'!$B$35,'%Abs InscriAdmitiMatri Postgrad'!$B$46,'%Abs InscriAdmitiMatri Postgrad'!$B$49,'%Abs InscriAdmitiMatri Postgrad'!$B$52)</c15:sqref>
                  </c15:fullRef>
                </c:ext>
              </c:extLst>
              <c:f>('%Abs InscriAdmitiMatri Postgrad'!$B$8,'%Abs InscriAdmitiMatri Postgrad'!$B$18,'%Abs InscriAdmitiMatri Postgrad'!$B$29,'%Abs InscriAdmitiMatri Postgrad'!$B$35,'%Abs InscriAdmitiMatri Postgrad'!$B$49)</c:f>
              <c:strCache>
                <c:ptCount val="5"/>
                <c:pt idx="0">
                  <c:v>FACULTAD ECONOMIA Y ADMINISTRACIÓN</c:v>
                </c:pt>
                <c:pt idx="1">
                  <c:v>FACULTAD DE EDUCACIÓN</c:v>
                </c:pt>
                <c:pt idx="2">
                  <c:v>FACULTAD DE INGENIERÍA</c:v>
                </c:pt>
                <c:pt idx="3">
                  <c:v>FACULTAD DE SALUD</c:v>
                </c:pt>
                <c:pt idx="4">
                  <c:v>FACULTAD DE CIENCIAS SOCIALES Y HUMANAS</c:v>
                </c:pt>
              </c:strCache>
            </c:strRef>
          </c:cat>
          <c:val>
            <c:numRef>
              <c:extLst>
                <c:ext xmlns:c15="http://schemas.microsoft.com/office/drawing/2012/chart" uri="{02D57815-91ED-43cb-92C2-25804820EDAC}">
                  <c15:fullRef>
                    <c15:sqref>('%Abs InscriAdmitiMatri Postgrad'!$H$8,'%Abs InscriAdmitiMatri Postgrad'!$H$18,'%Abs InscriAdmitiMatri Postgrad'!$H$29,'%Abs InscriAdmitiMatri Postgrad'!$H$35,'%Abs InscriAdmitiMatri Postgrad'!$H$46,'%Abs InscriAdmitiMatri Postgrad'!$H$49,'%Abs InscriAdmitiMatri Postgrad'!$H$52)</c15:sqref>
                  </c15:fullRef>
                </c:ext>
              </c:extLst>
              <c:f>('%Abs InscriAdmitiMatri Postgrad'!$H$8,'%Abs InscriAdmitiMatri Postgrad'!$H$18,'%Abs InscriAdmitiMatri Postgrad'!$H$29,'%Abs InscriAdmitiMatri Postgrad'!$H$35,'%Abs InscriAdmitiMatri Postgrad'!$H$49)</c:f>
              <c:numCache>
                <c:formatCode>General</c:formatCode>
                <c:ptCount val="5"/>
                <c:pt idx="0">
                  <c:v>49</c:v>
                </c:pt>
                <c:pt idx="1">
                  <c:v>35</c:v>
                </c:pt>
                <c:pt idx="2">
                  <c:v>17</c:v>
                </c:pt>
                <c:pt idx="3">
                  <c:v>0</c:v>
                </c:pt>
                <c:pt idx="4">
                  <c:v>18</c:v>
                </c:pt>
              </c:numCache>
            </c:numRef>
          </c:val>
          <c:extLst>
            <c:ext xmlns:c16="http://schemas.microsoft.com/office/drawing/2014/chart" uri="{C3380CC4-5D6E-409C-BE32-E72D297353CC}">
              <c16:uniqueId val="{00000001-3670-4779-901A-47CFA304B142}"/>
            </c:ext>
          </c:extLst>
        </c:ser>
        <c:ser>
          <c:idx val="2"/>
          <c:order val="2"/>
          <c:tx>
            <c:v>MATRICULADOS</c:v>
          </c:tx>
          <c:spPr>
            <a:solidFill>
              <a:schemeClr val="accent2">
                <a:lumMod val="60000"/>
                <a:lumOff val="40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1"/>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('%Abs InscriAdmitiMatri Postgrad'!$B$8,'%Abs InscriAdmitiMatri Postgrad'!$B$18,'%Abs InscriAdmitiMatri Postgrad'!$B$29,'%Abs InscriAdmitiMatri Postgrad'!$B$35,'%Abs InscriAdmitiMatri Postgrad'!$B$46,'%Abs InscriAdmitiMatri Postgrad'!$B$49,'%Abs InscriAdmitiMatri Postgrad'!$B$52)</c15:sqref>
                  </c15:fullRef>
                </c:ext>
              </c:extLst>
              <c:f>('%Abs InscriAdmitiMatri Postgrad'!$B$8,'%Abs InscriAdmitiMatri Postgrad'!$B$18,'%Abs InscriAdmitiMatri Postgrad'!$B$29,'%Abs InscriAdmitiMatri Postgrad'!$B$35,'%Abs InscriAdmitiMatri Postgrad'!$B$49)</c:f>
              <c:strCache>
                <c:ptCount val="5"/>
                <c:pt idx="0">
                  <c:v>FACULTAD ECONOMIA Y ADMINISTRACIÓN</c:v>
                </c:pt>
                <c:pt idx="1">
                  <c:v>FACULTAD DE EDUCACIÓN</c:v>
                </c:pt>
                <c:pt idx="2">
                  <c:v>FACULTAD DE INGENIERÍA</c:v>
                </c:pt>
                <c:pt idx="3">
                  <c:v>FACULTAD DE SALUD</c:v>
                </c:pt>
                <c:pt idx="4">
                  <c:v>FACULTAD DE CIENCIAS SOCIALES Y HUMANAS</c:v>
                </c:pt>
              </c:strCache>
            </c:strRef>
          </c:cat>
          <c:val>
            <c:numRef>
              <c:extLst>
                <c:ext xmlns:c15="http://schemas.microsoft.com/office/drawing/2012/chart" uri="{02D57815-91ED-43cb-92C2-25804820EDAC}">
                  <c15:fullRef>
                    <c15:sqref>('%Abs InscriAdmitiMatri Postgrad'!$I$8,'%Abs InscriAdmitiMatri Postgrad'!$I$18,'%Abs InscriAdmitiMatri Postgrad'!$I$29,'%Abs InscriAdmitiMatri Postgrad'!$I$35,'%Abs InscriAdmitiMatri Postgrad'!$I$46,'%Abs InscriAdmitiMatri Postgrad'!$I$49,'%Abs InscriAdmitiMatri Postgrad'!$I$52)</c15:sqref>
                  </c15:fullRef>
                </c:ext>
              </c:extLst>
              <c:f>('%Abs InscriAdmitiMatri Postgrad'!$I$8,'%Abs InscriAdmitiMatri Postgrad'!$I$18,'%Abs InscriAdmitiMatri Postgrad'!$I$29,'%Abs InscriAdmitiMatri Postgrad'!$I$35,'%Abs InscriAdmitiMatri Postgrad'!$I$49)</c:f>
              <c:numCache>
                <c:formatCode>General</c:formatCode>
                <c:ptCount val="5"/>
                <c:pt idx="0">
                  <c:v>42</c:v>
                </c:pt>
                <c:pt idx="1">
                  <c:v>28</c:v>
                </c:pt>
                <c:pt idx="2">
                  <c:v>5</c:v>
                </c:pt>
                <c:pt idx="3">
                  <c:v>4</c:v>
                </c:pt>
                <c:pt idx="4">
                  <c:v>17</c:v>
                </c:pt>
              </c:numCache>
            </c:numRef>
          </c:val>
          <c:extLst>
            <c:ext xmlns:c16="http://schemas.microsoft.com/office/drawing/2014/chart" uri="{C3380CC4-5D6E-409C-BE32-E72D297353CC}">
              <c16:uniqueId val="{00000002-3670-4779-901A-47CFA304B142}"/>
            </c:ext>
          </c:extLst>
        </c:ser>
        <c:ser>
          <c:idx val="3"/>
          <c:order val="3"/>
          <c:tx>
            <c:strRef>
              <c:f>'%Abs InscriAdmitiMatri Postgrad'!$F$7</c:f>
              <c:strCache>
                <c:ptCount val="1"/>
                <c:pt idx="0">
                  <c:v>%  DE ABSORCIÓN</c:v>
                </c:pt>
              </c:strCache>
            </c:strRef>
          </c:tx>
          <c:spPr>
            <a:noFill/>
            <a:ln>
              <a:noFill/>
            </a:ln>
            <a:effectLst/>
            <a:sp3d/>
          </c:spPr>
          <c:invertIfNegative val="0"/>
          <c:cat>
            <c:strRef>
              <c:extLst>
                <c:ext xmlns:c15="http://schemas.microsoft.com/office/drawing/2012/chart" uri="{02D57815-91ED-43cb-92C2-25804820EDAC}">
                  <c15:fullRef>
                    <c15:sqref>('%Abs InscriAdmitiMatri Postgrad'!$B$8,'%Abs InscriAdmitiMatri Postgrad'!$B$18,'%Abs InscriAdmitiMatri Postgrad'!$B$29,'%Abs InscriAdmitiMatri Postgrad'!$B$35,'%Abs InscriAdmitiMatri Postgrad'!$B$46,'%Abs InscriAdmitiMatri Postgrad'!$B$49,'%Abs InscriAdmitiMatri Postgrad'!$B$52)</c15:sqref>
                  </c15:fullRef>
                </c:ext>
              </c:extLst>
              <c:f>('%Abs InscriAdmitiMatri Postgrad'!$B$8,'%Abs InscriAdmitiMatri Postgrad'!$B$18,'%Abs InscriAdmitiMatri Postgrad'!$B$29,'%Abs InscriAdmitiMatri Postgrad'!$B$35,'%Abs InscriAdmitiMatri Postgrad'!$B$49)</c:f>
              <c:strCache>
                <c:ptCount val="5"/>
                <c:pt idx="0">
                  <c:v>FACULTAD ECONOMIA Y ADMINISTRACIÓN</c:v>
                </c:pt>
                <c:pt idx="1">
                  <c:v>FACULTAD DE EDUCACIÓN</c:v>
                </c:pt>
                <c:pt idx="2">
                  <c:v>FACULTAD DE INGENIERÍA</c:v>
                </c:pt>
                <c:pt idx="3">
                  <c:v>FACULTAD DE SALUD</c:v>
                </c:pt>
                <c:pt idx="4">
                  <c:v>FACULTAD DE CIENCIAS SOCIALES Y HUMANAS</c:v>
                </c:pt>
              </c:strCache>
            </c:strRef>
          </c:cat>
          <c:val>
            <c:numRef>
              <c:extLst>
                <c:ext xmlns:c15="http://schemas.microsoft.com/office/drawing/2012/chart" uri="{02D57815-91ED-43cb-92C2-25804820EDAC}">
                  <c15:fullRef>
                    <c15:sqref>('%Abs InscriAdmitiMatri Postgrad'!$J$8,'%Abs InscriAdmitiMatri Postgrad'!$J$18,'%Abs InscriAdmitiMatri Postgrad'!$J$29,'%Abs InscriAdmitiMatri Postgrad'!$J$35,'%Abs InscriAdmitiMatri Postgrad'!$J$46,'%Abs InscriAdmitiMatri Postgrad'!$J$49,'%Abs InscriAdmitiMatri Postgrad'!$J$52)</c15:sqref>
                  </c15:fullRef>
                </c:ext>
              </c:extLst>
              <c:f>('%Abs InscriAdmitiMatri Postgrad'!$J$8,'%Abs InscriAdmitiMatri Postgrad'!$J$18,'%Abs InscriAdmitiMatri Postgrad'!$J$29,'%Abs InscriAdmitiMatri Postgrad'!$J$35,'%Abs InscriAdmitiMatri Postgrad'!$J$49)</c:f>
              <c:numCache>
                <c:formatCode>0.00%</c:formatCode>
                <c:ptCount val="5"/>
                <c:pt idx="0">
                  <c:v>0.8571428571428571</c:v>
                </c:pt>
                <c:pt idx="1">
                  <c:v>0.73684210526315785</c:v>
                </c:pt>
                <c:pt idx="2">
                  <c:v>0.20833333333333334</c:v>
                </c:pt>
                <c:pt idx="3">
                  <c:v>0</c:v>
                </c:pt>
                <c:pt idx="4">
                  <c:v>0.89473684210526316</c:v>
                </c:pt>
              </c:numCache>
            </c:numRef>
          </c:val>
          <c:extLst>
            <c:ext xmlns:c16="http://schemas.microsoft.com/office/drawing/2014/chart" uri="{C3380CC4-5D6E-409C-BE32-E72D297353CC}">
              <c16:uniqueId val="{00000003-3670-4779-901A-47CFA304B142}"/>
            </c:ext>
          </c:extLst>
        </c:ser>
        <c:dLbls>
          <c:showLegendKey val="0"/>
          <c:showVal val="0"/>
          <c:showCatName val="0"/>
          <c:showSerName val="0"/>
          <c:showPercent val="0"/>
          <c:showBubbleSize val="0"/>
        </c:dLbls>
        <c:gapWidth val="150"/>
        <c:shape val="box"/>
        <c:axId val="31733632"/>
        <c:axId val="31732096"/>
        <c:axId val="0"/>
      </c:bar3DChart>
      <c:valAx>
        <c:axId val="31732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1733632"/>
        <c:crosses val="autoZero"/>
        <c:crossBetween val="between"/>
      </c:valAx>
      <c:catAx>
        <c:axId val="317336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1732096"/>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w="25400">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 # Estudiantes</c:v>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Pt>
            <c:idx val="0"/>
            <c:invertIfNegative val="0"/>
            <c:bubble3D val="0"/>
            <c:spPr>
              <a:solidFill>
                <a:schemeClr val="accent2">
                  <a:lumMod val="60000"/>
                  <a:lumOff val="4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8-9EFB-4205-9504-A6D1FDE6C27F}"/>
              </c:ext>
            </c:extLst>
          </c:dPt>
          <c:dPt>
            <c:idx val="2"/>
            <c:invertIfNegative val="0"/>
            <c:bubble3D val="0"/>
            <c:spPr>
              <a:solidFill>
                <a:schemeClr val="accent2">
                  <a:lumMod val="60000"/>
                  <a:lumOff val="4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9-9EFB-4205-9504-A6D1FDE6C27F}"/>
              </c:ext>
            </c:extLst>
          </c:dPt>
          <c:dLbls>
            <c:dLbl>
              <c:idx val="0"/>
              <c:layout>
                <c:manualLayout>
                  <c:x val="-2.9919411165548171E-17"/>
                  <c:y val="0.10309278350515463"/>
                </c:manualLayout>
              </c:layout>
              <c:tx>
                <c:rich>
                  <a:bodyPr/>
                  <a:lstStyle/>
                  <a:p>
                    <a:fld id="{D698835E-BA2F-468A-9AD2-259402502320}" type="CELLRANGE">
                      <a:rPr lang="en-US" baseline="0"/>
                      <a:pPr/>
                      <a:t>[CELLRANGE]</a:t>
                    </a:fld>
                    <a:r>
                      <a:rPr lang="en-US" baseline="0"/>
                      <a:t>
</a:t>
                    </a:r>
                    <a:fld id="{19B7FD3C-6CF6-49FD-A93A-C89FA0379DD3}"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9EFB-4205-9504-A6D1FDE6C27F}"/>
                </c:ext>
              </c:extLst>
            </c:dLbl>
            <c:dLbl>
              <c:idx val="1"/>
              <c:layout>
                <c:manualLayout>
                  <c:x val="1.6319867343894043E-3"/>
                  <c:y val="0.10996563573883159"/>
                </c:manualLayout>
              </c:layout>
              <c:tx>
                <c:rich>
                  <a:bodyPr/>
                  <a:lstStyle/>
                  <a:p>
                    <a:fld id="{58C14075-9260-4AC5-8841-9A283366AB8B}" type="CELLRANGE">
                      <a:rPr lang="en-US" baseline="0"/>
                      <a:pPr/>
                      <a:t>[CELLRANGE]</a:t>
                    </a:fld>
                    <a:r>
                      <a:rPr lang="en-US" baseline="0"/>
                      <a:t>
</a:t>
                    </a:r>
                    <a:fld id="{759060FE-D430-4AFF-98C2-5D521A21BCB6}"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EFB-4205-9504-A6D1FDE6C27F}"/>
                </c:ext>
              </c:extLst>
            </c:dLbl>
            <c:dLbl>
              <c:idx val="2"/>
              <c:layout>
                <c:manualLayout>
                  <c:x val="-1.1967764466219269E-16"/>
                  <c:y val="0.1134020618556701"/>
                </c:manualLayout>
              </c:layout>
              <c:tx>
                <c:rich>
                  <a:bodyPr/>
                  <a:lstStyle/>
                  <a:p>
                    <a:fld id="{15140B0A-AE5C-4722-8B7A-57127B43A781}" type="CELLRANGE">
                      <a:rPr lang="en-US" baseline="0"/>
                      <a:pPr/>
                      <a:t>[CELLRANGE]</a:t>
                    </a:fld>
                    <a:r>
                      <a:rPr lang="en-US" baseline="0"/>
                      <a:t>
</a:t>
                    </a:r>
                    <a:fld id="{4369FEB8-0C3F-4899-A9C4-33CD3AA666C0}"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EFB-4205-9504-A6D1FDE6C27F}"/>
                </c:ext>
              </c:extLst>
            </c:dLbl>
            <c:dLbl>
              <c:idx val="3"/>
              <c:layout>
                <c:manualLayout>
                  <c:x val="0"/>
                  <c:y val="0.11340206185566998"/>
                </c:manualLayout>
              </c:layout>
              <c:tx>
                <c:rich>
                  <a:bodyPr/>
                  <a:lstStyle/>
                  <a:p>
                    <a:fld id="{C77069A6-90D3-48F5-9A29-269CA39B3D1C}" type="CELLRANGE">
                      <a:rPr lang="en-US" baseline="0"/>
                      <a:pPr/>
                      <a:t>[CELLRANGE]</a:t>
                    </a:fld>
                    <a:r>
                      <a:rPr lang="en-US" baseline="0"/>
                      <a:t>
</a:t>
                    </a:r>
                    <a:fld id="{C8A9C8F7-9713-4961-B188-B680D4DB9966}"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EFB-4205-9504-A6D1FDE6C2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InscritosMatriculaGeneroPregrad!$C$7:$G$8</c:f>
              <c:multiLvlStrCache>
                <c:ptCount val="5"/>
                <c:lvl>
                  <c:pt idx="0">
                    <c:v>Mujeres</c:v>
                  </c:pt>
                  <c:pt idx="1">
                    <c:v>Hombres</c:v>
                  </c:pt>
                  <c:pt idx="2">
                    <c:v>Mujeres</c:v>
                  </c:pt>
                  <c:pt idx="3">
                    <c:v>Hombres</c:v>
                  </c:pt>
                </c:lvl>
                <c:lvl>
                  <c:pt idx="0">
                    <c:v>INSCRITOS</c:v>
                  </c:pt>
                  <c:pt idx="2">
                    <c:v>MATRICULADOS POR PRIMERA VEZ</c:v>
                  </c:pt>
                  <c:pt idx="4">
                    <c:v>%  DE ABSORCIÓN</c:v>
                  </c:pt>
                </c:lvl>
              </c:multiLvlStrCache>
            </c:multiLvlStrRef>
          </c:cat>
          <c:val>
            <c:numRef>
              <c:f>InscritosMatriculaGeneroPregrad!$C$65:$F$65</c:f>
              <c:numCache>
                <c:formatCode>General</c:formatCode>
                <c:ptCount val="4"/>
                <c:pt idx="0">
                  <c:v>2155</c:v>
                </c:pt>
                <c:pt idx="1">
                  <c:v>2007</c:v>
                </c:pt>
                <c:pt idx="2">
                  <c:v>951</c:v>
                </c:pt>
                <c:pt idx="3">
                  <c:v>919</c:v>
                </c:pt>
              </c:numCache>
            </c:numRef>
          </c:val>
          <c:extLst>
            <c:ext xmlns:c15="http://schemas.microsoft.com/office/drawing/2012/chart" uri="{02D57815-91ED-43cb-92C2-25804820EDAC}">
              <c15:datalabelsRange>
                <c15:f>InscritosMatriculaGeneroPregrad!$C$66:$F$66</c15:f>
                <c15:dlblRangeCache>
                  <c:ptCount val="4"/>
                  <c:pt idx="0">
                    <c:v>51,78%</c:v>
                  </c:pt>
                  <c:pt idx="1">
                    <c:v>48,22%</c:v>
                  </c:pt>
                  <c:pt idx="2">
                    <c:v>50,86%</c:v>
                  </c:pt>
                  <c:pt idx="3">
                    <c:v>49,14%</c:v>
                  </c:pt>
                </c15:dlblRangeCache>
              </c15:datalabelsRange>
            </c:ext>
            <c:ext xmlns:c16="http://schemas.microsoft.com/office/drawing/2014/chart" uri="{C3380CC4-5D6E-409C-BE32-E72D297353CC}">
              <c16:uniqueId val="{00000000-9EFB-4205-9504-A6D1FDE6C27F}"/>
            </c:ext>
          </c:extLst>
        </c:ser>
        <c:dLbls>
          <c:showLegendKey val="0"/>
          <c:showVal val="1"/>
          <c:showCatName val="0"/>
          <c:showSerName val="0"/>
          <c:showPercent val="0"/>
          <c:showBubbleSize val="0"/>
        </c:dLbls>
        <c:gapWidth val="150"/>
        <c:gapDepth val="90"/>
        <c:shape val="box"/>
        <c:axId val="31455872"/>
        <c:axId val="32061696"/>
        <c:axId val="0"/>
        <c:extLst/>
      </c:bar3DChart>
      <c:catAx>
        <c:axId val="31455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061696"/>
        <c:crosses val="autoZero"/>
        <c:auto val="1"/>
        <c:lblAlgn val="ctr"/>
        <c:lblOffset val="100"/>
        <c:noMultiLvlLbl val="0"/>
      </c:catAx>
      <c:valAx>
        <c:axId val="320616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CO"/>
                  <a:t>Estudiantes</a:t>
                </a:r>
                <a:r>
                  <a:rPr lang="es-CO" baseline="0"/>
                  <a:t> Egresados</a:t>
                </a:r>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1455872"/>
        <c:crosses val="autoZero"/>
        <c:crossBetween val="between"/>
        <c:majorUnit val="300"/>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w="25400">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 # Estudiantes</c:v>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Pt>
            <c:idx val="0"/>
            <c:invertIfNegative val="0"/>
            <c:bubble3D val="0"/>
            <c:spPr>
              <a:solidFill>
                <a:schemeClr val="accent2">
                  <a:lumMod val="60000"/>
                  <a:lumOff val="4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1-74A4-4676-99BC-3872AA7295D3}"/>
              </c:ext>
            </c:extLst>
          </c:dPt>
          <c:dPt>
            <c:idx val="2"/>
            <c:invertIfNegative val="0"/>
            <c:bubble3D val="0"/>
            <c:spPr>
              <a:solidFill>
                <a:schemeClr val="accent2">
                  <a:lumMod val="60000"/>
                  <a:lumOff val="4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3-74A4-4676-99BC-3872AA7295D3}"/>
              </c:ext>
            </c:extLst>
          </c:dPt>
          <c:dLbls>
            <c:dLbl>
              <c:idx val="0"/>
              <c:layout>
                <c:manualLayout>
                  <c:x val="-1.6319867343894342E-3"/>
                  <c:y val="0.10996563573883161"/>
                </c:manualLayout>
              </c:layout>
              <c:tx>
                <c:rich>
                  <a:bodyPr/>
                  <a:lstStyle/>
                  <a:p>
                    <a:fld id="{DD5E1218-E08D-4DA7-AEAC-0BCC0ADF8C0A}" type="CELLRANGE">
                      <a:rPr lang="en-US" baseline="0"/>
                      <a:pPr/>
                      <a:t>[CELLRANGE]</a:t>
                    </a:fld>
                    <a:r>
                      <a:rPr lang="en-US" baseline="0"/>
                      <a:t>
</a:t>
                    </a:r>
                    <a:fld id="{BF6579F3-6F57-4897-8D08-2534FE831597}"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74A4-4676-99BC-3872AA7295D3}"/>
                </c:ext>
              </c:extLst>
            </c:dLbl>
            <c:dLbl>
              <c:idx val="1"/>
              <c:layout>
                <c:manualLayout>
                  <c:x val="-3.2639734687788685E-3"/>
                  <c:y val="0.1134020618556701"/>
                </c:manualLayout>
              </c:layout>
              <c:tx>
                <c:rich>
                  <a:bodyPr/>
                  <a:lstStyle/>
                  <a:p>
                    <a:fld id="{AA08AC6D-6098-4264-9068-6E8CDFDACCBF}" type="CELLRANGE">
                      <a:rPr lang="en-US" baseline="0"/>
                      <a:pPr/>
                      <a:t>[CELLRANGE]</a:t>
                    </a:fld>
                    <a:r>
                      <a:rPr lang="en-US" baseline="0"/>
                      <a:t>
</a:t>
                    </a:r>
                    <a:fld id="{28209975-B1DF-4632-AD4A-95E05ECFF951}"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74A4-4676-99BC-3872AA7295D3}"/>
                </c:ext>
              </c:extLst>
            </c:dLbl>
            <c:dLbl>
              <c:idx val="2"/>
              <c:layout>
                <c:manualLayout>
                  <c:x val="-1.6319867343894043E-3"/>
                  <c:y val="0.11340206185567003"/>
                </c:manualLayout>
              </c:layout>
              <c:tx>
                <c:rich>
                  <a:bodyPr/>
                  <a:lstStyle/>
                  <a:p>
                    <a:fld id="{835A42B4-6C4D-4E9F-908D-7D6FD8B9FE1D}" type="CELLRANGE">
                      <a:rPr lang="en-US" baseline="0"/>
                      <a:pPr/>
                      <a:t>[CELLRANGE]</a:t>
                    </a:fld>
                    <a:r>
                      <a:rPr lang="en-US" baseline="0"/>
                      <a:t>
</a:t>
                    </a:r>
                    <a:fld id="{95CC462B-8555-45E7-8FD2-9C648A68EC9C}"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74A4-4676-99BC-3872AA7295D3}"/>
                </c:ext>
              </c:extLst>
            </c:dLbl>
            <c:dLbl>
              <c:idx val="3"/>
              <c:layout>
                <c:manualLayout>
                  <c:x val="0"/>
                  <c:y val="0.11340206185566998"/>
                </c:manualLayout>
              </c:layout>
              <c:tx>
                <c:rich>
                  <a:bodyPr/>
                  <a:lstStyle/>
                  <a:p>
                    <a:fld id="{531A83D9-96C6-4E54-AE6A-A607831EC870}" type="CELLRANGE">
                      <a:rPr lang="en-US" baseline="0"/>
                      <a:pPr/>
                      <a:t>[CELLRANGE]</a:t>
                    </a:fld>
                    <a:r>
                      <a:rPr lang="en-US" baseline="0"/>
                      <a:t>
</a:t>
                    </a:r>
                    <a:fld id="{3C24F695-F859-4CED-BF13-528F034ABD94}"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74A4-4676-99BC-3872AA7295D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InscritosMatriculaGeneroPregrad!$C$7:$G$8</c:f>
              <c:multiLvlStrCache>
                <c:ptCount val="5"/>
                <c:lvl>
                  <c:pt idx="0">
                    <c:v>Mujeres</c:v>
                  </c:pt>
                  <c:pt idx="1">
                    <c:v>Hombres</c:v>
                  </c:pt>
                  <c:pt idx="2">
                    <c:v>Mujeres</c:v>
                  </c:pt>
                  <c:pt idx="3">
                    <c:v>Hombres</c:v>
                  </c:pt>
                </c:lvl>
                <c:lvl>
                  <c:pt idx="0">
                    <c:v>INSCRITOS</c:v>
                  </c:pt>
                  <c:pt idx="2">
                    <c:v>MATRICULADOS POR PRIMERA VEZ</c:v>
                  </c:pt>
                  <c:pt idx="4">
                    <c:v>%  DE ABSORCIÓN</c:v>
                  </c:pt>
                </c:lvl>
              </c:multiLvlStrCache>
            </c:multiLvlStrRef>
          </c:cat>
          <c:val>
            <c:numRef>
              <c:f>InscritosMatriculaGeneroPregrad!$H$65:$K$65</c:f>
              <c:numCache>
                <c:formatCode>General</c:formatCode>
                <c:ptCount val="4"/>
                <c:pt idx="0">
                  <c:v>1134</c:v>
                </c:pt>
                <c:pt idx="1">
                  <c:v>1089</c:v>
                </c:pt>
                <c:pt idx="2">
                  <c:v>701</c:v>
                </c:pt>
                <c:pt idx="3">
                  <c:v>735</c:v>
                </c:pt>
              </c:numCache>
            </c:numRef>
          </c:val>
          <c:extLst>
            <c:ext xmlns:c15="http://schemas.microsoft.com/office/drawing/2012/chart" uri="{02D57815-91ED-43cb-92C2-25804820EDAC}">
              <c15:datalabelsRange>
                <c15:f>InscritosMatriculaGeneroPregrad!$H$66:$K$66</c15:f>
                <c15:dlblRangeCache>
                  <c:ptCount val="4"/>
                  <c:pt idx="0">
                    <c:v>51,01%</c:v>
                  </c:pt>
                  <c:pt idx="1">
                    <c:v>48,99%</c:v>
                  </c:pt>
                  <c:pt idx="2">
                    <c:v>48,82%</c:v>
                  </c:pt>
                  <c:pt idx="3">
                    <c:v>51,18%</c:v>
                  </c:pt>
                </c15:dlblRangeCache>
              </c15:datalabelsRange>
            </c:ext>
            <c:ext xmlns:c16="http://schemas.microsoft.com/office/drawing/2014/chart" uri="{C3380CC4-5D6E-409C-BE32-E72D297353CC}">
              <c16:uniqueId val="{00000006-74A4-4676-99BC-3872AA7295D3}"/>
            </c:ext>
          </c:extLst>
        </c:ser>
        <c:dLbls>
          <c:showLegendKey val="0"/>
          <c:showVal val="1"/>
          <c:showCatName val="0"/>
          <c:showSerName val="0"/>
          <c:showPercent val="0"/>
          <c:showBubbleSize val="0"/>
        </c:dLbls>
        <c:gapWidth val="150"/>
        <c:gapDepth val="90"/>
        <c:shape val="box"/>
        <c:axId val="31835264"/>
        <c:axId val="32097024"/>
        <c:axId val="0"/>
        <c:extLst/>
      </c:bar3DChart>
      <c:catAx>
        <c:axId val="318352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097024"/>
        <c:crosses val="autoZero"/>
        <c:auto val="1"/>
        <c:lblAlgn val="ctr"/>
        <c:lblOffset val="100"/>
        <c:noMultiLvlLbl val="0"/>
      </c:catAx>
      <c:valAx>
        <c:axId val="3209702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CO"/>
                  <a:t>Estudiantes</a:t>
                </a:r>
                <a:r>
                  <a:rPr lang="es-CO" baseline="0"/>
                  <a:t> Egresados</a:t>
                </a:r>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1835264"/>
        <c:crosses val="autoZero"/>
        <c:crossBetween val="between"/>
        <c:majorUnit val="200"/>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w="25400">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 # Estudiantes</c:v>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Pt>
            <c:idx val="0"/>
            <c:invertIfNegative val="0"/>
            <c:bubble3D val="0"/>
            <c:spPr>
              <a:solidFill>
                <a:schemeClr val="accent2">
                  <a:lumMod val="60000"/>
                  <a:lumOff val="4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1-01E1-42E3-8B61-3F73F40E30E1}"/>
              </c:ext>
            </c:extLst>
          </c:dPt>
          <c:dPt>
            <c:idx val="2"/>
            <c:invertIfNegative val="0"/>
            <c:bubble3D val="0"/>
            <c:spPr>
              <a:solidFill>
                <a:schemeClr val="accent2">
                  <a:lumMod val="60000"/>
                  <a:lumOff val="4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3-01E1-42E3-8B61-3F73F40E30E1}"/>
              </c:ext>
            </c:extLst>
          </c:dPt>
          <c:dLbls>
            <c:dLbl>
              <c:idx val="0"/>
              <c:layout>
                <c:manualLayout>
                  <c:x val="-2.8996628742348858E-3"/>
                  <c:y val="0.11821851973329377"/>
                </c:manualLayout>
              </c:layout>
              <c:tx>
                <c:rich>
                  <a:bodyPr/>
                  <a:lstStyle/>
                  <a:p>
                    <a:fld id="{69DBB46B-408C-4D8B-BF48-CEDE2DFA40B0}" type="CELLRANGE">
                      <a:rPr lang="en-US" baseline="0"/>
                      <a:pPr/>
                      <a:t>[CELLRANGE]</a:t>
                    </a:fld>
                    <a:r>
                      <a:rPr lang="en-US" baseline="0"/>
                      <a:t>
</a:t>
                    </a:r>
                    <a:fld id="{439B8938-9037-4498-8D52-7D4A9A3A0C2A}"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01E1-42E3-8B61-3F73F40E30E1}"/>
                </c:ext>
              </c:extLst>
            </c:dLbl>
            <c:dLbl>
              <c:idx val="1"/>
              <c:layout>
                <c:manualLayout>
                  <c:x val="0"/>
                  <c:y val="0.11126448916074708"/>
                </c:manualLayout>
              </c:layout>
              <c:tx>
                <c:rich>
                  <a:bodyPr/>
                  <a:lstStyle/>
                  <a:p>
                    <a:fld id="{D2998559-2132-49A3-819C-D973D7578940}" type="CELLRANGE">
                      <a:rPr lang="en-US" baseline="0"/>
                      <a:pPr/>
                      <a:t>[CELLRANGE]</a:t>
                    </a:fld>
                    <a:r>
                      <a:rPr lang="en-US" baseline="0"/>
                      <a:t>
</a:t>
                    </a:r>
                    <a:fld id="{1CAC679E-B1DF-499E-9004-B1DEE7D43451}"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01E1-42E3-8B61-3F73F40E30E1}"/>
                </c:ext>
              </c:extLst>
            </c:dLbl>
            <c:dLbl>
              <c:idx val="2"/>
              <c:layout>
                <c:manualLayout>
                  <c:x val="0"/>
                  <c:y val="0.11474150444702041"/>
                </c:manualLayout>
              </c:layout>
              <c:tx>
                <c:rich>
                  <a:bodyPr/>
                  <a:lstStyle/>
                  <a:p>
                    <a:fld id="{F1BE3A86-CC21-4D5E-8DA7-A01315CFE6E0}" type="CELLRANGE">
                      <a:rPr lang="en-US" baseline="0"/>
                      <a:pPr/>
                      <a:t>[CELLRANGE]</a:t>
                    </a:fld>
                    <a:r>
                      <a:rPr lang="en-US" baseline="0"/>
                      <a:t>
</a:t>
                    </a:r>
                    <a:fld id="{CC258021-019A-49E5-96BB-56423F0988E3}"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01E1-42E3-8B61-3F73F40E30E1}"/>
                </c:ext>
              </c:extLst>
            </c:dLbl>
            <c:dLbl>
              <c:idx val="3"/>
              <c:layout>
                <c:manualLayout>
                  <c:x val="-1.0631974384052568E-16"/>
                  <c:y val="0.10431045858820037"/>
                </c:manualLayout>
              </c:layout>
              <c:tx>
                <c:rich>
                  <a:bodyPr/>
                  <a:lstStyle/>
                  <a:p>
                    <a:fld id="{B2FA5066-B97D-4596-8FAC-A729F59403EE}" type="CELLRANGE">
                      <a:rPr lang="en-US" baseline="0"/>
                      <a:pPr/>
                      <a:t>[CELLRANGE]</a:t>
                    </a:fld>
                    <a:r>
                      <a:rPr lang="en-US" baseline="0"/>
                      <a:t>
</a:t>
                    </a:r>
                    <a:fld id="{998BDA8B-B09B-4B72-9B19-04303588F56D}"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01E1-42E3-8B61-3F73F40E30E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InscritosMatriculaGeneroPostgra!$C$7:$G$8</c:f>
              <c:multiLvlStrCache>
                <c:ptCount val="5"/>
                <c:lvl>
                  <c:pt idx="0">
                    <c:v>Mujeres</c:v>
                  </c:pt>
                  <c:pt idx="1">
                    <c:v>Hombres</c:v>
                  </c:pt>
                  <c:pt idx="2">
                    <c:v>Mujeres</c:v>
                  </c:pt>
                  <c:pt idx="3">
                    <c:v>Hombres</c:v>
                  </c:pt>
                </c:lvl>
                <c:lvl>
                  <c:pt idx="0">
                    <c:v>INSCRITOS</c:v>
                  </c:pt>
                  <c:pt idx="2">
                    <c:v>MATRICULADOS POR PRIMERA VEZ</c:v>
                  </c:pt>
                  <c:pt idx="4">
                    <c:v>%  DE ABSORCIÓN</c:v>
                  </c:pt>
                </c:lvl>
              </c:multiLvlStrCache>
            </c:multiLvlStrRef>
          </c:cat>
          <c:val>
            <c:numRef>
              <c:f>InscritosMatriculaGeneroPostgra!$C$60:$F$60</c:f>
              <c:numCache>
                <c:formatCode>General</c:formatCode>
                <c:ptCount val="4"/>
                <c:pt idx="0">
                  <c:v>637</c:v>
                </c:pt>
                <c:pt idx="1">
                  <c:v>607</c:v>
                </c:pt>
                <c:pt idx="2">
                  <c:v>289</c:v>
                </c:pt>
                <c:pt idx="3">
                  <c:v>166</c:v>
                </c:pt>
              </c:numCache>
            </c:numRef>
          </c:val>
          <c:extLst>
            <c:ext xmlns:c15="http://schemas.microsoft.com/office/drawing/2012/chart" uri="{02D57815-91ED-43cb-92C2-25804820EDAC}">
              <c15:datalabelsRange>
                <c15:f>InscritosMatriculaGeneroPostgra!$C$61:$F$61</c15:f>
                <c15:dlblRangeCache>
                  <c:ptCount val="4"/>
                  <c:pt idx="0">
                    <c:v>51,21%</c:v>
                  </c:pt>
                  <c:pt idx="1">
                    <c:v>48,79%</c:v>
                  </c:pt>
                  <c:pt idx="2">
                    <c:v>63,52%</c:v>
                  </c:pt>
                  <c:pt idx="3">
                    <c:v>36,48%</c:v>
                  </c:pt>
                </c15:dlblRangeCache>
              </c15:datalabelsRange>
            </c:ext>
            <c:ext xmlns:c16="http://schemas.microsoft.com/office/drawing/2014/chart" uri="{C3380CC4-5D6E-409C-BE32-E72D297353CC}">
              <c16:uniqueId val="{00000006-01E1-42E3-8B61-3F73F40E30E1}"/>
            </c:ext>
          </c:extLst>
        </c:ser>
        <c:dLbls>
          <c:showLegendKey val="0"/>
          <c:showVal val="1"/>
          <c:showCatName val="0"/>
          <c:showSerName val="0"/>
          <c:showPercent val="0"/>
          <c:showBubbleSize val="0"/>
        </c:dLbls>
        <c:gapWidth val="150"/>
        <c:gapDepth val="90"/>
        <c:shape val="box"/>
        <c:axId val="31929088"/>
        <c:axId val="31936896"/>
        <c:axId val="0"/>
        <c:extLst/>
      </c:bar3DChart>
      <c:catAx>
        <c:axId val="319290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1936896"/>
        <c:crosses val="autoZero"/>
        <c:auto val="1"/>
        <c:lblAlgn val="ctr"/>
        <c:lblOffset val="100"/>
        <c:noMultiLvlLbl val="0"/>
      </c:catAx>
      <c:valAx>
        <c:axId val="319368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CO"/>
                  <a:t>Estudiantes</a:t>
                </a:r>
                <a:r>
                  <a:rPr lang="es-CO" baseline="0"/>
                  <a:t> Egresados</a:t>
                </a:r>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1929088"/>
        <c:crosses val="autoZero"/>
        <c:crossBetween val="between"/>
        <c:majorUnit val="40"/>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w="25400">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 # Estudiantes</c:v>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Pt>
            <c:idx val="0"/>
            <c:invertIfNegative val="0"/>
            <c:bubble3D val="0"/>
            <c:spPr>
              <a:solidFill>
                <a:schemeClr val="accent2">
                  <a:lumMod val="60000"/>
                  <a:lumOff val="4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1-1A55-4842-8677-1212C35CA6D8}"/>
              </c:ext>
            </c:extLst>
          </c:dPt>
          <c:dPt>
            <c:idx val="2"/>
            <c:invertIfNegative val="0"/>
            <c:bubble3D val="0"/>
            <c:spPr>
              <a:solidFill>
                <a:schemeClr val="accent2">
                  <a:lumMod val="60000"/>
                  <a:lumOff val="4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3-1A55-4842-8677-1212C35CA6D8}"/>
              </c:ext>
            </c:extLst>
          </c:dPt>
          <c:dLbls>
            <c:dLbl>
              <c:idx val="0"/>
              <c:layout>
                <c:manualLayout>
                  <c:x val="0"/>
                  <c:y val="0.11474150444702041"/>
                </c:manualLayout>
              </c:layout>
              <c:tx>
                <c:rich>
                  <a:bodyPr/>
                  <a:lstStyle/>
                  <a:p>
                    <a:fld id="{F355EA2F-7CD4-49C5-AD68-4EA68AB7431D}" type="CELLRANGE">
                      <a:rPr lang="en-US" baseline="0"/>
                      <a:pPr/>
                      <a:t>[CELLRANGE]</a:t>
                    </a:fld>
                    <a:r>
                      <a:rPr lang="en-US" baseline="0"/>
                      <a:t>
</a:t>
                    </a:r>
                    <a:fld id="{A1DA3161-FD3F-4860-B337-F00C635B7B1D}"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1A55-4842-8677-1212C35CA6D8}"/>
                </c:ext>
              </c:extLst>
            </c:dLbl>
            <c:dLbl>
              <c:idx val="1"/>
              <c:layout>
                <c:manualLayout>
                  <c:x val="-2.8996628742349387E-3"/>
                  <c:y val="0.10431045858820034"/>
                </c:manualLayout>
              </c:layout>
              <c:tx>
                <c:rich>
                  <a:bodyPr/>
                  <a:lstStyle/>
                  <a:p>
                    <a:fld id="{125A913E-B67C-49B9-8648-D03A6ACCEA20}" type="CELLRANGE">
                      <a:rPr lang="en-US" baseline="0"/>
                      <a:pPr/>
                      <a:t>[CELLRANGE]</a:t>
                    </a:fld>
                    <a:r>
                      <a:rPr lang="en-US" baseline="0"/>
                      <a:t>
</a:t>
                    </a:r>
                    <a:fld id="{7C771FBB-97F0-4B93-B66C-36FD70C37A11}"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1A55-4842-8677-1212C35CA6D8}"/>
                </c:ext>
              </c:extLst>
            </c:dLbl>
            <c:dLbl>
              <c:idx val="2"/>
              <c:layout>
                <c:manualLayout>
                  <c:x val="0"/>
                  <c:y val="0.11474150444702036"/>
                </c:manualLayout>
              </c:layout>
              <c:tx>
                <c:rich>
                  <a:bodyPr/>
                  <a:lstStyle/>
                  <a:p>
                    <a:fld id="{B11870AC-4951-4EB1-A2CE-9D82F46218B5}" type="CELLRANGE">
                      <a:rPr lang="en-US" baseline="0"/>
                      <a:pPr/>
                      <a:t>[CELLRANGE]</a:t>
                    </a:fld>
                    <a:r>
                      <a:rPr lang="en-US" baseline="0"/>
                      <a:t>
</a:t>
                    </a:r>
                    <a:fld id="{939F5BD1-27A3-4059-B215-7FCA885B95AC}"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1A55-4842-8677-1212C35CA6D8}"/>
                </c:ext>
              </c:extLst>
            </c:dLbl>
            <c:dLbl>
              <c:idx val="3"/>
              <c:layout>
                <c:manualLayout>
                  <c:x val="-1.0631974384052568E-16"/>
                  <c:y val="0.11126448916074708"/>
                </c:manualLayout>
              </c:layout>
              <c:tx>
                <c:rich>
                  <a:bodyPr/>
                  <a:lstStyle/>
                  <a:p>
                    <a:fld id="{FF9238EE-2FB5-415F-AD78-24BBE69DB26B}" type="CELLRANGE">
                      <a:rPr lang="en-US" baseline="0"/>
                      <a:pPr/>
                      <a:t>[CELLRANGE]</a:t>
                    </a:fld>
                    <a:r>
                      <a:rPr lang="en-US" baseline="0"/>
                      <a:t>
</a:t>
                    </a:r>
                    <a:fld id="{B1D859B9-8AB5-41EF-9FEC-24067D4E51F1}"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1A55-4842-8677-1212C35CA6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InscritosMatriculaGeneroPostgra!$C$7:$G$8</c:f>
              <c:multiLvlStrCache>
                <c:ptCount val="5"/>
                <c:lvl>
                  <c:pt idx="0">
                    <c:v>Mujeres</c:v>
                  </c:pt>
                  <c:pt idx="1">
                    <c:v>Hombres</c:v>
                  </c:pt>
                  <c:pt idx="2">
                    <c:v>Mujeres</c:v>
                  </c:pt>
                  <c:pt idx="3">
                    <c:v>Hombres</c:v>
                  </c:pt>
                </c:lvl>
                <c:lvl>
                  <c:pt idx="0">
                    <c:v>INSCRITOS</c:v>
                  </c:pt>
                  <c:pt idx="2">
                    <c:v>MATRICULADOS POR PRIMERA VEZ</c:v>
                  </c:pt>
                  <c:pt idx="4">
                    <c:v>%  DE ABSORCIÓN</c:v>
                  </c:pt>
                </c:lvl>
              </c:multiLvlStrCache>
            </c:multiLvlStrRef>
          </c:cat>
          <c:val>
            <c:numRef>
              <c:f>InscritosMatriculaGeneroPostgra!$H$60:$K$60</c:f>
              <c:numCache>
                <c:formatCode>General</c:formatCode>
                <c:ptCount val="4"/>
                <c:pt idx="0">
                  <c:v>105</c:v>
                </c:pt>
                <c:pt idx="1">
                  <c:v>105</c:v>
                </c:pt>
                <c:pt idx="2">
                  <c:v>85</c:v>
                </c:pt>
                <c:pt idx="3">
                  <c:v>75</c:v>
                </c:pt>
              </c:numCache>
            </c:numRef>
          </c:val>
          <c:extLst>
            <c:ext xmlns:c15="http://schemas.microsoft.com/office/drawing/2012/chart" uri="{02D57815-91ED-43cb-92C2-25804820EDAC}">
              <c15:datalabelsRange>
                <c15:f>InscritosMatriculaGeneroPostgra!$H$61:$K$61</c15:f>
                <c15:dlblRangeCache>
                  <c:ptCount val="4"/>
                  <c:pt idx="0">
                    <c:v>50,00%</c:v>
                  </c:pt>
                  <c:pt idx="1">
                    <c:v>50,00%</c:v>
                  </c:pt>
                  <c:pt idx="2">
                    <c:v>53,13%</c:v>
                  </c:pt>
                  <c:pt idx="3">
                    <c:v>46,88%</c:v>
                  </c:pt>
                </c15:dlblRangeCache>
              </c15:datalabelsRange>
            </c:ext>
            <c:ext xmlns:c16="http://schemas.microsoft.com/office/drawing/2014/chart" uri="{C3380CC4-5D6E-409C-BE32-E72D297353CC}">
              <c16:uniqueId val="{00000006-1A55-4842-8677-1212C35CA6D8}"/>
            </c:ext>
          </c:extLst>
        </c:ser>
        <c:dLbls>
          <c:showLegendKey val="0"/>
          <c:showVal val="1"/>
          <c:showCatName val="0"/>
          <c:showSerName val="0"/>
          <c:showPercent val="0"/>
          <c:showBubbleSize val="0"/>
        </c:dLbls>
        <c:gapWidth val="150"/>
        <c:gapDepth val="90"/>
        <c:shape val="box"/>
        <c:axId val="31632384"/>
        <c:axId val="31636096"/>
        <c:axId val="0"/>
        <c:extLst/>
      </c:bar3DChart>
      <c:catAx>
        <c:axId val="316323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1636096"/>
        <c:crosses val="autoZero"/>
        <c:auto val="1"/>
        <c:lblAlgn val="ctr"/>
        <c:lblOffset val="100"/>
        <c:noMultiLvlLbl val="0"/>
      </c:catAx>
      <c:valAx>
        <c:axId val="316360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CO"/>
                  <a:t>Estudiantes</a:t>
                </a:r>
                <a:r>
                  <a:rPr lang="es-CO" baseline="0"/>
                  <a:t> Egresados</a:t>
                </a:r>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1632384"/>
        <c:crosses val="autoZero"/>
        <c:crossBetween val="between"/>
        <c:majorUnit val="15"/>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w="25400">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1"/>
          <c:order val="0"/>
          <c:tx>
            <c:v>Semestre B</c:v>
          </c:tx>
          <c:spPr>
            <a:solidFill>
              <a:schemeClr val="accent4">
                <a:lumMod val="60000"/>
                <a:lumOff val="40000"/>
              </a:schemeClr>
            </a:solidFill>
            <a:ln>
              <a:noFill/>
            </a:ln>
            <a:effectLst>
              <a:outerShdw blurRad="57150" dist="19050" dir="5400000" algn="ctr" rotWithShape="0">
                <a:srgbClr val="000000">
                  <a:alpha val="63000"/>
                </a:srgbClr>
              </a:outerShdw>
            </a:effectLst>
            <a:sp3d/>
          </c:spPr>
          <c:invertIfNegative val="0"/>
          <c:dLbls>
            <c:dLbl>
              <c:idx val="0"/>
              <c:layout>
                <c:manualLayout>
                  <c:x val="1.3048482934056959E-2"/>
                  <c:y val="-3.4770152862733461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EE0C-4643-8438-170908281FC7}"/>
                </c:ext>
              </c:extLst>
            </c:dLbl>
            <c:dLbl>
              <c:idx val="1"/>
              <c:layout>
                <c:manualLayout>
                  <c:x val="-9.8588537723986111E-2"/>
                  <c:y val="-3.1872271932967199E-17"/>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EE0C-4643-8438-170908281FC7}"/>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Tecnologico</c:v>
              </c:pt>
              <c:pt idx="1">
                <c:v>Universitario</c:v>
              </c:pt>
            </c:strLit>
          </c:cat>
          <c:val>
            <c:numRef>
              <c:f>'B. Matri. Pregrado GeneroSede'!$E$78:$E$79</c:f>
              <c:numCache>
                <c:formatCode>General</c:formatCode>
                <c:ptCount val="2"/>
                <c:pt idx="0">
                  <c:v>345</c:v>
                </c:pt>
                <c:pt idx="1">
                  <c:v>12380</c:v>
                </c:pt>
              </c:numCache>
            </c:numRef>
          </c:val>
          <c:extLst>
            <c:ext xmlns:c16="http://schemas.microsoft.com/office/drawing/2014/chart" uri="{C3380CC4-5D6E-409C-BE32-E72D297353CC}">
              <c16:uniqueId val="{00000009-EE0C-4643-8438-170908281FC7}"/>
            </c:ext>
          </c:extLst>
        </c:ser>
        <c:ser>
          <c:idx val="0"/>
          <c:order val="1"/>
          <c:tx>
            <c:v>Semestre A</c:v>
          </c:tx>
          <c:spPr>
            <a:solidFill>
              <a:schemeClr val="accent1">
                <a:lumMod val="60000"/>
                <a:lumOff val="40000"/>
              </a:schemeClr>
            </a:solidFill>
            <a:ln>
              <a:noFill/>
            </a:ln>
            <a:effectLst>
              <a:outerShdw blurRad="57150" dist="19050" dir="5400000" algn="ctr" rotWithShape="0">
                <a:srgbClr val="000000">
                  <a:alpha val="63000"/>
                </a:srgbClr>
              </a:outerShdw>
            </a:effectLst>
            <a:sp3d/>
          </c:spPr>
          <c:invertIfNegative val="0"/>
          <c:dLbls>
            <c:dLbl>
              <c:idx val="0"/>
              <c:layout>
                <c:manualLayout>
                  <c:x val="1.01488200598221E-2"/>
                  <c:y val="0"/>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EE0C-4643-8438-170908281FC7}"/>
                </c:ext>
              </c:extLst>
            </c:dLbl>
            <c:dLbl>
              <c:idx val="1"/>
              <c:layout>
                <c:manualLayout>
                  <c:x val="-9.7138706286868784E-2"/>
                  <c:y val="-3.1872271932967199E-17"/>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EE0C-4643-8438-170908281FC7}"/>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Tecnologico</c:v>
              </c:pt>
              <c:pt idx="1">
                <c:v>Universitario</c:v>
              </c:pt>
            </c:strLit>
          </c:cat>
          <c:val>
            <c:numRef>
              <c:f>'A. Matri. Pregrado GeneroSede'!$E$78:$E$79</c:f>
              <c:numCache>
                <c:formatCode>General</c:formatCode>
                <c:ptCount val="2"/>
                <c:pt idx="0">
                  <c:v>377</c:v>
                </c:pt>
                <c:pt idx="1">
                  <c:v>12797</c:v>
                </c:pt>
              </c:numCache>
            </c:numRef>
          </c:val>
          <c:extLst>
            <c:ext xmlns:c16="http://schemas.microsoft.com/office/drawing/2014/chart" uri="{C3380CC4-5D6E-409C-BE32-E72D297353CC}">
              <c16:uniqueId val="{00000007-EE0C-4643-8438-170908281FC7}"/>
            </c:ext>
          </c:extLst>
        </c:ser>
        <c:dLbls>
          <c:showLegendKey val="0"/>
          <c:showVal val="1"/>
          <c:showCatName val="0"/>
          <c:showSerName val="0"/>
          <c:showPercent val="0"/>
          <c:showBubbleSize val="0"/>
        </c:dLbls>
        <c:gapWidth val="150"/>
        <c:gapDepth val="90"/>
        <c:shape val="box"/>
        <c:axId val="32010624"/>
        <c:axId val="32012160"/>
        <c:axId val="0"/>
        <c:extLst/>
      </c:bar3DChart>
      <c:catAx>
        <c:axId val="320106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012160"/>
        <c:crosses val="autoZero"/>
        <c:auto val="1"/>
        <c:lblAlgn val="ctr"/>
        <c:lblOffset val="100"/>
        <c:noMultiLvlLbl val="0"/>
      </c:catAx>
      <c:valAx>
        <c:axId val="32012160"/>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010624"/>
        <c:crosses val="autoZero"/>
        <c:crossBetween val="between"/>
        <c:majorUnit val="500"/>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5456017051142141"/>
          <c:y val="0.41108206834970362"/>
          <c:w val="0.10784041222261179"/>
          <c:h val="0.11598019319749982"/>
        </c:manualLayout>
      </c:layout>
      <c:overlay val="1"/>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w="25400">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1"/>
          <c:order val="0"/>
          <c:tx>
            <c:v>Semestre B</c:v>
          </c:tx>
          <c:spPr>
            <a:solidFill>
              <a:schemeClr val="accent2">
                <a:lumMod val="60000"/>
                <a:lumOff val="40000"/>
              </a:schemeClr>
            </a:solidFill>
            <a:ln>
              <a:noFill/>
            </a:ln>
            <a:effectLst>
              <a:outerShdw blurRad="57150" dist="19050" dir="5400000" algn="ctr" rotWithShape="0">
                <a:srgbClr val="000000">
                  <a:alpha val="63000"/>
                </a:srgbClr>
              </a:outerShdw>
            </a:effectLst>
            <a:sp3d/>
          </c:spPr>
          <c:invertIfNegative val="0"/>
          <c:dLbls>
            <c:dLbl>
              <c:idx val="0"/>
              <c:layout>
                <c:manualLayout>
                  <c:x val="1.1569051466451288E-2"/>
                  <c:y val="-1.37457044673540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8C-478A-943E-D44820A8054F}"/>
                </c:ext>
              </c:extLst>
            </c:dLbl>
            <c:dLbl>
              <c:idx val="1"/>
              <c:layout>
                <c:manualLayout>
                  <c:x val="1.3015182899757699E-2"/>
                  <c:y val="-1.37457044673540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88C-478A-943E-D44820A8054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Especializacion</c:v>
              </c:pt>
              <c:pt idx="1">
                <c:v>Maestria</c:v>
              </c:pt>
              <c:pt idx="2">
                <c:v>Doctorado</c:v>
              </c:pt>
            </c:strLit>
          </c:cat>
          <c:val>
            <c:numRef>
              <c:f>('B. Matri. Postgrado GeneroSede'!$E$25,'B. Matri. Postgrado GeneroSede'!$E$47,'B. Matri. Postgrado GeneroSede'!$E$56)</c:f>
              <c:numCache>
                <c:formatCode>General</c:formatCode>
                <c:ptCount val="2"/>
                <c:pt idx="0">
                  <c:v>320</c:v>
                </c:pt>
                <c:pt idx="1">
                  <c:v>729</c:v>
                </c:pt>
              </c:numCache>
            </c:numRef>
          </c:val>
          <c:extLst>
            <c:ext xmlns:c16="http://schemas.microsoft.com/office/drawing/2014/chart" uri="{C3380CC4-5D6E-409C-BE32-E72D297353CC}">
              <c16:uniqueId val="{00000007-488C-478A-943E-D44820A8054F}"/>
            </c:ext>
          </c:extLst>
        </c:ser>
        <c:ser>
          <c:idx val="0"/>
          <c:order val="1"/>
          <c:tx>
            <c:v>Semestre A</c:v>
          </c:tx>
          <c:spPr>
            <a:solidFill>
              <a:schemeClr val="accent6">
                <a:lumMod val="75000"/>
              </a:schemeClr>
            </a:soli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Especializacion</c:v>
              </c:pt>
              <c:pt idx="1">
                <c:v>Maestria</c:v>
              </c:pt>
              <c:pt idx="2">
                <c:v>Doctorado</c:v>
              </c:pt>
            </c:strLit>
          </c:cat>
          <c:val>
            <c:numRef>
              <c:f>('A. Matri Postgrado GeneroSede'!$E$26,'A. Matri Postgrado GeneroSede'!$E$50,'A. Matri Postgrado GeneroSede'!$E$56)</c:f>
              <c:numCache>
                <c:formatCode>General</c:formatCode>
                <c:ptCount val="3"/>
                <c:pt idx="0">
                  <c:v>326</c:v>
                </c:pt>
                <c:pt idx="1">
                  <c:v>823</c:v>
                </c:pt>
                <c:pt idx="2">
                  <c:v>34</c:v>
                </c:pt>
              </c:numCache>
            </c:numRef>
          </c:val>
          <c:extLst>
            <c:ext xmlns:c16="http://schemas.microsoft.com/office/drawing/2014/chart" uri="{C3380CC4-5D6E-409C-BE32-E72D297353CC}">
              <c16:uniqueId val="{00000006-488C-478A-943E-D44820A8054F}"/>
            </c:ext>
          </c:extLst>
        </c:ser>
        <c:dLbls>
          <c:showLegendKey val="0"/>
          <c:showVal val="1"/>
          <c:showCatName val="0"/>
          <c:showSerName val="0"/>
          <c:showPercent val="0"/>
          <c:showBubbleSize val="0"/>
        </c:dLbls>
        <c:gapWidth val="150"/>
        <c:gapDepth val="90"/>
        <c:shape val="box"/>
        <c:axId val="32194944"/>
        <c:axId val="32196480"/>
        <c:axId val="0"/>
        <c:extLst/>
      </c:bar3DChart>
      <c:catAx>
        <c:axId val="321949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196480"/>
        <c:crosses val="autoZero"/>
        <c:auto val="1"/>
        <c:lblAlgn val="ctr"/>
        <c:lblOffset val="100"/>
        <c:noMultiLvlLbl val="0"/>
      </c:catAx>
      <c:valAx>
        <c:axId val="32196480"/>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194944"/>
        <c:crosses val="autoZero"/>
        <c:crossBetween val="between"/>
        <c:majorUnit val="50"/>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4588338191158319"/>
          <c:y val="8.462158725004737E-2"/>
          <c:w val="9.1518029216637431E-2"/>
          <c:h val="0.12428119165516681"/>
        </c:manualLayout>
      </c:layout>
      <c:overlay val="1"/>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40"/>
      <c:rotY val="26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9552431430881009E-2"/>
          <c:y val="0.16215628974213275"/>
          <c:w val="0.75970670177160216"/>
          <c:h val="0.79939876072192007"/>
        </c:manualLayout>
      </c:layout>
      <c:pie3DChart>
        <c:varyColors val="1"/>
        <c:ser>
          <c:idx val="0"/>
          <c:order val="0"/>
          <c:explosion val="6"/>
          <c:dPt>
            <c:idx val="0"/>
            <c:bubble3D val="0"/>
            <c:spPr>
              <a:solidFill>
                <a:schemeClr val="accent1">
                  <a:lumMod val="60000"/>
                  <a:lumOff val="4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1-3C67-454C-9E80-25871C5A3FF5}"/>
              </c:ext>
            </c:extLst>
          </c:dPt>
          <c:dPt>
            <c:idx val="2"/>
            <c:bubble3D val="0"/>
            <c:spPr>
              <a:solidFill>
                <a:schemeClr val="accent2">
                  <a:lumMod val="60000"/>
                  <a:lumOff val="4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6-3C67-454C-9E80-25871C5A3FF5}"/>
              </c:ext>
            </c:extLst>
          </c:dPt>
          <c:dPt>
            <c:idx val="3"/>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5-3C67-454C-9E80-25871C5A3FF5}"/>
              </c:ext>
            </c:extLst>
          </c:dPt>
          <c:dPt>
            <c:idx val="4"/>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4-3C67-454C-9E80-25871C5A3FF5}"/>
              </c:ext>
            </c:extLst>
          </c:dPt>
          <c:dPt>
            <c:idx val="5"/>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3-3C67-454C-9E80-25871C5A3FF5}"/>
              </c:ext>
            </c:extLst>
          </c:dPt>
          <c:dPt>
            <c:idx val="6"/>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B-43DB-42BC-8274-F45B0460F1D0}"/>
              </c:ext>
            </c:extLst>
          </c:dPt>
          <c:dLbls>
            <c:dLbl>
              <c:idx val="0"/>
              <c:layout>
                <c:manualLayout>
                  <c:x val="-2.5885638787567961E-2"/>
                  <c:y val="-0.52182103525719081"/>
                </c:manualLayout>
              </c:layout>
              <c:tx>
                <c:rich>
                  <a:bodyPr/>
                  <a:lstStyle/>
                  <a:p>
                    <a:fld id="{0A68C778-162C-4FFA-9B6D-6FB7A0C5228C}" type="CELLRANGE">
                      <a:rPr lang="en-US" baseline="0"/>
                      <a:pPr/>
                      <a:t>[CELLRANGE]</a:t>
                    </a:fld>
                    <a:r>
                      <a:rPr lang="en-US" baseline="0"/>
                      <a:t>
</a:t>
                    </a:r>
                    <a:fld id="{236CFE98-6F80-4756-8717-51326B46A0A0}" type="CATEGORYNAME">
                      <a:rPr lang="en-US" baseline="0"/>
                      <a:pPr/>
                      <a:t>[NOMBRE DE CATEGORÍA]</a:t>
                    </a:fld>
                    <a:r>
                      <a:rPr lang="en-US" baseline="0"/>
                      <a:t>
</a:t>
                    </a:r>
                    <a:fld id="{2B79FEC4-351D-4C58-8445-2AEE4C94479E}" type="VALUE">
                      <a:rPr lang="en-US" baseline="0"/>
                      <a:pPr/>
                      <a:t>[VALOR]</a:t>
                    </a:fld>
                    <a:endParaRPr lang="en-US"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3C67-454C-9E80-25871C5A3FF5}"/>
                </c:ext>
              </c:extLst>
            </c:dLbl>
            <c:dLbl>
              <c:idx val="1"/>
              <c:layout>
                <c:manualLayout>
                  <c:x val="0.1075497056439321"/>
                  <c:y val="0.17644235192250454"/>
                </c:manualLayout>
              </c:layout>
              <c:tx>
                <c:rich>
                  <a:bodyPr/>
                  <a:lstStyle/>
                  <a:p>
                    <a:fld id="{0C929B6F-55BD-48E4-85A1-39D72EC14B6C}" type="CELLRANGE">
                      <a:rPr lang="en-US" baseline="0"/>
                      <a:pPr/>
                      <a:t>[CELLRANGE]</a:t>
                    </a:fld>
                    <a:r>
                      <a:rPr lang="en-US" baseline="0"/>
                      <a:t>
</a:t>
                    </a:r>
                    <a:fld id="{6E14D8F0-ACBC-4E21-B030-FE09FEB6D1E5}" type="CATEGORYNAME">
                      <a:rPr lang="en-US" baseline="0"/>
                      <a:pPr/>
                      <a:t>[NOMBRE DE CATEGORÍA]</a:t>
                    </a:fld>
                    <a:r>
                      <a:rPr lang="en-US" baseline="0"/>
                      <a:t>
</a:t>
                    </a:r>
                    <a:fld id="{3C72DBA7-7A49-4CB3-8A90-E213C6945BE7}" type="VALUE">
                      <a:rPr lang="en-US" baseline="0"/>
                      <a:pPr/>
                      <a:t>[VALOR]</a:t>
                    </a:fld>
                    <a:endParaRPr lang="en-US"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3C67-454C-9E80-25871C5A3FF5}"/>
                </c:ext>
              </c:extLst>
            </c:dLbl>
            <c:dLbl>
              <c:idx val="2"/>
              <c:layout>
                <c:manualLayout>
                  <c:x val="-0.10901997722399927"/>
                  <c:y val="-0.39363936466704547"/>
                </c:manualLayout>
              </c:layout>
              <c:tx>
                <c:rich>
                  <a:bodyPr/>
                  <a:lstStyle/>
                  <a:p>
                    <a:fld id="{5AF5F34B-F9CF-49BF-8B6E-1E963FF1AD72}" type="CELLRANGE">
                      <a:rPr lang="en-US" baseline="0"/>
                      <a:pPr/>
                      <a:t>[CELLRANGE]</a:t>
                    </a:fld>
                    <a:r>
                      <a:rPr lang="en-US" baseline="0"/>
                      <a:t>
</a:t>
                    </a:r>
                    <a:fld id="{91E41D8C-2543-40BB-AA83-F2A82F2A2C88}" type="CATEGORYNAME">
                      <a:rPr lang="en-US" baseline="0"/>
                      <a:pPr/>
                      <a:t>[NOMBRE DE CATEGORÍA]</a:t>
                    </a:fld>
                    <a:r>
                      <a:rPr lang="en-US" baseline="0"/>
                      <a:t>
</a:t>
                    </a:r>
                    <a:fld id="{9F2502F9-C09D-47FC-B064-58B3F6230E5C}" type="VALUE">
                      <a:rPr lang="en-US" baseline="0"/>
                      <a:pPr/>
                      <a:t>[VALOR]</a:t>
                    </a:fld>
                    <a:endParaRPr lang="en-US"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3C67-454C-9E80-25871C5A3FF5}"/>
                </c:ext>
              </c:extLst>
            </c:dLbl>
            <c:dLbl>
              <c:idx val="3"/>
              <c:layout>
                <c:manualLayout>
                  <c:x val="9.1765010246467507E-2"/>
                  <c:y val="-0.13158670887788523"/>
                </c:manualLayout>
              </c:layout>
              <c:tx>
                <c:rich>
                  <a:bodyPr/>
                  <a:lstStyle/>
                  <a:p>
                    <a:fld id="{ACF07B8E-7DDC-441D-9B7A-80576334959D}" type="CELLRANGE">
                      <a:rPr lang="en-US" baseline="0"/>
                      <a:pPr/>
                      <a:t>[CELLRANGE]</a:t>
                    </a:fld>
                    <a:r>
                      <a:rPr lang="en-US" baseline="0"/>
                      <a:t>
</a:t>
                    </a:r>
                    <a:fld id="{8A9C333A-B23C-4E7D-A88E-EA1316852C45}" type="CATEGORYNAME">
                      <a:rPr lang="en-US" baseline="0"/>
                      <a:pPr/>
                      <a:t>[NOMBRE DE CATEGORÍA]</a:t>
                    </a:fld>
                    <a:r>
                      <a:rPr lang="en-US" baseline="0"/>
                      <a:t>
</a:t>
                    </a:r>
                    <a:fld id="{A2FB71B4-58FB-45D4-BD75-84B864320985}" type="VALUE">
                      <a:rPr lang="en-US" baseline="0"/>
                      <a:pPr/>
                      <a:t>[VALOR]</a:t>
                    </a:fld>
                    <a:endParaRPr lang="en-US"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3C67-454C-9E80-25871C5A3FF5}"/>
                </c:ext>
              </c:extLst>
            </c:dLbl>
            <c:dLbl>
              <c:idx val="4"/>
              <c:layout>
                <c:manualLayout>
                  <c:x val="-9.0453699255447273E-2"/>
                  <c:y val="0.19036745406824146"/>
                </c:manualLayout>
              </c:layout>
              <c:tx>
                <c:rich>
                  <a:bodyPr/>
                  <a:lstStyle/>
                  <a:p>
                    <a:fld id="{BBA9C6BB-1A18-47EA-B844-EF869BF13305}" type="CELLRANGE">
                      <a:rPr lang="en-US" baseline="0"/>
                      <a:pPr/>
                      <a:t>[CELLRANGE]</a:t>
                    </a:fld>
                    <a:r>
                      <a:rPr lang="en-US" baseline="0"/>
                      <a:t>
</a:t>
                    </a:r>
                    <a:fld id="{527EB9A3-5077-4BF0-9FA5-0D060812582B}" type="CATEGORYNAME">
                      <a:rPr lang="en-US" baseline="0"/>
                      <a:pPr/>
                      <a:t>[NOMBRE DE CATEGORÍA]</a:t>
                    </a:fld>
                    <a:r>
                      <a:rPr lang="en-US" baseline="0"/>
                      <a:t>
</a:t>
                    </a:r>
                    <a:fld id="{2FFF7952-7BE7-4A03-BF2D-F05ACD997179}" type="VALUE">
                      <a:rPr lang="en-US" baseline="0"/>
                      <a:pPr/>
                      <a:t>[VALOR]</a:t>
                    </a:fld>
                    <a:endParaRPr lang="en-US"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3C67-454C-9E80-25871C5A3FF5}"/>
                </c:ext>
              </c:extLst>
            </c:dLbl>
            <c:dLbl>
              <c:idx val="5"/>
              <c:layout>
                <c:manualLayout>
                  <c:x val="-0.1227764448190975"/>
                  <c:y val="-8.096355223638288E-2"/>
                </c:manualLayout>
              </c:layout>
              <c:tx>
                <c:rich>
                  <a:bodyPr/>
                  <a:lstStyle/>
                  <a:p>
                    <a:fld id="{8060CF2D-E4E1-4E15-B22A-669518CA7033}" type="CELLRANGE">
                      <a:rPr lang="en-US" baseline="0"/>
                      <a:pPr/>
                      <a:t>[CELLRANGE]</a:t>
                    </a:fld>
                    <a:r>
                      <a:rPr lang="en-US" baseline="0"/>
                      <a:t>
</a:t>
                    </a:r>
                    <a:fld id="{01DE6F3E-0A96-4435-BB3B-81130F8FE3B2}" type="CATEGORYNAME">
                      <a:rPr lang="en-US" baseline="0"/>
                      <a:pPr/>
                      <a:t>[NOMBRE DE CATEGORÍA]</a:t>
                    </a:fld>
                    <a:r>
                      <a:rPr lang="en-US" baseline="0"/>
                      <a:t>
</a:t>
                    </a:r>
                    <a:fld id="{EFF1347C-6E4A-4321-8B47-54A4EE587D48}" type="VALUE">
                      <a:rPr lang="en-US" baseline="0"/>
                      <a:pPr/>
                      <a:t>[VALOR]</a:t>
                    </a:fld>
                    <a:endParaRPr lang="en-US"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3C67-454C-9E80-25871C5A3FF5}"/>
                </c:ext>
              </c:extLst>
            </c:dLbl>
            <c:dLbl>
              <c:idx val="6"/>
              <c:layout>
                <c:manualLayout>
                  <c:x val="-0.11070113348237218"/>
                  <c:y val="-0.36282652812728305"/>
                </c:manualLayout>
              </c:layout>
              <c:tx>
                <c:rich>
                  <a:bodyPr/>
                  <a:lstStyle/>
                  <a:p>
                    <a:fld id="{365C7EE4-2AE8-4BC8-ADB2-38718E97550F}" type="CELLRANGE">
                      <a:rPr lang="en-US" baseline="0"/>
                      <a:pPr/>
                      <a:t>[CELLRANGE]</a:t>
                    </a:fld>
                    <a:r>
                      <a:rPr lang="en-US" baseline="0"/>
                      <a:t>
</a:t>
                    </a:r>
                    <a:fld id="{09A3597D-FD6E-48AB-96F8-0E46EFD3D3C0}" type="CATEGORYNAME">
                      <a:rPr lang="en-US" baseline="0"/>
                      <a:pPr/>
                      <a:t>[NOMBRE DE CATEGORÍA]</a:t>
                    </a:fld>
                    <a:r>
                      <a:rPr lang="en-US" baseline="0"/>
                      <a:t>
</a:t>
                    </a:r>
                    <a:fld id="{C3AA9553-69CE-4258-9D12-6F3019BA6F76}" type="VALUE">
                      <a:rPr lang="en-US" baseline="0"/>
                      <a:pPr/>
                      <a:t>[VALOR]</a:t>
                    </a:fld>
                    <a:endParaRPr lang="en-US"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3DB-42BC-8274-F45B0460F1D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bestFit"/>
            <c:showLegendKey val="1"/>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multiLvlStrRef>
              <c:f>'A. Matricula Estrato'!$C$6:$J$7</c:f>
              <c:multiLvlStrCache>
                <c:ptCount val="8"/>
                <c:lvl>
                  <c:pt idx="0">
                    <c:v>0</c:v>
                  </c:pt>
                  <c:pt idx="1">
                    <c:v>1</c:v>
                  </c:pt>
                  <c:pt idx="2">
                    <c:v>2</c:v>
                  </c:pt>
                  <c:pt idx="3">
                    <c:v>3</c:v>
                  </c:pt>
                  <c:pt idx="4">
                    <c:v>4</c:v>
                  </c:pt>
                  <c:pt idx="5">
                    <c:v>5</c:v>
                  </c:pt>
                  <c:pt idx="6">
                    <c:v>6</c:v>
                  </c:pt>
                  <c:pt idx="7">
                    <c:v>Total</c:v>
                  </c:pt>
                </c:lvl>
                <c:lvl>
                  <c:pt idx="0">
                    <c:v>ESTRATOS</c:v>
                  </c:pt>
                </c:lvl>
              </c:multiLvlStrCache>
            </c:multiLvlStrRef>
          </c:cat>
          <c:val>
            <c:numRef>
              <c:f>'A. Matricula Estrato'!$C$61:$I$61</c:f>
              <c:numCache>
                <c:formatCode>General</c:formatCode>
                <c:ptCount val="7"/>
                <c:pt idx="0">
                  <c:v>2</c:v>
                </c:pt>
                <c:pt idx="1">
                  <c:v>5385</c:v>
                </c:pt>
                <c:pt idx="2">
                  <c:v>6533</c:v>
                </c:pt>
                <c:pt idx="3">
                  <c:v>759</c:v>
                </c:pt>
                <c:pt idx="4">
                  <c:v>450</c:v>
                </c:pt>
                <c:pt idx="5">
                  <c:v>25</c:v>
                </c:pt>
                <c:pt idx="6">
                  <c:v>20</c:v>
                </c:pt>
              </c:numCache>
            </c:numRef>
          </c:val>
          <c:extLst>
            <c:ext xmlns:c15="http://schemas.microsoft.com/office/drawing/2012/chart" uri="{02D57815-91ED-43cb-92C2-25804820EDAC}">
              <c15:datalabelsRange>
                <c15:f>'A. Matricula Estrato'!$C$62:$I$62</c15:f>
                <c15:dlblRangeCache>
                  <c:ptCount val="7"/>
                  <c:pt idx="0">
                    <c:v>0,02%</c:v>
                  </c:pt>
                  <c:pt idx="1">
                    <c:v>40,88%</c:v>
                  </c:pt>
                  <c:pt idx="2">
                    <c:v>49,59%</c:v>
                  </c:pt>
                  <c:pt idx="3">
                    <c:v>5,76%</c:v>
                  </c:pt>
                  <c:pt idx="4">
                    <c:v>3,42%</c:v>
                  </c:pt>
                  <c:pt idx="5">
                    <c:v>0,19%</c:v>
                  </c:pt>
                  <c:pt idx="6">
                    <c:v>0,15%</c:v>
                  </c:pt>
                </c15:dlblRangeCache>
              </c15:datalabelsRange>
            </c:ext>
            <c:ext xmlns:c16="http://schemas.microsoft.com/office/drawing/2014/chart" uri="{C3380CC4-5D6E-409C-BE32-E72D297353CC}">
              <c16:uniqueId val="{00000000-3C67-454C-9E80-25871C5A3FF5}"/>
            </c:ext>
          </c:extLst>
        </c:ser>
        <c:dLbls>
          <c:dLblPos val="bestFit"/>
          <c:showLegendKey val="0"/>
          <c:showVal val="1"/>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rtl="0">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w="25400">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v>Pregrado</c:v>
          </c:tx>
          <c:spPr>
            <a:solidFill>
              <a:schemeClr val="accent6">
                <a:lumMod val="60000"/>
                <a:lumOff val="40000"/>
              </a:schemeClr>
            </a:soli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'Egresado Graduado PregradGenero'!$D$7:$G$8</c:f>
              <c:multiLvlStrCache>
                <c:ptCount val="4"/>
                <c:lvl>
                  <c:pt idx="0">
                    <c:v>M</c:v>
                  </c:pt>
                  <c:pt idx="1">
                    <c:v>H</c:v>
                  </c:pt>
                  <c:pt idx="2">
                    <c:v>M</c:v>
                  </c:pt>
                  <c:pt idx="3">
                    <c:v>H</c:v>
                  </c:pt>
                </c:lvl>
                <c:lvl>
                  <c:pt idx="0">
                    <c:v>SEMESTRE I</c:v>
                  </c:pt>
                  <c:pt idx="2">
                    <c:v>SEMESTRE II</c:v>
                  </c:pt>
                </c:lvl>
              </c:multiLvlStrCache>
            </c:multiLvlStrRef>
          </c:cat>
          <c:val>
            <c:numRef>
              <c:f>'Egresado Graduado PregradGenero'!$I$53:$L$53</c:f>
              <c:numCache>
                <c:formatCode>General</c:formatCode>
                <c:ptCount val="4"/>
                <c:pt idx="0">
                  <c:v>431</c:v>
                </c:pt>
                <c:pt idx="1">
                  <c:v>322</c:v>
                </c:pt>
                <c:pt idx="2">
                  <c:v>472</c:v>
                </c:pt>
                <c:pt idx="3">
                  <c:v>327</c:v>
                </c:pt>
              </c:numCache>
            </c:numRef>
          </c:val>
          <c:extLst>
            <c:ext xmlns:c16="http://schemas.microsoft.com/office/drawing/2014/chart" uri="{C3380CC4-5D6E-409C-BE32-E72D297353CC}">
              <c16:uniqueId val="{00000000-1A1C-48BE-B709-CEF4393364E5}"/>
            </c:ext>
          </c:extLst>
        </c:ser>
        <c:ser>
          <c:idx val="1"/>
          <c:order val="1"/>
          <c:tx>
            <c:v>Postgrado</c:v>
          </c:tx>
          <c:spPr>
            <a:solidFill>
              <a:schemeClr val="accent2">
                <a:lumMod val="60000"/>
                <a:lumOff val="40000"/>
              </a:schemeClr>
            </a:soli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'Egresado Graduado PregradGenero'!$D$7:$G$8</c:f>
              <c:multiLvlStrCache>
                <c:ptCount val="4"/>
                <c:lvl>
                  <c:pt idx="0">
                    <c:v>M</c:v>
                  </c:pt>
                  <c:pt idx="1">
                    <c:v>H</c:v>
                  </c:pt>
                  <c:pt idx="2">
                    <c:v>M</c:v>
                  </c:pt>
                  <c:pt idx="3">
                    <c:v>H</c:v>
                  </c:pt>
                </c:lvl>
                <c:lvl>
                  <c:pt idx="0">
                    <c:v>SEMESTRE I</c:v>
                  </c:pt>
                  <c:pt idx="2">
                    <c:v>SEMESTRE II</c:v>
                  </c:pt>
                </c:lvl>
              </c:multiLvlStrCache>
            </c:multiLvlStrRef>
          </c:cat>
          <c:val>
            <c:numRef>
              <c:f>EgresadoGraduadoPostgraGenero!$I$55:$L$55</c:f>
              <c:numCache>
                <c:formatCode>General</c:formatCode>
                <c:ptCount val="4"/>
                <c:pt idx="0">
                  <c:v>152</c:v>
                </c:pt>
                <c:pt idx="1">
                  <c:v>77</c:v>
                </c:pt>
                <c:pt idx="2">
                  <c:v>115</c:v>
                </c:pt>
                <c:pt idx="3">
                  <c:v>104</c:v>
                </c:pt>
              </c:numCache>
            </c:numRef>
          </c:val>
          <c:extLst>
            <c:ext xmlns:c16="http://schemas.microsoft.com/office/drawing/2014/chart" uri="{C3380CC4-5D6E-409C-BE32-E72D297353CC}">
              <c16:uniqueId val="{00000001-1A1C-48BE-B709-CEF4393364E5}"/>
            </c:ext>
          </c:extLst>
        </c:ser>
        <c:dLbls>
          <c:showLegendKey val="0"/>
          <c:showVal val="1"/>
          <c:showCatName val="0"/>
          <c:showSerName val="0"/>
          <c:showPercent val="0"/>
          <c:showBubbleSize val="0"/>
        </c:dLbls>
        <c:gapWidth val="150"/>
        <c:gapDepth val="90"/>
        <c:shape val="box"/>
        <c:axId val="28628864"/>
        <c:axId val="28630400"/>
        <c:axId val="0"/>
        <c:extLst/>
      </c:bar3DChart>
      <c:catAx>
        <c:axId val="286288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630400"/>
        <c:crosses val="autoZero"/>
        <c:auto val="1"/>
        <c:lblAlgn val="ctr"/>
        <c:lblOffset val="100"/>
        <c:noMultiLvlLbl val="0"/>
      </c:catAx>
      <c:valAx>
        <c:axId val="28630400"/>
        <c:scaling>
          <c:orientation val="minMax"/>
          <c:max val="55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CO"/>
                  <a:t>Estudiantes</a:t>
                </a:r>
                <a:r>
                  <a:rPr lang="es-CO" baseline="0"/>
                  <a:t> Graduados</a:t>
                </a:r>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628864"/>
        <c:crosses val="autoZero"/>
        <c:crossBetween val="between"/>
        <c:majorUnit val="5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40"/>
      <c:rotY val="28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2444694297493825E-2"/>
          <c:y val="0.16215628974213275"/>
          <c:w val="0.75970670177160216"/>
          <c:h val="0.79939876072192007"/>
        </c:manualLayout>
      </c:layout>
      <c:pie3DChart>
        <c:varyColors val="1"/>
        <c:ser>
          <c:idx val="0"/>
          <c:order val="0"/>
          <c:tx>
            <c:v>Estudiantes</c:v>
          </c:tx>
          <c:explosion val="6"/>
          <c:dPt>
            <c:idx val="0"/>
            <c:bubble3D val="0"/>
            <c:spPr>
              <a:solidFill>
                <a:schemeClr val="accent6">
                  <a:lumMod val="60000"/>
                  <a:lumOff val="4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1-F4E7-43E1-9EDA-EC9B509A84CE}"/>
              </c:ext>
            </c:extLst>
          </c:dPt>
          <c:dPt>
            <c:idx val="2"/>
            <c:bubble3D val="0"/>
            <c:spPr>
              <a:solidFill>
                <a:schemeClr val="accent4">
                  <a:lumMod val="60000"/>
                  <a:lumOff val="4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5-F4E7-43E1-9EDA-EC9B509A84CE}"/>
              </c:ext>
            </c:extLst>
          </c:dPt>
          <c:dPt>
            <c:idx val="3"/>
            <c:bubble3D val="0"/>
            <c:spPr>
              <a:solidFill>
                <a:schemeClr val="accent2">
                  <a:lumMod val="60000"/>
                  <a:lumOff val="4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7-F4E7-43E1-9EDA-EC9B509A84CE}"/>
              </c:ext>
            </c:extLst>
          </c:dPt>
          <c:dPt>
            <c:idx val="4"/>
            <c:bubble3D val="0"/>
            <c:spPr>
              <a:solidFill>
                <a:schemeClr val="accent2">
                  <a:lumMod val="5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9-F4E7-43E1-9EDA-EC9B509A84CE}"/>
              </c:ext>
            </c:extLst>
          </c:dPt>
          <c:dPt>
            <c:idx val="5"/>
            <c:bubble3D val="0"/>
            <c:spPr>
              <a:solidFill>
                <a:schemeClr val="tx1"/>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B-F4E7-43E1-9EDA-EC9B509A84CE}"/>
              </c:ext>
            </c:extLst>
          </c:dPt>
          <c:dPt>
            <c:idx val="6"/>
            <c:bubble3D val="0"/>
            <c:spPr>
              <a:solidFill>
                <a:schemeClr val="accent1">
                  <a:lumMod val="75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B-222C-44B6-A99D-34CBCA7CF024}"/>
              </c:ext>
            </c:extLst>
          </c:dPt>
          <c:dLbls>
            <c:dLbl>
              <c:idx val="0"/>
              <c:layout>
                <c:manualLayout>
                  <c:x val="1.3348817946969335E-3"/>
                  <c:y val="-0.29072137889980249"/>
                </c:manualLayout>
              </c:layout>
              <c:tx>
                <c:rich>
                  <a:bodyPr/>
                  <a:lstStyle/>
                  <a:p>
                    <a:fld id="{5F6763CB-F33E-46D9-A6F5-7343FE63AEF7}" type="CELLRANGE">
                      <a:rPr lang="en-US" baseline="0"/>
                      <a:pPr/>
                      <a:t>[CELLRANGE]</a:t>
                    </a:fld>
                    <a:r>
                      <a:rPr lang="en-US" baseline="0"/>
                      <a:t>
</a:t>
                    </a:r>
                    <a:fld id="{E28AF039-A349-405C-AC5E-D9E7022CACEC}" type="CATEGORYNAME">
                      <a:rPr lang="en-US" baseline="0"/>
                      <a:pPr/>
                      <a:t>[NOMBRE DE CATEGORÍA]</a:t>
                    </a:fld>
                    <a:r>
                      <a:rPr lang="en-US" baseline="0"/>
                      <a:t>
</a:t>
                    </a:r>
                    <a:fld id="{93F7413B-C5BB-41A7-BFD0-01659F0150EE}" type="VALUE">
                      <a:rPr lang="en-US" baseline="0"/>
                      <a:pPr/>
                      <a:t>[VALOR]</a:t>
                    </a:fld>
                    <a:endParaRPr lang="en-US"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4E7-43E1-9EDA-EC9B509A84CE}"/>
                </c:ext>
              </c:extLst>
            </c:dLbl>
            <c:dLbl>
              <c:idx val="1"/>
              <c:tx>
                <c:rich>
                  <a:bodyPr/>
                  <a:lstStyle/>
                  <a:p>
                    <a:fld id="{2862D814-0454-4852-A796-8122E28DB538}" type="CELLRANGE">
                      <a:rPr lang="es-CO"/>
                      <a:pPr/>
                      <a:t>[CELLRANGE]</a:t>
                    </a:fld>
                    <a:r>
                      <a:rPr lang="es-CO" baseline="0"/>
                      <a:t>
</a:t>
                    </a:r>
                    <a:fld id="{C2E71342-48E2-48E2-88CF-15D0A2F669FA}" type="CATEGORYNAME">
                      <a:rPr lang="es-CO" baseline="0"/>
                      <a:pPr/>
                      <a:t>[NOMBRE DE CATEGORÍA]</a:t>
                    </a:fld>
                    <a:r>
                      <a:rPr lang="es-CO" baseline="0"/>
                      <a:t>
</a:t>
                    </a:r>
                    <a:fld id="{462F4DE3-E726-4E53-B959-5CAFF267B6E0}" type="VALUE">
                      <a:rPr lang="es-CO" baseline="0"/>
                      <a:pPr/>
                      <a:t>[VALOR]</a:t>
                    </a:fld>
                    <a:endParaRPr lang="es-CO"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4E7-43E1-9EDA-EC9B509A84CE}"/>
                </c:ext>
              </c:extLst>
            </c:dLbl>
            <c:dLbl>
              <c:idx val="2"/>
              <c:layout>
                <c:manualLayout>
                  <c:x val="-7.852607551470607E-2"/>
                  <c:y val="-0.28846361988256625"/>
                </c:manualLayout>
              </c:layout>
              <c:tx>
                <c:rich>
                  <a:bodyPr/>
                  <a:lstStyle/>
                  <a:p>
                    <a:fld id="{3A5A1B23-4FF6-4E00-B75B-BB408EF0C436}" type="CELLRANGE">
                      <a:rPr lang="en-US" baseline="0"/>
                      <a:pPr/>
                      <a:t>[CELLRANGE]</a:t>
                    </a:fld>
                    <a:r>
                      <a:rPr lang="en-US" baseline="0"/>
                      <a:t>
</a:t>
                    </a:r>
                    <a:fld id="{E5D1AC03-799C-4D2A-BCFA-936165017247}" type="CATEGORYNAME">
                      <a:rPr lang="en-US" baseline="0"/>
                      <a:pPr/>
                      <a:t>[NOMBRE DE CATEGORÍA]</a:t>
                    </a:fld>
                    <a:r>
                      <a:rPr lang="en-US" baseline="0"/>
                      <a:t>
</a:t>
                    </a:r>
                    <a:fld id="{5481DAE0-CA65-4993-B1A0-D8A4CEF40246}" type="VALUE">
                      <a:rPr lang="en-US" baseline="0"/>
                      <a:pPr/>
                      <a:t>[VALOR]</a:t>
                    </a:fld>
                    <a:endParaRPr lang="en-US"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4E7-43E1-9EDA-EC9B509A84CE}"/>
                </c:ext>
              </c:extLst>
            </c:dLbl>
            <c:dLbl>
              <c:idx val="3"/>
              <c:layout>
                <c:manualLayout>
                  <c:x val="-9.4703276034265801E-2"/>
                  <c:y val="0.26016586844170253"/>
                </c:manualLayout>
              </c:layout>
              <c:tx>
                <c:rich>
                  <a:bodyPr/>
                  <a:lstStyle/>
                  <a:p>
                    <a:fld id="{6EA2B896-E9FF-4D3D-B9F7-FF94BF06314B}" type="CELLRANGE">
                      <a:rPr lang="en-US" baseline="0"/>
                      <a:pPr/>
                      <a:t>[CELLRANGE]</a:t>
                    </a:fld>
                    <a:r>
                      <a:rPr lang="en-US" baseline="0"/>
                      <a:t>
</a:t>
                    </a:r>
                    <a:fld id="{C7A2A858-39FA-4B18-8127-2B715E92FCD8}" type="CATEGORYNAME">
                      <a:rPr lang="en-US" baseline="0"/>
                      <a:pPr/>
                      <a:t>[NOMBRE DE CATEGORÍA]</a:t>
                    </a:fld>
                    <a:r>
                      <a:rPr lang="en-US" baseline="0"/>
                      <a:t>
</a:t>
                    </a:r>
                    <a:fld id="{B5756E79-7442-40D8-BBDE-3AF1D8BA85B6}" type="VALUE">
                      <a:rPr lang="en-US" baseline="0"/>
                      <a:pPr/>
                      <a:t>[VALOR]</a:t>
                    </a:fld>
                    <a:endParaRPr lang="en-US"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4E7-43E1-9EDA-EC9B509A84CE}"/>
                </c:ext>
              </c:extLst>
            </c:dLbl>
            <c:dLbl>
              <c:idx val="4"/>
              <c:layout>
                <c:manualLayout>
                  <c:x val="-0.12373567404698516"/>
                  <c:y val="0.23402738317504126"/>
                </c:manualLayout>
              </c:layout>
              <c:tx>
                <c:rich>
                  <a:bodyPr/>
                  <a:lstStyle/>
                  <a:p>
                    <a:fld id="{A1F1F97E-3343-444E-96D2-D5ADF8003E28}" type="CELLRANGE">
                      <a:rPr lang="en-US" baseline="0"/>
                      <a:pPr/>
                      <a:t>[CELLRANGE]</a:t>
                    </a:fld>
                    <a:r>
                      <a:rPr lang="en-US" baseline="0"/>
                      <a:t>
</a:t>
                    </a:r>
                    <a:fld id="{FD9491E6-9475-498D-BF53-844E06AA62B7}" type="CATEGORYNAME">
                      <a:rPr lang="en-US" baseline="0"/>
                      <a:pPr/>
                      <a:t>[NOMBRE DE CATEGORÍA]</a:t>
                    </a:fld>
                    <a:r>
                      <a:rPr lang="en-US" baseline="0"/>
                      <a:t>
</a:t>
                    </a:r>
                    <a:fld id="{0577DBDC-6E06-45CB-9EF2-EAD880233D19}" type="VALUE">
                      <a:rPr lang="en-US" baseline="0"/>
                      <a:pPr/>
                      <a:t>[VALOR]</a:t>
                    </a:fld>
                    <a:endParaRPr lang="en-US"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4E7-43E1-9EDA-EC9B509A84CE}"/>
                </c:ext>
              </c:extLst>
            </c:dLbl>
            <c:dLbl>
              <c:idx val="5"/>
              <c:layout>
                <c:manualLayout>
                  <c:x val="-0.11048273347535786"/>
                  <c:y val="-0.18686419352220149"/>
                </c:manualLayout>
              </c:layout>
              <c:tx>
                <c:rich>
                  <a:bodyPr/>
                  <a:lstStyle/>
                  <a:p>
                    <a:fld id="{02F66A5C-710C-48DB-9183-E555EC23234B}" type="CELLRANGE">
                      <a:rPr lang="en-US" baseline="0"/>
                      <a:pPr/>
                      <a:t>[CELLRANGE]</a:t>
                    </a:fld>
                    <a:r>
                      <a:rPr lang="en-US" baseline="0"/>
                      <a:t>
</a:t>
                    </a:r>
                    <a:fld id="{EF86DBA4-3F29-4D93-BF05-8B0B52FE003F}" type="CATEGORYNAME">
                      <a:rPr lang="en-US" baseline="0"/>
                      <a:pPr/>
                      <a:t>[NOMBRE DE CATEGORÍA]</a:t>
                    </a:fld>
                    <a:r>
                      <a:rPr lang="en-US" baseline="0"/>
                      <a:t>
</a:t>
                    </a:r>
                    <a:fld id="{E7A75837-AA2F-4796-BAB4-A604D689229D}" type="VALUE">
                      <a:rPr lang="en-US" baseline="0"/>
                      <a:pPr/>
                      <a:t>[VALOR]</a:t>
                    </a:fld>
                    <a:endParaRPr lang="en-US"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4E7-43E1-9EDA-EC9B509A84CE}"/>
                </c:ext>
              </c:extLst>
            </c:dLbl>
            <c:dLbl>
              <c:idx val="6"/>
              <c:layout>
                <c:manualLayout>
                  <c:x val="-0.13026307863618647"/>
                  <c:y val="2.9630651838623265E-2"/>
                </c:manualLayout>
              </c:layout>
              <c:tx>
                <c:rich>
                  <a:bodyPr/>
                  <a:lstStyle/>
                  <a:p>
                    <a:fld id="{DD7C959C-F3BA-497C-A5C7-9377AFA79E4A}" type="CELLRANGE">
                      <a:rPr lang="en-US" baseline="0"/>
                      <a:pPr/>
                      <a:t>[CELLRANGE]</a:t>
                    </a:fld>
                    <a:r>
                      <a:rPr lang="en-US" baseline="0"/>
                      <a:t>
</a:t>
                    </a:r>
                    <a:fld id="{C0E962BD-663C-48F6-87B0-4AF72852A358}" type="CATEGORYNAME">
                      <a:rPr lang="en-US" baseline="0"/>
                      <a:pPr/>
                      <a:t>[NOMBRE DE CATEGORÍA]</a:t>
                    </a:fld>
                    <a:r>
                      <a:rPr lang="en-US" baseline="0"/>
                      <a:t>
</a:t>
                    </a:r>
                    <a:fld id="{A89848B4-AF7E-4F89-BE91-0940F614A1CC}" type="VALUE">
                      <a:rPr lang="en-US" baseline="0"/>
                      <a:pPr/>
                      <a:t>[VALOR]</a:t>
                    </a:fld>
                    <a:endParaRPr lang="en-US"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22C-44B6-A99D-34CBCA7CF024}"/>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bestFit"/>
            <c:showLegendKey val="1"/>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multiLvlStrRef>
              <c:f>'B. Matricula Estrato'!$C$6:$J$7</c:f>
              <c:multiLvlStrCache>
                <c:ptCount val="8"/>
                <c:lvl>
                  <c:pt idx="0">
                    <c:v>0</c:v>
                  </c:pt>
                  <c:pt idx="1">
                    <c:v>1</c:v>
                  </c:pt>
                  <c:pt idx="2">
                    <c:v>2</c:v>
                  </c:pt>
                  <c:pt idx="3">
                    <c:v>3</c:v>
                  </c:pt>
                  <c:pt idx="4">
                    <c:v>4</c:v>
                  </c:pt>
                  <c:pt idx="5">
                    <c:v>5</c:v>
                  </c:pt>
                  <c:pt idx="6">
                    <c:v>6</c:v>
                  </c:pt>
                  <c:pt idx="7">
                    <c:v>Total</c:v>
                  </c:pt>
                </c:lvl>
                <c:lvl>
                  <c:pt idx="0">
                    <c:v>ESTRATOS</c:v>
                  </c:pt>
                </c:lvl>
              </c:multiLvlStrCache>
            </c:multiLvlStrRef>
          </c:cat>
          <c:val>
            <c:numRef>
              <c:f>'B. Matricula Estrato'!$C$60:$I$60</c:f>
              <c:numCache>
                <c:formatCode>General</c:formatCode>
                <c:ptCount val="7"/>
                <c:pt idx="0">
                  <c:v>0</c:v>
                </c:pt>
                <c:pt idx="1">
                  <c:v>5584</c:v>
                </c:pt>
                <c:pt idx="2">
                  <c:v>6458</c:v>
                </c:pt>
                <c:pt idx="3">
                  <c:v>593</c:v>
                </c:pt>
                <c:pt idx="4">
                  <c:v>87</c:v>
                </c:pt>
                <c:pt idx="5">
                  <c:v>3</c:v>
                </c:pt>
                <c:pt idx="6">
                  <c:v>0</c:v>
                </c:pt>
              </c:numCache>
            </c:numRef>
          </c:val>
          <c:extLst>
            <c:ext xmlns:c15="http://schemas.microsoft.com/office/drawing/2012/chart" uri="{02D57815-91ED-43cb-92C2-25804820EDAC}">
              <c15:datalabelsRange>
                <c15:f>'B. Matricula Estrato'!$C$61:$I$61</c15:f>
                <c15:dlblRangeCache>
                  <c:ptCount val="7"/>
                  <c:pt idx="0">
                    <c:v>0,00%</c:v>
                  </c:pt>
                  <c:pt idx="1">
                    <c:v>43,88%</c:v>
                  </c:pt>
                  <c:pt idx="2">
                    <c:v>50,75%</c:v>
                  </c:pt>
                  <c:pt idx="3">
                    <c:v>4,66%</c:v>
                  </c:pt>
                  <c:pt idx="4">
                    <c:v>0,68%</c:v>
                  </c:pt>
                  <c:pt idx="5">
                    <c:v>0,02%</c:v>
                  </c:pt>
                  <c:pt idx="6">
                    <c:v>0,00%</c:v>
                  </c:pt>
                </c15:dlblRangeCache>
              </c15:datalabelsRange>
            </c:ext>
            <c:ext xmlns:c16="http://schemas.microsoft.com/office/drawing/2014/chart" uri="{C3380CC4-5D6E-409C-BE32-E72D297353CC}">
              <c16:uniqueId val="{0000000C-F4E7-43E1-9EDA-EC9B509A84CE}"/>
            </c:ext>
          </c:extLst>
        </c:ser>
        <c:dLbls>
          <c:dLblPos val="bestFit"/>
          <c:showLegendKey val="0"/>
          <c:showVal val="1"/>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rtl="0">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75852881495332025"/>
          <c:h val="0.7385011074359199"/>
        </c:manualLayout>
      </c:layout>
      <c:bar3DChart>
        <c:barDir val="col"/>
        <c:grouping val="clustered"/>
        <c:varyColors val="0"/>
        <c:ser>
          <c:idx val="0"/>
          <c:order val="0"/>
          <c:tx>
            <c:v>Matriculados</c:v>
          </c:tx>
          <c:spPr>
            <a:solidFill>
              <a:schemeClr val="accent1"/>
            </a:solidFill>
            <a:ln>
              <a:noFill/>
            </a:ln>
            <a:effectLst/>
            <a:sp3d/>
          </c:spPr>
          <c:invertIfNegative val="0"/>
          <c:dPt>
            <c:idx val="0"/>
            <c:invertIfNegative val="0"/>
            <c:bubble3D val="0"/>
            <c:spPr>
              <a:solidFill>
                <a:schemeClr val="bg1">
                  <a:lumMod val="85000"/>
                </a:schemeClr>
              </a:solidFill>
              <a:ln>
                <a:noFill/>
              </a:ln>
              <a:effectLst/>
              <a:sp3d/>
            </c:spPr>
            <c:extLst>
              <c:ext xmlns:c16="http://schemas.microsoft.com/office/drawing/2014/chart" uri="{C3380CC4-5D6E-409C-BE32-E72D297353CC}">
                <c16:uniqueId val="{0000001C-5105-45B8-AA6E-181D7C4C2BB0}"/>
              </c:ext>
            </c:extLst>
          </c:dPt>
          <c:dPt>
            <c:idx val="1"/>
            <c:invertIfNegative val="0"/>
            <c:bubble3D val="0"/>
            <c:spPr>
              <a:solidFill>
                <a:schemeClr val="tx1">
                  <a:lumMod val="65000"/>
                  <a:lumOff val="35000"/>
                </a:schemeClr>
              </a:solidFill>
              <a:ln>
                <a:noFill/>
              </a:ln>
              <a:effectLst/>
              <a:sp3d/>
            </c:spPr>
            <c:extLst>
              <c:ext xmlns:c16="http://schemas.microsoft.com/office/drawing/2014/chart" uri="{C3380CC4-5D6E-409C-BE32-E72D297353CC}">
                <c16:uniqueId val="{00000023-5105-45B8-AA6E-181D7C4C2BB0}"/>
              </c:ext>
            </c:extLst>
          </c:dPt>
          <c:dPt>
            <c:idx val="2"/>
            <c:invertIfNegative val="0"/>
            <c:bubble3D val="0"/>
            <c:spPr>
              <a:solidFill>
                <a:schemeClr val="accent1">
                  <a:lumMod val="60000"/>
                  <a:lumOff val="40000"/>
                </a:schemeClr>
              </a:solidFill>
              <a:ln>
                <a:noFill/>
              </a:ln>
              <a:effectLst/>
              <a:sp3d/>
            </c:spPr>
            <c:extLst>
              <c:ext xmlns:c16="http://schemas.microsoft.com/office/drawing/2014/chart" uri="{C3380CC4-5D6E-409C-BE32-E72D297353CC}">
                <c16:uniqueId val="{0000002B-5105-45B8-AA6E-181D7C4C2BB0}"/>
              </c:ext>
            </c:extLst>
          </c:dPt>
          <c:dPt>
            <c:idx val="3"/>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2F-5105-45B8-AA6E-181D7C4C2BB0}"/>
              </c:ext>
            </c:extLst>
          </c:dPt>
          <c:dPt>
            <c:idx val="4"/>
            <c:invertIfNegative val="0"/>
            <c:bubble3D val="0"/>
            <c:spPr>
              <a:solidFill>
                <a:schemeClr val="accent4">
                  <a:lumMod val="60000"/>
                  <a:lumOff val="40000"/>
                </a:schemeClr>
              </a:solidFill>
              <a:ln>
                <a:noFill/>
              </a:ln>
              <a:effectLst/>
              <a:sp3d/>
            </c:spPr>
            <c:extLst>
              <c:ext xmlns:c16="http://schemas.microsoft.com/office/drawing/2014/chart" uri="{C3380CC4-5D6E-409C-BE32-E72D297353CC}">
                <c16:uniqueId val="{00000036-5105-45B8-AA6E-181D7C4C2BB0}"/>
              </c:ext>
            </c:extLst>
          </c:dPt>
          <c:dPt>
            <c:idx val="5"/>
            <c:invertIfNegative val="0"/>
            <c:bubble3D val="0"/>
            <c:spPr>
              <a:solidFill>
                <a:schemeClr val="accent6">
                  <a:lumMod val="60000"/>
                  <a:lumOff val="40000"/>
                </a:schemeClr>
              </a:solidFill>
              <a:ln>
                <a:noFill/>
              </a:ln>
              <a:effectLst/>
              <a:sp3d/>
            </c:spPr>
            <c:extLst>
              <c:ext xmlns:c16="http://schemas.microsoft.com/office/drawing/2014/chart" uri="{C3380CC4-5D6E-409C-BE32-E72D297353CC}">
                <c16:uniqueId val="{00000041-5105-45B8-AA6E-181D7C4C2BB0}"/>
              </c:ext>
            </c:extLst>
          </c:dPt>
          <c:dPt>
            <c:idx val="6"/>
            <c:invertIfNegative val="0"/>
            <c:bubble3D val="0"/>
            <c:spPr>
              <a:solidFill>
                <a:srgbClr val="FFFF00"/>
              </a:solidFill>
              <a:ln>
                <a:noFill/>
              </a:ln>
              <a:effectLst/>
              <a:sp3d/>
            </c:spPr>
            <c:extLst>
              <c:ext xmlns:c16="http://schemas.microsoft.com/office/drawing/2014/chart" uri="{C3380CC4-5D6E-409C-BE32-E72D297353CC}">
                <c16:uniqueId val="{0000004A-5105-45B8-AA6E-181D7C4C2BB0}"/>
              </c:ext>
            </c:extLst>
          </c:dPt>
          <c:dPt>
            <c:idx val="7"/>
            <c:invertIfNegative val="0"/>
            <c:bubble3D val="0"/>
            <c:spPr>
              <a:solidFill>
                <a:srgbClr val="7030A0"/>
              </a:solidFill>
              <a:ln>
                <a:noFill/>
              </a:ln>
              <a:effectLst/>
              <a:sp3d/>
            </c:spPr>
            <c:extLst>
              <c:ext xmlns:c16="http://schemas.microsoft.com/office/drawing/2014/chart" uri="{C3380CC4-5D6E-409C-BE32-E72D297353CC}">
                <c16:uniqueId val="{0000004D-5105-45B8-AA6E-181D7C4C2BB0}"/>
              </c:ext>
            </c:extLst>
          </c:dPt>
          <c:dPt>
            <c:idx val="8"/>
            <c:invertIfNegative val="0"/>
            <c:bubble3D val="0"/>
            <c:spPr>
              <a:solidFill>
                <a:srgbClr val="0070C0"/>
              </a:solidFill>
              <a:ln>
                <a:noFill/>
              </a:ln>
              <a:effectLst/>
              <a:sp3d/>
            </c:spPr>
            <c:extLst>
              <c:ext xmlns:c16="http://schemas.microsoft.com/office/drawing/2014/chart" uri="{C3380CC4-5D6E-409C-BE32-E72D297353CC}">
                <c16:uniqueId val="{00000059-5105-45B8-AA6E-181D7C4C2BB0}"/>
              </c:ext>
            </c:extLst>
          </c:dPt>
          <c:dLbls>
            <c:dLbl>
              <c:idx val="0"/>
              <c:tx>
                <c:rich>
                  <a:bodyPr/>
                  <a:lstStyle/>
                  <a:p>
                    <a:fld id="{9C698609-8378-4A05-BB99-3C246E0C8317}" type="VALUE">
                      <a:rPr lang="en-US"/>
                      <a:pPr/>
                      <a:t>[VALOR]</a:t>
                    </a:fld>
                    <a:endParaRPr lang="es-CO"/>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105-45B8-AA6E-181D7C4C2BB0}"/>
                </c:ext>
              </c:extLst>
            </c:dLbl>
            <c:dLbl>
              <c:idx val="1"/>
              <c:layout>
                <c:manualLayout>
                  <c:x val="5.8892809614571138E-3"/>
                  <c:y val="-5.8419243986254296E-2"/>
                </c:manualLayout>
              </c:layout>
              <c:tx>
                <c:rich>
                  <a:bodyPr/>
                  <a:lstStyle/>
                  <a:p>
                    <a:fld id="{048446FB-73E7-4F47-BF50-B034377DF39E}" type="VALUE">
                      <a:rPr lang="en-US"/>
                      <a:pPr/>
                      <a:t>[VALOR]</a:t>
                    </a:fld>
                    <a:endParaRPr lang="es-CO"/>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105-45B8-AA6E-181D7C4C2BB0}"/>
                </c:ext>
              </c:extLst>
            </c:dLbl>
            <c:dLbl>
              <c:idx val="2"/>
              <c:layout>
                <c:manualLayout>
                  <c:x val="1.4134274307497073E-2"/>
                  <c:y val="-5.8419243986254296E-2"/>
                </c:manualLayout>
              </c:layout>
              <c:tx>
                <c:rich>
                  <a:bodyPr/>
                  <a:lstStyle/>
                  <a:p>
                    <a:fld id="{DB1B3345-2F48-43C8-BE6F-EDF565AA3FB9}" type="VALUE">
                      <a:rPr lang="en-US"/>
                      <a:pPr/>
                      <a:t>[VALOR]</a:t>
                    </a:fld>
                    <a:endParaRPr lang="es-CO"/>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5105-45B8-AA6E-181D7C4C2BB0}"/>
                </c:ext>
              </c:extLst>
            </c:dLbl>
            <c:dLbl>
              <c:idx val="3"/>
              <c:layout>
                <c:manualLayout>
                  <c:x val="1.0600705730622762E-2"/>
                  <c:y val="-5.1546391752577317E-2"/>
                </c:manualLayout>
              </c:layout>
              <c:tx>
                <c:rich>
                  <a:bodyPr/>
                  <a:lstStyle/>
                  <a:p>
                    <a:fld id="{82DE8B0C-8CB6-4A2B-9F0E-9E367B09B308}" type="VALUE">
                      <a:rPr lang="en-US"/>
                      <a:pPr/>
                      <a:t>[VALOR]</a:t>
                    </a:fld>
                    <a:endParaRPr lang="es-CO"/>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F-5105-45B8-AA6E-181D7C4C2BB0}"/>
                </c:ext>
              </c:extLst>
            </c:dLbl>
            <c:dLbl>
              <c:idx val="4"/>
              <c:layout>
                <c:manualLayout>
                  <c:x val="1.8845699076662677E-2"/>
                  <c:y val="-6.1855670103092786E-2"/>
                </c:manualLayout>
              </c:layout>
              <c:tx>
                <c:rich>
                  <a:bodyPr/>
                  <a:lstStyle/>
                  <a:p>
                    <a:fld id="{153F176B-5DE7-46E4-AB68-B53416CEE891}" type="VALUE">
                      <a:rPr lang="en-US"/>
                      <a:pPr/>
                      <a:t>[VALOR]</a:t>
                    </a:fld>
                    <a:endParaRPr lang="es-CO"/>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6-5105-45B8-AA6E-181D7C4C2BB0}"/>
                </c:ext>
              </c:extLst>
            </c:dLbl>
            <c:dLbl>
              <c:idx val="5"/>
              <c:layout>
                <c:manualLayout>
                  <c:x val="1.5312130499788495E-2"/>
                  <c:y val="-6.1855670103092786E-2"/>
                </c:manualLayout>
              </c:layout>
              <c:tx>
                <c:rich>
                  <a:bodyPr/>
                  <a:lstStyle/>
                  <a:p>
                    <a:fld id="{9386166F-8DC6-4944-9385-6CFFE8946BEC}" type="VALUE">
                      <a:rPr lang="en-US"/>
                      <a:pPr/>
                      <a:t>[VALOR]</a:t>
                    </a:fld>
                    <a:endParaRPr lang="es-CO"/>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41-5105-45B8-AA6E-181D7C4C2BB0}"/>
                </c:ext>
              </c:extLst>
            </c:dLbl>
            <c:dLbl>
              <c:idx val="6"/>
              <c:layout>
                <c:manualLayout>
                  <c:x val="2.1201411461245611E-2"/>
                  <c:y val="-6.52920962199314E-2"/>
                </c:manualLayout>
              </c:layout>
              <c:tx>
                <c:rich>
                  <a:bodyPr/>
                  <a:lstStyle/>
                  <a:p>
                    <a:fld id="{26F6AAC6-B467-43E3-A340-EC992B932E7D}" type="VALUE">
                      <a:rPr lang="en-US"/>
                      <a:pPr/>
                      <a:t>[VALOR]</a:t>
                    </a:fld>
                    <a:endParaRPr lang="es-CO"/>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4A-5105-45B8-AA6E-181D7C4C2BB0}"/>
                </c:ext>
              </c:extLst>
            </c:dLbl>
            <c:dLbl>
              <c:idx val="7"/>
              <c:layout>
                <c:manualLayout>
                  <c:x val="2.1201411461245611E-2"/>
                  <c:y val="-6.1855670103092911E-2"/>
                </c:manualLayout>
              </c:layout>
              <c:tx>
                <c:rich>
                  <a:bodyPr/>
                  <a:lstStyle/>
                  <a:p>
                    <a:fld id="{85BAEAF1-EF2C-4403-B665-A46E44241584}" type="VALUE">
                      <a:rPr lang="en-US"/>
                      <a:pPr/>
                      <a:t>[VALOR]</a:t>
                    </a:fld>
                    <a:endParaRPr lang="es-CO"/>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4D-5105-45B8-AA6E-181D7C4C2BB0}"/>
                </c:ext>
              </c:extLst>
            </c:dLbl>
            <c:dLbl>
              <c:idx val="8"/>
              <c:layout>
                <c:manualLayout>
                  <c:x val="2.3557123845828455E-2"/>
                  <c:y val="-6.1855670103092911E-2"/>
                </c:manualLayout>
              </c:layout>
              <c:tx>
                <c:rich>
                  <a:bodyPr/>
                  <a:lstStyle/>
                  <a:p>
                    <a:fld id="{ACCB3315-EEA3-4453-A0CC-36491EC66718}" type="VALUE">
                      <a:rPr lang="en-US"/>
                      <a:pPr/>
                      <a:t>[VALOR]</a:t>
                    </a:fld>
                    <a:endParaRPr lang="es-CO"/>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59-5105-45B8-AA6E-181D7C4C2BB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1"/>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'A. MatriculaPregrado Ingreso'!$C$6:$K$6</c:f>
              <c:strCache>
                <c:ptCount val="9"/>
                <c:pt idx="0">
                  <c:v>Estricto Puntaje</c:v>
                </c:pt>
                <c:pt idx="1">
                  <c:v>Transferencias</c:v>
                </c:pt>
                <c:pt idx="2">
                  <c:v>Comunidades Negras</c:v>
                </c:pt>
                <c:pt idx="3">
                  <c:v>Comunidades Indigenas</c:v>
                </c:pt>
                <c:pt idx="4">
                  <c:v>Desplazados por la Violencia</c:v>
                </c:pt>
                <c:pt idx="5">
                  <c:v>Reinsertados de los Procesos de Paz</c:v>
                </c:pt>
                <c:pt idx="6">
                  <c:v>Plan Excelencia</c:v>
                </c:pt>
                <c:pt idx="7">
                  <c:v>Convenio escuelas normales (Neiva-Gigante)</c:v>
                </c:pt>
                <c:pt idx="8">
                  <c:v>No identificado</c:v>
                </c:pt>
              </c:strCache>
            </c:strRef>
          </c:cat>
          <c:val>
            <c:numRef>
              <c:f>'A. MatriculaPregrado Ingreso'!$C$62:$K$62</c:f>
              <c:numCache>
                <c:formatCode>General</c:formatCode>
                <c:ptCount val="9"/>
                <c:pt idx="0">
                  <c:v>12535</c:v>
                </c:pt>
                <c:pt idx="1">
                  <c:v>58</c:v>
                </c:pt>
                <c:pt idx="2">
                  <c:v>99</c:v>
                </c:pt>
                <c:pt idx="3">
                  <c:v>125</c:v>
                </c:pt>
                <c:pt idx="4">
                  <c:v>235</c:v>
                </c:pt>
                <c:pt idx="5">
                  <c:v>15</c:v>
                </c:pt>
                <c:pt idx="6">
                  <c:v>2</c:v>
                </c:pt>
                <c:pt idx="7">
                  <c:v>92</c:v>
                </c:pt>
                <c:pt idx="8">
                  <c:v>13</c:v>
                </c:pt>
              </c:numCache>
            </c:numRef>
          </c:val>
          <c:extLst>
            <c:ext xmlns:c15="http://schemas.microsoft.com/office/drawing/2012/chart" uri="{02D57815-91ED-43cb-92C2-25804820EDAC}">
              <c15:datalabelsRange>
                <c15:f>'A. MatriculaPregrado Ingreso'!$C$64:$K$64</c15:f>
              </c15:datalabelsRange>
            </c:ext>
            <c:ext xmlns:c16="http://schemas.microsoft.com/office/drawing/2014/chart" uri="{C3380CC4-5D6E-409C-BE32-E72D297353CC}">
              <c16:uniqueId val="{0000000D-5105-45B8-AA6E-181D7C4C2BB0}"/>
            </c:ext>
          </c:extLst>
        </c:ser>
        <c:dLbls>
          <c:showLegendKey val="0"/>
          <c:showVal val="0"/>
          <c:showCatName val="0"/>
          <c:showSerName val="0"/>
          <c:showPercent val="0"/>
          <c:showBubbleSize val="0"/>
        </c:dLbls>
        <c:gapWidth val="20"/>
        <c:shape val="box"/>
        <c:axId val="32345472"/>
        <c:axId val="32355456"/>
        <c:axId val="0"/>
      </c:bar3DChart>
      <c:catAx>
        <c:axId val="32345472"/>
        <c:scaling>
          <c:orientation val="minMax"/>
        </c:scaling>
        <c:delete val="0"/>
        <c:axPos val="b"/>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32355456"/>
        <c:crosses val="autoZero"/>
        <c:auto val="1"/>
        <c:lblAlgn val="ctr"/>
        <c:lblOffset val="100"/>
        <c:tickLblSkip val="1"/>
        <c:noMultiLvlLbl val="0"/>
      </c:catAx>
      <c:valAx>
        <c:axId val="3235545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345472"/>
        <c:crosses val="autoZero"/>
        <c:crossBetween val="between"/>
        <c:majorUnit val="1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1459191678488119"/>
          <c:y val="0.17983612822540876"/>
          <c:w val="0.17128123958557598"/>
          <c:h val="0.55926536244825065"/>
        </c:manualLayout>
      </c:layout>
      <c:overlay val="0"/>
      <c:spPr>
        <a:noFill/>
        <a:ln>
          <a:noFill/>
        </a:ln>
        <a:effectLst/>
      </c:spPr>
      <c:txPr>
        <a:bodyPr rot="0" spcFirstLastPara="1" vertOverflow="ellipsis" vert="horz" wrap="square" anchor="ctr" anchorCtr="1"/>
        <a:lstStyle/>
        <a:p>
          <a:pPr rtl="0">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75852881495332025"/>
          <c:h val="0.7385011074359199"/>
        </c:manualLayout>
      </c:layout>
      <c:bar3DChart>
        <c:barDir val="col"/>
        <c:grouping val="clustered"/>
        <c:varyColors val="0"/>
        <c:ser>
          <c:idx val="0"/>
          <c:order val="0"/>
          <c:tx>
            <c:v>Matriculados</c:v>
          </c:tx>
          <c:spPr>
            <a:solidFill>
              <a:schemeClr val="accent1"/>
            </a:solidFill>
            <a:ln>
              <a:noFill/>
            </a:ln>
            <a:effectLst/>
            <a:sp3d/>
          </c:spPr>
          <c:invertIfNegative val="0"/>
          <c:dPt>
            <c:idx val="0"/>
            <c:invertIfNegative val="0"/>
            <c:bubble3D val="0"/>
            <c:spPr>
              <a:solidFill>
                <a:schemeClr val="bg1">
                  <a:lumMod val="85000"/>
                </a:schemeClr>
              </a:solidFill>
              <a:ln>
                <a:noFill/>
              </a:ln>
              <a:effectLst/>
              <a:sp3d/>
            </c:spPr>
            <c:extLst>
              <c:ext xmlns:c16="http://schemas.microsoft.com/office/drawing/2014/chart" uri="{C3380CC4-5D6E-409C-BE32-E72D297353CC}">
                <c16:uniqueId val="{00000001-AA2E-4EDF-B175-B87933CFD33B}"/>
              </c:ext>
            </c:extLst>
          </c:dPt>
          <c:dPt>
            <c:idx val="1"/>
            <c:invertIfNegative val="0"/>
            <c:bubble3D val="0"/>
            <c:spPr>
              <a:solidFill>
                <a:schemeClr val="tx1">
                  <a:lumMod val="65000"/>
                  <a:lumOff val="35000"/>
                </a:schemeClr>
              </a:solidFill>
              <a:ln>
                <a:noFill/>
              </a:ln>
              <a:effectLst/>
              <a:sp3d/>
            </c:spPr>
            <c:extLst>
              <c:ext xmlns:c16="http://schemas.microsoft.com/office/drawing/2014/chart" uri="{C3380CC4-5D6E-409C-BE32-E72D297353CC}">
                <c16:uniqueId val="{00000003-AA2E-4EDF-B175-B87933CFD33B}"/>
              </c:ext>
            </c:extLst>
          </c:dPt>
          <c:dPt>
            <c:idx val="2"/>
            <c:invertIfNegative val="0"/>
            <c:bubble3D val="0"/>
            <c:spPr>
              <a:solidFill>
                <a:schemeClr val="accent1">
                  <a:lumMod val="60000"/>
                  <a:lumOff val="40000"/>
                </a:schemeClr>
              </a:solidFill>
              <a:ln>
                <a:noFill/>
              </a:ln>
              <a:effectLst/>
              <a:sp3d/>
            </c:spPr>
            <c:extLst>
              <c:ext xmlns:c16="http://schemas.microsoft.com/office/drawing/2014/chart" uri="{C3380CC4-5D6E-409C-BE32-E72D297353CC}">
                <c16:uniqueId val="{00000005-AA2E-4EDF-B175-B87933CFD33B}"/>
              </c:ext>
            </c:extLst>
          </c:dPt>
          <c:dPt>
            <c:idx val="3"/>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7-AA2E-4EDF-B175-B87933CFD33B}"/>
              </c:ext>
            </c:extLst>
          </c:dPt>
          <c:dPt>
            <c:idx val="4"/>
            <c:invertIfNegative val="0"/>
            <c:bubble3D val="0"/>
            <c:spPr>
              <a:solidFill>
                <a:schemeClr val="accent4">
                  <a:lumMod val="60000"/>
                  <a:lumOff val="40000"/>
                </a:schemeClr>
              </a:solidFill>
              <a:ln>
                <a:noFill/>
              </a:ln>
              <a:effectLst/>
              <a:sp3d/>
            </c:spPr>
            <c:extLst>
              <c:ext xmlns:c16="http://schemas.microsoft.com/office/drawing/2014/chart" uri="{C3380CC4-5D6E-409C-BE32-E72D297353CC}">
                <c16:uniqueId val="{00000009-AA2E-4EDF-B175-B87933CFD33B}"/>
              </c:ext>
            </c:extLst>
          </c:dPt>
          <c:dPt>
            <c:idx val="5"/>
            <c:invertIfNegative val="0"/>
            <c:bubble3D val="0"/>
            <c:spPr>
              <a:solidFill>
                <a:schemeClr val="accent6">
                  <a:lumMod val="60000"/>
                  <a:lumOff val="40000"/>
                </a:schemeClr>
              </a:solidFill>
              <a:ln>
                <a:noFill/>
              </a:ln>
              <a:effectLst/>
              <a:sp3d/>
            </c:spPr>
            <c:extLst>
              <c:ext xmlns:c16="http://schemas.microsoft.com/office/drawing/2014/chart" uri="{C3380CC4-5D6E-409C-BE32-E72D297353CC}">
                <c16:uniqueId val="{0000000B-AA2E-4EDF-B175-B87933CFD33B}"/>
              </c:ext>
            </c:extLst>
          </c:dPt>
          <c:dPt>
            <c:idx val="6"/>
            <c:invertIfNegative val="0"/>
            <c:bubble3D val="0"/>
            <c:spPr>
              <a:solidFill>
                <a:srgbClr val="FFFF00"/>
              </a:solidFill>
              <a:ln>
                <a:noFill/>
              </a:ln>
              <a:effectLst/>
              <a:sp3d/>
            </c:spPr>
            <c:extLst>
              <c:ext xmlns:c16="http://schemas.microsoft.com/office/drawing/2014/chart" uri="{C3380CC4-5D6E-409C-BE32-E72D297353CC}">
                <c16:uniqueId val="{0000000D-AA2E-4EDF-B175-B87933CFD33B}"/>
              </c:ext>
            </c:extLst>
          </c:dPt>
          <c:dPt>
            <c:idx val="7"/>
            <c:invertIfNegative val="0"/>
            <c:bubble3D val="0"/>
            <c:spPr>
              <a:solidFill>
                <a:srgbClr val="7030A0"/>
              </a:solidFill>
              <a:ln>
                <a:noFill/>
              </a:ln>
              <a:effectLst/>
              <a:sp3d/>
            </c:spPr>
            <c:extLst>
              <c:ext xmlns:c16="http://schemas.microsoft.com/office/drawing/2014/chart" uri="{C3380CC4-5D6E-409C-BE32-E72D297353CC}">
                <c16:uniqueId val="{0000000F-AA2E-4EDF-B175-B87933CFD33B}"/>
              </c:ext>
            </c:extLst>
          </c:dPt>
          <c:dPt>
            <c:idx val="8"/>
            <c:invertIfNegative val="0"/>
            <c:bubble3D val="0"/>
            <c:spPr>
              <a:solidFill>
                <a:srgbClr val="0070C0"/>
              </a:solidFill>
              <a:ln>
                <a:noFill/>
              </a:ln>
              <a:effectLst/>
              <a:sp3d/>
            </c:spPr>
            <c:extLst>
              <c:ext xmlns:c16="http://schemas.microsoft.com/office/drawing/2014/chart" uri="{C3380CC4-5D6E-409C-BE32-E72D297353CC}">
                <c16:uniqueId val="{00000011-AA2E-4EDF-B175-B87933CFD33B}"/>
              </c:ext>
            </c:extLst>
          </c:dPt>
          <c:dLbls>
            <c:dLbl>
              <c:idx val="0"/>
              <c:tx>
                <c:rich>
                  <a:bodyPr/>
                  <a:lstStyle/>
                  <a:p>
                    <a:fld id="{BBF65588-C9B3-42EA-A7CF-38B22303B70B}" type="CELLRANGE">
                      <a:rPr lang="en-US" baseline="0"/>
                      <a:pPr/>
                      <a:t>[CELLRANGE]</a:t>
                    </a:fld>
                    <a:r>
                      <a:rPr lang="en-US" baseline="0"/>
                      <a:t>
</a:t>
                    </a:r>
                    <a:fld id="{ADFCA12A-BB5C-44F6-928A-83C0A481A4C7}" type="VALUE">
                      <a:rPr lang="en-US" baseline="0"/>
                      <a:pPr/>
                      <a:t>[VALOR]</a:t>
                    </a:fld>
                    <a:endParaRPr lang="en-US" baseline="0"/>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AA2E-4EDF-B175-B87933CFD33B}"/>
                </c:ext>
              </c:extLst>
            </c:dLbl>
            <c:dLbl>
              <c:idx val="1"/>
              <c:layout>
                <c:manualLayout>
                  <c:x val="5.8892809614571138E-3"/>
                  <c:y val="-5.8419243986254296E-2"/>
                </c:manualLayout>
              </c:layout>
              <c:tx>
                <c:rich>
                  <a:bodyPr/>
                  <a:lstStyle/>
                  <a:p>
                    <a:fld id="{1876C8DD-7E8C-468F-A73C-BC3F82116E9F}" type="CELLRANGE">
                      <a:rPr lang="en-US" baseline="0"/>
                      <a:pPr/>
                      <a:t>[CELLRANGE]</a:t>
                    </a:fld>
                    <a:r>
                      <a:rPr lang="en-US" baseline="0"/>
                      <a:t>
</a:t>
                    </a:r>
                    <a:fld id="{71E5791A-6E65-44A8-85B0-BECEC2023F65}" type="VALUE">
                      <a:rPr lang="en-US" baseline="0"/>
                      <a:pPr/>
                      <a:t>[VALOR]</a:t>
                    </a:fld>
                    <a:endParaRPr lang="en-US" baseline="0"/>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AA2E-4EDF-B175-B87933CFD33B}"/>
                </c:ext>
              </c:extLst>
            </c:dLbl>
            <c:dLbl>
              <c:idx val="2"/>
              <c:layout>
                <c:manualLayout>
                  <c:x val="1.4134274307497073E-2"/>
                  <c:y val="-5.8419243986254296E-2"/>
                </c:manualLayout>
              </c:layout>
              <c:tx>
                <c:rich>
                  <a:bodyPr/>
                  <a:lstStyle/>
                  <a:p>
                    <a:fld id="{1EACA3B3-8BDD-44A6-9900-96B319F4374A}" type="CELLRANGE">
                      <a:rPr lang="en-US" baseline="0"/>
                      <a:pPr/>
                      <a:t>[CELLRANGE]</a:t>
                    </a:fld>
                    <a:r>
                      <a:rPr lang="en-US" baseline="0"/>
                      <a:t>
</a:t>
                    </a:r>
                    <a:fld id="{A65FF44B-18DA-4B45-A789-6B47DA10A6D5}" type="VALUE">
                      <a:rPr lang="en-US" baseline="0"/>
                      <a:pPr/>
                      <a:t>[VALOR]</a:t>
                    </a:fld>
                    <a:endParaRPr lang="en-US" baseline="0"/>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AA2E-4EDF-B175-B87933CFD33B}"/>
                </c:ext>
              </c:extLst>
            </c:dLbl>
            <c:dLbl>
              <c:idx val="3"/>
              <c:layout>
                <c:manualLayout>
                  <c:x val="1.0600705730622762E-2"/>
                  <c:y val="-5.1546391752577317E-2"/>
                </c:manualLayout>
              </c:layout>
              <c:tx>
                <c:rich>
                  <a:bodyPr/>
                  <a:lstStyle/>
                  <a:p>
                    <a:fld id="{729C4A1A-3652-4306-A067-A93D89744CE4}" type="CELLRANGE">
                      <a:rPr lang="en-US" baseline="0"/>
                      <a:pPr/>
                      <a:t>[CELLRANGE]</a:t>
                    </a:fld>
                    <a:r>
                      <a:rPr lang="en-US" baseline="0"/>
                      <a:t>
</a:t>
                    </a:r>
                    <a:fld id="{9B51BE06-D1E8-420A-815E-BA5CE0A1CFE6}" type="VALUE">
                      <a:rPr lang="en-US" baseline="0"/>
                      <a:pPr/>
                      <a:t>[VALOR]</a:t>
                    </a:fld>
                    <a:endParaRPr lang="en-US" baseline="0"/>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AA2E-4EDF-B175-B87933CFD33B}"/>
                </c:ext>
              </c:extLst>
            </c:dLbl>
            <c:dLbl>
              <c:idx val="4"/>
              <c:layout>
                <c:manualLayout>
                  <c:x val="1.8845699076662677E-2"/>
                  <c:y val="-6.1855670103092786E-2"/>
                </c:manualLayout>
              </c:layout>
              <c:tx>
                <c:rich>
                  <a:bodyPr/>
                  <a:lstStyle/>
                  <a:p>
                    <a:fld id="{976AE3F9-745B-47CC-B11B-E9F7C265E48F}" type="CELLRANGE">
                      <a:rPr lang="en-US" baseline="0"/>
                      <a:pPr/>
                      <a:t>[CELLRANGE]</a:t>
                    </a:fld>
                    <a:r>
                      <a:rPr lang="en-US" baseline="0"/>
                      <a:t>
</a:t>
                    </a:r>
                    <a:fld id="{ECB52D47-43D4-4302-9833-C921D3709985}" type="VALUE">
                      <a:rPr lang="en-US" baseline="0"/>
                      <a:pPr/>
                      <a:t>[VALOR]</a:t>
                    </a:fld>
                    <a:endParaRPr lang="en-US" baseline="0"/>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AA2E-4EDF-B175-B87933CFD33B}"/>
                </c:ext>
              </c:extLst>
            </c:dLbl>
            <c:dLbl>
              <c:idx val="5"/>
              <c:layout>
                <c:manualLayout>
                  <c:x val="1.5312130499788495E-2"/>
                  <c:y val="-6.1855670103092786E-2"/>
                </c:manualLayout>
              </c:layout>
              <c:tx>
                <c:rich>
                  <a:bodyPr/>
                  <a:lstStyle/>
                  <a:p>
                    <a:fld id="{5CF7A914-4016-4927-844E-9175E8EA516F}" type="CELLRANGE">
                      <a:rPr lang="en-US" baseline="0"/>
                      <a:pPr/>
                      <a:t>[CELLRANGE]</a:t>
                    </a:fld>
                    <a:r>
                      <a:rPr lang="en-US" baseline="0"/>
                      <a:t>
</a:t>
                    </a:r>
                    <a:fld id="{C6751B9D-5318-4E23-AAC7-3004D69FC4E4}" type="VALUE">
                      <a:rPr lang="en-US" baseline="0"/>
                      <a:pPr/>
                      <a:t>[VALOR]</a:t>
                    </a:fld>
                    <a:endParaRPr lang="en-US" baseline="0"/>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AA2E-4EDF-B175-B87933CFD33B}"/>
                </c:ext>
              </c:extLst>
            </c:dLbl>
            <c:dLbl>
              <c:idx val="6"/>
              <c:layout>
                <c:manualLayout>
                  <c:x val="2.1201411461245611E-2"/>
                  <c:y val="-6.52920962199314E-2"/>
                </c:manualLayout>
              </c:layout>
              <c:tx>
                <c:rich>
                  <a:bodyPr/>
                  <a:lstStyle/>
                  <a:p>
                    <a:fld id="{26648920-E072-45AE-8087-011BC6A0C0AE}" type="CELLRANGE">
                      <a:rPr lang="en-US" baseline="0"/>
                      <a:pPr/>
                      <a:t>[CELLRANGE]</a:t>
                    </a:fld>
                    <a:r>
                      <a:rPr lang="en-US" baseline="0"/>
                      <a:t>
</a:t>
                    </a:r>
                    <a:fld id="{3645B49E-16C2-4C81-BC62-861C5264801A}" type="VALUE">
                      <a:rPr lang="en-US" baseline="0"/>
                      <a:pPr/>
                      <a:t>[VALOR]</a:t>
                    </a:fld>
                    <a:endParaRPr lang="en-US" baseline="0"/>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AA2E-4EDF-B175-B87933CFD33B}"/>
                </c:ext>
              </c:extLst>
            </c:dLbl>
            <c:dLbl>
              <c:idx val="7"/>
              <c:layout>
                <c:manualLayout>
                  <c:x val="2.1201411461245611E-2"/>
                  <c:y val="-6.1855670103092911E-2"/>
                </c:manualLayout>
              </c:layout>
              <c:tx>
                <c:rich>
                  <a:bodyPr/>
                  <a:lstStyle/>
                  <a:p>
                    <a:fld id="{48629DAA-05E5-42F7-9999-9F61337B5556}" type="CELLRANGE">
                      <a:rPr lang="en-US" baseline="0"/>
                      <a:pPr/>
                      <a:t>[CELLRANGE]</a:t>
                    </a:fld>
                    <a:r>
                      <a:rPr lang="en-US" baseline="0"/>
                      <a:t>
</a:t>
                    </a:r>
                    <a:fld id="{F102F8E2-C4C2-4EDC-AED4-24502694E61D}" type="VALUE">
                      <a:rPr lang="en-US" baseline="0"/>
                      <a:pPr/>
                      <a:t>[VALOR]</a:t>
                    </a:fld>
                    <a:endParaRPr lang="en-US" baseline="0"/>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AA2E-4EDF-B175-B87933CFD33B}"/>
                </c:ext>
              </c:extLst>
            </c:dLbl>
            <c:dLbl>
              <c:idx val="8"/>
              <c:layout>
                <c:manualLayout>
                  <c:x val="2.3557123845828455E-2"/>
                  <c:y val="-6.1855670103092911E-2"/>
                </c:manualLayout>
              </c:layout>
              <c:tx>
                <c:rich>
                  <a:bodyPr/>
                  <a:lstStyle/>
                  <a:p>
                    <a:fld id="{B90CB536-06E3-4055-8C80-E28C7A56272B}" type="CELLRANGE">
                      <a:rPr lang="en-US" baseline="0"/>
                      <a:pPr/>
                      <a:t>[CELLRANGE]</a:t>
                    </a:fld>
                    <a:r>
                      <a:rPr lang="en-US" baseline="0"/>
                      <a:t>
</a:t>
                    </a:r>
                    <a:fld id="{48A75174-BC46-4824-9161-28DFCCEA3E5C}" type="VALUE">
                      <a:rPr lang="en-US" baseline="0"/>
                      <a:pPr/>
                      <a:t>[VALOR]</a:t>
                    </a:fld>
                    <a:endParaRPr lang="en-US" baseline="0"/>
                  </a:p>
                </c:rich>
              </c:tx>
              <c:showLegendKey val="1"/>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AA2E-4EDF-B175-B87933CFD33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1"/>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MatriculaPregrado Ingreso'!$C$6:$K$6</c:f>
              <c:strCache>
                <c:ptCount val="9"/>
                <c:pt idx="0">
                  <c:v>Estricto Puntaje</c:v>
                </c:pt>
                <c:pt idx="1">
                  <c:v>Transferencias</c:v>
                </c:pt>
                <c:pt idx="2">
                  <c:v>Comunidades Negras</c:v>
                </c:pt>
                <c:pt idx="3">
                  <c:v>Comunidades Indigenas</c:v>
                </c:pt>
                <c:pt idx="4">
                  <c:v>Desplazados por la Violencia</c:v>
                </c:pt>
                <c:pt idx="5">
                  <c:v>Reinsertados de los Procesos de Paz</c:v>
                </c:pt>
                <c:pt idx="6">
                  <c:v>Plan Excelencia</c:v>
                </c:pt>
                <c:pt idx="7">
                  <c:v>Convenio escuelas normales (Neiva-Gigante)</c:v>
                </c:pt>
                <c:pt idx="8">
                  <c:v>No identificado</c:v>
                </c:pt>
              </c:strCache>
            </c:strRef>
          </c:cat>
          <c:val>
            <c:numRef>
              <c:f>'B. MatriculaPregrado Ingreso'!$C$59:$K$59</c:f>
              <c:numCache>
                <c:formatCode>General</c:formatCode>
                <c:ptCount val="9"/>
                <c:pt idx="0">
                  <c:v>12112</c:v>
                </c:pt>
                <c:pt idx="1">
                  <c:v>51</c:v>
                </c:pt>
                <c:pt idx="2">
                  <c:v>100</c:v>
                </c:pt>
                <c:pt idx="3">
                  <c:v>119</c:v>
                </c:pt>
                <c:pt idx="4">
                  <c:v>230</c:v>
                </c:pt>
                <c:pt idx="5">
                  <c:v>13</c:v>
                </c:pt>
                <c:pt idx="6">
                  <c:v>3</c:v>
                </c:pt>
                <c:pt idx="7">
                  <c:v>97</c:v>
                </c:pt>
                <c:pt idx="8">
                  <c:v>0</c:v>
                </c:pt>
              </c:numCache>
            </c:numRef>
          </c:val>
          <c:extLst>
            <c:ext xmlns:c15="http://schemas.microsoft.com/office/drawing/2012/chart" uri="{02D57815-91ED-43cb-92C2-25804820EDAC}">
              <c15:datalabelsRange>
                <c15:f>'B. MatriculaPregrado Ingreso'!$C$61:$K$61</c15:f>
                <c15:dlblRangeCache>
                  <c:ptCount val="9"/>
                </c15:dlblRangeCache>
              </c15:datalabelsRange>
            </c:ext>
            <c:ext xmlns:c16="http://schemas.microsoft.com/office/drawing/2014/chart" uri="{C3380CC4-5D6E-409C-BE32-E72D297353CC}">
              <c16:uniqueId val="{00000012-AA2E-4EDF-B175-B87933CFD33B}"/>
            </c:ext>
          </c:extLst>
        </c:ser>
        <c:dLbls>
          <c:showLegendKey val="0"/>
          <c:showVal val="0"/>
          <c:showCatName val="0"/>
          <c:showSerName val="0"/>
          <c:showPercent val="0"/>
          <c:showBubbleSize val="0"/>
        </c:dLbls>
        <c:gapWidth val="20"/>
        <c:shape val="box"/>
        <c:axId val="32521216"/>
        <c:axId val="32523008"/>
        <c:axId val="0"/>
      </c:bar3DChart>
      <c:catAx>
        <c:axId val="32521216"/>
        <c:scaling>
          <c:orientation val="minMax"/>
        </c:scaling>
        <c:delete val="0"/>
        <c:axPos val="b"/>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32523008"/>
        <c:crosses val="autoZero"/>
        <c:auto val="1"/>
        <c:lblAlgn val="ctr"/>
        <c:lblOffset val="100"/>
        <c:tickLblSkip val="1"/>
        <c:noMultiLvlLbl val="0"/>
      </c:catAx>
      <c:valAx>
        <c:axId val="3252300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521216"/>
        <c:crosses val="autoZero"/>
        <c:crossBetween val="between"/>
        <c:majorUnit val="1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1459191678488119"/>
          <c:y val="0.17983612822540876"/>
          <c:w val="0.17128123958557598"/>
          <c:h val="0.55926536244825065"/>
        </c:manualLayout>
      </c:layout>
      <c:overlay val="0"/>
      <c:spPr>
        <a:noFill/>
        <a:ln>
          <a:noFill/>
        </a:ln>
        <a:effectLst/>
      </c:spPr>
      <c:txPr>
        <a:bodyPr rot="0" spcFirstLastPara="1" vertOverflow="ellipsis" vert="horz" wrap="square" anchor="ctr" anchorCtr="1"/>
        <a:lstStyle/>
        <a:p>
          <a:pPr rtl="0">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75852881495332025"/>
          <c:h val="0.7385011074359199"/>
        </c:manualLayout>
      </c:layout>
      <c:bar3DChart>
        <c:barDir val="col"/>
        <c:grouping val="clustered"/>
        <c:varyColors val="0"/>
        <c:ser>
          <c:idx val="0"/>
          <c:order val="0"/>
          <c:tx>
            <c:v>Semestre A</c:v>
          </c:tx>
          <c:spPr>
            <a:solidFill>
              <a:schemeClr val="accent5">
                <a:lumMod val="60000"/>
                <a:lumOff val="40000"/>
              </a:schemeClr>
            </a:solidFill>
            <a:ln>
              <a:noFill/>
            </a:ln>
            <a:effectLst/>
            <a:sp3d/>
          </c:spPr>
          <c:invertIfNegative val="0"/>
          <c:dLbls>
            <c:dLbl>
              <c:idx val="0"/>
              <c:layout>
                <c:manualLayout>
                  <c:x val="0"/>
                  <c:y val="7.9306071871127634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02C7-4DA9-ADE1-2F284213AEE1}"/>
                </c:ext>
              </c:extLst>
            </c:dLbl>
            <c:dLbl>
              <c:idx val="1"/>
              <c:layout>
                <c:manualLayout>
                  <c:x val="-2.3557123845828454E-3"/>
                  <c:y val="8.1784386617100371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2C7-4DA9-ADE1-2F284213AEE1}"/>
                </c:ext>
              </c:extLst>
            </c:dLbl>
            <c:dLbl>
              <c:idx val="2"/>
              <c:layout>
                <c:manualLayout>
                  <c:x val="0"/>
                  <c:y val="8.1784386617100413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2C7-4DA9-ADE1-2F284213AEE1}"/>
                </c:ext>
              </c:extLst>
            </c:dLbl>
            <c:dLbl>
              <c:idx val="3"/>
              <c:layout>
                <c:manualLayout>
                  <c:x val="-1.1778561922914227E-3"/>
                  <c:y val="8.4262701363073067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2C7-4DA9-ADE1-2F284213AEE1}"/>
                </c:ext>
              </c:extLst>
            </c:dLbl>
            <c:dLbl>
              <c:idx val="4"/>
              <c:layout>
                <c:manualLayout>
                  <c:x val="-1.1778561922915092E-3"/>
                  <c:y val="7.68277571251548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2C7-4DA9-ADE1-2F284213AEE1}"/>
                </c:ext>
              </c:extLst>
            </c:dLbl>
            <c:dLbl>
              <c:idx val="5"/>
              <c:layout>
                <c:manualLayout>
                  <c:x val="1.1778561922914227E-3"/>
                  <c:y val="7.434944237918216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02C7-4DA9-ADE1-2F284213AEE1}"/>
                </c:ext>
              </c:extLst>
            </c:dLbl>
            <c:dLbl>
              <c:idx val="6"/>
              <c:layout>
                <c:manualLayout>
                  <c:x val="8.6375122955246613E-17"/>
                  <c:y val="7.68277571251548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02C7-4DA9-ADE1-2F284213AEE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('MatriculaTotal PregradoGenero'!$B$8,'MatriculaTotal PregradoGenero'!$B$23,'MatriculaTotal PregradoGenero'!$B$26,'MatriculaTotal PregradoGenero'!$B$38,'MatriculaTotal PregradoGenero'!$B$51,'MatriculaTotal PregradoGenero'!$B$57,'MatriculaTotal PregradoGenero'!$B$61)</c:f>
              <c:strCache>
                <c:ptCount val="7"/>
                <c:pt idx="0">
                  <c:v>FACULTAD DE ECONOMIA Y ADMINISTRACIÓN</c:v>
                </c:pt>
                <c:pt idx="1">
                  <c:v>FACULTAD DE SALUD</c:v>
                </c:pt>
                <c:pt idx="2">
                  <c:v>FACULTAD DE INGENIERÍA</c:v>
                </c:pt>
                <c:pt idx="3">
                  <c:v>FACULTAD DE EDUCACION</c:v>
                </c:pt>
                <c:pt idx="4">
                  <c:v>FAC. CIENCIAS HUMANAS Y SOCIALES</c:v>
                </c:pt>
                <c:pt idx="5">
                  <c:v>FACULTAD CIENCIAS EXACTAS Y NATURALES</c:v>
                </c:pt>
                <c:pt idx="6">
                  <c:v>FACULTAD DE JURÍDICAS Y POLÍTICAS</c:v>
                </c:pt>
              </c:strCache>
            </c:strRef>
          </c:cat>
          <c:val>
            <c:numRef>
              <c:f>('MatriculaTotal PregradoGenero'!$C$8,'MatriculaTotal PregradoGenero'!$C$23,'MatriculaTotal PregradoGenero'!$C$26,'MatriculaTotal PregradoGenero'!$C$38,'MatriculaTotal PregradoGenero'!$C$51,'MatriculaTotal PregradoGenero'!$C$57,'MatriculaTotal PregradoGenero'!$C$61)</c:f>
              <c:numCache>
                <c:formatCode>#,##0</c:formatCode>
                <c:ptCount val="7"/>
                <c:pt idx="0">
                  <c:v>3790</c:v>
                </c:pt>
                <c:pt idx="1">
                  <c:v>758</c:v>
                </c:pt>
                <c:pt idx="2">
                  <c:v>2923</c:v>
                </c:pt>
                <c:pt idx="3">
                  <c:v>2595</c:v>
                </c:pt>
                <c:pt idx="4">
                  <c:v>890</c:v>
                </c:pt>
                <c:pt idx="5">
                  <c:v>638</c:v>
                </c:pt>
                <c:pt idx="6">
                  <c:v>1580</c:v>
                </c:pt>
              </c:numCache>
            </c:numRef>
          </c:val>
          <c:extLst>
            <c:ext xmlns:c16="http://schemas.microsoft.com/office/drawing/2014/chart" uri="{C3380CC4-5D6E-409C-BE32-E72D297353CC}">
              <c16:uniqueId val="{00000015-02C7-4DA9-ADE1-2F284213AEE1}"/>
            </c:ext>
          </c:extLst>
        </c:ser>
        <c:ser>
          <c:idx val="1"/>
          <c:order val="1"/>
          <c:tx>
            <c:v>Semestre B</c:v>
          </c:tx>
          <c:spPr>
            <a:solidFill>
              <a:schemeClr val="accent2">
                <a:lumMod val="60000"/>
                <a:lumOff val="40000"/>
              </a:schemeClr>
            </a:solidFill>
            <a:ln>
              <a:noFill/>
            </a:ln>
            <a:effectLst/>
            <a:sp3d/>
          </c:spPr>
          <c:invertIfNegative val="0"/>
          <c:dLbls>
            <c:dLbl>
              <c:idx val="0"/>
              <c:layout>
                <c:manualLayout>
                  <c:x val="0"/>
                  <c:y val="7.9306071871127606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2C7-4DA9-ADE1-2F284213AEE1}"/>
                </c:ext>
              </c:extLst>
            </c:dLbl>
            <c:dLbl>
              <c:idx val="1"/>
              <c:layout>
                <c:manualLayout>
                  <c:x val="-4.3187561477623306E-17"/>
                  <c:y val="7.68277571251548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2C7-4DA9-ADE1-2F284213AEE1}"/>
                </c:ext>
              </c:extLst>
            </c:dLbl>
            <c:dLbl>
              <c:idx val="2"/>
              <c:layout>
                <c:manualLayout>
                  <c:x val="-1.1778561922914659E-3"/>
                  <c:y val="8.1784386617100371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2C7-4DA9-ADE1-2F284213AEE1}"/>
                </c:ext>
              </c:extLst>
            </c:dLbl>
            <c:dLbl>
              <c:idx val="3"/>
              <c:layout>
                <c:manualLayout>
                  <c:x val="-1.1778561922914227E-3"/>
                  <c:y val="8.1784386617100413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2C7-4DA9-ADE1-2F284213AEE1}"/>
                </c:ext>
              </c:extLst>
            </c:dLbl>
            <c:dLbl>
              <c:idx val="4"/>
              <c:layout>
                <c:manualLayout>
                  <c:x val="-1.1778561922915092E-3"/>
                  <c:y val="7.68277571251548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2C7-4DA9-ADE1-2F284213AEE1}"/>
                </c:ext>
              </c:extLst>
            </c:dLbl>
            <c:dLbl>
              <c:idx val="5"/>
              <c:layout>
                <c:manualLayout>
                  <c:x val="-1.1778561922915092E-3"/>
                  <c:y val="8.1784386617100469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02C7-4DA9-ADE1-2F284213AEE1}"/>
                </c:ext>
              </c:extLst>
            </c:dLbl>
            <c:dLbl>
              <c:idx val="6"/>
              <c:layout>
                <c:manualLayout>
                  <c:x val="8.6375122955246613E-17"/>
                  <c:y val="7.4349442379182062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4-02C7-4DA9-ADE1-2F284213AEE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('MatriculaTotal PregradoGenero'!$B$8,'MatriculaTotal PregradoGenero'!$B$23,'MatriculaTotal PregradoGenero'!$B$26,'MatriculaTotal PregradoGenero'!$B$38,'MatriculaTotal PregradoGenero'!$B$51,'MatriculaTotal PregradoGenero'!$B$57,'MatriculaTotal PregradoGenero'!$B$61)</c:f>
              <c:strCache>
                <c:ptCount val="7"/>
                <c:pt idx="0">
                  <c:v>FACULTAD DE ECONOMIA Y ADMINISTRACIÓN</c:v>
                </c:pt>
                <c:pt idx="1">
                  <c:v>FACULTAD DE SALUD</c:v>
                </c:pt>
                <c:pt idx="2">
                  <c:v>FACULTAD DE INGENIERÍA</c:v>
                </c:pt>
                <c:pt idx="3">
                  <c:v>FACULTAD DE EDUCACION</c:v>
                </c:pt>
                <c:pt idx="4">
                  <c:v>FAC. CIENCIAS HUMANAS Y SOCIALES</c:v>
                </c:pt>
                <c:pt idx="5">
                  <c:v>FACULTAD CIENCIAS EXACTAS Y NATURALES</c:v>
                </c:pt>
                <c:pt idx="6">
                  <c:v>FACULTAD DE JURÍDICAS Y POLÍTICAS</c:v>
                </c:pt>
              </c:strCache>
            </c:strRef>
          </c:cat>
          <c:val>
            <c:numRef>
              <c:f>('MatriculaTotal PregradoGenero'!$F$8,'MatriculaTotal PregradoGenero'!$F$23,'MatriculaTotal PregradoGenero'!$F$26,'MatriculaTotal PregradoGenero'!$F$38,'MatriculaTotal PregradoGenero'!$F$51,'MatriculaTotal PregradoGenero'!$F$57,'MatriculaTotal PregradoGenero'!$F$61)</c:f>
              <c:numCache>
                <c:formatCode>#,##0</c:formatCode>
                <c:ptCount val="7"/>
                <c:pt idx="0">
                  <c:v>3644</c:v>
                </c:pt>
                <c:pt idx="1">
                  <c:v>731</c:v>
                </c:pt>
                <c:pt idx="2">
                  <c:v>2712</c:v>
                </c:pt>
                <c:pt idx="3">
                  <c:v>2559</c:v>
                </c:pt>
                <c:pt idx="4">
                  <c:v>849</c:v>
                </c:pt>
                <c:pt idx="5">
                  <c:v>601</c:v>
                </c:pt>
                <c:pt idx="6">
                  <c:v>1629</c:v>
                </c:pt>
              </c:numCache>
            </c:numRef>
          </c:val>
          <c:extLst>
            <c:ext xmlns:c16="http://schemas.microsoft.com/office/drawing/2014/chart" uri="{C3380CC4-5D6E-409C-BE32-E72D297353CC}">
              <c16:uniqueId val="{00000016-02C7-4DA9-ADE1-2F284213AEE1}"/>
            </c:ext>
          </c:extLst>
        </c:ser>
        <c:dLbls>
          <c:showLegendKey val="0"/>
          <c:showVal val="1"/>
          <c:showCatName val="0"/>
          <c:showSerName val="0"/>
          <c:showPercent val="0"/>
          <c:showBubbleSize val="0"/>
        </c:dLbls>
        <c:gapWidth val="40"/>
        <c:shape val="box"/>
        <c:axId val="33399936"/>
        <c:axId val="33401472"/>
        <c:axId val="0"/>
      </c:bar3DChart>
      <c:catAx>
        <c:axId val="333999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33401472"/>
        <c:crosses val="autoZero"/>
        <c:auto val="1"/>
        <c:lblAlgn val="ctr"/>
        <c:lblOffset val="100"/>
        <c:tickLblSkip val="1"/>
        <c:noMultiLvlLbl val="0"/>
      </c:catAx>
      <c:valAx>
        <c:axId val="33401472"/>
        <c:scaling>
          <c:orientation val="minMax"/>
          <c:max val="35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s-CO" baseline="0"/>
                  <a:t>Matriculados   PREGRADO</a:t>
                </a:r>
              </a:p>
            </c:rich>
          </c:tx>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3399936"/>
        <c:crosses val="autoZero"/>
        <c:crossBetween val="between"/>
        <c:majorUnit val="25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8747593285133031"/>
          <c:y val="0.39447060805027306"/>
          <c:w val="7.7436311649703757E-2"/>
          <c:h val="9.0181521725090821E-2"/>
        </c:manualLayout>
      </c:layout>
      <c:overlay val="0"/>
      <c:spPr>
        <a:noFill/>
        <a:ln>
          <a:noFill/>
        </a:ln>
        <a:effectLst/>
      </c:spPr>
      <c:txPr>
        <a:bodyPr rot="0" spcFirstLastPara="1" vertOverflow="ellipsis" vert="horz" wrap="square" anchor="ctr" anchorCtr="1"/>
        <a:lstStyle/>
        <a:p>
          <a:pPr rtl="0">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75852881495332025"/>
          <c:h val="0.7385011074359199"/>
        </c:manualLayout>
      </c:layout>
      <c:bar3DChart>
        <c:barDir val="col"/>
        <c:grouping val="clustered"/>
        <c:varyColors val="0"/>
        <c:ser>
          <c:idx val="0"/>
          <c:order val="0"/>
          <c:tx>
            <c:v>Semestre A</c:v>
          </c:tx>
          <c:spPr>
            <a:solidFill>
              <a:schemeClr val="accent6">
                <a:lumMod val="60000"/>
                <a:lumOff val="40000"/>
              </a:schemeClr>
            </a:solidFill>
            <a:ln>
              <a:noFill/>
            </a:ln>
            <a:effectLst/>
            <a:sp3d/>
          </c:spPr>
          <c:invertIfNegative val="0"/>
          <c:dLbls>
            <c:dLbl>
              <c:idx val="0"/>
              <c:tx>
                <c:rich>
                  <a:bodyPr/>
                  <a:lstStyle/>
                  <a:p>
                    <a:fld id="{DF0E02A1-A600-46DA-9F98-6EABA54C0450}" type="CELLRANGE">
                      <a:rPr lang="en-US" baseline="0"/>
                      <a:pPr/>
                      <a:t>[CELLRANGE]</a:t>
                    </a:fld>
                    <a:r>
                      <a:rPr lang="en-US" baseline="0"/>
                      <a:t>
</a:t>
                    </a:r>
                    <a:fld id="{DEF7EDFF-001E-4767-BB2F-AA875C733415}"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101-4C52-9864-E4524D82700B}"/>
                </c:ext>
              </c:extLst>
            </c:dLbl>
            <c:dLbl>
              <c:idx val="1"/>
              <c:tx>
                <c:rich>
                  <a:bodyPr/>
                  <a:lstStyle/>
                  <a:p>
                    <a:fld id="{71281DC9-880C-4731-B0C1-104CD911D868}" type="CELLRANGE">
                      <a:rPr lang="es-CO"/>
                      <a:pPr/>
                      <a:t>[CELLRANGE]</a:t>
                    </a:fld>
                    <a:r>
                      <a:rPr lang="es-CO" baseline="0"/>
                      <a:t>
</a:t>
                    </a:r>
                    <a:fld id="{55A597F5-8BF0-4DE7-8EA6-F4067808D8D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101-4C52-9864-E4524D82700B}"/>
                </c:ext>
              </c:extLst>
            </c:dLbl>
            <c:dLbl>
              <c:idx val="2"/>
              <c:tx>
                <c:rich>
                  <a:bodyPr/>
                  <a:lstStyle/>
                  <a:p>
                    <a:fld id="{E7B3A9F9-5EA3-4F2F-8F62-32D3EC7C5E8E}" type="CELLRANGE">
                      <a:rPr lang="es-CO"/>
                      <a:pPr/>
                      <a:t>[CELLRANGE]</a:t>
                    </a:fld>
                    <a:r>
                      <a:rPr lang="es-CO" baseline="0"/>
                      <a:t>
</a:t>
                    </a:r>
                    <a:fld id="{9D59EB67-0BA1-422B-8DB7-5E262E03D58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C101-4C52-9864-E4524D82700B}"/>
                </c:ext>
              </c:extLst>
            </c:dLbl>
            <c:dLbl>
              <c:idx val="3"/>
              <c:tx>
                <c:rich>
                  <a:bodyPr/>
                  <a:lstStyle/>
                  <a:p>
                    <a:fld id="{70E6BBF6-5917-4D88-AD4B-C50207EB1500}" type="CELLRANGE">
                      <a:rPr lang="es-CO"/>
                      <a:pPr/>
                      <a:t>[CELLRANGE]</a:t>
                    </a:fld>
                    <a:r>
                      <a:rPr lang="es-CO" baseline="0"/>
                      <a:t>
</a:t>
                    </a:r>
                    <a:fld id="{8952149F-F065-4592-AFAD-C80BD345588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101-4C52-9864-E4524D82700B}"/>
                </c:ext>
              </c:extLst>
            </c:dLbl>
            <c:dLbl>
              <c:idx val="4"/>
              <c:tx>
                <c:rich>
                  <a:bodyPr/>
                  <a:lstStyle/>
                  <a:p>
                    <a:fld id="{BDCB6A80-D048-48F6-8A95-C5EA23127A22}" type="CELLRANGE">
                      <a:rPr lang="es-CO"/>
                      <a:pPr/>
                      <a:t>[CELLRANGE]</a:t>
                    </a:fld>
                    <a:r>
                      <a:rPr lang="es-CO" baseline="0"/>
                      <a:t>
</a:t>
                    </a:r>
                    <a:fld id="{0BE074DD-9122-44CD-9EC8-A1ED020B4EA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C101-4C52-9864-E4524D82700B}"/>
                </c:ext>
              </c:extLst>
            </c:dLbl>
            <c:dLbl>
              <c:idx val="5"/>
              <c:tx>
                <c:rich>
                  <a:bodyPr/>
                  <a:lstStyle/>
                  <a:p>
                    <a:fld id="{F1049493-070E-468C-8D50-AAE6CA87CA4D}" type="CELLRANGE">
                      <a:rPr lang="es-CO"/>
                      <a:pPr/>
                      <a:t>[CELLRANGE]</a:t>
                    </a:fld>
                    <a:r>
                      <a:rPr lang="es-CO" baseline="0"/>
                      <a:t>
</a:t>
                    </a:r>
                    <a:fld id="{E6D654FF-8457-4896-8CD1-2A17C72E279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101-4C52-9864-E4524D82700B}"/>
                </c:ext>
              </c:extLst>
            </c:dLbl>
            <c:dLbl>
              <c:idx val="6"/>
              <c:tx>
                <c:rich>
                  <a:bodyPr/>
                  <a:lstStyle/>
                  <a:p>
                    <a:fld id="{A3D1066A-71E9-441C-8A78-4B0C8F1272B5}" type="CELLRANGE">
                      <a:rPr lang="es-CO"/>
                      <a:pPr/>
                      <a:t>[CELLRANGE]</a:t>
                    </a:fld>
                    <a:r>
                      <a:rPr lang="es-CO" baseline="0"/>
                      <a:t>
</a:t>
                    </a:r>
                    <a:fld id="{DFF7B827-0B7E-4401-B46B-2709ACFEB86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101-4C52-9864-E4524D82700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('MatriculaTotal PregradoGenero'!$B$8,'MatriculaTotal PregradoGenero'!$B$23,'MatriculaTotal PregradoGenero'!$B$26,'MatriculaTotal PregradoGenero'!$B$38,'MatriculaTotal PregradoGenero'!$B$51,'MatriculaTotal PregradoGenero'!$B$57,'MatriculaTotal PregradoGenero'!$B$61)</c:f>
              <c:strCache>
                <c:ptCount val="7"/>
                <c:pt idx="0">
                  <c:v>FACULTAD DE ECONOMIA Y ADMINISTRACIÓN</c:v>
                </c:pt>
                <c:pt idx="1">
                  <c:v>FACULTAD DE SALUD</c:v>
                </c:pt>
                <c:pt idx="2">
                  <c:v>FACULTAD DE INGENIERÍA</c:v>
                </c:pt>
                <c:pt idx="3">
                  <c:v>FACULTAD DE EDUCACION</c:v>
                </c:pt>
                <c:pt idx="4">
                  <c:v>FAC. CIENCIAS HUMANAS Y SOCIALES</c:v>
                </c:pt>
                <c:pt idx="5">
                  <c:v>FACULTAD CIENCIAS EXACTAS Y NATURALES</c:v>
                </c:pt>
                <c:pt idx="6">
                  <c:v>FACULTAD DE JURÍDICAS Y POLÍTICAS</c:v>
                </c:pt>
              </c:strCache>
            </c:strRef>
          </c:cat>
          <c:val>
            <c:numRef>
              <c:f>(MatriculaTotalPostgradoGenero!$C$8,MatriculaTotalPostgradoGenero!$C$19,MatriculaTotalPostgradoGenero!$C$32,MatriculaTotalPostgradoGenero!$C$37,MatriculaTotalPostgradoGenero!$C$49,MatriculaTotalPostgradoGenero!$C$52,MatriculaTotalPostgradoGenero!$C$54)</c:f>
              <c:numCache>
                <c:formatCode>General</c:formatCode>
                <c:ptCount val="7"/>
                <c:pt idx="0">
                  <c:v>282</c:v>
                </c:pt>
                <c:pt idx="1">
                  <c:v>128</c:v>
                </c:pt>
                <c:pt idx="2">
                  <c:v>105</c:v>
                </c:pt>
                <c:pt idx="3">
                  <c:v>398</c:v>
                </c:pt>
                <c:pt idx="4">
                  <c:v>142</c:v>
                </c:pt>
                <c:pt idx="5">
                  <c:v>17</c:v>
                </c:pt>
                <c:pt idx="6">
                  <c:v>111</c:v>
                </c:pt>
              </c:numCache>
            </c:numRef>
          </c:val>
          <c:extLst>
            <c:ext xmlns:c15="http://schemas.microsoft.com/office/drawing/2012/chart" uri="{02D57815-91ED-43cb-92C2-25804820EDAC}">
              <c15:datalabelsRange>
                <c15:f>(MatriculaTotalPostgradoGenero!$I$9,MatriculaTotalPostgradoGenero!$I$20,MatriculaTotalPostgradoGenero!$I$33,MatriculaTotalPostgradoGenero!$I$38,MatriculaTotalPostgradoGenero!$I$50,MatriculaTotalPostgradoGenero!$I$53,MatriculaTotalPostgradoGenero!$I$55)</c15:f>
                <c15:dlblRangeCache>
                  <c:ptCount val="7"/>
                </c15:dlblRangeCache>
              </c15:datalabelsRange>
            </c:ext>
            <c:ext xmlns:c16="http://schemas.microsoft.com/office/drawing/2014/chart" uri="{C3380CC4-5D6E-409C-BE32-E72D297353CC}">
              <c16:uniqueId val="{00000007-4B34-4D64-8772-4E0CC1C0B2EA}"/>
            </c:ext>
          </c:extLst>
        </c:ser>
        <c:ser>
          <c:idx val="1"/>
          <c:order val="1"/>
          <c:tx>
            <c:v>Semestre B</c:v>
          </c:tx>
          <c:spPr>
            <a:solidFill>
              <a:schemeClr val="accent4">
                <a:lumMod val="60000"/>
                <a:lumOff val="40000"/>
              </a:schemeClr>
            </a:solidFill>
            <a:ln>
              <a:noFill/>
            </a:ln>
            <a:effectLst/>
            <a:sp3d/>
          </c:spPr>
          <c:invertIfNegative val="0"/>
          <c:dLbls>
            <c:dLbl>
              <c:idx val="0"/>
              <c:tx>
                <c:rich>
                  <a:bodyPr/>
                  <a:lstStyle/>
                  <a:p>
                    <a:fld id="{1A54770B-29C0-482D-B8F5-9F5E8B97C182}" type="CELLRANGE">
                      <a:rPr lang="en-US" baseline="0"/>
                      <a:pPr/>
                      <a:t>[CELLRANGE]</a:t>
                    </a:fld>
                    <a:r>
                      <a:rPr lang="en-US" baseline="0"/>
                      <a:t>
</a:t>
                    </a:r>
                    <a:fld id="{AD6323AA-F00F-4953-8395-2D51C6E90F20}"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101-4C52-9864-E4524D82700B}"/>
                </c:ext>
              </c:extLst>
            </c:dLbl>
            <c:dLbl>
              <c:idx val="1"/>
              <c:tx>
                <c:rich>
                  <a:bodyPr/>
                  <a:lstStyle/>
                  <a:p>
                    <a:fld id="{089C0E89-C0D7-4A24-B83E-BE10C15E70E4}" type="CELLRANGE">
                      <a:rPr lang="es-CO"/>
                      <a:pPr/>
                      <a:t>[CELLRANGE]</a:t>
                    </a:fld>
                    <a:r>
                      <a:rPr lang="es-CO" baseline="0"/>
                      <a:t>
</a:t>
                    </a:r>
                    <a:fld id="{4BA3E1CC-AB03-4192-B35E-4F0B1E57B10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101-4C52-9864-E4524D82700B}"/>
                </c:ext>
              </c:extLst>
            </c:dLbl>
            <c:dLbl>
              <c:idx val="2"/>
              <c:tx>
                <c:rich>
                  <a:bodyPr/>
                  <a:lstStyle/>
                  <a:p>
                    <a:fld id="{27C4A37C-D147-412C-B618-458B18A5C1E1}" type="CELLRANGE">
                      <a:rPr lang="es-CO"/>
                      <a:pPr/>
                      <a:t>[CELLRANGE]</a:t>
                    </a:fld>
                    <a:r>
                      <a:rPr lang="es-CO" baseline="0"/>
                      <a:t>
</a:t>
                    </a:r>
                    <a:fld id="{B3AA2EAE-BB36-4474-8AA9-DA5133876F7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101-4C52-9864-E4524D82700B}"/>
                </c:ext>
              </c:extLst>
            </c:dLbl>
            <c:dLbl>
              <c:idx val="3"/>
              <c:tx>
                <c:rich>
                  <a:bodyPr/>
                  <a:lstStyle/>
                  <a:p>
                    <a:fld id="{8112C259-4E99-46AE-BF29-5D4EA40E6E17}" type="CELLRANGE">
                      <a:rPr lang="es-CO"/>
                      <a:pPr/>
                      <a:t>[CELLRANGE]</a:t>
                    </a:fld>
                    <a:r>
                      <a:rPr lang="es-CO" baseline="0"/>
                      <a:t>
</a:t>
                    </a:r>
                    <a:fld id="{03BD42DD-DA57-4022-8A21-34DC1B80086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101-4C52-9864-E4524D82700B}"/>
                </c:ext>
              </c:extLst>
            </c:dLbl>
            <c:dLbl>
              <c:idx val="4"/>
              <c:tx>
                <c:rich>
                  <a:bodyPr/>
                  <a:lstStyle/>
                  <a:p>
                    <a:fld id="{56459C7E-5368-4392-A943-2E2A2FD5410F}" type="CELLRANGE">
                      <a:rPr lang="es-CO"/>
                      <a:pPr/>
                      <a:t>[CELLRANGE]</a:t>
                    </a:fld>
                    <a:r>
                      <a:rPr lang="es-CO" baseline="0"/>
                      <a:t>
</a:t>
                    </a:r>
                    <a:fld id="{3BFECCB1-C813-49E7-9310-28454332F5C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101-4C52-9864-E4524D82700B}"/>
                </c:ext>
              </c:extLst>
            </c:dLbl>
            <c:dLbl>
              <c:idx val="5"/>
              <c:tx>
                <c:rich>
                  <a:bodyPr/>
                  <a:lstStyle/>
                  <a:p>
                    <a:fld id="{DABD43D2-52DC-4E76-8DB4-C6461D1FC808}" type="CELLRANGE">
                      <a:rPr lang="es-CO"/>
                      <a:pPr/>
                      <a:t>[CELLRANGE]</a:t>
                    </a:fld>
                    <a:r>
                      <a:rPr lang="es-CO" baseline="0"/>
                      <a:t>
</a:t>
                    </a:r>
                    <a:fld id="{9463356D-9757-49F1-B77E-7A24C4EAF47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101-4C52-9864-E4524D82700B}"/>
                </c:ext>
              </c:extLst>
            </c:dLbl>
            <c:dLbl>
              <c:idx val="6"/>
              <c:tx>
                <c:rich>
                  <a:bodyPr/>
                  <a:lstStyle/>
                  <a:p>
                    <a:fld id="{7B771A66-5862-412B-9BD8-7872DE0507E2}" type="CELLRANGE">
                      <a:rPr lang="es-CO"/>
                      <a:pPr/>
                      <a:t>[CELLRANGE]</a:t>
                    </a:fld>
                    <a:r>
                      <a:rPr lang="es-CO" baseline="0"/>
                      <a:t>
</a:t>
                    </a:r>
                    <a:fld id="{33780A3B-999C-4412-A690-03E4D71E6C2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101-4C52-9864-E4524D82700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('MatriculaTotal PregradoGenero'!$B$8,'MatriculaTotal PregradoGenero'!$B$23,'MatriculaTotal PregradoGenero'!$B$26,'MatriculaTotal PregradoGenero'!$B$38,'MatriculaTotal PregradoGenero'!$B$51,'MatriculaTotal PregradoGenero'!$B$57,'MatriculaTotal PregradoGenero'!$B$61)</c:f>
              <c:strCache>
                <c:ptCount val="7"/>
                <c:pt idx="0">
                  <c:v>FACULTAD DE ECONOMIA Y ADMINISTRACIÓN</c:v>
                </c:pt>
                <c:pt idx="1">
                  <c:v>FACULTAD DE SALUD</c:v>
                </c:pt>
                <c:pt idx="2">
                  <c:v>FACULTAD DE INGENIERÍA</c:v>
                </c:pt>
                <c:pt idx="3">
                  <c:v>FACULTAD DE EDUCACION</c:v>
                </c:pt>
                <c:pt idx="4">
                  <c:v>FAC. CIENCIAS HUMANAS Y SOCIALES</c:v>
                </c:pt>
                <c:pt idx="5">
                  <c:v>FACULTAD CIENCIAS EXACTAS Y NATURALES</c:v>
                </c:pt>
                <c:pt idx="6">
                  <c:v>FACULTAD DE JURÍDICAS Y POLÍTICAS</c:v>
                </c:pt>
              </c:strCache>
            </c:strRef>
          </c:cat>
          <c:val>
            <c:numRef>
              <c:f>(MatriculaTotalPostgradoGenero!$F$8,MatriculaTotalPostgradoGenero!$F$19,MatriculaTotalPostgradoGenero!$F$32,MatriculaTotalPostgradoGenero!$F$37,MatriculaTotalPostgradoGenero!$F$49,MatriculaTotalPostgradoGenero!$F$52,MatriculaTotalPostgradoGenero!$F$54)</c:f>
              <c:numCache>
                <c:formatCode>General</c:formatCode>
                <c:ptCount val="7"/>
                <c:pt idx="0">
                  <c:v>282</c:v>
                </c:pt>
                <c:pt idx="1">
                  <c:v>142</c:v>
                </c:pt>
                <c:pt idx="2">
                  <c:v>98</c:v>
                </c:pt>
                <c:pt idx="3">
                  <c:v>348</c:v>
                </c:pt>
                <c:pt idx="4">
                  <c:v>144</c:v>
                </c:pt>
                <c:pt idx="5">
                  <c:v>17</c:v>
                </c:pt>
                <c:pt idx="6">
                  <c:v>53</c:v>
                </c:pt>
              </c:numCache>
            </c:numRef>
          </c:val>
          <c:extLst>
            <c:ext xmlns:c15="http://schemas.microsoft.com/office/drawing/2012/chart" uri="{02D57815-91ED-43cb-92C2-25804820EDAC}">
              <c15:datalabelsRange>
                <c15:f>(MatriculaTotalPostgradoGenero!$J$9,MatriculaTotalPostgradoGenero!$J$20,MatriculaTotalPostgradoGenero!$J$33,MatriculaTotalPostgradoGenero!$J$38,MatriculaTotalPostgradoGenero!$J$50,MatriculaTotalPostgradoGenero!$J$53,MatriculaTotalPostgradoGenero!$J$55)</c15:f>
                <c15:dlblRangeCache>
                  <c:ptCount val="7"/>
                </c15:dlblRangeCache>
              </c15:datalabelsRange>
            </c:ext>
            <c:ext xmlns:c16="http://schemas.microsoft.com/office/drawing/2014/chart" uri="{C3380CC4-5D6E-409C-BE32-E72D297353CC}">
              <c16:uniqueId val="{0000000F-4B34-4D64-8772-4E0CC1C0B2EA}"/>
            </c:ext>
          </c:extLst>
        </c:ser>
        <c:dLbls>
          <c:showLegendKey val="0"/>
          <c:showVal val="1"/>
          <c:showCatName val="0"/>
          <c:showSerName val="0"/>
          <c:showPercent val="0"/>
          <c:showBubbleSize val="0"/>
        </c:dLbls>
        <c:gapWidth val="40"/>
        <c:shape val="box"/>
        <c:axId val="32634752"/>
        <c:axId val="32636288"/>
        <c:axId val="0"/>
      </c:bar3DChart>
      <c:catAx>
        <c:axId val="326347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32636288"/>
        <c:crosses val="autoZero"/>
        <c:auto val="1"/>
        <c:lblAlgn val="ctr"/>
        <c:lblOffset val="100"/>
        <c:tickLblSkip val="1"/>
        <c:noMultiLvlLbl val="0"/>
      </c:catAx>
      <c:valAx>
        <c:axId val="32636288"/>
        <c:scaling>
          <c:orientation val="minMax"/>
          <c:max val="35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s-CO" baseline="0"/>
                  <a:t>Matriculados   POSTGRADO</a:t>
                </a:r>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634752"/>
        <c:crosses val="autoZero"/>
        <c:crossBetween val="between"/>
        <c:majorUnit val="25"/>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8747593285133031"/>
          <c:y val="0.39447060805027306"/>
          <c:w val="7.7436311649703757E-2"/>
          <c:h val="9.0181521725090821E-2"/>
        </c:manualLayout>
      </c:layout>
      <c:overlay val="0"/>
      <c:spPr>
        <a:noFill/>
        <a:ln>
          <a:noFill/>
        </a:ln>
        <a:effectLst/>
      </c:spPr>
      <c:txPr>
        <a:bodyPr rot="0" spcFirstLastPara="1" vertOverflow="ellipsis" vert="horz" wrap="square" anchor="ctr" anchorCtr="1"/>
        <a:lstStyle/>
        <a:p>
          <a:pPr rtl="0">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1"/>
          <c:order val="0"/>
          <c:tx>
            <c:v>Semestre A</c:v>
          </c:tx>
          <c:spPr>
            <a:solidFill>
              <a:schemeClr val="accent2">
                <a:lumMod val="60000"/>
                <a:lumOff val="40000"/>
              </a:schemeClr>
            </a:solidFill>
            <a:ln>
              <a:noFill/>
            </a:ln>
            <a:effectLst/>
            <a:sp3d/>
          </c:spPr>
          <c:invertIfNegative val="0"/>
          <c:dLbls>
            <c:dLbl>
              <c:idx val="0"/>
              <c:layout>
                <c:manualLayout>
                  <c:x val="0"/>
                  <c:y val="6.6914498141263934E-2"/>
                </c:manualLayout>
              </c:layout>
              <c:tx>
                <c:rich>
                  <a:bodyPr/>
                  <a:lstStyle/>
                  <a:p>
                    <a:fld id="{4D772F12-3A4C-4C86-8417-173E5E0C2085}" type="CELLRANGE">
                      <a:rPr lang="en-US" baseline="0"/>
                      <a:pPr/>
                      <a:t>[CELLRANGE]</a:t>
                    </a:fld>
                    <a:r>
                      <a:rPr lang="en-US" baseline="0"/>
                      <a:t>
</a:t>
                    </a:r>
                    <a:fld id="{12186B85-FB2F-40B3-9A70-95B5DE177D98}"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BF7C-4576-A20E-52C719EB763F}"/>
                </c:ext>
              </c:extLst>
            </c:dLbl>
            <c:dLbl>
              <c:idx val="1"/>
              <c:layout>
                <c:manualLayout>
                  <c:x val="4.3115059665980501E-3"/>
                  <c:y val="7.1871127633209436E-2"/>
                </c:manualLayout>
              </c:layout>
              <c:tx>
                <c:rich>
                  <a:bodyPr/>
                  <a:lstStyle/>
                  <a:p>
                    <a:fld id="{B348584C-2AFB-4434-ADC9-79433C6372BE}" type="CELLRANGE">
                      <a:rPr lang="en-US" baseline="0"/>
                      <a:pPr/>
                      <a:t>[CELLRANGE]</a:t>
                    </a:fld>
                    <a:r>
                      <a:rPr lang="en-US" baseline="0"/>
                      <a:t>
</a:t>
                    </a:r>
                    <a:fld id="{9195ED41-4838-45B4-A2F3-D1E2426705D0}"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E-BF7C-4576-A20E-52C719EB763F}"/>
                </c:ext>
              </c:extLst>
            </c:dLbl>
            <c:dLbl>
              <c:idx val="2"/>
              <c:layout>
                <c:manualLayout>
                  <c:x val="3.2336294749485375E-3"/>
                  <c:y val="7.434944237918216E-2"/>
                </c:manualLayout>
              </c:layout>
              <c:tx>
                <c:rich>
                  <a:bodyPr/>
                  <a:lstStyle/>
                  <a:p>
                    <a:fld id="{4D747BDD-2E9B-495E-A286-3216E1EC65E5}" type="CELLRANGE">
                      <a:rPr lang="en-US" baseline="0"/>
                      <a:pPr/>
                      <a:t>[CELLRANGE]</a:t>
                    </a:fld>
                    <a:r>
                      <a:rPr lang="en-US" baseline="0"/>
                      <a:t>
</a:t>
                    </a:r>
                    <a:fld id="{8B2CA278-F693-4C03-AC75-93E69697304C}"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D-BF7C-4576-A20E-52C719EB763F}"/>
                </c:ext>
              </c:extLst>
            </c:dLbl>
            <c:dLbl>
              <c:idx val="3"/>
              <c:layout>
                <c:manualLayout>
                  <c:x val="2.155752983299025E-3"/>
                  <c:y val="8.4262701363073109E-2"/>
                </c:manualLayout>
              </c:layout>
              <c:tx>
                <c:rich>
                  <a:bodyPr/>
                  <a:lstStyle/>
                  <a:p>
                    <a:fld id="{20AF246C-20A3-4DDD-BBFE-F904A7B9D0B8}" type="CELLRANGE">
                      <a:rPr lang="en-US" baseline="0"/>
                      <a:pPr/>
                      <a:t>[CELLRANGE]</a:t>
                    </a:fld>
                    <a:r>
                      <a:rPr lang="en-US" baseline="0"/>
                      <a:t>
</a:t>
                    </a:r>
                    <a:fld id="{CC2EAD0A-9768-48E9-A56E-E83E55E24EC1}"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BF7C-4576-A20E-52C719EB763F}"/>
                </c:ext>
              </c:extLst>
            </c:dLbl>
            <c:dLbl>
              <c:idx val="4"/>
              <c:layout>
                <c:manualLayout>
                  <c:x val="-3.9521681469311946E-17"/>
                  <c:y val="8.1784386617100371E-2"/>
                </c:manualLayout>
              </c:layout>
              <c:tx>
                <c:rich>
                  <a:bodyPr/>
                  <a:lstStyle/>
                  <a:p>
                    <a:fld id="{9A833C15-009C-4A05-9E61-02558AAF2837}" type="CELLRANGE">
                      <a:rPr lang="en-US" baseline="0"/>
                      <a:pPr/>
                      <a:t>[CELLRANGE]</a:t>
                    </a:fld>
                    <a:r>
                      <a:rPr lang="en-US" baseline="0"/>
                      <a:t>
</a:t>
                    </a:r>
                    <a:fld id="{1B672671-C432-4903-AF3D-965E3AFB0CD9}"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BF7C-4576-A20E-52C719EB763F}"/>
                </c:ext>
              </c:extLst>
            </c:dLbl>
            <c:dLbl>
              <c:idx val="5"/>
              <c:layout>
                <c:manualLayout>
                  <c:x val="0"/>
                  <c:y val="6.1957868649318369E-2"/>
                </c:manualLayout>
              </c:layout>
              <c:tx>
                <c:rich>
                  <a:bodyPr/>
                  <a:lstStyle/>
                  <a:p>
                    <a:fld id="{97ACF5E6-B454-4C38-A059-E5C918E8C396}" type="CELLRANGE">
                      <a:rPr lang="en-US" baseline="0"/>
                      <a:pPr/>
                      <a:t>[CELLRANGE]</a:t>
                    </a:fld>
                    <a:r>
                      <a:rPr lang="en-US" baseline="0"/>
                      <a:t>
</a:t>
                    </a:r>
                    <a:fld id="{1825621B-9AC5-4458-A7AD-D8FD0DD02C7D}"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BF7C-4576-A20E-52C719EB763F}"/>
                </c:ext>
              </c:extLst>
            </c:dLbl>
            <c:dLbl>
              <c:idx val="6"/>
              <c:layout>
                <c:manualLayout>
                  <c:x val="1.0778764916495125E-3"/>
                  <c:y val="6.6914498141263754E-2"/>
                </c:manualLayout>
              </c:layout>
              <c:tx>
                <c:rich>
                  <a:bodyPr/>
                  <a:lstStyle/>
                  <a:p>
                    <a:fld id="{B2D5A8F8-9066-4092-9F6A-4BF619C4708D}" type="CELLRANGE">
                      <a:rPr lang="en-US" baseline="0"/>
                      <a:pPr/>
                      <a:t>[CELLRANGE]</a:t>
                    </a:fld>
                    <a:r>
                      <a:rPr lang="en-US" baseline="0"/>
                      <a:t>
</a:t>
                    </a:r>
                    <a:fld id="{8AB97CCB-ABFA-49E0-82BD-6F387554CB53}"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BF7C-4576-A20E-52C719EB763F}"/>
                </c:ext>
              </c:extLst>
            </c:dLbl>
            <c:dLbl>
              <c:idx val="7"/>
              <c:layout>
                <c:manualLayout>
                  <c:x val="0"/>
                  <c:y val="7.1871127633209422E-2"/>
                </c:manualLayout>
              </c:layout>
              <c:tx>
                <c:rich>
                  <a:bodyPr/>
                  <a:lstStyle/>
                  <a:p>
                    <a:fld id="{D79991B1-12B0-4713-976A-F90212D5D2DE}" type="CELLRANGE">
                      <a:rPr lang="en-US" baseline="0"/>
                      <a:pPr/>
                      <a:t>[CELLRANGE]</a:t>
                    </a:fld>
                    <a:r>
                      <a:rPr lang="en-US" baseline="0"/>
                      <a:t>
</a:t>
                    </a:r>
                    <a:fld id="{E25D951D-7C7A-4DAA-8FFA-4D8CA9BEAE76}"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BF7C-4576-A20E-52C719EB763F}"/>
                </c:ext>
              </c:extLst>
            </c:dLbl>
            <c:dLbl>
              <c:idx val="8"/>
              <c:layout>
                <c:manualLayout>
                  <c:x val="-7.9043362938623892E-17"/>
                  <c:y val="6.9392812887236768E-2"/>
                </c:manualLayout>
              </c:layout>
              <c:tx>
                <c:rich>
                  <a:bodyPr/>
                  <a:lstStyle/>
                  <a:p>
                    <a:fld id="{061F5354-C510-4F34-BEE7-860BC9334FC5}" type="CELLRANGE">
                      <a:rPr lang="en-US" baseline="0"/>
                      <a:pPr/>
                      <a:t>[CELLRANGE]</a:t>
                    </a:fld>
                    <a:r>
                      <a:rPr lang="en-US" baseline="0"/>
                      <a:t>
</a:t>
                    </a:r>
                    <a:fld id="{B8CCCF37-10C8-4E5B-86E5-DE71AAFFDC03}"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BF7C-4576-A20E-52C719EB763F}"/>
                </c:ext>
              </c:extLst>
            </c:dLbl>
            <c:dLbl>
              <c:idx val="9"/>
              <c:layout>
                <c:manualLayout>
                  <c:x val="7.5451354415464302E-3"/>
                  <c:y val="2.4783147459726475E-3"/>
                </c:manualLayout>
              </c:layout>
              <c:tx>
                <c:rich>
                  <a:bodyPr/>
                  <a:lstStyle/>
                  <a:p>
                    <a:fld id="{44CB49ED-3F8A-4120-AA96-64A530C9B458}" type="CELLRANGE">
                      <a:rPr lang="en-US" baseline="0"/>
                      <a:pPr/>
                      <a:t>[CELLRANGE]</a:t>
                    </a:fld>
                    <a:r>
                      <a:rPr lang="en-US" baseline="0"/>
                      <a:t>
</a:t>
                    </a:r>
                    <a:fld id="{3D3ECF37-A33D-43AD-8E63-3CC3786AA983}"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BF7C-4576-A20E-52C719EB763F}"/>
                </c:ext>
              </c:extLst>
            </c:dLbl>
            <c:dLbl>
              <c:idx val="10"/>
              <c:layout>
                <c:manualLayout>
                  <c:x val="-1.5808672587724778E-16"/>
                  <c:y val="7.1871127633209325E-2"/>
                </c:manualLayout>
              </c:layout>
              <c:tx>
                <c:rich>
                  <a:bodyPr/>
                  <a:lstStyle/>
                  <a:p>
                    <a:fld id="{DA8B6639-D2EB-4D96-BD44-DFBEFD74F91F}" type="CELLRANGE">
                      <a:rPr lang="en-US" baseline="0"/>
                      <a:pPr/>
                      <a:t>[CELLRANGE]</a:t>
                    </a:fld>
                    <a:r>
                      <a:rPr lang="en-US" baseline="0"/>
                      <a:t>
</a:t>
                    </a:r>
                    <a:fld id="{12321DC3-5CA3-4E16-8F15-F3B2154D5B1A}"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BF7C-4576-A20E-52C719EB763F}"/>
                </c:ext>
              </c:extLst>
            </c:dLbl>
            <c:dLbl>
              <c:idx val="11"/>
              <c:layout>
                <c:manualLayout>
                  <c:x val="8.6230119331959423E-3"/>
                  <c:y val="-9.0870490942001433E-17"/>
                </c:manualLayout>
              </c:layout>
              <c:tx>
                <c:rich>
                  <a:bodyPr/>
                  <a:lstStyle/>
                  <a:p>
                    <a:fld id="{97AE6A90-5EE8-4575-8456-8429E9755787}" type="CELLRANGE">
                      <a:rPr lang="en-US" baseline="0"/>
                      <a:pPr/>
                      <a:t>[CELLRANGE]</a:t>
                    </a:fld>
                    <a:r>
                      <a:rPr lang="en-US" baseline="0"/>
                      <a:t>
</a:t>
                    </a:r>
                    <a:fld id="{C1EB396C-9092-45C5-9AD5-14EE34105BA2}"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BF7C-4576-A20E-52C719EB763F}"/>
                </c:ext>
              </c:extLst>
            </c:dLbl>
            <c:dLbl>
              <c:idx val="12"/>
              <c:layout>
                <c:manualLayout>
                  <c:x val="2.155752983299025E-3"/>
                  <c:y val="7.6827757125154897E-2"/>
                </c:manualLayout>
              </c:layout>
              <c:tx>
                <c:rich>
                  <a:bodyPr/>
                  <a:lstStyle/>
                  <a:p>
                    <a:fld id="{B36C9DB9-0A48-4D1B-B1B7-632267765138}" type="CELLRANGE">
                      <a:rPr lang="en-US" baseline="0"/>
                      <a:pPr/>
                      <a:t>[CELLRANGE]</a:t>
                    </a:fld>
                    <a:r>
                      <a:rPr lang="en-US" baseline="0"/>
                      <a:t>
</a:t>
                    </a:r>
                    <a:fld id="{4EEDAE28-FBD1-4601-826E-4DC7FFAAC9C0}"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BF7C-4576-A20E-52C719EB763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'A. Inscritos Pregrado 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'A. Inscritos Pregrado Edad'!$C$55:$O$55</c:f>
              <c:numCache>
                <c:formatCode>General</c:formatCode>
                <c:ptCount val="13"/>
                <c:pt idx="0">
                  <c:v>27</c:v>
                </c:pt>
                <c:pt idx="1">
                  <c:v>792</c:v>
                </c:pt>
                <c:pt idx="2">
                  <c:v>1231</c:v>
                </c:pt>
                <c:pt idx="3">
                  <c:v>691</c:v>
                </c:pt>
                <c:pt idx="4">
                  <c:v>430</c:v>
                </c:pt>
                <c:pt idx="5">
                  <c:v>276</c:v>
                </c:pt>
                <c:pt idx="6">
                  <c:v>180</c:v>
                </c:pt>
                <c:pt idx="7">
                  <c:v>134</c:v>
                </c:pt>
                <c:pt idx="8">
                  <c:v>91</c:v>
                </c:pt>
                <c:pt idx="9">
                  <c:v>74</c:v>
                </c:pt>
                <c:pt idx="10">
                  <c:v>130</c:v>
                </c:pt>
                <c:pt idx="11">
                  <c:v>34</c:v>
                </c:pt>
                <c:pt idx="12">
                  <c:v>72</c:v>
                </c:pt>
              </c:numCache>
            </c:numRef>
          </c:val>
          <c:extLst>
            <c:ext xmlns:c15="http://schemas.microsoft.com/office/drawing/2012/chart" uri="{02D57815-91ED-43cb-92C2-25804820EDAC}">
              <c15:datalabelsRange>
                <c15:f>'A. Inscritos Pregrado Edad'!$C$56:$O$56</c15:f>
                <c15:dlblRangeCache>
                  <c:ptCount val="13"/>
                  <c:pt idx="0">
                    <c:v>0,65%</c:v>
                  </c:pt>
                  <c:pt idx="1">
                    <c:v>19,03%</c:v>
                  </c:pt>
                  <c:pt idx="2">
                    <c:v>29,58%</c:v>
                  </c:pt>
                  <c:pt idx="3">
                    <c:v>16,60%</c:v>
                  </c:pt>
                  <c:pt idx="4">
                    <c:v>10,33%</c:v>
                  </c:pt>
                  <c:pt idx="5">
                    <c:v>6,63%</c:v>
                  </c:pt>
                  <c:pt idx="6">
                    <c:v>4,32%</c:v>
                  </c:pt>
                  <c:pt idx="7">
                    <c:v>3,22%</c:v>
                  </c:pt>
                  <c:pt idx="8">
                    <c:v>2,19%</c:v>
                  </c:pt>
                  <c:pt idx="9">
                    <c:v>1,78%</c:v>
                  </c:pt>
                  <c:pt idx="10">
                    <c:v>3,12%</c:v>
                  </c:pt>
                  <c:pt idx="11">
                    <c:v>0,82%</c:v>
                  </c:pt>
                  <c:pt idx="12">
                    <c:v>1,73%</c:v>
                  </c:pt>
                </c15:dlblRangeCache>
              </c15:datalabelsRange>
            </c:ext>
            <c:ext xmlns:c16="http://schemas.microsoft.com/office/drawing/2014/chart" uri="{C3380CC4-5D6E-409C-BE32-E72D297353CC}">
              <c16:uniqueId val="{00000014-BF7C-4576-A20E-52C719EB763F}"/>
            </c:ext>
          </c:extLst>
        </c:ser>
        <c:ser>
          <c:idx val="0"/>
          <c:order val="1"/>
          <c:tx>
            <c:v>Semestre B</c:v>
          </c:tx>
          <c:spPr>
            <a:solidFill>
              <a:schemeClr val="accent1">
                <a:lumMod val="60000"/>
                <a:lumOff val="40000"/>
              </a:schemeClr>
            </a:solidFill>
            <a:ln>
              <a:noFill/>
            </a:ln>
            <a:effectLst/>
            <a:sp3d/>
          </c:spPr>
          <c:invertIfNegative val="0"/>
          <c:dLbls>
            <c:dLbl>
              <c:idx val="0"/>
              <c:layout>
                <c:manualLayout>
                  <c:x val="7.545135441546588E-3"/>
                  <c:y val="-7.4349442379183063E-3"/>
                </c:manualLayout>
              </c:layout>
              <c:tx>
                <c:rich>
                  <a:bodyPr/>
                  <a:lstStyle/>
                  <a:p>
                    <a:fld id="{F61654D9-2D8E-4221-A653-1EF04A75FC16}" type="CELLRANGE">
                      <a:rPr lang="en-US" baseline="0"/>
                      <a:pPr/>
                      <a:t>[CELLRANGE]</a:t>
                    </a:fld>
                    <a:r>
                      <a:rPr lang="en-US" baseline="0"/>
                      <a:t>
</a:t>
                    </a:r>
                    <a:fld id="{7089B524-0CFE-4C14-9D21-BE2B845370A8}"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BF7C-4576-A20E-52C719EB763F}"/>
                </c:ext>
              </c:extLst>
            </c:dLbl>
            <c:dLbl>
              <c:idx val="1"/>
              <c:layout>
                <c:manualLayout>
                  <c:x val="5.389382458247563E-3"/>
                  <c:y val="-9.0870490942001433E-17"/>
                </c:manualLayout>
              </c:layout>
              <c:tx>
                <c:rich>
                  <a:bodyPr/>
                  <a:lstStyle/>
                  <a:p>
                    <a:fld id="{18322B6A-6E74-4797-9A0E-D1D97CC3D20F}" type="CELLRANGE">
                      <a:rPr lang="en-US" baseline="0"/>
                      <a:pPr/>
                      <a:t>[CELLRANGE]</a:t>
                    </a:fld>
                    <a:r>
                      <a:rPr lang="en-US" baseline="0"/>
                      <a:t>
</a:t>
                    </a:r>
                    <a:fld id="{5E105C27-2299-41DF-8CCC-AF23DF8AC1DF}"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BF7C-4576-A20E-52C719EB763F}"/>
                </c:ext>
              </c:extLst>
            </c:dLbl>
            <c:dLbl>
              <c:idx val="2"/>
              <c:layout>
                <c:manualLayout>
                  <c:x val="1.0778764916494731E-3"/>
                  <c:y val="7.434944237918216E-2"/>
                </c:manualLayout>
              </c:layout>
              <c:tx>
                <c:rich>
                  <a:bodyPr/>
                  <a:lstStyle/>
                  <a:p>
                    <a:fld id="{AEB1BD0C-F359-413B-B8EC-A778BF69BE7F}" type="CELLRANGE">
                      <a:rPr lang="en-US" baseline="0"/>
                      <a:pPr/>
                      <a:t>[CELLRANGE]</a:t>
                    </a:fld>
                    <a:r>
                      <a:rPr lang="en-US" baseline="0"/>
                      <a:t>
</a:t>
                    </a:r>
                    <a:fld id="{951B5568-BFA1-4946-B051-B53D90141C02}"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BF7C-4576-A20E-52C719EB763F}"/>
                </c:ext>
              </c:extLst>
            </c:dLbl>
            <c:dLbl>
              <c:idx val="3"/>
              <c:layout>
                <c:manualLayout>
                  <c:x val="4.311505966598011E-3"/>
                  <c:y val="9.169764560099132E-2"/>
                </c:manualLayout>
              </c:layout>
              <c:tx>
                <c:rich>
                  <a:bodyPr/>
                  <a:lstStyle/>
                  <a:p>
                    <a:fld id="{0C9A4331-F1D7-4589-80AF-78A39DC2CA92}" type="CELLRANGE">
                      <a:rPr lang="en-US" baseline="0"/>
                      <a:pPr/>
                      <a:t>[CELLRANGE]</a:t>
                    </a:fld>
                    <a:r>
                      <a:rPr lang="en-US" baseline="0"/>
                      <a:t>
</a:t>
                    </a:r>
                    <a:fld id="{8B731FC4-1642-492C-986E-90BD8751D7E2}"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BF7C-4576-A20E-52C719EB763F}"/>
                </c:ext>
              </c:extLst>
            </c:dLbl>
            <c:dLbl>
              <c:idx val="4"/>
              <c:layout>
                <c:manualLayout>
                  <c:x val="5.389382458247563E-3"/>
                  <c:y val="8.1784386617100371E-2"/>
                </c:manualLayout>
              </c:layout>
              <c:tx>
                <c:rich>
                  <a:bodyPr/>
                  <a:lstStyle/>
                  <a:p>
                    <a:fld id="{456B2461-D046-43FD-88AB-2739E82097E0}" type="CELLRANGE">
                      <a:rPr lang="en-US" baseline="0"/>
                      <a:pPr/>
                      <a:t>[CELLRANGE]</a:t>
                    </a:fld>
                    <a:r>
                      <a:rPr lang="en-US" baseline="0"/>
                      <a:t>
</a:t>
                    </a:r>
                    <a:fld id="{E17B5198-43D0-4A7C-980B-5EADE5076CA2}"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BF7C-4576-A20E-52C719EB763F}"/>
                </c:ext>
              </c:extLst>
            </c:dLbl>
            <c:dLbl>
              <c:idx val="5"/>
              <c:layout>
                <c:manualLayout>
                  <c:x val="5.389382458247563E-3"/>
                  <c:y val="6.9392812887236588E-2"/>
                </c:manualLayout>
              </c:layout>
              <c:tx>
                <c:rich>
                  <a:bodyPr/>
                  <a:lstStyle/>
                  <a:p>
                    <a:fld id="{43355EF6-F26C-4393-862F-482F86DF8D24}" type="CELLRANGE">
                      <a:rPr lang="en-US" baseline="0"/>
                      <a:pPr/>
                      <a:t>[CELLRANGE]</a:t>
                    </a:fld>
                    <a:r>
                      <a:rPr lang="en-US" baseline="0"/>
                      <a:t>
</a:t>
                    </a:r>
                    <a:fld id="{A2411D17-2F7A-4D93-B77E-9FFF4DBF5CAE}"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BF7C-4576-A20E-52C719EB763F}"/>
                </c:ext>
              </c:extLst>
            </c:dLbl>
            <c:dLbl>
              <c:idx val="6"/>
              <c:layout>
                <c:manualLayout>
                  <c:x val="3.2336294749484586E-3"/>
                  <c:y val="7.4349442379182062E-2"/>
                </c:manualLayout>
              </c:layout>
              <c:tx>
                <c:rich>
                  <a:bodyPr/>
                  <a:lstStyle/>
                  <a:p>
                    <a:fld id="{E2E2A1B2-7706-4332-B5BF-7836FB58E437}" type="CELLRANGE">
                      <a:rPr lang="en-US" baseline="0"/>
                      <a:pPr/>
                      <a:t>[CELLRANGE]</a:t>
                    </a:fld>
                    <a:r>
                      <a:rPr lang="en-US" baseline="0"/>
                      <a:t>
</a:t>
                    </a:r>
                    <a:fld id="{EC2AE02A-D7F0-4203-BD0F-B52204FB050D}"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BF7C-4576-A20E-52C719EB763F}"/>
                </c:ext>
              </c:extLst>
            </c:dLbl>
            <c:dLbl>
              <c:idx val="7"/>
              <c:layout>
                <c:manualLayout>
                  <c:x val="2.155752983299025E-3"/>
                  <c:y val="7.434944237918216E-2"/>
                </c:manualLayout>
              </c:layout>
              <c:tx>
                <c:rich>
                  <a:bodyPr/>
                  <a:lstStyle/>
                  <a:p>
                    <a:fld id="{F8EBA8CB-806C-4598-BAA6-5BC6654B14CE}" type="CELLRANGE">
                      <a:rPr lang="en-US" baseline="0"/>
                      <a:pPr/>
                      <a:t>[CELLRANGE]</a:t>
                    </a:fld>
                    <a:r>
                      <a:rPr lang="en-US" baseline="0"/>
                      <a:t>
</a:t>
                    </a:r>
                    <a:fld id="{554124B1-5369-48EB-A0AF-0A6460AC30D7}"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BF7C-4576-A20E-52C719EB763F}"/>
                </c:ext>
              </c:extLst>
            </c:dLbl>
            <c:dLbl>
              <c:idx val="8"/>
              <c:layout>
                <c:manualLayout>
                  <c:x val="1.0778764916495125E-3"/>
                  <c:y val="6.6914498141263851E-2"/>
                </c:manualLayout>
              </c:layout>
              <c:tx>
                <c:rich>
                  <a:bodyPr/>
                  <a:lstStyle/>
                  <a:p>
                    <a:fld id="{4017874C-3CED-48D2-B4E1-678C0370458B}" type="CELLRANGE">
                      <a:rPr lang="en-US" baseline="0"/>
                      <a:pPr/>
                      <a:t>[CELLRANGE]</a:t>
                    </a:fld>
                    <a:r>
                      <a:rPr lang="en-US" baseline="0"/>
                      <a:t>
</a:t>
                    </a:r>
                    <a:fld id="{C99E993C-8AB8-44F5-B311-6446B64B8471}"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BF7C-4576-A20E-52C719EB763F}"/>
                </c:ext>
              </c:extLst>
            </c:dLbl>
            <c:dLbl>
              <c:idx val="9"/>
              <c:layout>
                <c:manualLayout>
                  <c:x val="7.545135441546588E-3"/>
                  <c:y val="0"/>
                </c:manualLayout>
              </c:layout>
              <c:tx>
                <c:rich>
                  <a:bodyPr/>
                  <a:lstStyle/>
                  <a:p>
                    <a:fld id="{C6F54598-7C7B-4DEC-89C8-D27879032FA1}" type="CELLRANGE">
                      <a:rPr lang="en-US" baseline="0"/>
                      <a:pPr/>
                      <a:t>[CELLRANGE]</a:t>
                    </a:fld>
                    <a:r>
                      <a:rPr lang="en-US" baseline="0"/>
                      <a:t>
</a:t>
                    </a:r>
                    <a:fld id="{6C8623D8-CEEC-4F88-A6A2-452AA2F4ABD5}"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BF7C-4576-A20E-52C719EB763F}"/>
                </c:ext>
              </c:extLst>
            </c:dLbl>
            <c:dLbl>
              <c:idx val="10"/>
              <c:layout>
                <c:manualLayout>
                  <c:x val="2.155752983299025E-3"/>
                  <c:y val="7.434944237918216E-2"/>
                </c:manualLayout>
              </c:layout>
              <c:tx>
                <c:rich>
                  <a:bodyPr/>
                  <a:lstStyle/>
                  <a:p>
                    <a:fld id="{6C5317EE-A9C7-40FD-A438-12506E02A216}" type="CELLRANGE">
                      <a:rPr lang="en-US" baseline="0"/>
                      <a:pPr/>
                      <a:t>[CELLRANGE]</a:t>
                    </a:fld>
                    <a:r>
                      <a:rPr lang="en-US" baseline="0"/>
                      <a:t>
</a:t>
                    </a:r>
                    <a:fld id="{DA9F91A3-232C-4099-8963-F745C1B98811}"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BF7C-4576-A20E-52C719EB763F}"/>
                </c:ext>
              </c:extLst>
            </c:dLbl>
            <c:dLbl>
              <c:idx val="11"/>
              <c:layout>
                <c:manualLayout>
                  <c:x val="5.389382458247563E-3"/>
                  <c:y val="-9.0870490942001433E-17"/>
                </c:manualLayout>
              </c:layout>
              <c:tx>
                <c:rich>
                  <a:bodyPr/>
                  <a:lstStyle/>
                  <a:p>
                    <a:fld id="{01D65C76-1B17-4A18-91B5-7729148DD5A8}" type="CELLRANGE">
                      <a:rPr lang="en-US" baseline="0"/>
                      <a:pPr/>
                      <a:t>[CELLRANGE]</a:t>
                    </a:fld>
                    <a:r>
                      <a:rPr lang="en-US" baseline="0"/>
                      <a:t>
</a:t>
                    </a:r>
                    <a:fld id="{21189459-59E0-4C58-8C10-7EB06205C836}"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BF7C-4576-A20E-52C719EB763F}"/>
                </c:ext>
              </c:extLst>
            </c:dLbl>
            <c:dLbl>
              <c:idx val="12"/>
              <c:layout>
                <c:manualLayout>
                  <c:x val="3.2336294749485375E-3"/>
                  <c:y val="5.4522924411400157E-2"/>
                </c:manualLayout>
              </c:layout>
              <c:tx>
                <c:rich>
                  <a:bodyPr/>
                  <a:lstStyle/>
                  <a:p>
                    <a:fld id="{8AC10561-0922-451A-BC17-5B9E9525A0E4}" type="CELLRANGE">
                      <a:rPr lang="en-US" baseline="0"/>
                      <a:pPr/>
                      <a:t>[CELLRANGE]</a:t>
                    </a:fld>
                    <a:r>
                      <a:rPr lang="en-US" baseline="0"/>
                      <a:t>
</a:t>
                    </a:r>
                    <a:fld id="{D1FED16A-FC87-40AA-A82F-32F33E1CC0A2}"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BF7C-4576-A20E-52C719EB763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'A. Inscritos Pregrado 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Inscritos Pregrado Edad'!$C$52:$O$52</c:f>
              <c:numCache>
                <c:formatCode>General</c:formatCode>
                <c:ptCount val="13"/>
                <c:pt idx="0">
                  <c:v>21</c:v>
                </c:pt>
                <c:pt idx="1">
                  <c:v>280</c:v>
                </c:pt>
                <c:pt idx="2">
                  <c:v>504</c:v>
                </c:pt>
                <c:pt idx="3">
                  <c:v>343</c:v>
                </c:pt>
                <c:pt idx="4">
                  <c:v>245</c:v>
                </c:pt>
                <c:pt idx="5">
                  <c:v>215</c:v>
                </c:pt>
                <c:pt idx="6">
                  <c:v>135</c:v>
                </c:pt>
                <c:pt idx="7">
                  <c:v>121</c:v>
                </c:pt>
                <c:pt idx="8">
                  <c:v>57</c:v>
                </c:pt>
                <c:pt idx="9">
                  <c:v>74</c:v>
                </c:pt>
                <c:pt idx="10">
                  <c:v>130</c:v>
                </c:pt>
                <c:pt idx="11">
                  <c:v>30</c:v>
                </c:pt>
                <c:pt idx="12">
                  <c:v>68</c:v>
                </c:pt>
              </c:numCache>
            </c:numRef>
          </c:val>
          <c:extLst>
            <c:ext xmlns:c15="http://schemas.microsoft.com/office/drawing/2012/chart" uri="{02D57815-91ED-43cb-92C2-25804820EDAC}">
              <c15:datalabelsRange>
                <c15:f>'B. Inscritos Pregrado Edad'!$C$53:$O$53</c15:f>
                <c15:dlblRangeCache>
                  <c:ptCount val="13"/>
                  <c:pt idx="0">
                    <c:v>0,94%</c:v>
                  </c:pt>
                  <c:pt idx="1">
                    <c:v>12,60%</c:v>
                  </c:pt>
                  <c:pt idx="2">
                    <c:v>22,67%</c:v>
                  </c:pt>
                  <c:pt idx="3">
                    <c:v>15,43%</c:v>
                  </c:pt>
                  <c:pt idx="4">
                    <c:v>11,02%</c:v>
                  </c:pt>
                  <c:pt idx="5">
                    <c:v>9,67%</c:v>
                  </c:pt>
                  <c:pt idx="6">
                    <c:v>6,07%</c:v>
                  </c:pt>
                  <c:pt idx="7">
                    <c:v>5,44%</c:v>
                  </c:pt>
                  <c:pt idx="8">
                    <c:v>2,56%</c:v>
                  </c:pt>
                  <c:pt idx="9">
                    <c:v>3,33%</c:v>
                  </c:pt>
                  <c:pt idx="10">
                    <c:v>5,85%</c:v>
                  </c:pt>
                  <c:pt idx="11">
                    <c:v>1,35%</c:v>
                  </c:pt>
                  <c:pt idx="12">
                    <c:v>3,06%</c:v>
                  </c:pt>
                </c15:dlblRangeCache>
              </c15:datalabelsRange>
            </c:ext>
            <c:ext xmlns:c16="http://schemas.microsoft.com/office/drawing/2014/chart" uri="{C3380CC4-5D6E-409C-BE32-E72D297353CC}">
              <c16:uniqueId val="{00000013-BF7C-4576-A20E-52C719EB763F}"/>
            </c:ext>
          </c:extLst>
        </c:ser>
        <c:dLbls>
          <c:showLegendKey val="0"/>
          <c:showVal val="0"/>
          <c:showCatName val="0"/>
          <c:showSerName val="0"/>
          <c:showPercent val="0"/>
          <c:showBubbleSize val="0"/>
        </c:dLbls>
        <c:gapWidth val="20"/>
        <c:shape val="box"/>
        <c:axId val="34113408"/>
        <c:axId val="34114944"/>
        <c:axId val="0"/>
      </c:bar3DChart>
      <c:catAx>
        <c:axId val="341134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34114944"/>
        <c:crosses val="autoZero"/>
        <c:auto val="1"/>
        <c:lblAlgn val="ctr"/>
        <c:lblOffset val="100"/>
        <c:tickLblSkip val="1"/>
        <c:noMultiLvlLbl val="0"/>
      </c:catAx>
      <c:valAx>
        <c:axId val="34114944"/>
        <c:scaling>
          <c:orientation val="minMax"/>
          <c:max val="125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113408"/>
        <c:crosses val="autoZero"/>
        <c:crossBetween val="between"/>
        <c:majorUnit val="5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tr"/>
      <c:layout>
        <c:manualLayout>
          <c:xMode val="edge"/>
          <c:yMode val="edge"/>
          <c:x val="0.87410660106203331"/>
          <c:y val="0.44682998259057805"/>
          <c:w val="7.1497443456466261E-2"/>
          <c:h val="9.3744711964599076E-2"/>
        </c:manualLayout>
      </c:layout>
      <c:overlay val="1"/>
      <c:spPr>
        <a:noFill/>
        <a:ln>
          <a:noFill/>
        </a:ln>
        <a:effectLst/>
      </c:spPr>
      <c:txPr>
        <a:bodyPr rot="0" spcFirstLastPara="1" vertOverflow="ellipsis" vert="horz" wrap="square" anchor="ctr" anchorCtr="1"/>
        <a:lstStyle/>
        <a:p>
          <a:pPr rtl="0">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0"/>
          <c:order val="0"/>
          <c:tx>
            <c:v>Semestre A</c:v>
          </c:tx>
          <c:spPr>
            <a:solidFill>
              <a:schemeClr val="accent1">
                <a:lumMod val="60000"/>
                <a:lumOff val="40000"/>
              </a:schemeClr>
            </a:solidFill>
            <a:ln>
              <a:noFill/>
            </a:ln>
            <a:effectLst/>
            <a:sp3d/>
          </c:spPr>
          <c:invertIfNegative val="0"/>
          <c:dLbls>
            <c:dLbl>
              <c:idx val="0"/>
              <c:tx>
                <c:rich>
                  <a:bodyPr/>
                  <a:lstStyle/>
                  <a:p>
                    <a:fld id="{FF323789-A231-4324-BD1A-24299254934A}" type="CELLRANGE">
                      <a:rPr lang="en-US" baseline="0"/>
                      <a:pPr/>
                      <a:t>[CELLRANGE]</a:t>
                    </a:fld>
                    <a:r>
                      <a:rPr lang="en-US" baseline="0"/>
                      <a:t>
</a:t>
                    </a:r>
                    <a:fld id="{228AA677-AC2F-420B-90E2-61D55F03CD1A}"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72E0-478F-8477-9A5B8F25253B}"/>
                </c:ext>
              </c:extLst>
            </c:dLbl>
            <c:dLbl>
              <c:idx val="1"/>
              <c:layout>
                <c:manualLayout>
                  <c:x val="-1.0807030764893952E-3"/>
                  <c:y val="8.2752509182053346E-2"/>
                </c:manualLayout>
              </c:layout>
              <c:tx>
                <c:rich>
                  <a:bodyPr/>
                  <a:lstStyle/>
                  <a:p>
                    <a:fld id="{9156B6ED-81E7-4429-A2AD-35CD8324A912}" type="CELLRANGE">
                      <a:rPr lang="en-US" baseline="0"/>
                      <a:pPr/>
                      <a:t>[CELLRANGE]</a:t>
                    </a:fld>
                    <a:r>
                      <a:rPr lang="en-US" baseline="0"/>
                      <a:t>
</a:t>
                    </a:r>
                    <a:fld id="{1F696BC6-D009-4A04-8128-F712262A9A06}"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C87-4F55-AC36-5AFD24E6450A}"/>
                </c:ext>
              </c:extLst>
            </c:dLbl>
            <c:dLbl>
              <c:idx val="2"/>
              <c:layout>
                <c:manualLayout>
                  <c:x val="0"/>
                  <c:y val="8.5260160975448904E-2"/>
                </c:manualLayout>
              </c:layout>
              <c:tx>
                <c:rich>
                  <a:bodyPr/>
                  <a:lstStyle/>
                  <a:p>
                    <a:fld id="{772BFC89-1F4D-4514-AF56-9EFF4C063116}" type="CELLRANGE">
                      <a:rPr lang="en-US" baseline="0"/>
                      <a:pPr/>
                      <a:t>[CELLRANGE]</a:t>
                    </a:fld>
                    <a:r>
                      <a:rPr lang="en-US" baseline="0"/>
                      <a:t>
</a:t>
                    </a:r>
                    <a:fld id="{B5A803CE-CF46-4411-86FC-8448A6E5703F}"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C87-4F55-AC36-5AFD24E6450A}"/>
                </c:ext>
              </c:extLst>
            </c:dLbl>
            <c:dLbl>
              <c:idx val="3"/>
              <c:layout>
                <c:manualLayout>
                  <c:x val="0"/>
                  <c:y val="8.0244857388657789E-2"/>
                </c:manualLayout>
              </c:layout>
              <c:tx>
                <c:rich>
                  <a:bodyPr/>
                  <a:lstStyle/>
                  <a:p>
                    <a:fld id="{95F210C6-22DE-4771-B366-8507C356D03D}" type="CELLRANGE">
                      <a:rPr lang="en-US" baseline="0"/>
                      <a:pPr/>
                      <a:t>[CELLRANGE]</a:t>
                    </a:fld>
                    <a:r>
                      <a:rPr lang="en-US" baseline="0"/>
                      <a:t>
</a:t>
                    </a:r>
                    <a:fld id="{3700028E-DC14-453D-8420-21404A513D7A}"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C87-4F55-AC36-5AFD24E6450A}"/>
                </c:ext>
              </c:extLst>
            </c:dLbl>
            <c:dLbl>
              <c:idx val="4"/>
              <c:layout>
                <c:manualLayout>
                  <c:x val="0"/>
                  <c:y val="7.7737205595262232E-2"/>
                </c:manualLayout>
              </c:layout>
              <c:tx>
                <c:rich>
                  <a:bodyPr/>
                  <a:lstStyle/>
                  <a:p>
                    <a:fld id="{7F03D4F5-73E2-4CB2-8111-C73D46F53F2C}" type="CELLRANGE">
                      <a:rPr lang="en-US" baseline="0"/>
                      <a:pPr/>
                      <a:t>[CELLRANGE]</a:t>
                    </a:fld>
                    <a:r>
                      <a:rPr lang="en-US" baseline="0"/>
                      <a:t>
</a:t>
                    </a:r>
                    <a:fld id="{853713E0-F28B-4672-B2FF-EE74BBD00EA3}"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C87-4F55-AC36-5AFD24E6450A}"/>
                </c:ext>
              </c:extLst>
            </c:dLbl>
            <c:dLbl>
              <c:idx val="5"/>
              <c:layout>
                <c:manualLayout>
                  <c:x val="-1.0807030764893556E-3"/>
                  <c:y val="9.0275464562240018E-2"/>
                </c:manualLayout>
              </c:layout>
              <c:tx>
                <c:rich>
                  <a:bodyPr/>
                  <a:lstStyle/>
                  <a:p>
                    <a:fld id="{E83BE762-7481-4AC7-92D8-83D9ACA8B95A}" type="CELLRANGE">
                      <a:rPr lang="en-US" baseline="0"/>
                      <a:pPr/>
                      <a:t>[CELLRANGE]</a:t>
                    </a:fld>
                    <a:r>
                      <a:rPr lang="en-US" baseline="0"/>
                      <a:t>
</a:t>
                    </a:r>
                    <a:fld id="{915A5997-E1F0-4C6C-950A-3D18147AFDB6}"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C87-4F55-AC36-5AFD24E6450A}"/>
                </c:ext>
              </c:extLst>
            </c:dLbl>
            <c:dLbl>
              <c:idx val="6"/>
              <c:layout>
                <c:manualLayout>
                  <c:x val="-7.9250643432357096E-17"/>
                  <c:y val="8.7767812768844461E-2"/>
                </c:manualLayout>
              </c:layout>
              <c:tx>
                <c:rich>
                  <a:bodyPr/>
                  <a:lstStyle/>
                  <a:p>
                    <a:fld id="{12C3B025-A021-4398-9BEC-C6D930AE9B86}" type="CELLRANGE">
                      <a:rPr lang="en-US" baseline="0"/>
                      <a:pPr/>
                      <a:t>[CELLRANGE]</a:t>
                    </a:fld>
                    <a:r>
                      <a:rPr lang="en-US" baseline="0"/>
                      <a:t>
</a:t>
                    </a:r>
                    <a:fld id="{35391918-195D-44CC-A1CF-0C143C483BB6}"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C87-4F55-AC36-5AFD24E6450A}"/>
                </c:ext>
              </c:extLst>
            </c:dLbl>
            <c:dLbl>
              <c:idx val="7"/>
              <c:layout>
                <c:manualLayout>
                  <c:x val="1.0807030764893556E-3"/>
                  <c:y val="9.2783116355635575E-2"/>
                </c:manualLayout>
              </c:layout>
              <c:tx>
                <c:rich>
                  <a:bodyPr/>
                  <a:lstStyle/>
                  <a:p>
                    <a:fld id="{BAB16B3F-502B-425E-8CB7-80F61C0BE86E}" type="CELLRANGE">
                      <a:rPr lang="en-US" baseline="0"/>
                      <a:pPr/>
                      <a:t>[CELLRANGE]</a:t>
                    </a:fld>
                    <a:r>
                      <a:rPr lang="en-US" baseline="0"/>
                      <a:t>
</a:t>
                    </a:r>
                    <a:fld id="{9824F52A-BB95-4933-ABF1-6FB27630CAE2}"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C87-4F55-AC36-5AFD24E6450A}"/>
                </c:ext>
              </c:extLst>
            </c:dLbl>
            <c:dLbl>
              <c:idx val="8"/>
              <c:layout>
                <c:manualLayout>
                  <c:x val="-7.9250643432357096E-17"/>
                  <c:y val="8.0244857388657789E-2"/>
                </c:manualLayout>
              </c:layout>
              <c:tx>
                <c:rich>
                  <a:bodyPr/>
                  <a:lstStyle/>
                  <a:p>
                    <a:fld id="{6385D720-EACB-4F2E-8D38-787627DCBB67}" type="CELLRANGE">
                      <a:rPr lang="en-US" baseline="0"/>
                      <a:pPr/>
                      <a:t>[CELLRANGE]</a:t>
                    </a:fld>
                    <a:r>
                      <a:rPr lang="en-US" baseline="0"/>
                      <a:t>
</a:t>
                    </a:r>
                    <a:fld id="{75D8C969-AEBB-46C3-BFD1-CE5A03A3CD79}"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C87-4F55-AC36-5AFD24E6450A}"/>
                </c:ext>
              </c:extLst>
            </c:dLbl>
            <c:dLbl>
              <c:idx val="9"/>
              <c:layout>
                <c:manualLayout>
                  <c:x val="-1.0807030764893556E-3"/>
                  <c:y val="8.7767812768844364E-2"/>
                </c:manualLayout>
              </c:layout>
              <c:tx>
                <c:rich>
                  <a:bodyPr/>
                  <a:lstStyle/>
                  <a:p>
                    <a:fld id="{B153F450-EF28-4E5B-ADAF-6CEA0102186A}" type="CELLRANGE">
                      <a:rPr lang="en-US" baseline="0"/>
                      <a:pPr/>
                      <a:t>[CELLRANGE]</a:t>
                    </a:fld>
                    <a:r>
                      <a:rPr lang="en-US" baseline="0"/>
                      <a:t>
</a:t>
                    </a:r>
                    <a:fld id="{B473A444-806A-49F0-95E0-6ACA63BC5E8C}"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C87-4F55-AC36-5AFD24E6450A}"/>
                </c:ext>
              </c:extLst>
            </c:dLbl>
            <c:dLbl>
              <c:idx val="10"/>
              <c:layout>
                <c:manualLayout>
                  <c:x val="0"/>
                  <c:y val="8.5260160975448904E-2"/>
                </c:manualLayout>
              </c:layout>
              <c:tx>
                <c:rich>
                  <a:bodyPr/>
                  <a:lstStyle/>
                  <a:p>
                    <a:fld id="{78BC33CC-047D-4159-A707-1ECFE9EE2889}" type="CELLRANGE">
                      <a:rPr lang="en-US" baseline="0"/>
                      <a:pPr/>
                      <a:t>[CELLRANGE]</a:t>
                    </a:fld>
                    <a:r>
                      <a:rPr lang="en-US" baseline="0"/>
                      <a:t>
</a:t>
                    </a:r>
                    <a:fld id="{75DE0E75-B996-4761-8795-9F8C41343161}"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C87-4F55-AC36-5AFD24E6450A}"/>
                </c:ext>
              </c:extLst>
            </c:dLbl>
            <c:dLbl>
              <c:idx val="11"/>
              <c:layout>
                <c:manualLayout>
                  <c:x val="0"/>
                  <c:y val="8.2752509182053346E-2"/>
                </c:manualLayout>
              </c:layout>
              <c:tx>
                <c:rich>
                  <a:bodyPr/>
                  <a:lstStyle/>
                  <a:p>
                    <a:fld id="{3EF36737-423B-4A11-AA83-9E1E4D81093B}" type="CELLRANGE">
                      <a:rPr lang="en-US" baseline="0"/>
                      <a:pPr/>
                      <a:t>[CELLRANGE]</a:t>
                    </a:fld>
                    <a:r>
                      <a:rPr lang="en-US" baseline="0"/>
                      <a:t>
</a:t>
                    </a:r>
                    <a:fld id="{9BE27D26-69F4-41DC-A5B9-5B44B33FC35E}"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C87-4F55-AC36-5AFD24E6450A}"/>
                </c:ext>
              </c:extLst>
            </c:dLbl>
            <c:dLbl>
              <c:idx val="12"/>
              <c:layout>
                <c:manualLayout>
                  <c:x val="-2.1614061529787111E-3"/>
                  <c:y val="8.0244857388657706E-2"/>
                </c:manualLayout>
              </c:layout>
              <c:tx>
                <c:rich>
                  <a:bodyPr/>
                  <a:lstStyle/>
                  <a:p>
                    <a:fld id="{94559DBA-5D88-4FB1-9ACA-DC60399AF4F4}" type="CELLRANGE">
                      <a:rPr lang="en-US" baseline="0"/>
                      <a:pPr/>
                      <a:t>[CELLRANGE]</a:t>
                    </a:fld>
                    <a:r>
                      <a:rPr lang="en-US" baseline="0"/>
                      <a:t>
</a:t>
                    </a:r>
                    <a:fld id="{0F7022CA-722F-46C7-9B28-0609050C882F}"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C87-4F55-AC36-5AFD24E6450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'A. MatriculaTotal PregradoEdad'!$C$73:$O$73</c:f>
              <c:numCache>
                <c:formatCode>General</c:formatCode>
                <c:ptCount val="13"/>
                <c:pt idx="0">
                  <c:v>9</c:v>
                </c:pt>
                <c:pt idx="1">
                  <c:v>333</c:v>
                </c:pt>
                <c:pt idx="2">
                  <c:v>1066</c:v>
                </c:pt>
                <c:pt idx="3">
                  <c:v>1567</c:v>
                </c:pt>
                <c:pt idx="4">
                  <c:v>1766</c:v>
                </c:pt>
                <c:pt idx="5">
                  <c:v>1907</c:v>
                </c:pt>
                <c:pt idx="6">
                  <c:v>1746</c:v>
                </c:pt>
                <c:pt idx="7">
                  <c:v>1217</c:v>
                </c:pt>
                <c:pt idx="8">
                  <c:v>891</c:v>
                </c:pt>
                <c:pt idx="9">
                  <c:v>676</c:v>
                </c:pt>
                <c:pt idx="10">
                  <c:v>1065</c:v>
                </c:pt>
                <c:pt idx="11">
                  <c:v>336</c:v>
                </c:pt>
                <c:pt idx="12">
                  <c:v>595</c:v>
                </c:pt>
              </c:numCache>
            </c:numRef>
          </c:val>
          <c:extLst>
            <c:ext xmlns:c15="http://schemas.microsoft.com/office/drawing/2012/chart" uri="{02D57815-91ED-43cb-92C2-25804820EDAC}">
              <c15:datalabelsRange>
                <c15:f>'A. MatriculaTotal PregradoEdad'!$C$74:$O$74</c15:f>
                <c15:dlblRangeCache>
                  <c:ptCount val="13"/>
                  <c:pt idx="0">
                    <c:v>0,07%</c:v>
                  </c:pt>
                  <c:pt idx="1">
                    <c:v>2,53%</c:v>
                  </c:pt>
                  <c:pt idx="2">
                    <c:v>8,09%</c:v>
                  </c:pt>
                  <c:pt idx="3">
                    <c:v>11,89%</c:v>
                  </c:pt>
                  <c:pt idx="4">
                    <c:v>13,41%</c:v>
                  </c:pt>
                  <c:pt idx="5">
                    <c:v>14,48%</c:v>
                  </c:pt>
                  <c:pt idx="6">
                    <c:v>13,25%</c:v>
                  </c:pt>
                  <c:pt idx="7">
                    <c:v>9,24%</c:v>
                  </c:pt>
                  <c:pt idx="8">
                    <c:v>6,76%</c:v>
                  </c:pt>
                  <c:pt idx="9">
                    <c:v>5,13%</c:v>
                  </c:pt>
                  <c:pt idx="10">
                    <c:v>8,08%</c:v>
                  </c:pt>
                  <c:pt idx="11">
                    <c:v>2,55%</c:v>
                  </c:pt>
                  <c:pt idx="12">
                    <c:v>4,52%</c:v>
                  </c:pt>
                </c15:dlblRangeCache>
              </c15:datalabelsRange>
            </c:ext>
            <c:ext xmlns:c16="http://schemas.microsoft.com/office/drawing/2014/chart" uri="{C3380CC4-5D6E-409C-BE32-E72D297353CC}">
              <c16:uniqueId val="{0000001C-CC87-4F55-AC36-5AFD24E6450A}"/>
            </c:ext>
          </c:extLst>
        </c:ser>
        <c:ser>
          <c:idx val="1"/>
          <c:order val="1"/>
          <c:tx>
            <c:v>Semestre B</c:v>
          </c:tx>
          <c:spPr>
            <a:solidFill>
              <a:schemeClr val="accent2"/>
            </a:solidFill>
            <a:ln>
              <a:noFill/>
            </a:ln>
            <a:effectLst/>
            <a:sp3d/>
          </c:spPr>
          <c:invertIfNegative val="0"/>
          <c:dLbls>
            <c:dLbl>
              <c:idx val="0"/>
              <c:layout>
                <c:manualLayout>
                  <c:x val="5.4035153824467585E-3"/>
                  <c:y val="0"/>
                </c:manualLayout>
              </c:layout>
              <c:tx>
                <c:rich>
                  <a:bodyPr/>
                  <a:lstStyle/>
                  <a:p>
                    <a:fld id="{820D8E43-2415-4D9C-A5EF-D340E1EC7E83}" type="CELLRANGE">
                      <a:rPr lang="en-US" baseline="0"/>
                      <a:pPr/>
                      <a:t>[CELLRANGE]</a:t>
                    </a:fld>
                    <a:r>
                      <a:rPr lang="en-US" baseline="0"/>
                      <a:t>
</a:t>
                    </a:r>
                    <a:fld id="{F3A07E74-7A81-491B-9BB4-863C84F04EC6}"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7-CC87-4F55-AC36-5AFD24E6450A}"/>
                </c:ext>
              </c:extLst>
            </c:dLbl>
            <c:dLbl>
              <c:idx val="1"/>
              <c:layout>
                <c:manualLayout>
                  <c:x val="4.3228123059573832E-3"/>
                  <c:y val="2.2568866140559911E-2"/>
                </c:manualLayout>
              </c:layout>
              <c:tx>
                <c:rich>
                  <a:bodyPr/>
                  <a:lstStyle/>
                  <a:p>
                    <a:fld id="{DAAE0F98-E710-4A5D-870A-550DBA16BF52}" type="CELLRANGE">
                      <a:rPr lang="en-US" baseline="0"/>
                      <a:pPr/>
                      <a:t>[CELLRANGE]</a:t>
                    </a:fld>
                    <a:r>
                      <a:rPr lang="en-US" baseline="0"/>
                      <a:t>
</a:t>
                    </a:r>
                    <a:fld id="{4FE0C188-2C6C-442F-90F5-90A35D240661}"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6-CC87-4F55-AC36-5AFD24E6450A}"/>
                </c:ext>
              </c:extLst>
            </c:dLbl>
            <c:dLbl>
              <c:idx val="2"/>
              <c:layout>
                <c:manualLayout>
                  <c:x val="0"/>
                  <c:y val="7.5229553801866675E-2"/>
                </c:manualLayout>
              </c:layout>
              <c:tx>
                <c:rich>
                  <a:bodyPr/>
                  <a:lstStyle/>
                  <a:p>
                    <a:fld id="{184137BE-1F5A-4F98-9712-40B6E1E36965}" type="CELLRANGE">
                      <a:rPr lang="en-US" baseline="0"/>
                      <a:pPr/>
                      <a:t>[CELLRANGE]</a:t>
                    </a:fld>
                    <a:r>
                      <a:rPr lang="en-US" baseline="0"/>
                      <a:t>
</a:t>
                    </a:r>
                    <a:fld id="{3AEB7A06-1CFE-4563-B8C7-10CDA3381CEB}"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C87-4F55-AC36-5AFD24E6450A}"/>
                </c:ext>
              </c:extLst>
            </c:dLbl>
            <c:dLbl>
              <c:idx val="3"/>
              <c:layout>
                <c:manualLayout>
                  <c:x val="-3.9625321716178548E-17"/>
                  <c:y val="7.7737205595262218E-2"/>
                </c:manualLayout>
              </c:layout>
              <c:tx>
                <c:rich>
                  <a:bodyPr/>
                  <a:lstStyle/>
                  <a:p>
                    <a:fld id="{76E62F1A-9E8B-4842-A8A9-4EA74EEDF571}" type="CELLRANGE">
                      <a:rPr lang="en-US" baseline="0"/>
                      <a:pPr/>
                      <a:t>[CELLRANGE]</a:t>
                    </a:fld>
                    <a:r>
                      <a:rPr lang="en-US" baseline="0"/>
                      <a:t>
</a:t>
                    </a:r>
                    <a:fld id="{8C4626E7-4B6D-4172-AB87-76087B30C58A}"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5-CC87-4F55-AC36-5AFD24E6450A}"/>
                </c:ext>
              </c:extLst>
            </c:dLbl>
            <c:dLbl>
              <c:idx val="4"/>
              <c:layout>
                <c:manualLayout>
                  <c:x val="0"/>
                  <c:y val="9.2783116355635548E-2"/>
                </c:manualLayout>
              </c:layout>
              <c:tx>
                <c:rich>
                  <a:bodyPr/>
                  <a:lstStyle/>
                  <a:p>
                    <a:fld id="{EEEFFC36-8B0A-4A7E-A143-7327C6992DF8}" type="CELLRANGE">
                      <a:rPr lang="en-US" baseline="0"/>
                      <a:pPr/>
                      <a:t>[CELLRANGE]</a:t>
                    </a:fld>
                    <a:r>
                      <a:rPr lang="en-US" baseline="0"/>
                      <a:t>
</a:t>
                    </a:r>
                    <a:fld id="{5406D763-B016-4D92-91B1-355F2A85D90D}"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4-CC87-4F55-AC36-5AFD24E6450A}"/>
                </c:ext>
              </c:extLst>
            </c:dLbl>
            <c:dLbl>
              <c:idx val="5"/>
              <c:layout>
                <c:manualLayout>
                  <c:x val="3.2421092294679875E-3"/>
                  <c:y val="7.5229553801866689E-2"/>
                </c:manualLayout>
              </c:layout>
              <c:tx>
                <c:rich>
                  <a:bodyPr/>
                  <a:lstStyle/>
                  <a:p>
                    <a:fld id="{AFE4DFA0-CFFD-40DB-88B1-2DFFE5E0F179}" type="CELLRANGE">
                      <a:rPr lang="en-US" baseline="0"/>
                      <a:pPr/>
                      <a:t>[CELLRANGE]</a:t>
                    </a:fld>
                    <a:r>
                      <a:rPr lang="en-US" baseline="0"/>
                      <a:t>
</a:t>
                    </a:r>
                    <a:fld id="{49DF85ED-FF37-4115-8428-4FB9E724E6D5}"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3-CC87-4F55-AC36-5AFD24E6450A}"/>
                </c:ext>
              </c:extLst>
            </c:dLbl>
            <c:dLbl>
              <c:idx val="6"/>
              <c:layout>
                <c:manualLayout>
                  <c:x val="4.3228123059574223E-3"/>
                  <c:y val="7.5229553801866675E-2"/>
                </c:manualLayout>
              </c:layout>
              <c:tx>
                <c:rich>
                  <a:bodyPr/>
                  <a:lstStyle/>
                  <a:p>
                    <a:fld id="{40D9ACD2-AF3D-43C2-92B4-ECADCFA352FF}" type="CELLRANGE">
                      <a:rPr lang="en-US" baseline="0"/>
                      <a:pPr/>
                      <a:t>[CELLRANGE]</a:t>
                    </a:fld>
                    <a:r>
                      <a:rPr lang="en-US" baseline="0"/>
                      <a:t>
</a:t>
                    </a:r>
                    <a:fld id="{A7CBFA16-611A-4292-9743-13FD4D004B4D}"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2-CC87-4F55-AC36-5AFD24E6450A}"/>
                </c:ext>
              </c:extLst>
            </c:dLbl>
            <c:dLbl>
              <c:idx val="7"/>
              <c:layout>
                <c:manualLayout>
                  <c:x val="4.3228123059573433E-3"/>
                  <c:y val="7.5229553801866675E-2"/>
                </c:manualLayout>
              </c:layout>
              <c:tx>
                <c:rich>
                  <a:bodyPr/>
                  <a:lstStyle/>
                  <a:p>
                    <a:fld id="{245DE75A-79AA-4231-8829-1B096F5C04EA}" type="CELLRANGE">
                      <a:rPr lang="en-US" baseline="0"/>
                      <a:pPr/>
                      <a:t>[CELLRANGE]</a:t>
                    </a:fld>
                    <a:r>
                      <a:rPr lang="en-US" baseline="0"/>
                      <a:t>
</a:t>
                    </a:r>
                    <a:fld id="{666F3D05-1399-463D-8215-432B9A26E98C}"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1-CC87-4F55-AC36-5AFD24E6450A}"/>
                </c:ext>
              </c:extLst>
            </c:dLbl>
            <c:dLbl>
              <c:idx val="8"/>
              <c:layout>
                <c:manualLayout>
                  <c:x val="1.0807030764892764E-3"/>
                  <c:y val="7.7737205595262232E-2"/>
                </c:manualLayout>
              </c:layout>
              <c:tx>
                <c:rich>
                  <a:bodyPr/>
                  <a:lstStyle/>
                  <a:p>
                    <a:fld id="{9AC2029B-8AC4-4D4A-B605-89A9BB716931}" type="CELLRANGE">
                      <a:rPr lang="en-US" baseline="0"/>
                      <a:pPr/>
                      <a:t>[CELLRANGE]</a:t>
                    </a:fld>
                    <a:r>
                      <a:rPr lang="en-US" baseline="0"/>
                      <a:t>
</a:t>
                    </a:r>
                    <a:fld id="{93D79562-1E97-4FA1-843A-D78A75D4E4F7}"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0-CC87-4F55-AC36-5AFD24E6450A}"/>
                </c:ext>
              </c:extLst>
            </c:dLbl>
            <c:dLbl>
              <c:idx val="9"/>
              <c:layout>
                <c:manualLayout>
                  <c:x val="3.2421092294680669E-3"/>
                  <c:y val="7.5229553801866675E-2"/>
                </c:manualLayout>
              </c:layout>
              <c:tx>
                <c:rich>
                  <a:bodyPr/>
                  <a:lstStyle/>
                  <a:p>
                    <a:fld id="{B414DA09-8DB3-4F3B-B8B3-2857552B61B7}" type="CELLRANGE">
                      <a:rPr lang="en-US" baseline="0"/>
                      <a:pPr/>
                      <a:t>[CELLRANGE]</a:t>
                    </a:fld>
                    <a:r>
                      <a:rPr lang="en-US" baseline="0"/>
                      <a:t>
</a:t>
                    </a:r>
                    <a:fld id="{1DAEFEAC-3A3A-4BE4-BFF9-860B10AC5384}"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F-CC87-4F55-AC36-5AFD24E6450A}"/>
                </c:ext>
              </c:extLst>
            </c:dLbl>
            <c:dLbl>
              <c:idx val="10"/>
              <c:layout>
                <c:manualLayout>
                  <c:x val="3.2421092294680669E-3"/>
                  <c:y val="7.5229553801866633E-2"/>
                </c:manualLayout>
              </c:layout>
              <c:tx>
                <c:rich>
                  <a:bodyPr/>
                  <a:lstStyle/>
                  <a:p>
                    <a:fld id="{B7ED20B7-8EB2-4126-B5F6-3D50A15CDB00}" type="CELLRANGE">
                      <a:rPr lang="en-US" baseline="0"/>
                      <a:pPr/>
                      <a:t>[CELLRANGE]</a:t>
                    </a:fld>
                    <a:r>
                      <a:rPr lang="en-US" baseline="0"/>
                      <a:t>
</a:t>
                    </a:r>
                    <a:fld id="{4A77D952-9751-406E-9732-D8C45C5AB08C}"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E-CC87-4F55-AC36-5AFD24E6450A}"/>
                </c:ext>
              </c:extLst>
            </c:dLbl>
            <c:dLbl>
              <c:idx val="11"/>
              <c:layout>
                <c:manualLayout>
                  <c:x val="1.0807030764893556E-3"/>
                  <c:y val="7.2721902008471118E-2"/>
                </c:manualLayout>
              </c:layout>
              <c:tx>
                <c:rich>
                  <a:bodyPr/>
                  <a:lstStyle/>
                  <a:p>
                    <a:fld id="{087AFFDC-8663-433B-BFDF-2ECAE9399385}" type="CELLRANGE">
                      <a:rPr lang="en-US" baseline="0"/>
                      <a:pPr/>
                      <a:t>[CELLRANGE]</a:t>
                    </a:fld>
                    <a:r>
                      <a:rPr lang="en-US" baseline="0"/>
                      <a:t>
</a:t>
                    </a:r>
                    <a:fld id="{816D552B-8984-4741-817A-C6C9DD50A1D2}"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D-CC87-4F55-AC36-5AFD24E6450A}"/>
                </c:ext>
              </c:extLst>
            </c:dLbl>
            <c:dLbl>
              <c:idx val="12"/>
              <c:layout>
                <c:manualLayout>
                  <c:x val="2.1614061529787111E-3"/>
                  <c:y val="7.5229553801866675E-2"/>
                </c:manualLayout>
              </c:layout>
              <c:tx>
                <c:rich>
                  <a:bodyPr/>
                  <a:lstStyle/>
                  <a:p>
                    <a:fld id="{63A78582-9EAD-4D67-B5BD-F4461D4B2780}" type="CELLRANGE">
                      <a:rPr lang="en-US" baseline="0"/>
                      <a:pPr/>
                      <a:t>[CELLRANGE]</a:t>
                    </a:fld>
                    <a:r>
                      <a:rPr lang="en-US" baseline="0"/>
                      <a:t>
</a:t>
                    </a:r>
                    <a:fld id="{02D73AB7-77AC-48E6-B685-CE6F5D7B4B99}"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C87-4F55-AC36-5AFD24E645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MatriculaTotal PregradoEdad'!$C$73:$O$73</c:f>
              <c:numCache>
                <c:formatCode>General</c:formatCode>
                <c:ptCount val="13"/>
                <c:pt idx="0">
                  <c:v>1</c:v>
                </c:pt>
                <c:pt idx="1">
                  <c:v>17</c:v>
                </c:pt>
                <c:pt idx="2">
                  <c:v>473</c:v>
                </c:pt>
                <c:pt idx="3">
                  <c:v>1261</c:v>
                </c:pt>
                <c:pt idx="4">
                  <c:v>1652</c:v>
                </c:pt>
                <c:pt idx="5">
                  <c:v>1752</c:v>
                </c:pt>
                <c:pt idx="6">
                  <c:v>1833</c:v>
                </c:pt>
                <c:pt idx="7">
                  <c:v>1580</c:v>
                </c:pt>
                <c:pt idx="8">
                  <c:v>1088</c:v>
                </c:pt>
                <c:pt idx="9">
                  <c:v>762</c:v>
                </c:pt>
                <c:pt idx="10">
                  <c:v>1296</c:v>
                </c:pt>
                <c:pt idx="11">
                  <c:v>365</c:v>
                </c:pt>
                <c:pt idx="12">
                  <c:v>645</c:v>
                </c:pt>
              </c:numCache>
            </c:numRef>
          </c:val>
          <c:extLst>
            <c:ext xmlns:c15="http://schemas.microsoft.com/office/drawing/2012/chart" uri="{02D57815-91ED-43cb-92C2-25804820EDAC}">
              <c15:datalabelsRange>
                <c15:f>'B. MatriculaTotal PregradoEdad'!$C$74:$O$74</c15:f>
                <c15:dlblRangeCache>
                  <c:ptCount val="13"/>
                  <c:pt idx="0">
                    <c:v>0,01%</c:v>
                  </c:pt>
                  <c:pt idx="1">
                    <c:v>0,13%</c:v>
                  </c:pt>
                  <c:pt idx="2">
                    <c:v>3,72%</c:v>
                  </c:pt>
                  <c:pt idx="3">
                    <c:v>9,91%</c:v>
                  </c:pt>
                  <c:pt idx="4">
                    <c:v>12,98%</c:v>
                  </c:pt>
                  <c:pt idx="5">
                    <c:v>13,77%</c:v>
                  </c:pt>
                  <c:pt idx="6">
                    <c:v>14,40%</c:v>
                  </c:pt>
                  <c:pt idx="7">
                    <c:v>12,42%</c:v>
                  </c:pt>
                  <c:pt idx="8">
                    <c:v>8,55%</c:v>
                  </c:pt>
                  <c:pt idx="9">
                    <c:v>5,99%</c:v>
                  </c:pt>
                  <c:pt idx="10">
                    <c:v>10,18%</c:v>
                  </c:pt>
                  <c:pt idx="11">
                    <c:v>2,87%</c:v>
                  </c:pt>
                  <c:pt idx="12">
                    <c:v>5,07%</c:v>
                  </c:pt>
                </c15:dlblRangeCache>
              </c15:datalabelsRange>
            </c:ext>
            <c:ext xmlns:c16="http://schemas.microsoft.com/office/drawing/2014/chart" uri="{C3380CC4-5D6E-409C-BE32-E72D297353CC}">
              <c16:uniqueId val="{0000002A-CC87-4F55-AC36-5AFD24E6450A}"/>
            </c:ext>
          </c:extLst>
        </c:ser>
        <c:dLbls>
          <c:showLegendKey val="0"/>
          <c:showVal val="1"/>
          <c:showCatName val="0"/>
          <c:showSerName val="0"/>
          <c:showPercent val="0"/>
          <c:showBubbleSize val="0"/>
        </c:dLbls>
        <c:gapWidth val="20"/>
        <c:shape val="box"/>
        <c:axId val="91138688"/>
        <c:axId val="32887168"/>
        <c:axId val="0"/>
      </c:bar3DChart>
      <c:catAx>
        <c:axId val="911386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32887168"/>
        <c:crosses val="autoZero"/>
        <c:auto val="1"/>
        <c:lblAlgn val="ctr"/>
        <c:lblOffset val="100"/>
        <c:tickLblSkip val="1"/>
        <c:noMultiLvlLbl val="0"/>
      </c:catAx>
      <c:valAx>
        <c:axId val="3288716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1138688"/>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7726276461376484"/>
          <c:y val="8.9058167451509004E-2"/>
          <c:w val="6.8391996364072352E-2"/>
          <c:h val="9.069130036357002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0"/>
          <c:order val="0"/>
          <c:tx>
            <c:v>Semestre A</c:v>
          </c:tx>
          <c:spPr>
            <a:solidFill>
              <a:schemeClr val="accent6">
                <a:lumMod val="60000"/>
                <a:lumOff val="40000"/>
              </a:schemeClr>
            </a:solidFill>
            <a:ln>
              <a:noFill/>
            </a:ln>
            <a:effectLst/>
            <a:sp3d/>
          </c:spPr>
          <c:invertIfNegative val="0"/>
          <c:dLbls>
            <c:dLbl>
              <c:idx val="0"/>
              <c:tx>
                <c:rich>
                  <a:bodyPr/>
                  <a:lstStyle/>
                  <a:p>
                    <a:fld id="{E9075392-4A2A-4B2C-898E-C2F43AC8BBEC}" type="CELLRANGE">
                      <a:rPr lang="es-CO"/>
                      <a:pPr/>
                      <a:t>[CELLRANGE]</a:t>
                    </a:fld>
                    <a:r>
                      <a:rPr lang="es-CO" baseline="0"/>
                      <a:t>
</a:t>
                    </a:r>
                    <a:fld id="{F25D38DD-EBF2-4BF6-A405-3C84BA0244F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1B2D-4319-9B39-6BA931CEA62A}"/>
                </c:ext>
              </c:extLst>
            </c:dLbl>
            <c:dLbl>
              <c:idx val="1"/>
              <c:tx>
                <c:rich>
                  <a:bodyPr/>
                  <a:lstStyle/>
                  <a:p>
                    <a:fld id="{8C6A753C-DE81-4AF3-A422-EE912E77C545}" type="CELLRANGE">
                      <a:rPr lang="es-CO"/>
                      <a:pPr/>
                      <a:t>[CELLRANGE]</a:t>
                    </a:fld>
                    <a:r>
                      <a:rPr lang="es-CO" baseline="0"/>
                      <a:t>
</a:t>
                    </a:r>
                    <a:fld id="{AA320CCF-3B80-4CAE-B1CB-5581574BE42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1B2D-4319-9B39-6BA931CEA62A}"/>
                </c:ext>
              </c:extLst>
            </c:dLbl>
            <c:dLbl>
              <c:idx val="2"/>
              <c:tx>
                <c:rich>
                  <a:bodyPr/>
                  <a:lstStyle/>
                  <a:p>
                    <a:fld id="{750C9638-E317-44CB-974F-D80239FBCA60}" type="CELLRANGE">
                      <a:rPr lang="es-CO"/>
                      <a:pPr/>
                      <a:t>[CELLRANGE]</a:t>
                    </a:fld>
                    <a:r>
                      <a:rPr lang="es-CO" baseline="0"/>
                      <a:t>
</a:t>
                    </a:r>
                    <a:fld id="{043BF7E0-25D2-42B2-BD41-22754E7A816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1B2D-4319-9B39-6BA931CEA62A}"/>
                </c:ext>
              </c:extLst>
            </c:dLbl>
            <c:dLbl>
              <c:idx val="3"/>
              <c:tx>
                <c:rich>
                  <a:bodyPr/>
                  <a:lstStyle/>
                  <a:p>
                    <a:fld id="{F958C4FF-B368-4BCE-9D8E-97F3929BEA90}" type="CELLRANGE">
                      <a:rPr lang="es-CO"/>
                      <a:pPr/>
                      <a:t>[CELLRANGE]</a:t>
                    </a:fld>
                    <a:r>
                      <a:rPr lang="es-CO" baseline="0"/>
                      <a:t>
</a:t>
                    </a:r>
                    <a:fld id="{3032FF54-990B-43E3-8194-33477BECE3F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1B2D-4319-9B39-6BA931CEA62A}"/>
                </c:ext>
              </c:extLst>
            </c:dLbl>
            <c:dLbl>
              <c:idx val="4"/>
              <c:tx>
                <c:rich>
                  <a:bodyPr/>
                  <a:lstStyle/>
                  <a:p>
                    <a:fld id="{90BD4575-4A4D-4F3E-AB21-EE3C47A3A203}" type="CELLRANGE">
                      <a:rPr lang="es-CO"/>
                      <a:pPr/>
                      <a:t>[CELLRANGE]</a:t>
                    </a:fld>
                    <a:r>
                      <a:rPr lang="es-CO" baseline="0"/>
                      <a:t>
</a:t>
                    </a:r>
                    <a:fld id="{45052665-531E-4BE2-A266-0ED67CEC47C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1B2D-4319-9B39-6BA931CEA62A}"/>
                </c:ext>
              </c:extLst>
            </c:dLbl>
            <c:dLbl>
              <c:idx val="5"/>
              <c:tx>
                <c:rich>
                  <a:bodyPr/>
                  <a:lstStyle/>
                  <a:p>
                    <a:fld id="{8AC5632E-984D-4274-85C3-19697CE074FA}" type="CELLRANGE">
                      <a:rPr lang="es-CO"/>
                      <a:pPr/>
                      <a:t>[CELLRANGE]</a:t>
                    </a:fld>
                    <a:r>
                      <a:rPr lang="es-CO" baseline="0"/>
                      <a:t>
</a:t>
                    </a:r>
                    <a:fld id="{29188BB2-2C9E-4374-A97A-7BE6055BBA5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1B2D-4319-9B39-6BA931CEA62A}"/>
                </c:ext>
              </c:extLst>
            </c:dLbl>
            <c:dLbl>
              <c:idx val="6"/>
              <c:tx>
                <c:rich>
                  <a:bodyPr/>
                  <a:lstStyle/>
                  <a:p>
                    <a:fld id="{5CFBC970-BA82-4B7B-B8F0-E1BC97708117}" type="CELLRANGE">
                      <a:rPr lang="es-CO"/>
                      <a:pPr/>
                      <a:t>[CELLRANGE]</a:t>
                    </a:fld>
                    <a:r>
                      <a:rPr lang="es-CO" baseline="0"/>
                      <a:t>
</a:t>
                    </a:r>
                    <a:fld id="{B5F7EE87-AFBF-44B8-B18D-55E91A7E52B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1B2D-4319-9B39-6BA931CEA62A}"/>
                </c:ext>
              </c:extLst>
            </c:dLbl>
            <c:dLbl>
              <c:idx val="7"/>
              <c:tx>
                <c:rich>
                  <a:bodyPr/>
                  <a:lstStyle/>
                  <a:p>
                    <a:fld id="{6D68A5F7-327E-4035-A711-8EDECE9B1469}" type="CELLRANGE">
                      <a:rPr lang="es-CO"/>
                      <a:pPr/>
                      <a:t>[CELLRANGE]</a:t>
                    </a:fld>
                    <a:r>
                      <a:rPr lang="es-CO" baseline="0"/>
                      <a:t>
</a:t>
                    </a:r>
                    <a:fld id="{B51DFD92-190F-4D01-83F4-B121DAD6E29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1B2D-4319-9B39-6BA931CEA62A}"/>
                </c:ext>
              </c:extLst>
            </c:dLbl>
            <c:dLbl>
              <c:idx val="8"/>
              <c:tx>
                <c:rich>
                  <a:bodyPr/>
                  <a:lstStyle/>
                  <a:p>
                    <a:fld id="{72D2013B-5EC8-4C0F-B25A-D534D765DF56}" type="CELLRANGE">
                      <a:rPr lang="es-CO"/>
                      <a:pPr/>
                      <a:t>[CELLRANGE]</a:t>
                    </a:fld>
                    <a:r>
                      <a:rPr lang="es-CO" baseline="0"/>
                      <a:t>
</a:t>
                    </a:r>
                    <a:fld id="{6D97068A-4204-4E25-AD50-630CEA1418D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1B2D-4319-9B39-6BA931CEA62A}"/>
                </c:ext>
              </c:extLst>
            </c:dLbl>
            <c:dLbl>
              <c:idx val="9"/>
              <c:tx>
                <c:rich>
                  <a:bodyPr/>
                  <a:lstStyle/>
                  <a:p>
                    <a:fld id="{269ED00C-2115-4A2B-BD43-745681708BCF}" type="CELLRANGE">
                      <a:rPr lang="es-CO"/>
                      <a:pPr/>
                      <a:t>[CELLRANGE]</a:t>
                    </a:fld>
                    <a:r>
                      <a:rPr lang="es-CO" baseline="0"/>
                      <a:t>
</a:t>
                    </a:r>
                    <a:fld id="{3D31432B-0A33-49F1-B615-F2378417AD4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1B2D-4319-9B39-6BA931CEA62A}"/>
                </c:ext>
              </c:extLst>
            </c:dLbl>
            <c:dLbl>
              <c:idx val="10"/>
              <c:tx>
                <c:rich>
                  <a:bodyPr/>
                  <a:lstStyle/>
                  <a:p>
                    <a:fld id="{E2A88648-C6A8-4454-AC93-EDB2ACEDB9EF}" type="CELLRANGE">
                      <a:rPr lang="es-CO"/>
                      <a:pPr/>
                      <a:t>[CELLRANGE]</a:t>
                    </a:fld>
                    <a:r>
                      <a:rPr lang="es-CO" baseline="0"/>
                      <a:t>
</a:t>
                    </a:r>
                    <a:fld id="{0AEA85E9-DE2E-45A8-9988-49CF7CB7B65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1B2D-4319-9B39-6BA931CEA62A}"/>
                </c:ext>
              </c:extLst>
            </c:dLbl>
            <c:dLbl>
              <c:idx val="11"/>
              <c:tx>
                <c:rich>
                  <a:bodyPr/>
                  <a:lstStyle/>
                  <a:p>
                    <a:fld id="{4E0C523F-2100-4D5E-AC4D-8E62D1B94166}" type="CELLRANGE">
                      <a:rPr lang="es-CO"/>
                      <a:pPr/>
                      <a:t>[CELLRANGE]</a:t>
                    </a:fld>
                    <a:r>
                      <a:rPr lang="es-CO" baseline="0"/>
                      <a:t>
</a:t>
                    </a:r>
                    <a:fld id="{E19EA838-9C06-4703-A8C6-ED908909004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1B2D-4319-9B39-6BA931CEA62A}"/>
                </c:ext>
              </c:extLst>
            </c:dLbl>
            <c:dLbl>
              <c:idx val="12"/>
              <c:tx>
                <c:rich>
                  <a:bodyPr/>
                  <a:lstStyle/>
                  <a:p>
                    <a:fld id="{1BF9E51E-A02D-4AE3-9E8A-4639A0BADFF8}" type="CELLRANGE">
                      <a:rPr lang="es-CO"/>
                      <a:pPr/>
                      <a:t>[CELLRANGE]</a:t>
                    </a:fld>
                    <a:r>
                      <a:rPr lang="es-CO" baseline="0"/>
                      <a:t>
</a:t>
                    </a:r>
                    <a:fld id="{43B96E27-F80D-469C-8828-D29B060D830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1B2D-4319-9B39-6BA931CEA62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'A. MatriculaTotal PregradoEdad'!$C$7:$O$7</c:f>
              <c:numCache>
                <c:formatCode>General</c:formatCode>
                <c:ptCount val="13"/>
                <c:pt idx="0">
                  <c:v>0</c:v>
                </c:pt>
                <c:pt idx="1">
                  <c:v>80</c:v>
                </c:pt>
                <c:pt idx="2">
                  <c:v>252</c:v>
                </c:pt>
                <c:pt idx="3">
                  <c:v>381</c:v>
                </c:pt>
                <c:pt idx="4">
                  <c:v>467</c:v>
                </c:pt>
                <c:pt idx="5">
                  <c:v>496</c:v>
                </c:pt>
                <c:pt idx="6">
                  <c:v>530</c:v>
                </c:pt>
                <c:pt idx="7">
                  <c:v>340</c:v>
                </c:pt>
                <c:pt idx="8">
                  <c:v>283</c:v>
                </c:pt>
                <c:pt idx="9">
                  <c:v>205</c:v>
                </c:pt>
                <c:pt idx="10">
                  <c:v>373</c:v>
                </c:pt>
                <c:pt idx="11">
                  <c:v>131</c:v>
                </c:pt>
                <c:pt idx="12">
                  <c:v>252</c:v>
                </c:pt>
              </c:numCache>
            </c:numRef>
          </c:val>
          <c:extLst>
            <c:ext xmlns:c15="http://schemas.microsoft.com/office/drawing/2012/chart" uri="{02D57815-91ED-43cb-92C2-25804820EDAC}">
              <c15:datalabelsRange>
                <c15:f>'A. MatriculaTotal PregradoEdad'!$C$8:$O$8</c15:f>
                <c15:dlblRangeCache>
                  <c:ptCount val="13"/>
                  <c:pt idx="0">
                    <c:v>0%</c:v>
                  </c:pt>
                  <c:pt idx="1">
                    <c:v>2%</c:v>
                  </c:pt>
                  <c:pt idx="2">
                    <c:v>7%</c:v>
                  </c:pt>
                  <c:pt idx="3">
                    <c:v>10%</c:v>
                  </c:pt>
                  <c:pt idx="4">
                    <c:v>12%</c:v>
                  </c:pt>
                  <c:pt idx="5">
                    <c:v>13%</c:v>
                  </c:pt>
                  <c:pt idx="6">
                    <c:v>14%</c:v>
                  </c:pt>
                  <c:pt idx="7">
                    <c:v>9%</c:v>
                  </c:pt>
                  <c:pt idx="8">
                    <c:v>7%</c:v>
                  </c:pt>
                  <c:pt idx="9">
                    <c:v>5%</c:v>
                  </c:pt>
                  <c:pt idx="10">
                    <c:v>10%</c:v>
                  </c:pt>
                  <c:pt idx="11">
                    <c:v>3%</c:v>
                  </c:pt>
                  <c:pt idx="12">
                    <c:v>7%</c:v>
                  </c:pt>
                </c15:dlblRangeCache>
              </c15:datalabelsRange>
            </c:ext>
            <c:ext xmlns:c16="http://schemas.microsoft.com/office/drawing/2014/chart" uri="{C3380CC4-5D6E-409C-BE32-E72D297353CC}">
              <c16:uniqueId val="{0000000D-5299-42EB-A690-F09B906C4899}"/>
            </c:ext>
          </c:extLst>
        </c:ser>
        <c:ser>
          <c:idx val="1"/>
          <c:order val="1"/>
          <c:tx>
            <c:v>Semestre B</c:v>
          </c:tx>
          <c:spPr>
            <a:solidFill>
              <a:schemeClr val="accent4">
                <a:lumMod val="60000"/>
                <a:lumOff val="40000"/>
              </a:schemeClr>
            </a:solidFill>
            <a:ln>
              <a:noFill/>
            </a:ln>
            <a:effectLst/>
            <a:sp3d/>
          </c:spPr>
          <c:invertIfNegative val="0"/>
          <c:dLbls>
            <c:dLbl>
              <c:idx val="0"/>
              <c:tx>
                <c:rich>
                  <a:bodyPr/>
                  <a:lstStyle/>
                  <a:p>
                    <a:fld id="{54AEED81-9C33-4A6D-A30C-D49F7F49FE0F}" type="CELLRANGE">
                      <a:rPr lang="es-CO"/>
                      <a:pPr/>
                      <a:t>[CELLRANGE]</a:t>
                    </a:fld>
                    <a:r>
                      <a:rPr lang="es-CO" baseline="0"/>
                      <a:t>
</a:t>
                    </a:r>
                    <a:fld id="{0554455C-8647-4165-9E4A-B0C5C3ABFE2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1B2D-4319-9B39-6BA931CEA62A}"/>
                </c:ext>
              </c:extLst>
            </c:dLbl>
            <c:dLbl>
              <c:idx val="1"/>
              <c:tx>
                <c:rich>
                  <a:bodyPr/>
                  <a:lstStyle/>
                  <a:p>
                    <a:fld id="{3776255C-C3A4-4A5C-82AC-CA9473549BF0}" type="CELLRANGE">
                      <a:rPr lang="es-CO"/>
                      <a:pPr/>
                      <a:t>[CELLRANGE]</a:t>
                    </a:fld>
                    <a:r>
                      <a:rPr lang="es-CO" baseline="0"/>
                      <a:t>
</a:t>
                    </a:r>
                    <a:fld id="{8A910ADB-3BD7-4071-95AF-CC165AE1878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1B2D-4319-9B39-6BA931CEA62A}"/>
                </c:ext>
              </c:extLst>
            </c:dLbl>
            <c:dLbl>
              <c:idx val="2"/>
              <c:tx>
                <c:rich>
                  <a:bodyPr/>
                  <a:lstStyle/>
                  <a:p>
                    <a:fld id="{92C9B216-DFE5-4DD7-8C6B-FF11CEE66729}" type="CELLRANGE">
                      <a:rPr lang="es-CO"/>
                      <a:pPr/>
                      <a:t>[CELLRANGE]</a:t>
                    </a:fld>
                    <a:r>
                      <a:rPr lang="es-CO" baseline="0"/>
                      <a:t>
</a:t>
                    </a:r>
                    <a:fld id="{17E47938-A1D5-4FEC-959D-7A59DBC84F3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1B2D-4319-9B39-6BA931CEA62A}"/>
                </c:ext>
              </c:extLst>
            </c:dLbl>
            <c:dLbl>
              <c:idx val="3"/>
              <c:tx>
                <c:rich>
                  <a:bodyPr/>
                  <a:lstStyle/>
                  <a:p>
                    <a:fld id="{64B63C3B-8112-40D0-AEF0-27DC451919F7}" type="CELLRANGE">
                      <a:rPr lang="es-CO"/>
                      <a:pPr/>
                      <a:t>[CELLRANGE]</a:t>
                    </a:fld>
                    <a:r>
                      <a:rPr lang="es-CO" baseline="0"/>
                      <a:t>
</a:t>
                    </a:r>
                    <a:fld id="{C9CD75DF-50A4-45B9-9580-3D39421E4AF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1B2D-4319-9B39-6BA931CEA62A}"/>
                </c:ext>
              </c:extLst>
            </c:dLbl>
            <c:dLbl>
              <c:idx val="4"/>
              <c:tx>
                <c:rich>
                  <a:bodyPr/>
                  <a:lstStyle/>
                  <a:p>
                    <a:fld id="{78A6F513-F014-4EDC-BE31-7450AC9AE7E2}" type="CELLRANGE">
                      <a:rPr lang="es-CO"/>
                      <a:pPr/>
                      <a:t>[CELLRANGE]</a:t>
                    </a:fld>
                    <a:r>
                      <a:rPr lang="es-CO" baseline="0"/>
                      <a:t>
</a:t>
                    </a:r>
                    <a:fld id="{888516C8-3518-4D87-AEB2-95A7A90428B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1B2D-4319-9B39-6BA931CEA62A}"/>
                </c:ext>
              </c:extLst>
            </c:dLbl>
            <c:dLbl>
              <c:idx val="5"/>
              <c:tx>
                <c:rich>
                  <a:bodyPr/>
                  <a:lstStyle/>
                  <a:p>
                    <a:fld id="{BB21753C-E9B3-4BD1-8DB2-2DA2435AB0BF}" type="CELLRANGE">
                      <a:rPr lang="es-CO"/>
                      <a:pPr/>
                      <a:t>[CELLRANGE]</a:t>
                    </a:fld>
                    <a:r>
                      <a:rPr lang="es-CO" baseline="0"/>
                      <a:t>
</a:t>
                    </a:r>
                    <a:fld id="{DE96EE4B-4C9E-405D-A7D6-116537562D0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1B2D-4319-9B39-6BA931CEA62A}"/>
                </c:ext>
              </c:extLst>
            </c:dLbl>
            <c:dLbl>
              <c:idx val="6"/>
              <c:tx>
                <c:rich>
                  <a:bodyPr/>
                  <a:lstStyle/>
                  <a:p>
                    <a:fld id="{13D26DA1-38D2-4D8D-8E9F-B487C842C21C}" type="CELLRANGE">
                      <a:rPr lang="es-CO"/>
                      <a:pPr/>
                      <a:t>[CELLRANGE]</a:t>
                    </a:fld>
                    <a:r>
                      <a:rPr lang="es-CO" baseline="0"/>
                      <a:t>
</a:t>
                    </a:r>
                    <a:fld id="{5AB8F7D0-F4A5-4C90-901B-2215BDBFA95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1B2D-4319-9B39-6BA931CEA62A}"/>
                </c:ext>
              </c:extLst>
            </c:dLbl>
            <c:dLbl>
              <c:idx val="7"/>
              <c:tx>
                <c:rich>
                  <a:bodyPr/>
                  <a:lstStyle/>
                  <a:p>
                    <a:fld id="{3125DA6A-DCBC-402B-919A-85AD951CC4DD}" type="CELLRANGE">
                      <a:rPr lang="es-CO"/>
                      <a:pPr/>
                      <a:t>[CELLRANGE]</a:t>
                    </a:fld>
                    <a:r>
                      <a:rPr lang="es-CO" baseline="0"/>
                      <a:t>
</a:t>
                    </a:r>
                    <a:fld id="{EACB2123-54BE-4785-9AC1-3ADA6FA4701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1B2D-4319-9B39-6BA931CEA62A}"/>
                </c:ext>
              </c:extLst>
            </c:dLbl>
            <c:dLbl>
              <c:idx val="8"/>
              <c:tx>
                <c:rich>
                  <a:bodyPr/>
                  <a:lstStyle/>
                  <a:p>
                    <a:fld id="{C11125A3-5E69-43FA-A01B-F94411E63D4C}" type="CELLRANGE">
                      <a:rPr lang="es-CO"/>
                      <a:pPr/>
                      <a:t>[CELLRANGE]</a:t>
                    </a:fld>
                    <a:r>
                      <a:rPr lang="es-CO" baseline="0"/>
                      <a:t>
</a:t>
                    </a:r>
                    <a:fld id="{CC5C14BB-86DC-4CFB-B1C4-56AED418BEC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1B2D-4319-9B39-6BA931CEA62A}"/>
                </c:ext>
              </c:extLst>
            </c:dLbl>
            <c:dLbl>
              <c:idx val="9"/>
              <c:tx>
                <c:rich>
                  <a:bodyPr/>
                  <a:lstStyle/>
                  <a:p>
                    <a:fld id="{FD23AA01-D06B-4F5E-9AB1-1F481D2FAF1B}" type="CELLRANGE">
                      <a:rPr lang="es-CO"/>
                      <a:pPr/>
                      <a:t>[CELLRANGE]</a:t>
                    </a:fld>
                    <a:r>
                      <a:rPr lang="es-CO" baseline="0"/>
                      <a:t>
</a:t>
                    </a:r>
                    <a:fld id="{CE278CCF-C8BC-42EC-8016-E6BAF38F205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1B2D-4319-9B39-6BA931CEA62A}"/>
                </c:ext>
              </c:extLst>
            </c:dLbl>
            <c:dLbl>
              <c:idx val="10"/>
              <c:tx>
                <c:rich>
                  <a:bodyPr/>
                  <a:lstStyle/>
                  <a:p>
                    <a:fld id="{DC3574BA-2356-4776-B87D-79602155F31D}" type="CELLRANGE">
                      <a:rPr lang="es-CO"/>
                      <a:pPr/>
                      <a:t>[CELLRANGE]</a:t>
                    </a:fld>
                    <a:r>
                      <a:rPr lang="es-CO" baseline="0"/>
                      <a:t>
</a:t>
                    </a:r>
                    <a:fld id="{BB23C723-878C-499E-8F3C-D171E0DA293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1B2D-4319-9B39-6BA931CEA62A}"/>
                </c:ext>
              </c:extLst>
            </c:dLbl>
            <c:dLbl>
              <c:idx val="11"/>
              <c:tx>
                <c:rich>
                  <a:bodyPr/>
                  <a:lstStyle/>
                  <a:p>
                    <a:fld id="{C4E0E4AC-A53A-4C55-BFA7-257723E7080D}" type="CELLRANGE">
                      <a:rPr lang="es-CO"/>
                      <a:pPr/>
                      <a:t>[CELLRANGE]</a:t>
                    </a:fld>
                    <a:r>
                      <a:rPr lang="es-CO" baseline="0"/>
                      <a:t>
</a:t>
                    </a:r>
                    <a:fld id="{35D2313B-5FF5-4E80-B38C-8255BF99AB7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1B2D-4319-9B39-6BA931CEA62A}"/>
                </c:ext>
              </c:extLst>
            </c:dLbl>
            <c:dLbl>
              <c:idx val="12"/>
              <c:tx>
                <c:rich>
                  <a:bodyPr/>
                  <a:lstStyle/>
                  <a:p>
                    <a:fld id="{8C85153C-1270-491F-A264-46261FC25565}" type="CELLRANGE">
                      <a:rPr lang="es-CO"/>
                      <a:pPr/>
                      <a:t>[CELLRANGE]</a:t>
                    </a:fld>
                    <a:r>
                      <a:rPr lang="es-CO" baseline="0"/>
                      <a:t>
</a:t>
                    </a:r>
                    <a:fld id="{416E1C7C-9F5D-49AC-9BD2-9964B39FBB3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1B2D-4319-9B39-6BA931CEA62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MatriculaTotal PregradoEdad'!$C$7:$O$7</c:f>
              <c:numCache>
                <c:formatCode>General</c:formatCode>
                <c:ptCount val="13"/>
                <c:pt idx="0">
                  <c:v>0</c:v>
                </c:pt>
                <c:pt idx="1">
                  <c:v>4</c:v>
                </c:pt>
                <c:pt idx="2">
                  <c:v>117</c:v>
                </c:pt>
                <c:pt idx="3">
                  <c:v>295</c:v>
                </c:pt>
                <c:pt idx="4">
                  <c:v>415</c:v>
                </c:pt>
                <c:pt idx="5">
                  <c:v>456</c:v>
                </c:pt>
                <c:pt idx="6">
                  <c:v>480</c:v>
                </c:pt>
                <c:pt idx="7">
                  <c:v>489</c:v>
                </c:pt>
                <c:pt idx="8">
                  <c:v>303</c:v>
                </c:pt>
                <c:pt idx="9">
                  <c:v>245</c:v>
                </c:pt>
                <c:pt idx="10">
                  <c:v>441</c:v>
                </c:pt>
                <c:pt idx="11">
                  <c:v>136</c:v>
                </c:pt>
                <c:pt idx="12">
                  <c:v>263</c:v>
                </c:pt>
              </c:numCache>
            </c:numRef>
          </c:val>
          <c:extLst>
            <c:ext xmlns:c15="http://schemas.microsoft.com/office/drawing/2012/chart" uri="{02D57815-91ED-43cb-92C2-25804820EDAC}">
              <c15:datalabelsRange>
                <c15:f>'B. MatriculaTotal PregradoEdad'!$C$8:$O$8</c15:f>
                <c15:dlblRangeCache>
                  <c:ptCount val="13"/>
                  <c:pt idx="0">
                    <c:v>0%</c:v>
                  </c:pt>
                  <c:pt idx="1">
                    <c:v>0%</c:v>
                  </c:pt>
                  <c:pt idx="2">
                    <c:v>3%</c:v>
                  </c:pt>
                  <c:pt idx="3">
                    <c:v>8%</c:v>
                  </c:pt>
                  <c:pt idx="4">
                    <c:v>11%</c:v>
                  </c:pt>
                  <c:pt idx="5">
                    <c:v>13%</c:v>
                  </c:pt>
                  <c:pt idx="6">
                    <c:v>13%</c:v>
                  </c:pt>
                  <c:pt idx="7">
                    <c:v>13%</c:v>
                  </c:pt>
                  <c:pt idx="8">
                    <c:v>8%</c:v>
                  </c:pt>
                  <c:pt idx="9">
                    <c:v>7%</c:v>
                  </c:pt>
                  <c:pt idx="10">
                    <c:v>12%</c:v>
                  </c:pt>
                  <c:pt idx="11">
                    <c:v>4%</c:v>
                  </c:pt>
                  <c:pt idx="12">
                    <c:v>7%</c:v>
                  </c:pt>
                </c15:dlblRangeCache>
              </c15:datalabelsRange>
            </c:ext>
            <c:ext xmlns:c16="http://schemas.microsoft.com/office/drawing/2014/chart" uri="{C3380CC4-5D6E-409C-BE32-E72D297353CC}">
              <c16:uniqueId val="{0000001B-5299-42EB-A690-F09B906C4899}"/>
            </c:ext>
          </c:extLst>
        </c:ser>
        <c:dLbls>
          <c:showLegendKey val="0"/>
          <c:showVal val="1"/>
          <c:showCatName val="0"/>
          <c:showSerName val="0"/>
          <c:showPercent val="0"/>
          <c:showBubbleSize val="0"/>
        </c:dLbls>
        <c:gapWidth val="20"/>
        <c:shape val="box"/>
        <c:axId val="96854016"/>
        <c:axId val="96855552"/>
        <c:axId val="0"/>
      </c:bar3DChart>
      <c:catAx>
        <c:axId val="968540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96855552"/>
        <c:crosses val="autoZero"/>
        <c:auto val="1"/>
        <c:lblAlgn val="ctr"/>
        <c:lblOffset val="100"/>
        <c:tickLblSkip val="1"/>
        <c:noMultiLvlLbl val="0"/>
      </c:catAx>
      <c:valAx>
        <c:axId val="96855552"/>
        <c:scaling>
          <c:orientation val="minMax"/>
          <c:max val="5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6854016"/>
        <c:crosses val="autoZero"/>
        <c:crossBetween val="between"/>
        <c:majorUnit val="5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7726276461376484"/>
          <c:y val="8.9058167451509004E-2"/>
          <c:w val="6.8391996364072352E-2"/>
          <c:h val="9.069130036357002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0"/>
          <c:order val="0"/>
          <c:tx>
            <c:v>Semestre A</c:v>
          </c:tx>
          <c:spPr>
            <a:solidFill>
              <a:schemeClr val="tx2">
                <a:lumMod val="60000"/>
                <a:lumOff val="40000"/>
              </a:schemeClr>
            </a:solidFill>
            <a:ln>
              <a:noFill/>
            </a:ln>
            <a:effectLst/>
            <a:sp3d/>
          </c:spPr>
          <c:invertIfNegative val="0"/>
          <c:dLbls>
            <c:dLbl>
              <c:idx val="0"/>
              <c:tx>
                <c:rich>
                  <a:bodyPr/>
                  <a:lstStyle/>
                  <a:p>
                    <a:fld id="{B01CD754-7836-45C3-B525-FEDC7D6EA084}" type="CELLRANGE">
                      <a:rPr lang="es-CO"/>
                      <a:pPr/>
                      <a:t>[CELLRANGE]</a:t>
                    </a:fld>
                    <a:r>
                      <a:rPr lang="es-CO" baseline="0"/>
                      <a:t>
</a:t>
                    </a:r>
                    <a:fld id="{BE2A1AAE-5BE4-4938-95C3-C83C15BC434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780E-4276-A77E-F55D9CC41A87}"/>
                </c:ext>
              </c:extLst>
            </c:dLbl>
            <c:dLbl>
              <c:idx val="1"/>
              <c:tx>
                <c:rich>
                  <a:bodyPr/>
                  <a:lstStyle/>
                  <a:p>
                    <a:fld id="{158D5AA8-93CC-4671-A5CD-AC331291914A}" type="CELLRANGE">
                      <a:rPr lang="es-CO"/>
                      <a:pPr/>
                      <a:t>[CELLRANGE]</a:t>
                    </a:fld>
                    <a:r>
                      <a:rPr lang="es-CO" baseline="0"/>
                      <a:t>
</a:t>
                    </a:r>
                    <a:fld id="{CCD611A3-64D6-489C-AA02-312ED560FA9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780E-4276-A77E-F55D9CC41A87}"/>
                </c:ext>
              </c:extLst>
            </c:dLbl>
            <c:dLbl>
              <c:idx val="2"/>
              <c:tx>
                <c:rich>
                  <a:bodyPr/>
                  <a:lstStyle/>
                  <a:p>
                    <a:fld id="{5032D191-6ECB-40AC-84FC-139FF353FCF2}" type="CELLRANGE">
                      <a:rPr lang="es-CO"/>
                      <a:pPr/>
                      <a:t>[CELLRANGE]</a:t>
                    </a:fld>
                    <a:r>
                      <a:rPr lang="es-CO" baseline="0"/>
                      <a:t>
</a:t>
                    </a:r>
                    <a:fld id="{3C4EEF14-B22E-476F-A786-40A5FA2503B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780E-4276-A77E-F55D9CC41A87}"/>
                </c:ext>
              </c:extLst>
            </c:dLbl>
            <c:dLbl>
              <c:idx val="3"/>
              <c:tx>
                <c:rich>
                  <a:bodyPr/>
                  <a:lstStyle/>
                  <a:p>
                    <a:fld id="{F02DC04A-A851-4CE9-B943-0EC538836102}" type="CELLRANGE">
                      <a:rPr lang="es-CO"/>
                      <a:pPr/>
                      <a:t>[CELLRANGE]</a:t>
                    </a:fld>
                    <a:r>
                      <a:rPr lang="es-CO" baseline="0"/>
                      <a:t>
</a:t>
                    </a:r>
                    <a:fld id="{1CC060F5-A249-466F-A62A-CEABE40BB53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780E-4276-A77E-F55D9CC41A87}"/>
                </c:ext>
              </c:extLst>
            </c:dLbl>
            <c:dLbl>
              <c:idx val="4"/>
              <c:tx>
                <c:rich>
                  <a:bodyPr/>
                  <a:lstStyle/>
                  <a:p>
                    <a:fld id="{46161BB0-C5A1-4086-BC73-3399720F6FFE}" type="CELLRANGE">
                      <a:rPr lang="es-CO"/>
                      <a:pPr/>
                      <a:t>[CELLRANGE]</a:t>
                    </a:fld>
                    <a:r>
                      <a:rPr lang="es-CO" baseline="0"/>
                      <a:t>
</a:t>
                    </a:r>
                    <a:fld id="{AD6DCE61-7586-4243-888C-BD48F3A95E1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780E-4276-A77E-F55D9CC41A87}"/>
                </c:ext>
              </c:extLst>
            </c:dLbl>
            <c:dLbl>
              <c:idx val="5"/>
              <c:tx>
                <c:rich>
                  <a:bodyPr/>
                  <a:lstStyle/>
                  <a:p>
                    <a:fld id="{5EF5E2AE-CA8B-49D6-90AB-E051163414E2}" type="CELLRANGE">
                      <a:rPr lang="es-CO"/>
                      <a:pPr/>
                      <a:t>[CELLRANGE]</a:t>
                    </a:fld>
                    <a:r>
                      <a:rPr lang="es-CO" baseline="0"/>
                      <a:t>
</a:t>
                    </a:r>
                    <a:fld id="{5C12B40F-20AA-4C6C-8188-0CE6DE9F8A8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780E-4276-A77E-F55D9CC41A87}"/>
                </c:ext>
              </c:extLst>
            </c:dLbl>
            <c:dLbl>
              <c:idx val="6"/>
              <c:tx>
                <c:rich>
                  <a:bodyPr/>
                  <a:lstStyle/>
                  <a:p>
                    <a:fld id="{50686644-7F18-4351-9DAB-E6DBBD9683F3}" type="CELLRANGE">
                      <a:rPr lang="es-CO"/>
                      <a:pPr/>
                      <a:t>[CELLRANGE]</a:t>
                    </a:fld>
                    <a:r>
                      <a:rPr lang="es-CO" baseline="0"/>
                      <a:t>
</a:t>
                    </a:r>
                    <a:fld id="{69617C00-F02C-4E93-B1C4-F079E03EB8D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780E-4276-A77E-F55D9CC41A87}"/>
                </c:ext>
              </c:extLst>
            </c:dLbl>
            <c:dLbl>
              <c:idx val="7"/>
              <c:tx>
                <c:rich>
                  <a:bodyPr/>
                  <a:lstStyle/>
                  <a:p>
                    <a:fld id="{68C8861B-C29F-4F26-947D-329E171708FB}" type="CELLRANGE">
                      <a:rPr lang="es-CO"/>
                      <a:pPr/>
                      <a:t>[CELLRANGE]</a:t>
                    </a:fld>
                    <a:r>
                      <a:rPr lang="es-CO" baseline="0"/>
                      <a:t>
</a:t>
                    </a:r>
                    <a:fld id="{DD9B560F-EB70-46B6-BC8B-2AECD54741C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780E-4276-A77E-F55D9CC41A87}"/>
                </c:ext>
              </c:extLst>
            </c:dLbl>
            <c:dLbl>
              <c:idx val="8"/>
              <c:tx>
                <c:rich>
                  <a:bodyPr/>
                  <a:lstStyle/>
                  <a:p>
                    <a:fld id="{AF7389BD-B7DF-40E6-8AF7-A4FEE837E253}" type="CELLRANGE">
                      <a:rPr lang="es-CO"/>
                      <a:pPr/>
                      <a:t>[CELLRANGE]</a:t>
                    </a:fld>
                    <a:r>
                      <a:rPr lang="es-CO" baseline="0"/>
                      <a:t>
</a:t>
                    </a:r>
                    <a:fld id="{673DFD01-D2A2-432C-80D2-46AAC28620C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780E-4276-A77E-F55D9CC41A87}"/>
                </c:ext>
              </c:extLst>
            </c:dLbl>
            <c:dLbl>
              <c:idx val="9"/>
              <c:tx>
                <c:rich>
                  <a:bodyPr/>
                  <a:lstStyle/>
                  <a:p>
                    <a:fld id="{9C808406-CCF7-4BBD-AD3B-20F983CEB137}" type="CELLRANGE">
                      <a:rPr lang="es-CO"/>
                      <a:pPr/>
                      <a:t>[CELLRANGE]</a:t>
                    </a:fld>
                    <a:r>
                      <a:rPr lang="es-CO" baseline="0"/>
                      <a:t>
</a:t>
                    </a:r>
                    <a:fld id="{84BD8061-F9C1-478E-8D03-3E508EC7669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780E-4276-A77E-F55D9CC41A87}"/>
                </c:ext>
              </c:extLst>
            </c:dLbl>
            <c:dLbl>
              <c:idx val="10"/>
              <c:tx>
                <c:rich>
                  <a:bodyPr/>
                  <a:lstStyle/>
                  <a:p>
                    <a:fld id="{F77D0082-43FB-4304-BD40-43B143242946}" type="CELLRANGE">
                      <a:rPr lang="es-CO"/>
                      <a:pPr/>
                      <a:t>[CELLRANGE]</a:t>
                    </a:fld>
                    <a:r>
                      <a:rPr lang="es-CO" baseline="0"/>
                      <a:t>
</a:t>
                    </a:r>
                    <a:fld id="{F4C251BE-0D34-4C1B-BBC5-A99B88AE80C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780E-4276-A77E-F55D9CC41A87}"/>
                </c:ext>
              </c:extLst>
            </c:dLbl>
            <c:dLbl>
              <c:idx val="11"/>
              <c:tx>
                <c:rich>
                  <a:bodyPr/>
                  <a:lstStyle/>
                  <a:p>
                    <a:fld id="{C01A389E-8231-40AA-A9C3-32B47BB26E3A}" type="CELLRANGE">
                      <a:rPr lang="es-CO"/>
                      <a:pPr/>
                      <a:t>[CELLRANGE]</a:t>
                    </a:fld>
                    <a:r>
                      <a:rPr lang="es-CO" baseline="0"/>
                      <a:t>
</a:t>
                    </a:r>
                    <a:fld id="{65847729-B753-439E-9B8C-C4E4815B286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780E-4276-A77E-F55D9CC41A87}"/>
                </c:ext>
              </c:extLst>
            </c:dLbl>
            <c:dLbl>
              <c:idx val="12"/>
              <c:tx>
                <c:rich>
                  <a:bodyPr/>
                  <a:lstStyle/>
                  <a:p>
                    <a:fld id="{B9A75484-6CC3-4F85-8B25-2E6D43C5F875}" type="CELLRANGE">
                      <a:rPr lang="es-CO"/>
                      <a:pPr/>
                      <a:t>[CELLRANGE]</a:t>
                    </a:fld>
                    <a:r>
                      <a:rPr lang="es-CO" baseline="0"/>
                      <a:t>
</a:t>
                    </a:r>
                    <a:fld id="{976A8042-8393-406E-B1E5-20B02598715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780E-4276-A77E-F55D9CC41A8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'A. MatriculaTotal PregradoEdad'!$C$23:$O$23</c:f>
              <c:numCache>
                <c:formatCode>General</c:formatCode>
                <c:ptCount val="13"/>
                <c:pt idx="0">
                  <c:v>2</c:v>
                </c:pt>
                <c:pt idx="1">
                  <c:v>12</c:v>
                </c:pt>
                <c:pt idx="2">
                  <c:v>48</c:v>
                </c:pt>
                <c:pt idx="3">
                  <c:v>78</c:v>
                </c:pt>
                <c:pt idx="4">
                  <c:v>90</c:v>
                </c:pt>
                <c:pt idx="5">
                  <c:v>83</c:v>
                </c:pt>
                <c:pt idx="6">
                  <c:v>98</c:v>
                </c:pt>
                <c:pt idx="7">
                  <c:v>75</c:v>
                </c:pt>
                <c:pt idx="8">
                  <c:v>80</c:v>
                </c:pt>
                <c:pt idx="9">
                  <c:v>66</c:v>
                </c:pt>
                <c:pt idx="10">
                  <c:v>68</c:v>
                </c:pt>
                <c:pt idx="11">
                  <c:v>23</c:v>
                </c:pt>
                <c:pt idx="12">
                  <c:v>35</c:v>
                </c:pt>
              </c:numCache>
            </c:numRef>
          </c:val>
          <c:extLst>
            <c:ext xmlns:c15="http://schemas.microsoft.com/office/drawing/2012/chart" uri="{02D57815-91ED-43cb-92C2-25804820EDAC}">
              <c15:datalabelsRange>
                <c15:f>'A. MatriculaTotal PregradoEdad'!$C$24:$O$24</c15:f>
                <c15:dlblRangeCache>
                  <c:ptCount val="13"/>
                  <c:pt idx="0">
                    <c:v>0%</c:v>
                  </c:pt>
                  <c:pt idx="1">
                    <c:v>2%</c:v>
                  </c:pt>
                  <c:pt idx="2">
                    <c:v>6%</c:v>
                  </c:pt>
                  <c:pt idx="3">
                    <c:v>10%</c:v>
                  </c:pt>
                  <c:pt idx="4">
                    <c:v>12%</c:v>
                  </c:pt>
                  <c:pt idx="5">
                    <c:v>11%</c:v>
                  </c:pt>
                  <c:pt idx="6">
                    <c:v>13%</c:v>
                  </c:pt>
                  <c:pt idx="7">
                    <c:v>10%</c:v>
                  </c:pt>
                  <c:pt idx="8">
                    <c:v>11%</c:v>
                  </c:pt>
                  <c:pt idx="9">
                    <c:v>9%</c:v>
                  </c:pt>
                  <c:pt idx="10">
                    <c:v>9%</c:v>
                  </c:pt>
                  <c:pt idx="11">
                    <c:v>3%</c:v>
                  </c:pt>
                  <c:pt idx="12">
                    <c:v>5%</c:v>
                  </c:pt>
                </c15:dlblRangeCache>
              </c15:datalabelsRange>
            </c:ext>
            <c:ext xmlns:c16="http://schemas.microsoft.com/office/drawing/2014/chart" uri="{C3380CC4-5D6E-409C-BE32-E72D297353CC}">
              <c16:uniqueId val="{0000000D-9303-47A5-BBB9-3265F9E7E472}"/>
            </c:ext>
          </c:extLst>
        </c:ser>
        <c:ser>
          <c:idx val="1"/>
          <c:order val="1"/>
          <c:tx>
            <c:v>Semestre B</c:v>
          </c:tx>
          <c:spPr>
            <a:solidFill>
              <a:schemeClr val="accent2">
                <a:lumMod val="60000"/>
                <a:lumOff val="40000"/>
              </a:schemeClr>
            </a:solidFill>
            <a:ln>
              <a:noFill/>
            </a:ln>
            <a:effectLst/>
            <a:sp3d/>
          </c:spPr>
          <c:invertIfNegative val="0"/>
          <c:dLbls>
            <c:dLbl>
              <c:idx val="0"/>
              <c:tx>
                <c:rich>
                  <a:bodyPr/>
                  <a:lstStyle/>
                  <a:p>
                    <a:fld id="{FEBB2D7B-6A73-46A0-8C40-A00851CB1E2C}" type="CELLRANGE">
                      <a:rPr lang="es-CO"/>
                      <a:pPr/>
                      <a:t>[CELLRANGE]</a:t>
                    </a:fld>
                    <a:r>
                      <a:rPr lang="es-CO" baseline="0"/>
                      <a:t>
</a:t>
                    </a:r>
                    <a:fld id="{A1D5FFF6-50B6-46C3-B866-FFA1A29C84C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780E-4276-A77E-F55D9CC41A87}"/>
                </c:ext>
              </c:extLst>
            </c:dLbl>
            <c:dLbl>
              <c:idx val="1"/>
              <c:tx>
                <c:rich>
                  <a:bodyPr/>
                  <a:lstStyle/>
                  <a:p>
                    <a:fld id="{F428D3C1-129C-422D-B810-32C0A438C47A}" type="CELLRANGE">
                      <a:rPr lang="es-CO"/>
                      <a:pPr/>
                      <a:t>[CELLRANGE]</a:t>
                    </a:fld>
                    <a:r>
                      <a:rPr lang="es-CO" baseline="0"/>
                      <a:t>
</a:t>
                    </a:r>
                    <a:fld id="{078A30DC-2D00-4AAB-BFAF-1C0500F5986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780E-4276-A77E-F55D9CC41A87}"/>
                </c:ext>
              </c:extLst>
            </c:dLbl>
            <c:dLbl>
              <c:idx val="2"/>
              <c:tx>
                <c:rich>
                  <a:bodyPr/>
                  <a:lstStyle/>
                  <a:p>
                    <a:fld id="{A1B6F1AC-A916-4C7D-B572-EC86565BEBD4}" type="CELLRANGE">
                      <a:rPr lang="es-CO"/>
                      <a:pPr/>
                      <a:t>[CELLRANGE]</a:t>
                    </a:fld>
                    <a:r>
                      <a:rPr lang="es-CO" baseline="0"/>
                      <a:t>
</a:t>
                    </a:r>
                    <a:fld id="{37F3E983-40E4-4E24-AB73-AC2AA185FBD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780E-4276-A77E-F55D9CC41A87}"/>
                </c:ext>
              </c:extLst>
            </c:dLbl>
            <c:dLbl>
              <c:idx val="3"/>
              <c:tx>
                <c:rich>
                  <a:bodyPr/>
                  <a:lstStyle/>
                  <a:p>
                    <a:fld id="{04664CFE-6E79-4506-95EF-DF7FD1B2D5B1}" type="CELLRANGE">
                      <a:rPr lang="es-CO"/>
                      <a:pPr/>
                      <a:t>[CELLRANGE]</a:t>
                    </a:fld>
                    <a:r>
                      <a:rPr lang="es-CO" baseline="0"/>
                      <a:t>
</a:t>
                    </a:r>
                    <a:fld id="{E79DFF61-2298-4426-9203-94F7546E8A2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780E-4276-A77E-F55D9CC41A87}"/>
                </c:ext>
              </c:extLst>
            </c:dLbl>
            <c:dLbl>
              <c:idx val="4"/>
              <c:tx>
                <c:rich>
                  <a:bodyPr/>
                  <a:lstStyle/>
                  <a:p>
                    <a:fld id="{A381CF47-551A-4FA3-9A78-61C11B228D85}" type="CELLRANGE">
                      <a:rPr lang="es-CO"/>
                      <a:pPr/>
                      <a:t>[CELLRANGE]</a:t>
                    </a:fld>
                    <a:r>
                      <a:rPr lang="es-CO" baseline="0"/>
                      <a:t>
</a:t>
                    </a:r>
                    <a:fld id="{107FF0B8-C4F7-4476-8A0B-DAD6CDB9EFE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780E-4276-A77E-F55D9CC41A87}"/>
                </c:ext>
              </c:extLst>
            </c:dLbl>
            <c:dLbl>
              <c:idx val="5"/>
              <c:tx>
                <c:rich>
                  <a:bodyPr/>
                  <a:lstStyle/>
                  <a:p>
                    <a:fld id="{7D63E6FC-473F-4096-B9E2-DC547F0EF9C2}" type="CELLRANGE">
                      <a:rPr lang="es-CO"/>
                      <a:pPr/>
                      <a:t>[CELLRANGE]</a:t>
                    </a:fld>
                    <a:r>
                      <a:rPr lang="es-CO" baseline="0"/>
                      <a:t>
</a:t>
                    </a:r>
                    <a:fld id="{2555EB52-5785-4284-B727-5481BFD057D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780E-4276-A77E-F55D9CC41A87}"/>
                </c:ext>
              </c:extLst>
            </c:dLbl>
            <c:dLbl>
              <c:idx val="6"/>
              <c:tx>
                <c:rich>
                  <a:bodyPr/>
                  <a:lstStyle/>
                  <a:p>
                    <a:fld id="{A0942A83-AC3C-4781-8D34-4CC1EEBE625D}" type="CELLRANGE">
                      <a:rPr lang="es-CO"/>
                      <a:pPr/>
                      <a:t>[CELLRANGE]</a:t>
                    </a:fld>
                    <a:r>
                      <a:rPr lang="es-CO" baseline="0"/>
                      <a:t>
</a:t>
                    </a:r>
                    <a:fld id="{960C05DC-C4A0-468C-88B2-1CB8FB462C1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780E-4276-A77E-F55D9CC41A87}"/>
                </c:ext>
              </c:extLst>
            </c:dLbl>
            <c:dLbl>
              <c:idx val="7"/>
              <c:tx>
                <c:rich>
                  <a:bodyPr/>
                  <a:lstStyle/>
                  <a:p>
                    <a:fld id="{5EB1A30F-0F5E-410C-B0CA-FA6A47E9A991}" type="CELLRANGE">
                      <a:rPr lang="es-CO"/>
                      <a:pPr/>
                      <a:t>[CELLRANGE]</a:t>
                    </a:fld>
                    <a:r>
                      <a:rPr lang="es-CO" baseline="0"/>
                      <a:t>
</a:t>
                    </a:r>
                    <a:fld id="{3C3A5ADC-424C-4D96-BB6F-A3D81B76B7D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780E-4276-A77E-F55D9CC41A87}"/>
                </c:ext>
              </c:extLst>
            </c:dLbl>
            <c:dLbl>
              <c:idx val="8"/>
              <c:tx>
                <c:rich>
                  <a:bodyPr/>
                  <a:lstStyle/>
                  <a:p>
                    <a:fld id="{CD0100EE-945D-4AF4-8B14-58CF21A8708F}" type="CELLRANGE">
                      <a:rPr lang="es-CO"/>
                      <a:pPr/>
                      <a:t>[CELLRANGE]</a:t>
                    </a:fld>
                    <a:r>
                      <a:rPr lang="es-CO" baseline="0"/>
                      <a:t>
</a:t>
                    </a:r>
                    <a:fld id="{2BBFDD37-B731-47C1-BBFF-05EF9EE5436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780E-4276-A77E-F55D9CC41A87}"/>
                </c:ext>
              </c:extLst>
            </c:dLbl>
            <c:dLbl>
              <c:idx val="9"/>
              <c:tx>
                <c:rich>
                  <a:bodyPr/>
                  <a:lstStyle/>
                  <a:p>
                    <a:fld id="{5B132201-7E47-4F9E-8ADE-71CD12470E06}" type="CELLRANGE">
                      <a:rPr lang="es-CO"/>
                      <a:pPr/>
                      <a:t>[CELLRANGE]</a:t>
                    </a:fld>
                    <a:r>
                      <a:rPr lang="es-CO" baseline="0"/>
                      <a:t>
</a:t>
                    </a:r>
                    <a:fld id="{6DC0873A-7CFD-43AC-BFD7-9BDD878ACE8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780E-4276-A77E-F55D9CC41A87}"/>
                </c:ext>
              </c:extLst>
            </c:dLbl>
            <c:dLbl>
              <c:idx val="10"/>
              <c:tx>
                <c:rich>
                  <a:bodyPr/>
                  <a:lstStyle/>
                  <a:p>
                    <a:fld id="{839916D7-E300-4576-81E2-606D67E2DF2F}" type="CELLRANGE">
                      <a:rPr lang="es-CO"/>
                      <a:pPr/>
                      <a:t>[CELLRANGE]</a:t>
                    </a:fld>
                    <a:r>
                      <a:rPr lang="es-CO" baseline="0"/>
                      <a:t>
</a:t>
                    </a:r>
                    <a:fld id="{806C51A4-978E-4C38-8248-E3BF0AF6FA3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780E-4276-A77E-F55D9CC41A87}"/>
                </c:ext>
              </c:extLst>
            </c:dLbl>
            <c:dLbl>
              <c:idx val="11"/>
              <c:tx>
                <c:rich>
                  <a:bodyPr/>
                  <a:lstStyle/>
                  <a:p>
                    <a:fld id="{AC09A763-3499-42D4-A87E-6A2293DB8D52}" type="CELLRANGE">
                      <a:rPr lang="es-CO"/>
                      <a:pPr/>
                      <a:t>[CELLRANGE]</a:t>
                    </a:fld>
                    <a:r>
                      <a:rPr lang="es-CO" baseline="0"/>
                      <a:t>
</a:t>
                    </a:r>
                    <a:fld id="{CD0DB015-E2ED-4F37-97D5-61945075689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780E-4276-A77E-F55D9CC41A87}"/>
                </c:ext>
              </c:extLst>
            </c:dLbl>
            <c:dLbl>
              <c:idx val="12"/>
              <c:tx>
                <c:rich>
                  <a:bodyPr/>
                  <a:lstStyle/>
                  <a:p>
                    <a:fld id="{44545A66-8C60-4162-8BEF-6E0491C004C5}" type="CELLRANGE">
                      <a:rPr lang="es-CO"/>
                      <a:pPr/>
                      <a:t>[CELLRANGE]</a:t>
                    </a:fld>
                    <a:r>
                      <a:rPr lang="es-CO" baseline="0"/>
                      <a:t>
</a:t>
                    </a:r>
                    <a:fld id="{E0F63F6B-A1C8-4183-80D3-A1EA2ACF3ED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780E-4276-A77E-F55D9CC41A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MatriculaTotal PregradoEdad'!$C$23:$O$23</c:f>
              <c:numCache>
                <c:formatCode>General</c:formatCode>
                <c:ptCount val="13"/>
                <c:pt idx="0">
                  <c:v>0</c:v>
                </c:pt>
                <c:pt idx="1">
                  <c:v>4</c:v>
                </c:pt>
                <c:pt idx="2">
                  <c:v>23</c:v>
                </c:pt>
                <c:pt idx="3">
                  <c:v>75</c:v>
                </c:pt>
                <c:pt idx="4">
                  <c:v>82</c:v>
                </c:pt>
                <c:pt idx="5">
                  <c:v>100</c:v>
                </c:pt>
                <c:pt idx="6">
                  <c:v>83</c:v>
                </c:pt>
                <c:pt idx="7">
                  <c:v>87</c:v>
                </c:pt>
                <c:pt idx="8">
                  <c:v>57</c:v>
                </c:pt>
                <c:pt idx="9">
                  <c:v>64</c:v>
                </c:pt>
                <c:pt idx="10">
                  <c:v>98</c:v>
                </c:pt>
                <c:pt idx="11">
                  <c:v>22</c:v>
                </c:pt>
                <c:pt idx="12">
                  <c:v>36</c:v>
                </c:pt>
              </c:numCache>
            </c:numRef>
          </c:val>
          <c:extLst>
            <c:ext xmlns:c15="http://schemas.microsoft.com/office/drawing/2012/chart" uri="{02D57815-91ED-43cb-92C2-25804820EDAC}">
              <c15:datalabelsRange>
                <c15:f>'B. MatriculaTotal PregradoEdad'!$C$24:$O$24</c15:f>
                <c15:dlblRangeCache>
                  <c:ptCount val="13"/>
                  <c:pt idx="0">
                    <c:v>0%</c:v>
                  </c:pt>
                  <c:pt idx="1">
                    <c:v>1%</c:v>
                  </c:pt>
                  <c:pt idx="2">
                    <c:v>3%</c:v>
                  </c:pt>
                  <c:pt idx="3">
                    <c:v>10%</c:v>
                  </c:pt>
                  <c:pt idx="4">
                    <c:v>11%</c:v>
                  </c:pt>
                  <c:pt idx="5">
                    <c:v>14%</c:v>
                  </c:pt>
                  <c:pt idx="6">
                    <c:v>11%</c:v>
                  </c:pt>
                  <c:pt idx="7">
                    <c:v>12%</c:v>
                  </c:pt>
                  <c:pt idx="8">
                    <c:v>8%</c:v>
                  </c:pt>
                  <c:pt idx="9">
                    <c:v>9%</c:v>
                  </c:pt>
                  <c:pt idx="10">
                    <c:v>13%</c:v>
                  </c:pt>
                  <c:pt idx="11">
                    <c:v>3%</c:v>
                  </c:pt>
                  <c:pt idx="12">
                    <c:v>5%</c:v>
                  </c:pt>
                </c15:dlblRangeCache>
              </c15:datalabelsRange>
            </c:ext>
            <c:ext xmlns:c16="http://schemas.microsoft.com/office/drawing/2014/chart" uri="{C3380CC4-5D6E-409C-BE32-E72D297353CC}">
              <c16:uniqueId val="{0000001B-9303-47A5-BBB9-3265F9E7E472}"/>
            </c:ext>
          </c:extLst>
        </c:ser>
        <c:dLbls>
          <c:showLegendKey val="0"/>
          <c:showVal val="1"/>
          <c:showCatName val="0"/>
          <c:showSerName val="0"/>
          <c:showPercent val="0"/>
          <c:showBubbleSize val="0"/>
        </c:dLbls>
        <c:gapWidth val="20"/>
        <c:shape val="box"/>
        <c:axId val="97207424"/>
        <c:axId val="97208960"/>
        <c:axId val="0"/>
      </c:bar3DChart>
      <c:catAx>
        <c:axId val="972074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97208960"/>
        <c:crosses val="autoZero"/>
        <c:auto val="1"/>
        <c:lblAlgn val="ctr"/>
        <c:lblOffset val="100"/>
        <c:tickLblSkip val="1"/>
        <c:noMultiLvlLbl val="0"/>
      </c:catAx>
      <c:valAx>
        <c:axId val="97208960"/>
        <c:scaling>
          <c:orientation val="minMax"/>
          <c:max val="15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7207424"/>
        <c:crosses val="autoZero"/>
        <c:crossBetween val="between"/>
        <c:majorUnit val="15"/>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7726276461376484"/>
          <c:y val="8.9058167451509004E-2"/>
          <c:w val="6.8391996364072352E-2"/>
          <c:h val="9.069130036357002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0"/>
          <c:order val="0"/>
          <c:tx>
            <c:v>Semestre A</c:v>
          </c:tx>
          <c:spPr>
            <a:solidFill>
              <a:schemeClr val="accent2">
                <a:lumMod val="75000"/>
              </a:schemeClr>
            </a:solidFill>
            <a:ln>
              <a:noFill/>
            </a:ln>
            <a:effectLst/>
            <a:sp3d/>
          </c:spPr>
          <c:invertIfNegative val="0"/>
          <c:dLbls>
            <c:dLbl>
              <c:idx val="0"/>
              <c:tx>
                <c:rich>
                  <a:bodyPr/>
                  <a:lstStyle/>
                  <a:p>
                    <a:fld id="{5F2A486B-1D45-40D1-8D35-92249A48B299}" type="CELLRANGE">
                      <a:rPr lang="es-CO"/>
                      <a:pPr/>
                      <a:t>[CELLRANGE]</a:t>
                    </a:fld>
                    <a:r>
                      <a:rPr lang="es-CO" baseline="0"/>
                      <a:t>
</a:t>
                    </a:r>
                    <a:fld id="{63E42593-CEF9-4160-BEF7-46FE7DB4DA2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CB11-4345-B106-AB6C957EC5B1}"/>
                </c:ext>
              </c:extLst>
            </c:dLbl>
            <c:dLbl>
              <c:idx val="1"/>
              <c:tx>
                <c:rich>
                  <a:bodyPr/>
                  <a:lstStyle/>
                  <a:p>
                    <a:fld id="{38BE2D81-E235-49D3-AFD9-D0E8C415924F}" type="CELLRANGE">
                      <a:rPr lang="es-CO"/>
                      <a:pPr/>
                      <a:t>[CELLRANGE]</a:t>
                    </a:fld>
                    <a:r>
                      <a:rPr lang="es-CO" baseline="0"/>
                      <a:t>
</a:t>
                    </a:r>
                    <a:fld id="{5BFBB8E4-B0D9-4832-A32F-BA6C743355C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CB11-4345-B106-AB6C957EC5B1}"/>
                </c:ext>
              </c:extLst>
            </c:dLbl>
            <c:dLbl>
              <c:idx val="2"/>
              <c:tx>
                <c:rich>
                  <a:bodyPr/>
                  <a:lstStyle/>
                  <a:p>
                    <a:fld id="{25F910C4-B8B2-492C-8D56-E5FD0BE944D9}" type="CELLRANGE">
                      <a:rPr lang="es-CO"/>
                      <a:pPr/>
                      <a:t>[CELLRANGE]</a:t>
                    </a:fld>
                    <a:r>
                      <a:rPr lang="es-CO" baseline="0"/>
                      <a:t>
</a:t>
                    </a:r>
                    <a:fld id="{7C36ED7E-6FC6-4E20-A97F-C1643625E65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CB11-4345-B106-AB6C957EC5B1}"/>
                </c:ext>
              </c:extLst>
            </c:dLbl>
            <c:dLbl>
              <c:idx val="3"/>
              <c:tx>
                <c:rich>
                  <a:bodyPr/>
                  <a:lstStyle/>
                  <a:p>
                    <a:fld id="{0D3E789F-7B1F-48D9-B6BA-2DDF399F88EA}" type="CELLRANGE">
                      <a:rPr lang="es-CO"/>
                      <a:pPr/>
                      <a:t>[CELLRANGE]</a:t>
                    </a:fld>
                    <a:r>
                      <a:rPr lang="es-CO" baseline="0"/>
                      <a:t>
</a:t>
                    </a:r>
                    <a:fld id="{BFC3A5B6-B27D-474B-8485-17E1CD95733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B11-4345-B106-AB6C957EC5B1}"/>
                </c:ext>
              </c:extLst>
            </c:dLbl>
            <c:dLbl>
              <c:idx val="4"/>
              <c:tx>
                <c:rich>
                  <a:bodyPr/>
                  <a:lstStyle/>
                  <a:p>
                    <a:fld id="{9F2F7A58-C5FA-4DF2-B877-B9D2C7BC7509}" type="CELLRANGE">
                      <a:rPr lang="es-CO"/>
                      <a:pPr/>
                      <a:t>[CELLRANGE]</a:t>
                    </a:fld>
                    <a:r>
                      <a:rPr lang="es-CO" baseline="0"/>
                      <a:t>
</a:t>
                    </a:r>
                    <a:fld id="{F0239A8D-F316-437D-9422-17803DEC860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CB11-4345-B106-AB6C957EC5B1}"/>
                </c:ext>
              </c:extLst>
            </c:dLbl>
            <c:dLbl>
              <c:idx val="5"/>
              <c:tx>
                <c:rich>
                  <a:bodyPr/>
                  <a:lstStyle/>
                  <a:p>
                    <a:fld id="{67F0CCC1-373D-42FC-8575-9B93D41A8599}" type="CELLRANGE">
                      <a:rPr lang="es-CO"/>
                      <a:pPr/>
                      <a:t>[CELLRANGE]</a:t>
                    </a:fld>
                    <a:r>
                      <a:rPr lang="es-CO" baseline="0"/>
                      <a:t>
</a:t>
                    </a:r>
                    <a:fld id="{34BE51E2-0175-4750-999E-636EB8460D6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CB11-4345-B106-AB6C957EC5B1}"/>
                </c:ext>
              </c:extLst>
            </c:dLbl>
            <c:dLbl>
              <c:idx val="6"/>
              <c:tx>
                <c:rich>
                  <a:bodyPr/>
                  <a:lstStyle/>
                  <a:p>
                    <a:fld id="{B31865C3-303E-4F01-ABFD-9A97FECA9440}" type="CELLRANGE">
                      <a:rPr lang="es-CO"/>
                      <a:pPr/>
                      <a:t>[CELLRANGE]</a:t>
                    </a:fld>
                    <a:r>
                      <a:rPr lang="es-CO" baseline="0"/>
                      <a:t>
</a:t>
                    </a:r>
                    <a:fld id="{92877678-E1C0-4EDA-82BC-24E3A7F99BF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CB11-4345-B106-AB6C957EC5B1}"/>
                </c:ext>
              </c:extLst>
            </c:dLbl>
            <c:dLbl>
              <c:idx val="7"/>
              <c:tx>
                <c:rich>
                  <a:bodyPr/>
                  <a:lstStyle/>
                  <a:p>
                    <a:fld id="{B9A05EDD-E40B-459C-B213-67DB0DC5DF4D}" type="CELLRANGE">
                      <a:rPr lang="es-CO"/>
                      <a:pPr/>
                      <a:t>[CELLRANGE]</a:t>
                    </a:fld>
                    <a:r>
                      <a:rPr lang="es-CO" baseline="0"/>
                      <a:t>
</a:t>
                    </a:r>
                    <a:fld id="{FE7BED25-3798-43C5-B45C-7747CAEBDFA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CB11-4345-B106-AB6C957EC5B1}"/>
                </c:ext>
              </c:extLst>
            </c:dLbl>
            <c:dLbl>
              <c:idx val="8"/>
              <c:tx>
                <c:rich>
                  <a:bodyPr/>
                  <a:lstStyle/>
                  <a:p>
                    <a:fld id="{D1EC6B44-3EE7-40BB-80C2-AB2C5A63E27C}" type="CELLRANGE">
                      <a:rPr lang="es-CO"/>
                      <a:pPr/>
                      <a:t>[CELLRANGE]</a:t>
                    </a:fld>
                    <a:r>
                      <a:rPr lang="es-CO" baseline="0"/>
                      <a:t>
</a:t>
                    </a:r>
                    <a:fld id="{9AD1BB64-32EB-4AB7-8A1A-C78839EF86B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CB11-4345-B106-AB6C957EC5B1}"/>
                </c:ext>
              </c:extLst>
            </c:dLbl>
            <c:dLbl>
              <c:idx val="9"/>
              <c:tx>
                <c:rich>
                  <a:bodyPr/>
                  <a:lstStyle/>
                  <a:p>
                    <a:fld id="{2D8441E5-3F51-4D7F-AB67-628FE3D7F69F}" type="CELLRANGE">
                      <a:rPr lang="es-CO"/>
                      <a:pPr/>
                      <a:t>[CELLRANGE]</a:t>
                    </a:fld>
                    <a:r>
                      <a:rPr lang="es-CO" baseline="0"/>
                      <a:t>
</a:t>
                    </a:r>
                    <a:fld id="{86FEBBD8-E4E0-469A-822D-1FECE170156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CB11-4345-B106-AB6C957EC5B1}"/>
                </c:ext>
              </c:extLst>
            </c:dLbl>
            <c:dLbl>
              <c:idx val="10"/>
              <c:tx>
                <c:rich>
                  <a:bodyPr/>
                  <a:lstStyle/>
                  <a:p>
                    <a:fld id="{D64FFD86-FFE2-4DF9-8FB8-959B8CFD48CD}" type="CELLRANGE">
                      <a:rPr lang="es-CO"/>
                      <a:pPr/>
                      <a:t>[CELLRANGE]</a:t>
                    </a:fld>
                    <a:r>
                      <a:rPr lang="es-CO" baseline="0"/>
                      <a:t>
</a:t>
                    </a:r>
                    <a:fld id="{2CD1BF04-1E7F-45A5-8949-61C63D6566B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CB11-4345-B106-AB6C957EC5B1}"/>
                </c:ext>
              </c:extLst>
            </c:dLbl>
            <c:dLbl>
              <c:idx val="11"/>
              <c:tx>
                <c:rich>
                  <a:bodyPr/>
                  <a:lstStyle/>
                  <a:p>
                    <a:fld id="{636A437F-AC3C-4F8E-A9C6-0A283A38E83A}" type="CELLRANGE">
                      <a:rPr lang="es-CO"/>
                      <a:pPr/>
                      <a:t>[CELLRANGE]</a:t>
                    </a:fld>
                    <a:r>
                      <a:rPr lang="es-CO" baseline="0"/>
                      <a:t>
</a:t>
                    </a:r>
                    <a:fld id="{699C17C4-8F80-46D8-A877-AA4419C094A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B11-4345-B106-AB6C957EC5B1}"/>
                </c:ext>
              </c:extLst>
            </c:dLbl>
            <c:dLbl>
              <c:idx val="12"/>
              <c:tx>
                <c:rich>
                  <a:bodyPr/>
                  <a:lstStyle/>
                  <a:p>
                    <a:fld id="{AB8C7CDD-4B97-42E2-B236-10D5B45E6318}" type="CELLRANGE">
                      <a:rPr lang="es-CO"/>
                      <a:pPr/>
                      <a:t>[CELLRANGE]</a:t>
                    </a:fld>
                    <a:r>
                      <a:rPr lang="es-CO" baseline="0"/>
                      <a:t>
</a:t>
                    </a:r>
                    <a:fld id="{81B71D6A-43A3-4D1C-A92F-0DEA819C199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CB11-4345-B106-AB6C957EC5B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'A. MatriculaTotal PregradoEdad'!$C$27:$O$27</c:f>
              <c:numCache>
                <c:formatCode>General</c:formatCode>
                <c:ptCount val="13"/>
                <c:pt idx="0">
                  <c:v>1</c:v>
                </c:pt>
                <c:pt idx="1">
                  <c:v>94</c:v>
                </c:pt>
                <c:pt idx="2">
                  <c:v>273</c:v>
                </c:pt>
                <c:pt idx="3">
                  <c:v>404</c:v>
                </c:pt>
                <c:pt idx="4">
                  <c:v>403</c:v>
                </c:pt>
                <c:pt idx="5">
                  <c:v>437</c:v>
                </c:pt>
                <c:pt idx="6">
                  <c:v>352</c:v>
                </c:pt>
                <c:pt idx="7">
                  <c:v>273</c:v>
                </c:pt>
                <c:pt idx="8">
                  <c:v>180</c:v>
                </c:pt>
                <c:pt idx="9">
                  <c:v>165</c:v>
                </c:pt>
                <c:pt idx="10">
                  <c:v>215</c:v>
                </c:pt>
                <c:pt idx="11">
                  <c:v>64</c:v>
                </c:pt>
                <c:pt idx="12">
                  <c:v>62</c:v>
                </c:pt>
              </c:numCache>
            </c:numRef>
          </c:val>
          <c:extLst>
            <c:ext xmlns:c15="http://schemas.microsoft.com/office/drawing/2012/chart" uri="{02D57815-91ED-43cb-92C2-25804820EDAC}">
              <c15:datalabelsRange>
                <c15:f>'A. MatriculaTotal PregradoEdad'!$C$28:$O$28</c15:f>
                <c15:dlblRangeCache>
                  <c:ptCount val="13"/>
                  <c:pt idx="0">
                    <c:v>0%</c:v>
                  </c:pt>
                  <c:pt idx="1">
                    <c:v>3%</c:v>
                  </c:pt>
                  <c:pt idx="2">
                    <c:v>9%</c:v>
                  </c:pt>
                  <c:pt idx="3">
                    <c:v>14%</c:v>
                  </c:pt>
                  <c:pt idx="4">
                    <c:v>14%</c:v>
                  </c:pt>
                  <c:pt idx="5">
                    <c:v>15%</c:v>
                  </c:pt>
                  <c:pt idx="6">
                    <c:v>12%</c:v>
                  </c:pt>
                  <c:pt idx="7">
                    <c:v>9%</c:v>
                  </c:pt>
                  <c:pt idx="8">
                    <c:v>6%</c:v>
                  </c:pt>
                  <c:pt idx="9">
                    <c:v>6%</c:v>
                  </c:pt>
                  <c:pt idx="10">
                    <c:v>7%</c:v>
                  </c:pt>
                  <c:pt idx="11">
                    <c:v>2%</c:v>
                  </c:pt>
                  <c:pt idx="12">
                    <c:v>2%</c:v>
                  </c:pt>
                </c15:dlblRangeCache>
              </c15:datalabelsRange>
            </c:ext>
            <c:ext xmlns:c16="http://schemas.microsoft.com/office/drawing/2014/chart" uri="{C3380CC4-5D6E-409C-BE32-E72D297353CC}">
              <c16:uniqueId val="{0000000D-A3FC-46A4-94DB-BC069D18468F}"/>
            </c:ext>
          </c:extLst>
        </c:ser>
        <c:ser>
          <c:idx val="1"/>
          <c:order val="1"/>
          <c:tx>
            <c:v>Semestre B</c:v>
          </c:tx>
          <c:spPr>
            <a:solidFill>
              <a:schemeClr val="accent4">
                <a:lumMod val="60000"/>
                <a:lumOff val="40000"/>
              </a:schemeClr>
            </a:solidFill>
            <a:ln>
              <a:noFill/>
            </a:ln>
            <a:effectLst/>
            <a:sp3d/>
          </c:spPr>
          <c:invertIfNegative val="0"/>
          <c:dLbls>
            <c:dLbl>
              <c:idx val="0"/>
              <c:tx>
                <c:rich>
                  <a:bodyPr/>
                  <a:lstStyle/>
                  <a:p>
                    <a:fld id="{C98A8DF4-8518-436F-9007-7D0B1186CA50}" type="CELLRANGE">
                      <a:rPr lang="es-CO"/>
                      <a:pPr/>
                      <a:t>[CELLRANGE]</a:t>
                    </a:fld>
                    <a:r>
                      <a:rPr lang="es-CO" baseline="0"/>
                      <a:t>
</a:t>
                    </a:r>
                    <a:fld id="{43FD91F0-3267-4175-9846-B155F775500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CB11-4345-B106-AB6C957EC5B1}"/>
                </c:ext>
              </c:extLst>
            </c:dLbl>
            <c:dLbl>
              <c:idx val="1"/>
              <c:tx>
                <c:rich>
                  <a:bodyPr/>
                  <a:lstStyle/>
                  <a:p>
                    <a:fld id="{A5DD2E1C-0430-42EE-BFD4-434F5EA73DD5}" type="CELLRANGE">
                      <a:rPr lang="es-CO"/>
                      <a:pPr/>
                      <a:t>[CELLRANGE]</a:t>
                    </a:fld>
                    <a:r>
                      <a:rPr lang="es-CO" baseline="0"/>
                      <a:t>
</a:t>
                    </a:r>
                    <a:fld id="{8D475F13-2975-4249-AE26-4FB57EF3E59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CB11-4345-B106-AB6C957EC5B1}"/>
                </c:ext>
              </c:extLst>
            </c:dLbl>
            <c:dLbl>
              <c:idx val="2"/>
              <c:tx>
                <c:rich>
                  <a:bodyPr/>
                  <a:lstStyle/>
                  <a:p>
                    <a:fld id="{A346CB1B-505C-4A8F-97DA-97521A57B9CB}" type="CELLRANGE">
                      <a:rPr lang="es-CO"/>
                      <a:pPr/>
                      <a:t>[CELLRANGE]</a:t>
                    </a:fld>
                    <a:r>
                      <a:rPr lang="es-CO" baseline="0"/>
                      <a:t>
</a:t>
                    </a:r>
                    <a:fld id="{111CF48B-260C-4803-B25B-98B2C0652F7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CB11-4345-B106-AB6C957EC5B1}"/>
                </c:ext>
              </c:extLst>
            </c:dLbl>
            <c:dLbl>
              <c:idx val="3"/>
              <c:tx>
                <c:rich>
                  <a:bodyPr/>
                  <a:lstStyle/>
                  <a:p>
                    <a:fld id="{B5FC13E3-3936-432A-A2DF-A0947A02D458}" type="CELLRANGE">
                      <a:rPr lang="es-CO"/>
                      <a:pPr/>
                      <a:t>[CELLRANGE]</a:t>
                    </a:fld>
                    <a:r>
                      <a:rPr lang="es-CO" baseline="0"/>
                      <a:t>
</a:t>
                    </a:r>
                    <a:fld id="{3795F779-745B-4A5D-BB0B-A80ADA35150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CB11-4345-B106-AB6C957EC5B1}"/>
                </c:ext>
              </c:extLst>
            </c:dLbl>
            <c:dLbl>
              <c:idx val="4"/>
              <c:tx>
                <c:rich>
                  <a:bodyPr/>
                  <a:lstStyle/>
                  <a:p>
                    <a:fld id="{DC62B87D-F364-4EEA-8F5A-9D921CA7270E}" type="CELLRANGE">
                      <a:rPr lang="es-CO"/>
                      <a:pPr/>
                      <a:t>[CELLRANGE]</a:t>
                    </a:fld>
                    <a:r>
                      <a:rPr lang="es-CO" baseline="0"/>
                      <a:t>
</a:t>
                    </a:r>
                    <a:fld id="{2162A4C1-CCDF-4485-9B67-4FEE1C96B0E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CB11-4345-B106-AB6C957EC5B1}"/>
                </c:ext>
              </c:extLst>
            </c:dLbl>
            <c:dLbl>
              <c:idx val="5"/>
              <c:tx>
                <c:rich>
                  <a:bodyPr/>
                  <a:lstStyle/>
                  <a:p>
                    <a:fld id="{65117CC1-DAE2-4CC2-AE5F-F95B16E71C71}" type="CELLRANGE">
                      <a:rPr lang="es-CO"/>
                      <a:pPr/>
                      <a:t>[CELLRANGE]</a:t>
                    </a:fld>
                    <a:r>
                      <a:rPr lang="es-CO" baseline="0"/>
                      <a:t>
</a:t>
                    </a:r>
                    <a:fld id="{F1E368F2-F868-4C29-80CB-14A37EFB6F8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CB11-4345-B106-AB6C957EC5B1}"/>
                </c:ext>
              </c:extLst>
            </c:dLbl>
            <c:dLbl>
              <c:idx val="6"/>
              <c:tx>
                <c:rich>
                  <a:bodyPr/>
                  <a:lstStyle/>
                  <a:p>
                    <a:fld id="{CF948EE4-DCEA-409C-8008-20B6E15B42A0}" type="CELLRANGE">
                      <a:rPr lang="es-CO"/>
                      <a:pPr/>
                      <a:t>[CELLRANGE]</a:t>
                    </a:fld>
                    <a:r>
                      <a:rPr lang="es-CO" baseline="0"/>
                      <a:t>
</a:t>
                    </a:r>
                    <a:fld id="{CF738239-4CB7-468E-AE13-95538A1EE63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CB11-4345-B106-AB6C957EC5B1}"/>
                </c:ext>
              </c:extLst>
            </c:dLbl>
            <c:dLbl>
              <c:idx val="7"/>
              <c:tx>
                <c:rich>
                  <a:bodyPr/>
                  <a:lstStyle/>
                  <a:p>
                    <a:fld id="{91C8EC19-881A-4818-8171-63CD77521CC7}" type="CELLRANGE">
                      <a:rPr lang="es-CO"/>
                      <a:pPr/>
                      <a:t>[CELLRANGE]</a:t>
                    </a:fld>
                    <a:r>
                      <a:rPr lang="es-CO" baseline="0"/>
                      <a:t>
</a:t>
                    </a:r>
                    <a:fld id="{7A6929F4-D617-4661-8DEF-4280B53A94F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CB11-4345-B106-AB6C957EC5B1}"/>
                </c:ext>
              </c:extLst>
            </c:dLbl>
            <c:dLbl>
              <c:idx val="8"/>
              <c:tx>
                <c:rich>
                  <a:bodyPr/>
                  <a:lstStyle/>
                  <a:p>
                    <a:fld id="{DD45C308-F977-48DC-81E1-86D076F71A27}" type="CELLRANGE">
                      <a:rPr lang="es-CO"/>
                      <a:pPr/>
                      <a:t>[CELLRANGE]</a:t>
                    </a:fld>
                    <a:r>
                      <a:rPr lang="es-CO" baseline="0"/>
                      <a:t>
</a:t>
                    </a:r>
                    <a:fld id="{BF3E3C0E-7CF0-4EDF-825E-F3C1F265A35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CB11-4345-B106-AB6C957EC5B1}"/>
                </c:ext>
              </c:extLst>
            </c:dLbl>
            <c:dLbl>
              <c:idx val="9"/>
              <c:tx>
                <c:rich>
                  <a:bodyPr/>
                  <a:lstStyle/>
                  <a:p>
                    <a:fld id="{61608388-7BA7-45EF-8E7D-852663989454}" type="CELLRANGE">
                      <a:rPr lang="es-CO"/>
                      <a:pPr/>
                      <a:t>[CELLRANGE]</a:t>
                    </a:fld>
                    <a:r>
                      <a:rPr lang="es-CO" baseline="0"/>
                      <a:t>
</a:t>
                    </a:r>
                    <a:fld id="{DF4DF037-9829-4EC5-9BBC-1CFA54A2901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CB11-4345-B106-AB6C957EC5B1}"/>
                </c:ext>
              </c:extLst>
            </c:dLbl>
            <c:dLbl>
              <c:idx val="10"/>
              <c:tx>
                <c:rich>
                  <a:bodyPr/>
                  <a:lstStyle/>
                  <a:p>
                    <a:fld id="{5AB2198D-6729-44D0-97FF-8ABA72DCB560}" type="CELLRANGE">
                      <a:rPr lang="es-CO"/>
                      <a:pPr/>
                      <a:t>[CELLRANGE]</a:t>
                    </a:fld>
                    <a:r>
                      <a:rPr lang="es-CO" baseline="0"/>
                      <a:t>
</a:t>
                    </a:r>
                    <a:fld id="{94733EA6-639A-4463-9F37-BCFB65B486A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CB11-4345-B106-AB6C957EC5B1}"/>
                </c:ext>
              </c:extLst>
            </c:dLbl>
            <c:dLbl>
              <c:idx val="11"/>
              <c:tx>
                <c:rich>
                  <a:bodyPr/>
                  <a:lstStyle/>
                  <a:p>
                    <a:fld id="{1FC64C79-96C3-4047-B9B1-A62103B18C84}" type="CELLRANGE">
                      <a:rPr lang="es-CO"/>
                      <a:pPr/>
                      <a:t>[CELLRANGE]</a:t>
                    </a:fld>
                    <a:r>
                      <a:rPr lang="es-CO" baseline="0"/>
                      <a:t>
</a:t>
                    </a:r>
                    <a:fld id="{1D8B4A6F-45C7-4DDB-BACA-B5E8B5683EA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CB11-4345-B106-AB6C957EC5B1}"/>
                </c:ext>
              </c:extLst>
            </c:dLbl>
            <c:dLbl>
              <c:idx val="12"/>
              <c:tx>
                <c:rich>
                  <a:bodyPr/>
                  <a:lstStyle/>
                  <a:p>
                    <a:fld id="{F1317593-9EA5-4AB5-B3BE-2C945FF602EF}" type="CELLRANGE">
                      <a:rPr lang="es-CO"/>
                      <a:pPr/>
                      <a:t>[CELLRANGE]</a:t>
                    </a:fld>
                    <a:r>
                      <a:rPr lang="es-CO" baseline="0"/>
                      <a:t>
</a:t>
                    </a:r>
                    <a:fld id="{255AE837-B95D-42C8-A2C5-CF0C5DE2BB0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CB11-4345-B106-AB6C957EC5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MatriculaTotal PregradoEdad'!$C$27:$O$27</c:f>
              <c:numCache>
                <c:formatCode>General</c:formatCode>
                <c:ptCount val="13"/>
                <c:pt idx="0">
                  <c:v>0</c:v>
                </c:pt>
                <c:pt idx="1">
                  <c:v>1</c:v>
                </c:pt>
                <c:pt idx="2">
                  <c:v>128</c:v>
                </c:pt>
                <c:pt idx="3">
                  <c:v>316</c:v>
                </c:pt>
                <c:pt idx="4">
                  <c:v>404</c:v>
                </c:pt>
                <c:pt idx="5">
                  <c:v>374</c:v>
                </c:pt>
                <c:pt idx="6">
                  <c:v>395</c:v>
                </c:pt>
                <c:pt idx="7">
                  <c:v>300</c:v>
                </c:pt>
                <c:pt idx="8">
                  <c:v>249</c:v>
                </c:pt>
                <c:pt idx="9">
                  <c:v>138</c:v>
                </c:pt>
                <c:pt idx="10">
                  <c:v>265</c:v>
                </c:pt>
                <c:pt idx="11">
                  <c:v>69</c:v>
                </c:pt>
                <c:pt idx="12">
                  <c:v>73</c:v>
                </c:pt>
              </c:numCache>
            </c:numRef>
          </c:val>
          <c:extLst>
            <c:ext xmlns:c15="http://schemas.microsoft.com/office/drawing/2012/chart" uri="{02D57815-91ED-43cb-92C2-25804820EDAC}">
              <c15:datalabelsRange>
                <c15:f>'B. MatriculaTotal PregradoEdad'!$C$28:$O$28</c15:f>
                <c15:dlblRangeCache>
                  <c:ptCount val="13"/>
                  <c:pt idx="0">
                    <c:v>0%</c:v>
                  </c:pt>
                  <c:pt idx="1">
                    <c:v>0%</c:v>
                  </c:pt>
                  <c:pt idx="2">
                    <c:v>5%</c:v>
                  </c:pt>
                  <c:pt idx="3">
                    <c:v>12%</c:v>
                  </c:pt>
                  <c:pt idx="4">
                    <c:v>15%</c:v>
                  </c:pt>
                  <c:pt idx="5">
                    <c:v>14%</c:v>
                  </c:pt>
                  <c:pt idx="6">
                    <c:v>15%</c:v>
                  </c:pt>
                  <c:pt idx="7">
                    <c:v>11%</c:v>
                  </c:pt>
                  <c:pt idx="8">
                    <c:v>9%</c:v>
                  </c:pt>
                  <c:pt idx="9">
                    <c:v>5%</c:v>
                  </c:pt>
                  <c:pt idx="10">
                    <c:v>10%</c:v>
                  </c:pt>
                  <c:pt idx="11">
                    <c:v>3%</c:v>
                  </c:pt>
                  <c:pt idx="12">
                    <c:v>3%</c:v>
                  </c:pt>
                </c15:dlblRangeCache>
              </c15:datalabelsRange>
            </c:ext>
            <c:ext xmlns:c16="http://schemas.microsoft.com/office/drawing/2014/chart" uri="{C3380CC4-5D6E-409C-BE32-E72D297353CC}">
              <c16:uniqueId val="{0000001B-A3FC-46A4-94DB-BC069D18468F}"/>
            </c:ext>
          </c:extLst>
        </c:ser>
        <c:dLbls>
          <c:showLegendKey val="0"/>
          <c:showVal val="1"/>
          <c:showCatName val="0"/>
          <c:showSerName val="0"/>
          <c:showPercent val="0"/>
          <c:showBubbleSize val="0"/>
        </c:dLbls>
        <c:gapWidth val="20"/>
        <c:shape val="box"/>
        <c:axId val="97532160"/>
        <c:axId val="97546240"/>
        <c:axId val="0"/>
      </c:bar3DChart>
      <c:catAx>
        <c:axId val="975321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97546240"/>
        <c:crosses val="autoZero"/>
        <c:auto val="1"/>
        <c:lblAlgn val="ctr"/>
        <c:lblOffset val="100"/>
        <c:tickLblSkip val="1"/>
        <c:noMultiLvlLbl val="0"/>
      </c:catAx>
      <c:valAx>
        <c:axId val="97546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7532160"/>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7726276461376484"/>
          <c:y val="8.9058167451509004E-2"/>
          <c:w val="6.8391996364072352E-2"/>
          <c:h val="9.069130036357002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w="25400">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'Egresado Graduado PregradGenero'!$D$7:$E$7</c:f>
              <c:strCache>
                <c:ptCount val="1"/>
                <c:pt idx="0">
                  <c:v>SEMESTRE I</c:v>
                </c:pt>
              </c:strCache>
            </c:strRef>
          </c:tx>
          <c:spPr>
            <a:solidFill>
              <a:schemeClr val="accent5">
                <a:lumMod val="60000"/>
                <a:lumOff val="40000"/>
              </a:schemeClr>
            </a:solidFill>
            <a:ln>
              <a:noFill/>
            </a:ln>
            <a:effectLst>
              <a:outerShdw blurRad="57150" dist="19050" dir="5400000" algn="ctr" rotWithShape="0">
                <a:srgbClr val="000000">
                  <a:alpha val="63000"/>
                </a:srgbClr>
              </a:outerShdw>
            </a:effectLst>
            <a:sp3d/>
          </c:spPr>
          <c:invertIfNegative val="0"/>
          <c:dLbls>
            <c:dLbl>
              <c:idx val="0"/>
              <c:layout>
                <c:manualLayout>
                  <c:x val="1.6854003825827319E-2"/>
                  <c:y val="-7.4026555862267071E-2"/>
                </c:manualLayout>
              </c:layout>
              <c:tx>
                <c:rich>
                  <a:bodyPr wrap="square" lIns="38100" tIns="19050" rIns="38100" bIns="19050" anchor="ctr">
                    <a:noAutofit/>
                  </a:bodyPr>
                  <a:lstStyle/>
                  <a:p>
                    <a:pPr>
                      <a:defRPr/>
                    </a:pPr>
                    <a:fld id="{63099E1F-4C5D-44EF-AAA3-401FEE8D5744}" type="CELLRANGE">
                      <a:rPr lang="en-US"/>
                      <a:pPr>
                        <a:defRPr/>
                      </a:pPr>
                      <a:t>[CELLRANGE]</a:t>
                    </a:fld>
                    <a:endParaRPr lang="en-US" baseline="0"/>
                  </a:p>
                  <a:p>
                    <a:pPr>
                      <a:defRPr/>
                    </a:pPr>
                    <a:fld id="{AF1027F8-6F2F-48E3-A5CD-A9C9AE0FB417}" type="SERIESNAME">
                      <a:rPr lang="en-US"/>
                      <a:pPr>
                        <a:defRPr/>
                      </a:pPr>
                      <a:t>[NOMBRE DE LA SERIE]</a:t>
                    </a:fld>
                    <a:endParaRPr lang="en-US" baseline="0"/>
                  </a:p>
                  <a:p>
                    <a:pPr>
                      <a:defRPr/>
                    </a:pPr>
                    <a:fld id="{ACDDAB7A-79A9-4D66-98FB-42BC9D1139F3}" type="VALUE">
                      <a:rPr lang="en-US"/>
                      <a:pPr>
                        <a:defRPr/>
                      </a:pPr>
                      <a:t>[VALOR]</a:t>
                    </a:fld>
                    <a:endParaRPr lang="es-CO"/>
                  </a:p>
                </c:rich>
              </c:tx>
              <c:spPr>
                <a:noFill/>
                <a:ln>
                  <a:noFill/>
                </a:ln>
                <a:effectLst/>
              </c:spPr>
              <c:showLegendKey val="0"/>
              <c:showVal val="1"/>
              <c:showCatName val="0"/>
              <c:showSerName val="1"/>
              <c:showPercent val="0"/>
              <c:showBubbleSize val="0"/>
              <c:separator>
</c:separator>
              <c:extLst>
                <c:ext xmlns:c15="http://schemas.microsoft.com/office/drawing/2012/chart" uri="{CE6537A1-D6FC-4f65-9D91-7224C49458BB}">
                  <c15:layout>
                    <c:manualLayout>
                      <c:w val="0.12636702256524482"/>
                      <c:h val="0.20128067754417295"/>
                    </c:manualLayout>
                  </c15:layout>
                  <c15:dlblFieldTable/>
                  <c15:showDataLabelsRange val="1"/>
                </c:ext>
                <c:ext xmlns:c16="http://schemas.microsoft.com/office/drawing/2014/chart" uri="{C3380CC4-5D6E-409C-BE32-E72D297353CC}">
                  <c16:uniqueId val="{00000006-0396-425D-98B3-DEF516A48B9D}"/>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'Egresado Graduado PregradGenero'!$C$6:$G$6</c:f>
              <c:strCache>
                <c:ptCount val="1"/>
                <c:pt idx="0">
                  <c:v>EGRESADOS  2021</c:v>
                </c:pt>
              </c:strCache>
            </c:strRef>
          </c:cat>
          <c:val>
            <c:numRef>
              <c:f>'Egresado Graduado PregradGenero'!$D$54</c:f>
              <c:numCache>
                <c:formatCode>General</c:formatCode>
                <c:ptCount val="1"/>
                <c:pt idx="0">
                  <c:v>240</c:v>
                </c:pt>
              </c:numCache>
            </c:numRef>
          </c:val>
          <c:extLst>
            <c:ext xmlns:c15="http://schemas.microsoft.com/office/drawing/2012/chart" uri="{02D57815-91ED-43cb-92C2-25804820EDAC}">
              <c15:datalabelsRange>
                <c15:f>'Egresado Graduado PregradGenero'!$D$55</c15:f>
                <c15:dlblRangeCache>
                  <c:ptCount val="1"/>
                  <c:pt idx="0">
                    <c:v>12,8%</c:v>
                  </c:pt>
                </c15:dlblRangeCache>
              </c15:datalabelsRange>
            </c:ext>
            <c:ext xmlns:c16="http://schemas.microsoft.com/office/drawing/2014/chart" uri="{C3380CC4-5D6E-409C-BE32-E72D297353CC}">
              <c16:uniqueId val="{00000001-0396-425D-98B3-DEF516A48B9D}"/>
            </c:ext>
          </c:extLst>
        </c:ser>
        <c:ser>
          <c:idx val="2"/>
          <c:order val="2"/>
          <c:tx>
            <c:strRef>
              <c:f>EgresadoGraduadoPostgraGenero!$F$7</c:f>
              <c:strCache>
                <c:ptCount val="1"/>
                <c:pt idx="0">
                  <c:v>SEMESTRE II</c:v>
                </c:pt>
              </c:strCache>
            </c:strRef>
          </c:tx>
          <c:spPr>
            <a:solidFill>
              <a:schemeClr val="accent4">
                <a:lumMod val="60000"/>
                <a:lumOff val="40000"/>
              </a:schemeClr>
            </a:solidFill>
            <a:ln>
              <a:noFill/>
            </a:ln>
            <a:effectLst>
              <a:outerShdw blurRad="57150" dist="19050" dir="5400000" algn="ctr" rotWithShape="0">
                <a:srgbClr val="000000">
                  <a:alpha val="63000"/>
                </a:srgbClr>
              </a:outerShdw>
            </a:effectLst>
            <a:sp3d/>
          </c:spPr>
          <c:invertIfNegative val="0"/>
          <c:dLbls>
            <c:dLbl>
              <c:idx val="0"/>
              <c:layout>
                <c:manualLayout>
                  <c:x val="5.6179766996996812E-3"/>
                  <c:y val="0.20618556701030932"/>
                </c:manualLayout>
              </c:layout>
              <c:tx>
                <c:rich>
                  <a:bodyPr/>
                  <a:lstStyle/>
                  <a:p>
                    <a:fld id="{3F8A45F4-219B-4AE5-879A-91B6CDA50A24}" type="CELLRANGE">
                      <a:rPr lang="en-US"/>
                      <a:pPr/>
                      <a:t>[CELLRANGE]</a:t>
                    </a:fld>
                    <a:endParaRPr lang="en-US" baseline="0"/>
                  </a:p>
                  <a:p>
                    <a:fld id="{BD15F0A3-8215-4695-BB47-C8A880C7E8BC}" type="SERIESNAME">
                      <a:rPr lang="en-US"/>
                      <a:pPr/>
                      <a:t>[NOMBRE DE LA SERIE]</a:t>
                    </a:fld>
                    <a:endParaRPr lang="en-US" baseline="0"/>
                  </a:p>
                  <a:p>
                    <a:fld id="{ADBC146E-ECB5-45FF-86A4-400AED668C50}" type="VALUE">
                      <a:rPr lang="en-US"/>
                      <a:pPr/>
                      <a:t>[VALOR]</a:t>
                    </a:fld>
                    <a:endParaRPr lang="es-CO"/>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0396-425D-98B3-DEF516A48B9D}"/>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'Egresado Graduado PregradGenero'!$C$6:$G$6</c:f>
              <c:strCache>
                <c:ptCount val="1"/>
                <c:pt idx="0">
                  <c:v>EGRESADOS  2021</c:v>
                </c:pt>
              </c:strCache>
            </c:strRef>
          </c:cat>
          <c:val>
            <c:numRef>
              <c:f>'Egresado Graduado PregradGenero'!$F$54</c:f>
              <c:numCache>
                <c:formatCode>General</c:formatCode>
                <c:ptCount val="1"/>
                <c:pt idx="0">
                  <c:v>1636</c:v>
                </c:pt>
              </c:numCache>
            </c:numRef>
          </c:val>
          <c:extLst>
            <c:ext xmlns:c15="http://schemas.microsoft.com/office/drawing/2012/chart" uri="{02D57815-91ED-43cb-92C2-25804820EDAC}">
              <c15:datalabelsRange>
                <c15:f>'Egresado Graduado PregradGenero'!$F$55</c15:f>
                <c15:dlblRangeCache>
                  <c:ptCount val="1"/>
                  <c:pt idx="0">
                    <c:v>87,2%</c:v>
                  </c:pt>
                </c15:dlblRangeCache>
              </c15:datalabelsRange>
            </c:ext>
            <c:ext xmlns:c16="http://schemas.microsoft.com/office/drawing/2014/chart" uri="{C3380CC4-5D6E-409C-BE32-E72D297353CC}">
              <c16:uniqueId val="{00000003-0396-425D-98B3-DEF516A48B9D}"/>
            </c:ext>
          </c:extLst>
        </c:ser>
        <c:dLbls>
          <c:showLegendKey val="0"/>
          <c:showVal val="1"/>
          <c:showCatName val="0"/>
          <c:showSerName val="0"/>
          <c:showPercent val="0"/>
          <c:showBubbleSize val="0"/>
        </c:dLbls>
        <c:gapWidth val="150"/>
        <c:gapDepth val="90"/>
        <c:shape val="box"/>
        <c:axId val="28651520"/>
        <c:axId val="28653056"/>
        <c:axId val="0"/>
        <c:extLst>
          <c:ext xmlns:c15="http://schemas.microsoft.com/office/drawing/2012/chart" uri="{02D57815-91ED-43cb-92C2-25804820EDAC}">
            <c15:filteredBarSeries>
              <c15: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'Egresado Graduado PregradGenero'!$C$6:$G$6</c15:sqref>
                        </c15:formulaRef>
                      </c:ext>
                    </c:extLst>
                    <c:strCache>
                      <c:ptCount val="1"/>
                      <c:pt idx="0">
                        <c:v>EGRESADOS  2021</c:v>
                      </c:pt>
                    </c:strCache>
                  </c:strRef>
                </c:cat>
                <c:val>
                  <c:numRef>
                    <c:extLst>
                      <c:ext uri="{02D57815-91ED-43cb-92C2-25804820EDAC}">
                        <c15:formulaRef>
                          <c15:sqref>'Egresado Graduado PregradGenero'!$E$54</c15:sqref>
                        </c15:formulaRef>
                      </c:ext>
                    </c:extLst>
                    <c:numCache>
                      <c:formatCode>General</c:formatCode>
                      <c:ptCount val="1"/>
                    </c:numCache>
                  </c:numRef>
                </c:val>
                <c:extLst>
                  <c:ext xmlns:c16="http://schemas.microsoft.com/office/drawing/2014/chart" uri="{C3380CC4-5D6E-409C-BE32-E72D297353CC}">
                    <c16:uniqueId val="{00000002-0396-425D-98B3-DEF516A48B9D}"/>
                  </c:ext>
                </c:extLst>
              </c15:ser>
            </c15:filteredBarSeries>
            <c15:filteredBarSeries>
              <c15:ser>
                <c:idx val="3"/>
                <c:order val="3"/>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'Egresado Graduado PregradGenero'!$C$6:$G$6</c15:sqref>
                        </c15:formulaRef>
                      </c:ext>
                    </c:extLst>
                    <c:strCache>
                      <c:ptCount val="1"/>
                      <c:pt idx="0">
                        <c:v>EGRESADOS  2021</c:v>
                      </c:pt>
                    </c:strCache>
                  </c:strRef>
                </c:cat>
                <c:val>
                  <c:numRef>
                    <c:extLst xmlns:c15="http://schemas.microsoft.com/office/drawing/2012/chart">
                      <c:ext xmlns:c15="http://schemas.microsoft.com/office/drawing/2012/chart" uri="{02D57815-91ED-43cb-92C2-25804820EDAC}">
                        <c15:formulaRef>
                          <c15:sqref>'Egresado Graduado PregradGenero'!$G$54</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4-0396-425D-98B3-DEF516A48B9D}"/>
                  </c:ext>
                </c:extLst>
              </c15:ser>
            </c15:filteredBarSeries>
          </c:ext>
        </c:extLst>
      </c:bar3DChart>
      <c:catAx>
        <c:axId val="286515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653056"/>
        <c:crosses val="autoZero"/>
        <c:auto val="1"/>
        <c:lblAlgn val="ctr"/>
        <c:lblOffset val="100"/>
        <c:noMultiLvlLbl val="0"/>
      </c:catAx>
      <c:valAx>
        <c:axId val="28653056"/>
        <c:scaling>
          <c:orientation val="minMax"/>
          <c:min val="4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651520"/>
        <c:crosses val="autoZero"/>
        <c:crossBetween val="between"/>
        <c:majorUnit val="5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5789910379263556"/>
          <c:y val="0.39733636388234977"/>
          <c:w val="0.11429429628298156"/>
          <c:h val="0.11735008725391904"/>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0"/>
          <c:order val="0"/>
          <c:tx>
            <c:v>Semestre A</c:v>
          </c:tx>
          <c:spPr>
            <a:solidFill>
              <a:schemeClr val="accent6">
                <a:lumMod val="60000"/>
                <a:lumOff val="40000"/>
              </a:schemeClr>
            </a:solidFill>
            <a:ln>
              <a:noFill/>
            </a:ln>
            <a:effectLst/>
            <a:sp3d/>
          </c:spPr>
          <c:invertIfNegative val="0"/>
          <c:dLbls>
            <c:dLbl>
              <c:idx val="0"/>
              <c:tx>
                <c:rich>
                  <a:bodyPr/>
                  <a:lstStyle/>
                  <a:p>
                    <a:fld id="{6640F32E-DC3C-4D30-A152-E8C5EA6CF46E}" type="CELLRANGE">
                      <a:rPr lang="es-CO"/>
                      <a:pPr/>
                      <a:t>[CELLRANGE]</a:t>
                    </a:fld>
                    <a:r>
                      <a:rPr lang="es-CO" baseline="0"/>
                      <a:t>
</a:t>
                    </a:r>
                    <a:fld id="{04DEE46C-8A13-4235-A6EA-148411EC304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FEBB-4BC7-88A1-17F737EEBE3F}"/>
                </c:ext>
              </c:extLst>
            </c:dLbl>
            <c:dLbl>
              <c:idx val="1"/>
              <c:tx>
                <c:rich>
                  <a:bodyPr/>
                  <a:lstStyle/>
                  <a:p>
                    <a:fld id="{82F69F06-CC4F-407A-A552-0557CD614003}" type="CELLRANGE">
                      <a:rPr lang="es-CO"/>
                      <a:pPr/>
                      <a:t>[CELLRANGE]</a:t>
                    </a:fld>
                    <a:r>
                      <a:rPr lang="es-CO" baseline="0"/>
                      <a:t>
</a:t>
                    </a:r>
                    <a:fld id="{35765C91-5FE6-4F8E-94DC-CC9DC58AA9E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FEBB-4BC7-88A1-17F737EEBE3F}"/>
                </c:ext>
              </c:extLst>
            </c:dLbl>
            <c:dLbl>
              <c:idx val="2"/>
              <c:tx>
                <c:rich>
                  <a:bodyPr/>
                  <a:lstStyle/>
                  <a:p>
                    <a:fld id="{5A8CF017-BDA2-426E-878A-F7868042AA5F}" type="CELLRANGE">
                      <a:rPr lang="es-CO"/>
                      <a:pPr/>
                      <a:t>[CELLRANGE]</a:t>
                    </a:fld>
                    <a:r>
                      <a:rPr lang="es-CO" baseline="0"/>
                      <a:t>
</a:t>
                    </a:r>
                    <a:fld id="{F36F2F55-0CE6-41F6-A8F1-39664CE1B75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EBB-4BC7-88A1-17F737EEBE3F}"/>
                </c:ext>
              </c:extLst>
            </c:dLbl>
            <c:dLbl>
              <c:idx val="3"/>
              <c:tx>
                <c:rich>
                  <a:bodyPr/>
                  <a:lstStyle/>
                  <a:p>
                    <a:fld id="{A1B73E9D-0707-41EC-9B0E-DD0000C09E13}" type="CELLRANGE">
                      <a:rPr lang="es-CO"/>
                      <a:pPr/>
                      <a:t>[CELLRANGE]</a:t>
                    </a:fld>
                    <a:r>
                      <a:rPr lang="es-CO" baseline="0"/>
                      <a:t>
</a:t>
                    </a:r>
                    <a:fld id="{167555B6-A5BC-42B7-ABBA-9934B8CECE0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EBB-4BC7-88A1-17F737EEBE3F}"/>
                </c:ext>
              </c:extLst>
            </c:dLbl>
            <c:dLbl>
              <c:idx val="4"/>
              <c:tx>
                <c:rich>
                  <a:bodyPr/>
                  <a:lstStyle/>
                  <a:p>
                    <a:fld id="{E03AABE0-A746-42A5-93F9-0AD302B27CED}" type="CELLRANGE">
                      <a:rPr lang="es-CO"/>
                      <a:pPr/>
                      <a:t>[CELLRANGE]</a:t>
                    </a:fld>
                    <a:r>
                      <a:rPr lang="es-CO" baseline="0"/>
                      <a:t>
</a:t>
                    </a:r>
                    <a:fld id="{8DA8F433-C5AA-47A3-8A72-A4E58CF08D1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EBB-4BC7-88A1-17F737EEBE3F}"/>
                </c:ext>
              </c:extLst>
            </c:dLbl>
            <c:dLbl>
              <c:idx val="5"/>
              <c:tx>
                <c:rich>
                  <a:bodyPr/>
                  <a:lstStyle/>
                  <a:p>
                    <a:fld id="{4BE1BD87-BA10-4BD3-87E8-473CD7EA5C3C}" type="CELLRANGE">
                      <a:rPr lang="es-CO"/>
                      <a:pPr/>
                      <a:t>[CELLRANGE]</a:t>
                    </a:fld>
                    <a:r>
                      <a:rPr lang="es-CO" baseline="0"/>
                      <a:t>
</a:t>
                    </a:r>
                    <a:fld id="{FFA11D95-D396-4311-91B1-C3508427B15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EBB-4BC7-88A1-17F737EEBE3F}"/>
                </c:ext>
              </c:extLst>
            </c:dLbl>
            <c:dLbl>
              <c:idx val="6"/>
              <c:tx>
                <c:rich>
                  <a:bodyPr/>
                  <a:lstStyle/>
                  <a:p>
                    <a:fld id="{86316E8A-354F-4F2A-844A-EA831BBD70E8}" type="CELLRANGE">
                      <a:rPr lang="es-CO"/>
                      <a:pPr/>
                      <a:t>[CELLRANGE]</a:t>
                    </a:fld>
                    <a:r>
                      <a:rPr lang="es-CO" baseline="0"/>
                      <a:t>
</a:t>
                    </a:r>
                    <a:fld id="{04662399-B9B6-49C7-835F-81AF5D863C9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FEBB-4BC7-88A1-17F737EEBE3F}"/>
                </c:ext>
              </c:extLst>
            </c:dLbl>
            <c:dLbl>
              <c:idx val="7"/>
              <c:tx>
                <c:rich>
                  <a:bodyPr/>
                  <a:lstStyle/>
                  <a:p>
                    <a:fld id="{496FCF25-EABC-4883-840E-16D94E8AEA25}" type="CELLRANGE">
                      <a:rPr lang="es-CO"/>
                      <a:pPr/>
                      <a:t>[CELLRANGE]</a:t>
                    </a:fld>
                    <a:r>
                      <a:rPr lang="es-CO" baseline="0"/>
                      <a:t>
</a:t>
                    </a:r>
                    <a:fld id="{53195849-A0B8-4AF3-9F04-72D1F5D8E45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EBB-4BC7-88A1-17F737EEBE3F}"/>
                </c:ext>
              </c:extLst>
            </c:dLbl>
            <c:dLbl>
              <c:idx val="8"/>
              <c:tx>
                <c:rich>
                  <a:bodyPr/>
                  <a:lstStyle/>
                  <a:p>
                    <a:fld id="{DCBD30AA-CF96-427A-B1C8-27291D3C21C7}" type="CELLRANGE">
                      <a:rPr lang="es-CO"/>
                      <a:pPr/>
                      <a:t>[CELLRANGE]</a:t>
                    </a:fld>
                    <a:r>
                      <a:rPr lang="es-CO" baseline="0"/>
                      <a:t>
</a:t>
                    </a:r>
                    <a:fld id="{F099A0A8-11D6-4EF9-8843-33CFE8DB431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FEBB-4BC7-88A1-17F737EEBE3F}"/>
                </c:ext>
              </c:extLst>
            </c:dLbl>
            <c:dLbl>
              <c:idx val="9"/>
              <c:tx>
                <c:rich>
                  <a:bodyPr/>
                  <a:lstStyle/>
                  <a:p>
                    <a:fld id="{39418ABD-00D8-4524-B04E-539F83288F08}" type="CELLRANGE">
                      <a:rPr lang="es-CO"/>
                      <a:pPr/>
                      <a:t>[CELLRANGE]</a:t>
                    </a:fld>
                    <a:r>
                      <a:rPr lang="es-CO" baseline="0"/>
                      <a:t>
</a:t>
                    </a:r>
                    <a:fld id="{7400CCF5-48EF-4FA1-ABBE-A5669AA3C88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FEBB-4BC7-88A1-17F737EEBE3F}"/>
                </c:ext>
              </c:extLst>
            </c:dLbl>
            <c:dLbl>
              <c:idx val="10"/>
              <c:tx>
                <c:rich>
                  <a:bodyPr/>
                  <a:lstStyle/>
                  <a:p>
                    <a:fld id="{94192B37-025F-48A4-8F2E-D0E84C9C458C}" type="CELLRANGE">
                      <a:rPr lang="es-CO"/>
                      <a:pPr/>
                      <a:t>[CELLRANGE]</a:t>
                    </a:fld>
                    <a:r>
                      <a:rPr lang="es-CO" baseline="0"/>
                      <a:t>
</a:t>
                    </a:r>
                    <a:fld id="{39EC0169-59B7-49CA-998C-53E67DE0C76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EBB-4BC7-88A1-17F737EEBE3F}"/>
                </c:ext>
              </c:extLst>
            </c:dLbl>
            <c:dLbl>
              <c:idx val="11"/>
              <c:tx>
                <c:rich>
                  <a:bodyPr/>
                  <a:lstStyle/>
                  <a:p>
                    <a:fld id="{8BCC5193-D6DB-4057-ACB7-5C4DBFE927F4}" type="CELLRANGE">
                      <a:rPr lang="es-CO"/>
                      <a:pPr/>
                      <a:t>[CELLRANGE]</a:t>
                    </a:fld>
                    <a:r>
                      <a:rPr lang="es-CO" baseline="0"/>
                      <a:t>
</a:t>
                    </a:r>
                    <a:fld id="{11BFB4CE-ED95-428F-939A-D4811C62047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FEBB-4BC7-88A1-17F737EEBE3F}"/>
                </c:ext>
              </c:extLst>
            </c:dLbl>
            <c:dLbl>
              <c:idx val="12"/>
              <c:tx>
                <c:rich>
                  <a:bodyPr/>
                  <a:lstStyle/>
                  <a:p>
                    <a:fld id="{14E68184-C760-4DA6-AC05-90F0DBF4C9F5}" type="CELLRANGE">
                      <a:rPr lang="es-CO"/>
                      <a:pPr/>
                      <a:t>[CELLRANGE]</a:t>
                    </a:fld>
                    <a:r>
                      <a:rPr lang="es-CO" baseline="0"/>
                      <a:t>
</a:t>
                    </a:r>
                    <a:fld id="{5F712A50-8487-43C9-9E3B-0231D264C65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FEBB-4BC7-88A1-17F737EEBE3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'A. MatriculaTotal PregradoEdad'!$C$40:$O$40</c:f>
              <c:numCache>
                <c:formatCode>General</c:formatCode>
                <c:ptCount val="13"/>
                <c:pt idx="0">
                  <c:v>4</c:v>
                </c:pt>
                <c:pt idx="1">
                  <c:v>53</c:v>
                </c:pt>
                <c:pt idx="2">
                  <c:v>219</c:v>
                </c:pt>
                <c:pt idx="3">
                  <c:v>325</c:v>
                </c:pt>
                <c:pt idx="4">
                  <c:v>380</c:v>
                </c:pt>
                <c:pt idx="5">
                  <c:v>437</c:v>
                </c:pt>
                <c:pt idx="6">
                  <c:v>358</c:v>
                </c:pt>
                <c:pt idx="7">
                  <c:v>222</c:v>
                </c:pt>
                <c:pt idx="8">
                  <c:v>155</c:v>
                </c:pt>
                <c:pt idx="9">
                  <c:v>113</c:v>
                </c:pt>
                <c:pt idx="10">
                  <c:v>177</c:v>
                </c:pt>
                <c:pt idx="11">
                  <c:v>56</c:v>
                </c:pt>
                <c:pt idx="12">
                  <c:v>96</c:v>
                </c:pt>
              </c:numCache>
            </c:numRef>
          </c:val>
          <c:extLst>
            <c:ext xmlns:c15="http://schemas.microsoft.com/office/drawing/2012/chart" uri="{02D57815-91ED-43cb-92C2-25804820EDAC}">
              <c15:datalabelsRange>
                <c15:f>'A. MatriculaTotal PregradoEdad'!$C$41:$O$41</c15:f>
                <c15:dlblRangeCache>
                  <c:ptCount val="13"/>
                  <c:pt idx="0">
                    <c:v>0%</c:v>
                  </c:pt>
                  <c:pt idx="1">
                    <c:v>2%</c:v>
                  </c:pt>
                  <c:pt idx="2">
                    <c:v>8%</c:v>
                  </c:pt>
                  <c:pt idx="3">
                    <c:v>13%</c:v>
                  </c:pt>
                  <c:pt idx="4">
                    <c:v>15%</c:v>
                  </c:pt>
                  <c:pt idx="5">
                    <c:v>17%</c:v>
                  </c:pt>
                  <c:pt idx="6">
                    <c:v>14%</c:v>
                  </c:pt>
                  <c:pt idx="7">
                    <c:v>9%</c:v>
                  </c:pt>
                  <c:pt idx="8">
                    <c:v>6%</c:v>
                  </c:pt>
                  <c:pt idx="9">
                    <c:v>4%</c:v>
                  </c:pt>
                  <c:pt idx="10">
                    <c:v>7%</c:v>
                  </c:pt>
                  <c:pt idx="11">
                    <c:v>2%</c:v>
                  </c:pt>
                  <c:pt idx="12">
                    <c:v>4%</c:v>
                  </c:pt>
                </c15:dlblRangeCache>
              </c15:datalabelsRange>
            </c:ext>
            <c:ext xmlns:c16="http://schemas.microsoft.com/office/drawing/2014/chart" uri="{C3380CC4-5D6E-409C-BE32-E72D297353CC}">
              <c16:uniqueId val="{0000000D-B43A-4BED-87BF-BAA2D2B46015}"/>
            </c:ext>
          </c:extLst>
        </c:ser>
        <c:ser>
          <c:idx val="1"/>
          <c:order val="1"/>
          <c:tx>
            <c:v>Semestre B</c:v>
          </c:tx>
          <c:spPr>
            <a:solidFill>
              <a:schemeClr val="accent2"/>
            </a:solidFill>
            <a:ln>
              <a:noFill/>
            </a:ln>
            <a:effectLst/>
            <a:sp3d/>
          </c:spPr>
          <c:invertIfNegative val="0"/>
          <c:dLbls>
            <c:dLbl>
              <c:idx val="0"/>
              <c:tx>
                <c:rich>
                  <a:bodyPr/>
                  <a:lstStyle/>
                  <a:p>
                    <a:fld id="{95CFD681-6C8D-4FDF-BA77-2B7E1BB6B52D}" type="CELLRANGE">
                      <a:rPr lang="es-CO"/>
                      <a:pPr/>
                      <a:t>[CELLRANGE]</a:t>
                    </a:fld>
                    <a:r>
                      <a:rPr lang="es-CO" baseline="0"/>
                      <a:t>
</a:t>
                    </a:r>
                    <a:fld id="{BDB2691B-F28C-4183-83DE-2A46992F93D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FEBB-4BC7-88A1-17F737EEBE3F}"/>
                </c:ext>
              </c:extLst>
            </c:dLbl>
            <c:dLbl>
              <c:idx val="1"/>
              <c:tx>
                <c:rich>
                  <a:bodyPr/>
                  <a:lstStyle/>
                  <a:p>
                    <a:fld id="{68AA0165-1291-4312-B3DF-7E2ECAE1F311}" type="CELLRANGE">
                      <a:rPr lang="es-CO"/>
                      <a:pPr/>
                      <a:t>[CELLRANGE]</a:t>
                    </a:fld>
                    <a:r>
                      <a:rPr lang="es-CO" baseline="0"/>
                      <a:t>
</a:t>
                    </a:r>
                    <a:fld id="{8D5370FE-A043-45EE-BDAE-72C9FDCC981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FEBB-4BC7-88A1-17F737EEBE3F}"/>
                </c:ext>
              </c:extLst>
            </c:dLbl>
            <c:dLbl>
              <c:idx val="2"/>
              <c:tx>
                <c:rich>
                  <a:bodyPr/>
                  <a:lstStyle/>
                  <a:p>
                    <a:fld id="{2B2100F5-9907-4D02-8899-0D5E919539E1}" type="CELLRANGE">
                      <a:rPr lang="es-CO"/>
                      <a:pPr/>
                      <a:t>[CELLRANGE]</a:t>
                    </a:fld>
                    <a:r>
                      <a:rPr lang="es-CO" baseline="0"/>
                      <a:t>
</a:t>
                    </a:r>
                    <a:fld id="{80CD1821-43F7-45D2-A1F8-97D9E6CD9DD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FEBB-4BC7-88A1-17F737EEBE3F}"/>
                </c:ext>
              </c:extLst>
            </c:dLbl>
            <c:dLbl>
              <c:idx val="3"/>
              <c:tx>
                <c:rich>
                  <a:bodyPr/>
                  <a:lstStyle/>
                  <a:p>
                    <a:fld id="{8F056F06-48BA-4454-AB96-773A5D8C1F21}" type="CELLRANGE">
                      <a:rPr lang="es-CO"/>
                      <a:pPr/>
                      <a:t>[CELLRANGE]</a:t>
                    </a:fld>
                    <a:r>
                      <a:rPr lang="es-CO" baseline="0"/>
                      <a:t>
</a:t>
                    </a:r>
                    <a:fld id="{8B40738D-63DC-420C-8DA6-CC13DA4DF20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FEBB-4BC7-88A1-17F737EEBE3F}"/>
                </c:ext>
              </c:extLst>
            </c:dLbl>
            <c:dLbl>
              <c:idx val="4"/>
              <c:tx>
                <c:rich>
                  <a:bodyPr/>
                  <a:lstStyle/>
                  <a:p>
                    <a:fld id="{3EEE66E1-AFBC-4A21-90CC-C29C34C94F88}" type="CELLRANGE">
                      <a:rPr lang="es-CO"/>
                      <a:pPr/>
                      <a:t>[CELLRANGE]</a:t>
                    </a:fld>
                    <a:r>
                      <a:rPr lang="es-CO" baseline="0"/>
                      <a:t>
</a:t>
                    </a:r>
                    <a:fld id="{324272F3-1133-4813-98C2-4EF382742B8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FEBB-4BC7-88A1-17F737EEBE3F}"/>
                </c:ext>
              </c:extLst>
            </c:dLbl>
            <c:dLbl>
              <c:idx val="5"/>
              <c:tx>
                <c:rich>
                  <a:bodyPr/>
                  <a:lstStyle/>
                  <a:p>
                    <a:fld id="{FD85F60A-08D3-449C-9A47-B590C1BA3157}" type="CELLRANGE">
                      <a:rPr lang="es-CO"/>
                      <a:pPr/>
                      <a:t>[CELLRANGE]</a:t>
                    </a:fld>
                    <a:r>
                      <a:rPr lang="es-CO" baseline="0"/>
                      <a:t>
</a:t>
                    </a:r>
                    <a:fld id="{5E8EE99B-A51E-4629-994C-9755D709502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FEBB-4BC7-88A1-17F737EEBE3F}"/>
                </c:ext>
              </c:extLst>
            </c:dLbl>
            <c:dLbl>
              <c:idx val="6"/>
              <c:tx>
                <c:rich>
                  <a:bodyPr/>
                  <a:lstStyle/>
                  <a:p>
                    <a:fld id="{F72F558C-9806-4AB1-8AEC-6F7A20F4620A}" type="CELLRANGE">
                      <a:rPr lang="es-CO"/>
                      <a:pPr/>
                      <a:t>[CELLRANGE]</a:t>
                    </a:fld>
                    <a:r>
                      <a:rPr lang="es-CO" baseline="0"/>
                      <a:t>
</a:t>
                    </a:r>
                    <a:fld id="{2963F586-4B62-48B9-98F3-7A7247D9744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FEBB-4BC7-88A1-17F737EEBE3F}"/>
                </c:ext>
              </c:extLst>
            </c:dLbl>
            <c:dLbl>
              <c:idx val="7"/>
              <c:tx>
                <c:rich>
                  <a:bodyPr/>
                  <a:lstStyle/>
                  <a:p>
                    <a:fld id="{7DA4D5A3-CD2A-4C29-A7A2-94E205A12AC8}" type="CELLRANGE">
                      <a:rPr lang="es-CO"/>
                      <a:pPr/>
                      <a:t>[CELLRANGE]</a:t>
                    </a:fld>
                    <a:r>
                      <a:rPr lang="es-CO" baseline="0"/>
                      <a:t>
</a:t>
                    </a:r>
                    <a:fld id="{63D6B1F9-DCDA-4C3F-BBD1-FA63BF11589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FEBB-4BC7-88A1-17F737EEBE3F}"/>
                </c:ext>
              </c:extLst>
            </c:dLbl>
            <c:dLbl>
              <c:idx val="8"/>
              <c:tx>
                <c:rich>
                  <a:bodyPr/>
                  <a:lstStyle/>
                  <a:p>
                    <a:fld id="{F108B4DB-D1C8-4711-BE54-F175196120B0}" type="CELLRANGE">
                      <a:rPr lang="es-CO"/>
                      <a:pPr/>
                      <a:t>[CELLRANGE]</a:t>
                    </a:fld>
                    <a:r>
                      <a:rPr lang="es-CO" baseline="0"/>
                      <a:t>
</a:t>
                    </a:r>
                    <a:fld id="{4591DD37-BCA3-4D78-9F81-2A36B8BEB4A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FEBB-4BC7-88A1-17F737EEBE3F}"/>
                </c:ext>
              </c:extLst>
            </c:dLbl>
            <c:dLbl>
              <c:idx val="9"/>
              <c:tx>
                <c:rich>
                  <a:bodyPr/>
                  <a:lstStyle/>
                  <a:p>
                    <a:fld id="{E1668E15-6F97-46CC-B766-4BC19D649AD8}" type="CELLRANGE">
                      <a:rPr lang="es-CO"/>
                      <a:pPr/>
                      <a:t>[CELLRANGE]</a:t>
                    </a:fld>
                    <a:r>
                      <a:rPr lang="es-CO" baseline="0"/>
                      <a:t>
</a:t>
                    </a:r>
                    <a:fld id="{2FAF800A-937B-43DB-B0C2-FC40A4061F5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FEBB-4BC7-88A1-17F737EEBE3F}"/>
                </c:ext>
              </c:extLst>
            </c:dLbl>
            <c:dLbl>
              <c:idx val="10"/>
              <c:tx>
                <c:rich>
                  <a:bodyPr/>
                  <a:lstStyle/>
                  <a:p>
                    <a:fld id="{3B78E214-558D-4F0F-90AA-B11F67569F92}" type="CELLRANGE">
                      <a:rPr lang="es-CO"/>
                      <a:pPr/>
                      <a:t>[CELLRANGE]</a:t>
                    </a:fld>
                    <a:r>
                      <a:rPr lang="es-CO" baseline="0"/>
                      <a:t>
</a:t>
                    </a:r>
                    <a:fld id="{537573DC-CEBC-4AA7-9B7D-8DBA3A9B6DB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FEBB-4BC7-88A1-17F737EEBE3F}"/>
                </c:ext>
              </c:extLst>
            </c:dLbl>
            <c:dLbl>
              <c:idx val="11"/>
              <c:tx>
                <c:rich>
                  <a:bodyPr/>
                  <a:lstStyle/>
                  <a:p>
                    <a:fld id="{1A0CE337-32A2-4C4B-8D0D-CF778723FABD}" type="CELLRANGE">
                      <a:rPr lang="es-CO"/>
                      <a:pPr/>
                      <a:t>[CELLRANGE]</a:t>
                    </a:fld>
                    <a:r>
                      <a:rPr lang="es-CO" baseline="0"/>
                      <a:t>
</a:t>
                    </a:r>
                    <a:fld id="{DDB7EED6-FC76-4D9C-B9E3-95E9DC77EF4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FEBB-4BC7-88A1-17F737EEBE3F}"/>
                </c:ext>
              </c:extLst>
            </c:dLbl>
            <c:dLbl>
              <c:idx val="12"/>
              <c:tx>
                <c:rich>
                  <a:bodyPr/>
                  <a:lstStyle/>
                  <a:p>
                    <a:fld id="{AD63D033-EC83-43C1-8651-6D5D5507E05F}" type="CELLRANGE">
                      <a:rPr lang="es-CO"/>
                      <a:pPr/>
                      <a:t>[CELLRANGE]</a:t>
                    </a:fld>
                    <a:r>
                      <a:rPr lang="es-CO" baseline="0"/>
                      <a:t>
</a:t>
                    </a:r>
                    <a:fld id="{FB70D9A3-CD2B-4F05-8D8F-C21C59BD44D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FEBB-4BC7-88A1-17F737EEBE3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MatriculaTotal PregradoEdad'!$C$40:$O$40</c:f>
              <c:numCache>
                <c:formatCode>General</c:formatCode>
                <c:ptCount val="13"/>
                <c:pt idx="0">
                  <c:v>1</c:v>
                </c:pt>
                <c:pt idx="1">
                  <c:v>4</c:v>
                </c:pt>
                <c:pt idx="2">
                  <c:v>84</c:v>
                </c:pt>
                <c:pt idx="3">
                  <c:v>250</c:v>
                </c:pt>
                <c:pt idx="4">
                  <c:v>350</c:v>
                </c:pt>
                <c:pt idx="5">
                  <c:v>391</c:v>
                </c:pt>
                <c:pt idx="6">
                  <c:v>433</c:v>
                </c:pt>
                <c:pt idx="7">
                  <c:v>333</c:v>
                </c:pt>
                <c:pt idx="8">
                  <c:v>199</c:v>
                </c:pt>
                <c:pt idx="9">
                  <c:v>142</c:v>
                </c:pt>
                <c:pt idx="10">
                  <c:v>207</c:v>
                </c:pt>
                <c:pt idx="11">
                  <c:v>67</c:v>
                </c:pt>
                <c:pt idx="12">
                  <c:v>112</c:v>
                </c:pt>
              </c:numCache>
            </c:numRef>
          </c:val>
          <c:extLst>
            <c:ext xmlns:c15="http://schemas.microsoft.com/office/drawing/2012/chart" uri="{02D57815-91ED-43cb-92C2-25804820EDAC}">
              <c15:datalabelsRange>
                <c15:f>'B. MatriculaTotal PregradoEdad'!$C$41:$O$41</c15:f>
                <c15:dlblRangeCache>
                  <c:ptCount val="13"/>
                  <c:pt idx="0">
                    <c:v>0%</c:v>
                  </c:pt>
                  <c:pt idx="1">
                    <c:v>0%</c:v>
                  </c:pt>
                  <c:pt idx="2">
                    <c:v>3%</c:v>
                  </c:pt>
                  <c:pt idx="3">
                    <c:v>10%</c:v>
                  </c:pt>
                  <c:pt idx="4">
                    <c:v>14%</c:v>
                  </c:pt>
                  <c:pt idx="5">
                    <c:v>15%</c:v>
                  </c:pt>
                  <c:pt idx="6">
                    <c:v>17%</c:v>
                  </c:pt>
                  <c:pt idx="7">
                    <c:v>13%</c:v>
                  </c:pt>
                  <c:pt idx="8">
                    <c:v>8%</c:v>
                  </c:pt>
                  <c:pt idx="9">
                    <c:v>6%</c:v>
                  </c:pt>
                  <c:pt idx="10">
                    <c:v>8%</c:v>
                  </c:pt>
                  <c:pt idx="11">
                    <c:v>3%</c:v>
                  </c:pt>
                  <c:pt idx="12">
                    <c:v>4%</c:v>
                  </c:pt>
                </c15:dlblRangeCache>
              </c15:datalabelsRange>
            </c:ext>
            <c:ext xmlns:c16="http://schemas.microsoft.com/office/drawing/2014/chart" uri="{C3380CC4-5D6E-409C-BE32-E72D297353CC}">
              <c16:uniqueId val="{0000001B-B43A-4BED-87BF-BAA2D2B46015}"/>
            </c:ext>
          </c:extLst>
        </c:ser>
        <c:dLbls>
          <c:showLegendKey val="0"/>
          <c:showVal val="1"/>
          <c:showCatName val="0"/>
          <c:showSerName val="0"/>
          <c:showPercent val="0"/>
          <c:showBubbleSize val="0"/>
        </c:dLbls>
        <c:gapWidth val="20"/>
        <c:shape val="box"/>
        <c:axId val="96660864"/>
        <c:axId val="97023104"/>
        <c:axId val="0"/>
      </c:bar3DChart>
      <c:catAx>
        <c:axId val="966608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97023104"/>
        <c:crosses val="autoZero"/>
        <c:auto val="1"/>
        <c:lblAlgn val="ctr"/>
        <c:lblOffset val="100"/>
        <c:tickLblSkip val="1"/>
        <c:noMultiLvlLbl val="0"/>
      </c:catAx>
      <c:valAx>
        <c:axId val="97023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6660864"/>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7726276461376484"/>
          <c:y val="8.9058167451509004E-2"/>
          <c:w val="6.8391996364072352E-2"/>
          <c:h val="9.069130036357002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0"/>
          <c:order val="0"/>
          <c:tx>
            <c:v>Semestre A</c:v>
          </c:tx>
          <c:spPr>
            <a:solidFill>
              <a:srgbClr val="92D050"/>
            </a:solidFill>
            <a:ln>
              <a:noFill/>
            </a:ln>
            <a:effectLst/>
            <a:sp3d/>
          </c:spPr>
          <c:invertIfNegative val="0"/>
          <c:dLbls>
            <c:dLbl>
              <c:idx val="0"/>
              <c:tx>
                <c:rich>
                  <a:bodyPr/>
                  <a:lstStyle/>
                  <a:p>
                    <a:fld id="{609AB5F8-51E8-4A24-AE18-394DF09C136F}" type="CELLRANGE">
                      <a:rPr lang="es-CO"/>
                      <a:pPr/>
                      <a:t>[CELLRANGE]</a:t>
                    </a:fld>
                    <a:r>
                      <a:rPr lang="es-CO" baseline="0"/>
                      <a:t>
</a:t>
                    </a:r>
                    <a:fld id="{45EABC25-F0F0-432B-AF94-A6C99723B98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6984-4B43-9096-7022FBDE234E}"/>
                </c:ext>
              </c:extLst>
            </c:dLbl>
            <c:dLbl>
              <c:idx val="1"/>
              <c:tx>
                <c:rich>
                  <a:bodyPr/>
                  <a:lstStyle/>
                  <a:p>
                    <a:fld id="{51880458-7B52-4B06-BAF5-F7B0CEC1BC5E}" type="CELLRANGE">
                      <a:rPr lang="es-CO"/>
                      <a:pPr/>
                      <a:t>[CELLRANGE]</a:t>
                    </a:fld>
                    <a:r>
                      <a:rPr lang="es-CO" baseline="0"/>
                      <a:t>
</a:t>
                    </a:r>
                    <a:fld id="{13516B19-26EA-4464-8E9F-39AC5F98F11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6984-4B43-9096-7022FBDE234E}"/>
                </c:ext>
              </c:extLst>
            </c:dLbl>
            <c:dLbl>
              <c:idx val="2"/>
              <c:tx>
                <c:rich>
                  <a:bodyPr/>
                  <a:lstStyle/>
                  <a:p>
                    <a:fld id="{B8169F11-FDFE-4BE1-95B5-9F809CA3D2E4}" type="CELLRANGE">
                      <a:rPr lang="es-CO"/>
                      <a:pPr/>
                      <a:t>[CELLRANGE]</a:t>
                    </a:fld>
                    <a:r>
                      <a:rPr lang="es-CO" baseline="0"/>
                      <a:t>
</a:t>
                    </a:r>
                    <a:fld id="{0F2A46F4-C1C8-49C5-9F41-06C2FB25306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6984-4B43-9096-7022FBDE234E}"/>
                </c:ext>
              </c:extLst>
            </c:dLbl>
            <c:dLbl>
              <c:idx val="3"/>
              <c:tx>
                <c:rich>
                  <a:bodyPr/>
                  <a:lstStyle/>
                  <a:p>
                    <a:fld id="{BD9FB409-13D3-476F-BD75-A81CDA2F0838}" type="CELLRANGE">
                      <a:rPr lang="es-CO"/>
                      <a:pPr/>
                      <a:t>[CELLRANGE]</a:t>
                    </a:fld>
                    <a:r>
                      <a:rPr lang="es-CO" baseline="0"/>
                      <a:t>
</a:t>
                    </a:r>
                    <a:fld id="{3CF097ED-12CB-4ED0-B4E9-B73BFD5502E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984-4B43-9096-7022FBDE234E}"/>
                </c:ext>
              </c:extLst>
            </c:dLbl>
            <c:dLbl>
              <c:idx val="4"/>
              <c:tx>
                <c:rich>
                  <a:bodyPr/>
                  <a:lstStyle/>
                  <a:p>
                    <a:fld id="{55F49CD3-8AFB-46FC-B149-2312042190DC}" type="CELLRANGE">
                      <a:rPr lang="es-CO"/>
                      <a:pPr/>
                      <a:t>[CELLRANGE]</a:t>
                    </a:fld>
                    <a:r>
                      <a:rPr lang="es-CO" baseline="0"/>
                      <a:t>
</a:t>
                    </a:r>
                    <a:fld id="{65A5F6F1-11D8-491E-9C5C-7808613F297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984-4B43-9096-7022FBDE234E}"/>
                </c:ext>
              </c:extLst>
            </c:dLbl>
            <c:dLbl>
              <c:idx val="5"/>
              <c:tx>
                <c:rich>
                  <a:bodyPr/>
                  <a:lstStyle/>
                  <a:p>
                    <a:fld id="{671BBEC6-18D2-44E4-A44C-2BFF7C3A4BA1}" type="CELLRANGE">
                      <a:rPr lang="es-CO"/>
                      <a:pPr/>
                      <a:t>[CELLRANGE]</a:t>
                    </a:fld>
                    <a:r>
                      <a:rPr lang="es-CO" baseline="0"/>
                      <a:t>
</a:t>
                    </a:r>
                    <a:fld id="{17A29537-DAF9-4167-A66F-CCC42E22E5C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984-4B43-9096-7022FBDE234E}"/>
                </c:ext>
              </c:extLst>
            </c:dLbl>
            <c:dLbl>
              <c:idx val="6"/>
              <c:tx>
                <c:rich>
                  <a:bodyPr/>
                  <a:lstStyle/>
                  <a:p>
                    <a:fld id="{CC7D3EEC-0318-4A6A-8AC1-731CF343345D}" type="CELLRANGE">
                      <a:rPr lang="es-CO"/>
                      <a:pPr/>
                      <a:t>[CELLRANGE]</a:t>
                    </a:fld>
                    <a:r>
                      <a:rPr lang="es-CO" baseline="0"/>
                      <a:t>
</a:t>
                    </a:r>
                    <a:fld id="{02A1E276-0109-4214-B4C4-7AE387971AC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984-4B43-9096-7022FBDE234E}"/>
                </c:ext>
              </c:extLst>
            </c:dLbl>
            <c:dLbl>
              <c:idx val="7"/>
              <c:tx>
                <c:rich>
                  <a:bodyPr/>
                  <a:lstStyle/>
                  <a:p>
                    <a:fld id="{519DD4A7-AD99-4DD5-A14E-1F57164342D5}" type="CELLRANGE">
                      <a:rPr lang="es-CO"/>
                      <a:pPr/>
                      <a:t>[CELLRANGE]</a:t>
                    </a:fld>
                    <a:r>
                      <a:rPr lang="es-CO" baseline="0"/>
                      <a:t>
</a:t>
                    </a:r>
                    <a:fld id="{3C2B4314-4403-4A85-867D-C283CA0BA97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984-4B43-9096-7022FBDE234E}"/>
                </c:ext>
              </c:extLst>
            </c:dLbl>
            <c:dLbl>
              <c:idx val="8"/>
              <c:tx>
                <c:rich>
                  <a:bodyPr/>
                  <a:lstStyle/>
                  <a:p>
                    <a:fld id="{25D512AE-F18B-44FC-8B86-A63DCE8D9ADA}" type="CELLRANGE">
                      <a:rPr lang="es-CO"/>
                      <a:pPr/>
                      <a:t>[CELLRANGE]</a:t>
                    </a:fld>
                    <a:r>
                      <a:rPr lang="es-CO" baseline="0"/>
                      <a:t>
</a:t>
                    </a:r>
                    <a:fld id="{1BABC384-3D6D-4C0A-856F-172EB914760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984-4B43-9096-7022FBDE234E}"/>
                </c:ext>
              </c:extLst>
            </c:dLbl>
            <c:dLbl>
              <c:idx val="9"/>
              <c:tx>
                <c:rich>
                  <a:bodyPr/>
                  <a:lstStyle/>
                  <a:p>
                    <a:fld id="{305CD042-1CC5-46EC-8D12-64AE390D0CDB}" type="CELLRANGE">
                      <a:rPr lang="es-CO"/>
                      <a:pPr/>
                      <a:t>[CELLRANGE]</a:t>
                    </a:fld>
                    <a:r>
                      <a:rPr lang="es-CO" baseline="0"/>
                      <a:t>
</a:t>
                    </a:r>
                    <a:fld id="{42300374-0D01-4470-9C75-7766CC9C28D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984-4B43-9096-7022FBDE234E}"/>
                </c:ext>
              </c:extLst>
            </c:dLbl>
            <c:dLbl>
              <c:idx val="10"/>
              <c:tx>
                <c:rich>
                  <a:bodyPr/>
                  <a:lstStyle/>
                  <a:p>
                    <a:fld id="{179864F3-F712-4779-A9D0-B063485A1854}" type="CELLRANGE">
                      <a:rPr lang="es-CO"/>
                      <a:pPr/>
                      <a:t>[CELLRANGE]</a:t>
                    </a:fld>
                    <a:r>
                      <a:rPr lang="es-CO" baseline="0"/>
                      <a:t>
</a:t>
                    </a:r>
                    <a:fld id="{6C79F432-B18B-4F5D-8747-FD8685CCED3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984-4B43-9096-7022FBDE234E}"/>
                </c:ext>
              </c:extLst>
            </c:dLbl>
            <c:dLbl>
              <c:idx val="11"/>
              <c:tx>
                <c:rich>
                  <a:bodyPr/>
                  <a:lstStyle/>
                  <a:p>
                    <a:fld id="{600FA71C-A654-49B4-B166-2B6E9D1F1B70}" type="CELLRANGE">
                      <a:rPr lang="es-CO"/>
                      <a:pPr/>
                      <a:t>[CELLRANGE]</a:t>
                    </a:fld>
                    <a:r>
                      <a:rPr lang="es-CO" baseline="0"/>
                      <a:t>
</a:t>
                    </a:r>
                    <a:fld id="{CEDD60EB-D3E8-40EC-A8F4-ACF263A72CC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984-4B43-9096-7022FBDE234E}"/>
                </c:ext>
              </c:extLst>
            </c:dLbl>
            <c:dLbl>
              <c:idx val="12"/>
              <c:tx>
                <c:rich>
                  <a:bodyPr/>
                  <a:lstStyle/>
                  <a:p>
                    <a:fld id="{1A8ED846-5E96-4512-B0C5-FB9655A7D2F9}" type="CELLRANGE">
                      <a:rPr lang="es-CO"/>
                      <a:pPr/>
                      <a:t>[CELLRANGE]</a:t>
                    </a:fld>
                    <a:r>
                      <a:rPr lang="es-CO" baseline="0"/>
                      <a:t>
</a:t>
                    </a:r>
                    <a:fld id="{72D3BDF8-7948-48D7-B64C-0D8EE41E154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984-4B43-9096-7022FBDE234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'A. MatriculaTotal PregradoEdad'!$C$54:$O$54</c:f>
              <c:numCache>
                <c:formatCode>General</c:formatCode>
                <c:ptCount val="13"/>
                <c:pt idx="0">
                  <c:v>1</c:v>
                </c:pt>
                <c:pt idx="1">
                  <c:v>26</c:v>
                </c:pt>
                <c:pt idx="2">
                  <c:v>62</c:v>
                </c:pt>
                <c:pt idx="3">
                  <c:v>88</c:v>
                </c:pt>
                <c:pt idx="4">
                  <c:v>127</c:v>
                </c:pt>
                <c:pt idx="5">
                  <c:v>160</c:v>
                </c:pt>
                <c:pt idx="6">
                  <c:v>140</c:v>
                </c:pt>
                <c:pt idx="7">
                  <c:v>96</c:v>
                </c:pt>
                <c:pt idx="8">
                  <c:v>51</c:v>
                </c:pt>
                <c:pt idx="9">
                  <c:v>25</c:v>
                </c:pt>
                <c:pt idx="10">
                  <c:v>71</c:v>
                </c:pt>
                <c:pt idx="11">
                  <c:v>15</c:v>
                </c:pt>
                <c:pt idx="12">
                  <c:v>28</c:v>
                </c:pt>
              </c:numCache>
            </c:numRef>
          </c:val>
          <c:extLst>
            <c:ext xmlns:c15="http://schemas.microsoft.com/office/drawing/2012/chart" uri="{02D57815-91ED-43cb-92C2-25804820EDAC}">
              <c15:datalabelsRange>
                <c15:f>'A. MatriculaTotal PregradoEdad'!$C$55:$O$55</c15:f>
                <c15:dlblRangeCache>
                  <c:ptCount val="13"/>
                  <c:pt idx="0">
                    <c:v>0%</c:v>
                  </c:pt>
                  <c:pt idx="1">
                    <c:v>3%</c:v>
                  </c:pt>
                  <c:pt idx="2">
                    <c:v>7%</c:v>
                  </c:pt>
                  <c:pt idx="3">
                    <c:v>10%</c:v>
                  </c:pt>
                  <c:pt idx="4">
                    <c:v>14%</c:v>
                  </c:pt>
                  <c:pt idx="5">
                    <c:v>18%</c:v>
                  </c:pt>
                  <c:pt idx="6">
                    <c:v>16%</c:v>
                  </c:pt>
                  <c:pt idx="7">
                    <c:v>11%</c:v>
                  </c:pt>
                  <c:pt idx="8">
                    <c:v>6%</c:v>
                  </c:pt>
                  <c:pt idx="9">
                    <c:v>3%</c:v>
                  </c:pt>
                  <c:pt idx="10">
                    <c:v>8%</c:v>
                  </c:pt>
                  <c:pt idx="11">
                    <c:v>2%</c:v>
                  </c:pt>
                  <c:pt idx="12">
                    <c:v>3%</c:v>
                  </c:pt>
                </c15:dlblRangeCache>
              </c15:datalabelsRange>
            </c:ext>
            <c:ext xmlns:c16="http://schemas.microsoft.com/office/drawing/2014/chart" uri="{C3380CC4-5D6E-409C-BE32-E72D297353CC}">
              <c16:uniqueId val="{0000000D-CE52-449F-BBFD-426B9461B3EE}"/>
            </c:ext>
          </c:extLst>
        </c:ser>
        <c:ser>
          <c:idx val="1"/>
          <c:order val="1"/>
          <c:tx>
            <c:v>Semestre B</c:v>
          </c:tx>
          <c:spPr>
            <a:solidFill>
              <a:schemeClr val="accent4">
                <a:lumMod val="60000"/>
                <a:lumOff val="40000"/>
              </a:schemeClr>
            </a:solidFill>
            <a:ln>
              <a:noFill/>
            </a:ln>
            <a:effectLst/>
            <a:sp3d/>
          </c:spPr>
          <c:invertIfNegative val="0"/>
          <c:dLbls>
            <c:dLbl>
              <c:idx val="0"/>
              <c:tx>
                <c:rich>
                  <a:bodyPr/>
                  <a:lstStyle/>
                  <a:p>
                    <a:fld id="{FE5A23EB-8332-49C6-BDD0-C36531824076}" type="CELLRANGE">
                      <a:rPr lang="es-CO"/>
                      <a:pPr/>
                      <a:t>[CELLRANGE]</a:t>
                    </a:fld>
                    <a:r>
                      <a:rPr lang="es-CO" baseline="0"/>
                      <a:t>
</a:t>
                    </a:r>
                    <a:fld id="{AEE882E6-01F0-4DC5-BEE8-6794EFE0276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984-4B43-9096-7022FBDE234E}"/>
                </c:ext>
              </c:extLst>
            </c:dLbl>
            <c:dLbl>
              <c:idx val="1"/>
              <c:tx>
                <c:rich>
                  <a:bodyPr/>
                  <a:lstStyle/>
                  <a:p>
                    <a:fld id="{0A297FAB-6A31-4DE5-9633-2B49A0C8D908}" type="CELLRANGE">
                      <a:rPr lang="es-CO"/>
                      <a:pPr/>
                      <a:t>[CELLRANGE]</a:t>
                    </a:fld>
                    <a:r>
                      <a:rPr lang="es-CO" baseline="0"/>
                      <a:t>
</a:t>
                    </a:r>
                    <a:fld id="{9FF5DE94-15EB-4D5B-941B-EE4FB4CFE2F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984-4B43-9096-7022FBDE234E}"/>
                </c:ext>
              </c:extLst>
            </c:dLbl>
            <c:dLbl>
              <c:idx val="2"/>
              <c:tx>
                <c:rich>
                  <a:bodyPr/>
                  <a:lstStyle/>
                  <a:p>
                    <a:fld id="{F0045159-9B9D-444A-9110-A26CB95A1E70}" type="CELLRANGE">
                      <a:rPr lang="es-CO"/>
                      <a:pPr/>
                      <a:t>[CELLRANGE]</a:t>
                    </a:fld>
                    <a:r>
                      <a:rPr lang="es-CO" baseline="0"/>
                      <a:t>
</a:t>
                    </a:r>
                    <a:fld id="{237D6A03-671E-4488-8A4F-9F8D7046DE6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6984-4B43-9096-7022FBDE234E}"/>
                </c:ext>
              </c:extLst>
            </c:dLbl>
            <c:dLbl>
              <c:idx val="3"/>
              <c:tx>
                <c:rich>
                  <a:bodyPr/>
                  <a:lstStyle/>
                  <a:p>
                    <a:fld id="{FE88B6A2-5DB3-4050-9063-9F72373E2ABB}" type="CELLRANGE">
                      <a:rPr lang="es-CO"/>
                      <a:pPr/>
                      <a:t>[CELLRANGE]</a:t>
                    </a:fld>
                    <a:r>
                      <a:rPr lang="es-CO" baseline="0"/>
                      <a:t>
</a:t>
                    </a:r>
                    <a:fld id="{A3965C2A-AF09-43A3-A12A-59CC7FD9104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6984-4B43-9096-7022FBDE234E}"/>
                </c:ext>
              </c:extLst>
            </c:dLbl>
            <c:dLbl>
              <c:idx val="4"/>
              <c:tx>
                <c:rich>
                  <a:bodyPr/>
                  <a:lstStyle/>
                  <a:p>
                    <a:fld id="{0741DF05-FA6F-478A-B79F-A3091B330253}" type="CELLRANGE">
                      <a:rPr lang="es-CO"/>
                      <a:pPr/>
                      <a:t>[CELLRANGE]</a:t>
                    </a:fld>
                    <a:r>
                      <a:rPr lang="es-CO" baseline="0"/>
                      <a:t>
</a:t>
                    </a:r>
                    <a:fld id="{0FB375F6-FDD0-48B8-9641-39F3973121C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6984-4B43-9096-7022FBDE234E}"/>
                </c:ext>
              </c:extLst>
            </c:dLbl>
            <c:dLbl>
              <c:idx val="5"/>
              <c:tx>
                <c:rich>
                  <a:bodyPr/>
                  <a:lstStyle/>
                  <a:p>
                    <a:fld id="{643F9DCF-8305-4CAC-A618-48453DC3E654}" type="CELLRANGE">
                      <a:rPr lang="es-CO"/>
                      <a:pPr/>
                      <a:t>[CELLRANGE]</a:t>
                    </a:fld>
                    <a:r>
                      <a:rPr lang="es-CO" baseline="0"/>
                      <a:t>
</a:t>
                    </a:r>
                    <a:fld id="{37F63164-4381-4995-8774-C2781F354FE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6984-4B43-9096-7022FBDE234E}"/>
                </c:ext>
              </c:extLst>
            </c:dLbl>
            <c:dLbl>
              <c:idx val="6"/>
              <c:tx>
                <c:rich>
                  <a:bodyPr/>
                  <a:lstStyle/>
                  <a:p>
                    <a:fld id="{B0CCAF2C-1E23-4620-B26B-0CE0B91E32B3}" type="CELLRANGE">
                      <a:rPr lang="es-CO"/>
                      <a:pPr/>
                      <a:t>[CELLRANGE]</a:t>
                    </a:fld>
                    <a:r>
                      <a:rPr lang="es-CO" baseline="0"/>
                      <a:t>
</a:t>
                    </a:r>
                    <a:fld id="{CFE8D30C-A416-496A-98B8-A788C7D7C59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6984-4B43-9096-7022FBDE234E}"/>
                </c:ext>
              </c:extLst>
            </c:dLbl>
            <c:dLbl>
              <c:idx val="7"/>
              <c:tx>
                <c:rich>
                  <a:bodyPr/>
                  <a:lstStyle/>
                  <a:p>
                    <a:fld id="{C773428C-FECB-4C5D-AE18-19A35834BEA2}" type="CELLRANGE">
                      <a:rPr lang="es-CO"/>
                      <a:pPr/>
                      <a:t>[CELLRANGE]</a:t>
                    </a:fld>
                    <a:r>
                      <a:rPr lang="es-CO" baseline="0"/>
                      <a:t>
</a:t>
                    </a:r>
                    <a:fld id="{E08E7ADD-6F39-4FA5-AF6A-B0B44B0CABE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6984-4B43-9096-7022FBDE234E}"/>
                </c:ext>
              </c:extLst>
            </c:dLbl>
            <c:dLbl>
              <c:idx val="8"/>
              <c:tx>
                <c:rich>
                  <a:bodyPr/>
                  <a:lstStyle/>
                  <a:p>
                    <a:fld id="{9A7F8D36-DAD8-4F8A-B737-704F8B27072A}" type="CELLRANGE">
                      <a:rPr lang="es-CO"/>
                      <a:pPr/>
                      <a:t>[CELLRANGE]</a:t>
                    </a:fld>
                    <a:r>
                      <a:rPr lang="es-CO" baseline="0"/>
                      <a:t>
</a:t>
                    </a:r>
                    <a:fld id="{5A6E43D5-7857-48BF-81E0-0C5F56749E5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6984-4B43-9096-7022FBDE234E}"/>
                </c:ext>
              </c:extLst>
            </c:dLbl>
            <c:dLbl>
              <c:idx val="9"/>
              <c:tx>
                <c:rich>
                  <a:bodyPr/>
                  <a:lstStyle/>
                  <a:p>
                    <a:fld id="{EA33ECD3-F5AF-44E8-BA6E-B77F39367F2C}" type="CELLRANGE">
                      <a:rPr lang="es-CO"/>
                      <a:pPr/>
                      <a:t>[CELLRANGE]</a:t>
                    </a:fld>
                    <a:r>
                      <a:rPr lang="es-CO" baseline="0"/>
                      <a:t>
</a:t>
                    </a:r>
                    <a:fld id="{E8CD8DD0-FAC8-43E7-A500-D4E42D9DBF3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6984-4B43-9096-7022FBDE234E}"/>
                </c:ext>
              </c:extLst>
            </c:dLbl>
            <c:dLbl>
              <c:idx val="10"/>
              <c:tx>
                <c:rich>
                  <a:bodyPr/>
                  <a:lstStyle/>
                  <a:p>
                    <a:fld id="{27BD877E-2529-48E9-B054-DC4ABC491D4F}" type="CELLRANGE">
                      <a:rPr lang="es-CO"/>
                      <a:pPr/>
                      <a:t>[CELLRANGE]</a:t>
                    </a:fld>
                    <a:r>
                      <a:rPr lang="es-CO" baseline="0"/>
                      <a:t>
</a:t>
                    </a:r>
                    <a:fld id="{8FEBAD49-5072-4C21-AC59-B9B6EE8B30B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6984-4B43-9096-7022FBDE234E}"/>
                </c:ext>
              </c:extLst>
            </c:dLbl>
            <c:dLbl>
              <c:idx val="11"/>
              <c:tx>
                <c:rich>
                  <a:bodyPr/>
                  <a:lstStyle/>
                  <a:p>
                    <a:fld id="{875A3719-6306-4E8E-B402-18A478CD197C}" type="CELLRANGE">
                      <a:rPr lang="es-CO"/>
                      <a:pPr/>
                      <a:t>[CELLRANGE]</a:t>
                    </a:fld>
                    <a:r>
                      <a:rPr lang="es-CO" baseline="0"/>
                      <a:t>
</a:t>
                    </a:r>
                    <a:fld id="{1BD91890-03F1-4D6A-BD00-91A145316F1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6984-4B43-9096-7022FBDE234E}"/>
                </c:ext>
              </c:extLst>
            </c:dLbl>
            <c:dLbl>
              <c:idx val="12"/>
              <c:tx>
                <c:rich>
                  <a:bodyPr/>
                  <a:lstStyle/>
                  <a:p>
                    <a:fld id="{676A12AA-A0A2-4D85-BABB-6360077D5920}" type="CELLRANGE">
                      <a:rPr lang="es-CO"/>
                      <a:pPr/>
                      <a:t>[CELLRANGE]</a:t>
                    </a:fld>
                    <a:r>
                      <a:rPr lang="es-CO" baseline="0"/>
                      <a:t>
</a:t>
                    </a:r>
                    <a:fld id="{6BD569D8-1FE2-45AC-B2C1-0C2F1EDB91F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6984-4B43-9096-7022FBDE234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MatriculaTotal PregradoEdad'!$C$54:$O$54</c:f>
              <c:numCache>
                <c:formatCode>General</c:formatCode>
                <c:ptCount val="13"/>
                <c:pt idx="0">
                  <c:v>0</c:v>
                </c:pt>
                <c:pt idx="1">
                  <c:v>1</c:v>
                </c:pt>
                <c:pt idx="2">
                  <c:v>30</c:v>
                </c:pt>
                <c:pt idx="3">
                  <c:v>72</c:v>
                </c:pt>
                <c:pt idx="4">
                  <c:v>101</c:v>
                </c:pt>
                <c:pt idx="5">
                  <c:v>129</c:v>
                </c:pt>
                <c:pt idx="6">
                  <c:v>150</c:v>
                </c:pt>
                <c:pt idx="7">
                  <c:v>128</c:v>
                </c:pt>
                <c:pt idx="8">
                  <c:v>85</c:v>
                </c:pt>
                <c:pt idx="9">
                  <c:v>40</c:v>
                </c:pt>
                <c:pt idx="10">
                  <c:v>64</c:v>
                </c:pt>
                <c:pt idx="11">
                  <c:v>21</c:v>
                </c:pt>
                <c:pt idx="12">
                  <c:v>28</c:v>
                </c:pt>
              </c:numCache>
            </c:numRef>
          </c:val>
          <c:extLst>
            <c:ext xmlns:c15="http://schemas.microsoft.com/office/drawing/2012/chart" uri="{02D57815-91ED-43cb-92C2-25804820EDAC}">
              <c15:datalabelsRange>
                <c15:f>'B. MatriculaTotal PregradoEdad'!$C$55:$O$55</c15:f>
                <c15:dlblRangeCache>
                  <c:ptCount val="13"/>
                  <c:pt idx="0">
                    <c:v>0%</c:v>
                  </c:pt>
                  <c:pt idx="1">
                    <c:v>0%</c:v>
                  </c:pt>
                  <c:pt idx="2">
                    <c:v>4%</c:v>
                  </c:pt>
                  <c:pt idx="3">
                    <c:v>8%</c:v>
                  </c:pt>
                  <c:pt idx="4">
                    <c:v>12%</c:v>
                  </c:pt>
                  <c:pt idx="5">
                    <c:v>15%</c:v>
                  </c:pt>
                  <c:pt idx="6">
                    <c:v>18%</c:v>
                  </c:pt>
                  <c:pt idx="7">
                    <c:v>15%</c:v>
                  </c:pt>
                  <c:pt idx="8">
                    <c:v>10%</c:v>
                  </c:pt>
                  <c:pt idx="9">
                    <c:v>5%</c:v>
                  </c:pt>
                  <c:pt idx="10">
                    <c:v>8%</c:v>
                  </c:pt>
                  <c:pt idx="11">
                    <c:v>2%</c:v>
                  </c:pt>
                  <c:pt idx="12">
                    <c:v>3%</c:v>
                  </c:pt>
                </c15:dlblRangeCache>
              </c15:datalabelsRange>
            </c:ext>
            <c:ext xmlns:c16="http://schemas.microsoft.com/office/drawing/2014/chart" uri="{C3380CC4-5D6E-409C-BE32-E72D297353CC}">
              <c16:uniqueId val="{0000001B-CE52-449F-BBFD-426B9461B3EE}"/>
            </c:ext>
          </c:extLst>
        </c:ser>
        <c:dLbls>
          <c:showLegendKey val="0"/>
          <c:showVal val="1"/>
          <c:showCatName val="0"/>
          <c:showSerName val="0"/>
          <c:showPercent val="0"/>
          <c:showBubbleSize val="0"/>
        </c:dLbls>
        <c:gapWidth val="20"/>
        <c:shape val="box"/>
        <c:axId val="100922112"/>
        <c:axId val="100923648"/>
        <c:axId val="0"/>
      </c:bar3DChart>
      <c:catAx>
        <c:axId val="1009221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0923648"/>
        <c:crosses val="autoZero"/>
        <c:auto val="1"/>
        <c:lblAlgn val="ctr"/>
        <c:lblOffset val="100"/>
        <c:tickLblSkip val="1"/>
        <c:noMultiLvlLbl val="0"/>
      </c:catAx>
      <c:valAx>
        <c:axId val="10092364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0922112"/>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7726276461376484"/>
          <c:y val="8.9058167451509004E-2"/>
          <c:w val="6.8391996364072352E-2"/>
          <c:h val="9.069130036357002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0"/>
          <c:order val="0"/>
          <c:tx>
            <c:v>Semestre A</c:v>
          </c:tx>
          <c:spPr>
            <a:solidFill>
              <a:schemeClr val="bg2">
                <a:lumMod val="75000"/>
              </a:schemeClr>
            </a:solidFill>
            <a:ln>
              <a:noFill/>
            </a:ln>
            <a:effectLst/>
            <a:sp3d/>
          </c:spPr>
          <c:invertIfNegative val="0"/>
          <c:dLbls>
            <c:dLbl>
              <c:idx val="0"/>
              <c:tx>
                <c:rich>
                  <a:bodyPr/>
                  <a:lstStyle/>
                  <a:p>
                    <a:fld id="{84CC82BF-6257-45D5-8F53-D1981ECF8DEA}" type="CELLRANGE">
                      <a:rPr lang="es-CO"/>
                      <a:pPr/>
                      <a:t>[CELLRANGE]</a:t>
                    </a:fld>
                    <a:r>
                      <a:rPr lang="es-CO" baseline="0"/>
                      <a:t>
</a:t>
                    </a:r>
                    <a:fld id="{60BB8ADF-0D40-411B-9A15-0B427D6B158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C44E-4C22-98EC-30836DA890D7}"/>
                </c:ext>
              </c:extLst>
            </c:dLbl>
            <c:dLbl>
              <c:idx val="1"/>
              <c:tx>
                <c:rich>
                  <a:bodyPr/>
                  <a:lstStyle/>
                  <a:p>
                    <a:fld id="{7CFEDA8D-0C3F-49F6-B20C-E092CCCA4BFB}" type="CELLRANGE">
                      <a:rPr lang="es-CO"/>
                      <a:pPr/>
                      <a:t>[CELLRANGE]</a:t>
                    </a:fld>
                    <a:r>
                      <a:rPr lang="es-CO" baseline="0"/>
                      <a:t>
</a:t>
                    </a:r>
                    <a:fld id="{AB8F343C-0FBD-4618-ADDD-F9484AFCB90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C44E-4C22-98EC-30836DA890D7}"/>
                </c:ext>
              </c:extLst>
            </c:dLbl>
            <c:dLbl>
              <c:idx val="2"/>
              <c:tx>
                <c:rich>
                  <a:bodyPr/>
                  <a:lstStyle/>
                  <a:p>
                    <a:fld id="{6109D8D8-F9D4-471F-BD69-057719A8CC01}" type="CELLRANGE">
                      <a:rPr lang="es-CO"/>
                      <a:pPr/>
                      <a:t>[CELLRANGE]</a:t>
                    </a:fld>
                    <a:r>
                      <a:rPr lang="es-CO" baseline="0"/>
                      <a:t>
</a:t>
                    </a:r>
                    <a:fld id="{0B5EBC9C-3584-4E0E-A8EA-7FD29D4A57F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C44E-4C22-98EC-30836DA890D7}"/>
                </c:ext>
              </c:extLst>
            </c:dLbl>
            <c:dLbl>
              <c:idx val="3"/>
              <c:tx>
                <c:rich>
                  <a:bodyPr/>
                  <a:lstStyle/>
                  <a:p>
                    <a:fld id="{21619AD5-EF01-4C44-A561-3CB28F1FFE88}" type="CELLRANGE">
                      <a:rPr lang="es-CO"/>
                      <a:pPr/>
                      <a:t>[CELLRANGE]</a:t>
                    </a:fld>
                    <a:r>
                      <a:rPr lang="es-CO" baseline="0"/>
                      <a:t>
</a:t>
                    </a:r>
                    <a:fld id="{BD22552C-A4CA-4729-93C7-55BC222ED91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44E-4C22-98EC-30836DA890D7}"/>
                </c:ext>
              </c:extLst>
            </c:dLbl>
            <c:dLbl>
              <c:idx val="4"/>
              <c:tx>
                <c:rich>
                  <a:bodyPr/>
                  <a:lstStyle/>
                  <a:p>
                    <a:fld id="{1BC08B10-B4C0-4517-A917-8536E86F139B}" type="CELLRANGE">
                      <a:rPr lang="es-CO"/>
                      <a:pPr/>
                      <a:t>[CELLRANGE]</a:t>
                    </a:fld>
                    <a:r>
                      <a:rPr lang="es-CO" baseline="0"/>
                      <a:t>
</a:t>
                    </a:r>
                    <a:fld id="{1DE4DF5D-284E-4A9B-8FFD-9998E4819D2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C44E-4C22-98EC-30836DA890D7}"/>
                </c:ext>
              </c:extLst>
            </c:dLbl>
            <c:dLbl>
              <c:idx val="5"/>
              <c:tx>
                <c:rich>
                  <a:bodyPr/>
                  <a:lstStyle/>
                  <a:p>
                    <a:fld id="{AE3A1FAD-937C-4C82-B80D-5BDC0D0DFD44}" type="CELLRANGE">
                      <a:rPr lang="es-CO"/>
                      <a:pPr/>
                      <a:t>[CELLRANGE]</a:t>
                    </a:fld>
                    <a:r>
                      <a:rPr lang="es-CO" baseline="0"/>
                      <a:t>
</a:t>
                    </a:r>
                    <a:fld id="{EC9ABB70-EE74-40AB-9013-19F1A46A2F2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C44E-4C22-98EC-30836DA890D7}"/>
                </c:ext>
              </c:extLst>
            </c:dLbl>
            <c:dLbl>
              <c:idx val="6"/>
              <c:tx>
                <c:rich>
                  <a:bodyPr/>
                  <a:lstStyle/>
                  <a:p>
                    <a:fld id="{C62DA4B3-44B5-4D56-AF27-B217E260EE4E}" type="CELLRANGE">
                      <a:rPr lang="es-CO"/>
                      <a:pPr/>
                      <a:t>[CELLRANGE]</a:t>
                    </a:fld>
                    <a:r>
                      <a:rPr lang="es-CO" baseline="0"/>
                      <a:t>
</a:t>
                    </a:r>
                    <a:fld id="{A64928A7-9C2B-4A62-8EB6-E35A03AEB10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C44E-4C22-98EC-30836DA890D7}"/>
                </c:ext>
              </c:extLst>
            </c:dLbl>
            <c:dLbl>
              <c:idx val="7"/>
              <c:tx>
                <c:rich>
                  <a:bodyPr/>
                  <a:lstStyle/>
                  <a:p>
                    <a:fld id="{C886B197-834E-4319-86B7-AEEBB10A1F91}" type="CELLRANGE">
                      <a:rPr lang="es-CO"/>
                      <a:pPr/>
                      <a:t>[CELLRANGE]</a:t>
                    </a:fld>
                    <a:r>
                      <a:rPr lang="es-CO" baseline="0"/>
                      <a:t>
</a:t>
                    </a:r>
                    <a:fld id="{C9122442-1169-4014-83AF-C8B6FCBBCFE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C44E-4C22-98EC-30836DA890D7}"/>
                </c:ext>
              </c:extLst>
            </c:dLbl>
            <c:dLbl>
              <c:idx val="8"/>
              <c:tx>
                <c:rich>
                  <a:bodyPr/>
                  <a:lstStyle/>
                  <a:p>
                    <a:fld id="{E1B64790-8749-40AC-AFA1-983D1FF9570C}" type="CELLRANGE">
                      <a:rPr lang="es-CO"/>
                      <a:pPr/>
                      <a:t>[CELLRANGE]</a:t>
                    </a:fld>
                    <a:r>
                      <a:rPr lang="es-CO" baseline="0"/>
                      <a:t>
</a:t>
                    </a:r>
                    <a:fld id="{3B375851-1D6D-4800-9DEB-29983DCFF87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C44E-4C22-98EC-30836DA890D7}"/>
                </c:ext>
              </c:extLst>
            </c:dLbl>
            <c:dLbl>
              <c:idx val="9"/>
              <c:tx>
                <c:rich>
                  <a:bodyPr/>
                  <a:lstStyle/>
                  <a:p>
                    <a:fld id="{7E9069F3-8BE0-4F51-A903-5C3AAE07CF31}" type="CELLRANGE">
                      <a:rPr lang="es-CO"/>
                      <a:pPr/>
                      <a:t>[CELLRANGE]</a:t>
                    </a:fld>
                    <a:r>
                      <a:rPr lang="es-CO" baseline="0"/>
                      <a:t>
</a:t>
                    </a:r>
                    <a:fld id="{E987616C-8225-4B99-AC9A-42894C6941B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C44E-4C22-98EC-30836DA890D7}"/>
                </c:ext>
              </c:extLst>
            </c:dLbl>
            <c:dLbl>
              <c:idx val="10"/>
              <c:tx>
                <c:rich>
                  <a:bodyPr/>
                  <a:lstStyle/>
                  <a:p>
                    <a:fld id="{A4D80FCA-1B7E-4E00-A550-BB9E678272CD}" type="CELLRANGE">
                      <a:rPr lang="es-CO"/>
                      <a:pPr/>
                      <a:t>[CELLRANGE]</a:t>
                    </a:fld>
                    <a:r>
                      <a:rPr lang="es-CO" baseline="0"/>
                      <a:t>
</a:t>
                    </a:r>
                    <a:fld id="{FB5B5320-1309-488B-9DAD-193C2CFA589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C44E-4C22-98EC-30836DA890D7}"/>
                </c:ext>
              </c:extLst>
            </c:dLbl>
            <c:dLbl>
              <c:idx val="11"/>
              <c:tx>
                <c:rich>
                  <a:bodyPr/>
                  <a:lstStyle/>
                  <a:p>
                    <a:fld id="{AC9FBFF8-6134-4322-9CB6-554CE7C9F959}" type="CELLRANGE">
                      <a:rPr lang="es-CO"/>
                      <a:pPr/>
                      <a:t>[CELLRANGE]</a:t>
                    </a:fld>
                    <a:r>
                      <a:rPr lang="es-CO" baseline="0"/>
                      <a:t>
</a:t>
                    </a:r>
                    <a:fld id="{7FDDD0C2-0657-44DB-9C82-A8C01D857BD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44E-4C22-98EC-30836DA890D7}"/>
                </c:ext>
              </c:extLst>
            </c:dLbl>
            <c:dLbl>
              <c:idx val="12"/>
              <c:tx>
                <c:rich>
                  <a:bodyPr/>
                  <a:lstStyle/>
                  <a:p>
                    <a:fld id="{C92470B5-DAC4-4FB5-8403-AD85FA1D51AC}" type="CELLRANGE">
                      <a:rPr lang="es-CO"/>
                      <a:pPr/>
                      <a:t>[CELLRANGE]</a:t>
                    </a:fld>
                    <a:r>
                      <a:rPr lang="es-CO" baseline="0"/>
                      <a:t>
</a:t>
                    </a:r>
                    <a:fld id="{76D3C447-4FAC-4FA7-A35C-9CAE86042C7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C44E-4C22-98EC-30836DA890D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'A. MatriculaTotal PregradoEdad'!$C$61:$O$61</c:f>
              <c:numCache>
                <c:formatCode>General</c:formatCode>
                <c:ptCount val="13"/>
                <c:pt idx="0">
                  <c:v>0</c:v>
                </c:pt>
                <c:pt idx="1">
                  <c:v>17</c:v>
                </c:pt>
                <c:pt idx="2">
                  <c:v>74</c:v>
                </c:pt>
                <c:pt idx="3">
                  <c:v>99</c:v>
                </c:pt>
                <c:pt idx="4">
                  <c:v>102</c:v>
                </c:pt>
                <c:pt idx="5">
                  <c:v>78</c:v>
                </c:pt>
                <c:pt idx="6">
                  <c:v>71</c:v>
                </c:pt>
                <c:pt idx="7">
                  <c:v>54</c:v>
                </c:pt>
                <c:pt idx="8">
                  <c:v>38</c:v>
                </c:pt>
                <c:pt idx="9">
                  <c:v>28</c:v>
                </c:pt>
                <c:pt idx="10">
                  <c:v>51</c:v>
                </c:pt>
                <c:pt idx="11">
                  <c:v>12</c:v>
                </c:pt>
                <c:pt idx="12">
                  <c:v>14</c:v>
                </c:pt>
              </c:numCache>
            </c:numRef>
          </c:val>
          <c:extLst>
            <c:ext xmlns:c15="http://schemas.microsoft.com/office/drawing/2012/chart" uri="{02D57815-91ED-43cb-92C2-25804820EDAC}">
              <c15:datalabelsRange>
                <c15:f>'A. MatriculaTotal PregradoEdad'!$C$62:$O$62</c15:f>
                <c15:dlblRangeCache>
                  <c:ptCount val="13"/>
                  <c:pt idx="0">
                    <c:v>0%</c:v>
                  </c:pt>
                  <c:pt idx="1">
                    <c:v>3%</c:v>
                  </c:pt>
                  <c:pt idx="2">
                    <c:v>12%</c:v>
                  </c:pt>
                  <c:pt idx="3">
                    <c:v>16%</c:v>
                  </c:pt>
                  <c:pt idx="4">
                    <c:v>16%</c:v>
                  </c:pt>
                  <c:pt idx="5">
                    <c:v>12%</c:v>
                  </c:pt>
                  <c:pt idx="6">
                    <c:v>11%</c:v>
                  </c:pt>
                  <c:pt idx="7">
                    <c:v>8%</c:v>
                  </c:pt>
                  <c:pt idx="8">
                    <c:v>6%</c:v>
                  </c:pt>
                  <c:pt idx="9">
                    <c:v>4%</c:v>
                  </c:pt>
                  <c:pt idx="10">
                    <c:v>8%</c:v>
                  </c:pt>
                  <c:pt idx="11">
                    <c:v>2%</c:v>
                  </c:pt>
                  <c:pt idx="12">
                    <c:v>2%</c:v>
                  </c:pt>
                </c15:dlblRangeCache>
              </c15:datalabelsRange>
            </c:ext>
            <c:ext xmlns:c16="http://schemas.microsoft.com/office/drawing/2014/chart" uri="{C3380CC4-5D6E-409C-BE32-E72D297353CC}">
              <c16:uniqueId val="{0000000D-CF79-4CBF-9906-4B062950AB24}"/>
            </c:ext>
          </c:extLst>
        </c:ser>
        <c:ser>
          <c:idx val="1"/>
          <c:order val="1"/>
          <c:tx>
            <c:v>Semestre B</c:v>
          </c:tx>
          <c:spPr>
            <a:solidFill>
              <a:schemeClr val="accent6">
                <a:lumMod val="60000"/>
                <a:lumOff val="40000"/>
              </a:schemeClr>
            </a:solidFill>
            <a:ln>
              <a:noFill/>
            </a:ln>
            <a:effectLst/>
            <a:sp3d/>
          </c:spPr>
          <c:invertIfNegative val="0"/>
          <c:dLbls>
            <c:dLbl>
              <c:idx val="0"/>
              <c:tx>
                <c:rich>
                  <a:bodyPr/>
                  <a:lstStyle/>
                  <a:p>
                    <a:fld id="{3105E18A-4FF5-4771-BBAE-494933681C9D}" type="CELLRANGE">
                      <a:rPr lang="es-CO"/>
                      <a:pPr/>
                      <a:t>[CELLRANGE]</a:t>
                    </a:fld>
                    <a:r>
                      <a:rPr lang="es-CO" baseline="0"/>
                      <a:t>
</a:t>
                    </a:r>
                    <a:fld id="{92FBFCF3-3337-42CC-BA16-40F845A86F9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C44E-4C22-98EC-30836DA890D7}"/>
                </c:ext>
              </c:extLst>
            </c:dLbl>
            <c:dLbl>
              <c:idx val="1"/>
              <c:tx>
                <c:rich>
                  <a:bodyPr/>
                  <a:lstStyle/>
                  <a:p>
                    <a:fld id="{C15DFCA2-EEB0-4132-848E-3220873B82EC}" type="CELLRANGE">
                      <a:rPr lang="es-CO"/>
                      <a:pPr/>
                      <a:t>[CELLRANGE]</a:t>
                    </a:fld>
                    <a:r>
                      <a:rPr lang="es-CO" baseline="0"/>
                      <a:t>
</a:t>
                    </a:r>
                    <a:fld id="{BBB3FC6A-A53B-40A1-83E8-89909A53CE7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C44E-4C22-98EC-30836DA890D7}"/>
                </c:ext>
              </c:extLst>
            </c:dLbl>
            <c:dLbl>
              <c:idx val="2"/>
              <c:tx>
                <c:rich>
                  <a:bodyPr/>
                  <a:lstStyle/>
                  <a:p>
                    <a:fld id="{58D898D7-5E2B-490A-8B40-0490D7A1B96F}" type="CELLRANGE">
                      <a:rPr lang="es-CO"/>
                      <a:pPr/>
                      <a:t>[CELLRANGE]</a:t>
                    </a:fld>
                    <a:r>
                      <a:rPr lang="es-CO" baseline="0"/>
                      <a:t>
</a:t>
                    </a:r>
                    <a:fld id="{DD076068-EE16-459A-A0F5-2E6499B6FEC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C44E-4C22-98EC-30836DA890D7}"/>
                </c:ext>
              </c:extLst>
            </c:dLbl>
            <c:dLbl>
              <c:idx val="3"/>
              <c:tx>
                <c:rich>
                  <a:bodyPr/>
                  <a:lstStyle/>
                  <a:p>
                    <a:fld id="{D0DCE1B3-91CB-4A9D-B01F-AEE0A1902DFE}" type="CELLRANGE">
                      <a:rPr lang="es-CO"/>
                      <a:pPr/>
                      <a:t>[CELLRANGE]</a:t>
                    </a:fld>
                    <a:r>
                      <a:rPr lang="es-CO" baseline="0"/>
                      <a:t>
</a:t>
                    </a:r>
                    <a:fld id="{43138E62-F650-4831-B514-5663ECFFB55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C44E-4C22-98EC-30836DA890D7}"/>
                </c:ext>
              </c:extLst>
            </c:dLbl>
            <c:dLbl>
              <c:idx val="4"/>
              <c:tx>
                <c:rich>
                  <a:bodyPr/>
                  <a:lstStyle/>
                  <a:p>
                    <a:fld id="{CB99CDF5-2526-4EAD-B2C7-BAA935394C72}" type="CELLRANGE">
                      <a:rPr lang="es-CO"/>
                      <a:pPr/>
                      <a:t>[CELLRANGE]</a:t>
                    </a:fld>
                    <a:r>
                      <a:rPr lang="es-CO" baseline="0"/>
                      <a:t>
</a:t>
                    </a:r>
                    <a:fld id="{804E9405-4BE4-4E62-9807-3D2A54CDAE2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C44E-4C22-98EC-30836DA890D7}"/>
                </c:ext>
              </c:extLst>
            </c:dLbl>
            <c:dLbl>
              <c:idx val="5"/>
              <c:tx>
                <c:rich>
                  <a:bodyPr/>
                  <a:lstStyle/>
                  <a:p>
                    <a:fld id="{6937451C-25E5-4C0C-8156-AF71E8F421B4}" type="CELLRANGE">
                      <a:rPr lang="es-CO"/>
                      <a:pPr/>
                      <a:t>[CELLRANGE]</a:t>
                    </a:fld>
                    <a:r>
                      <a:rPr lang="es-CO" baseline="0"/>
                      <a:t>
</a:t>
                    </a:r>
                    <a:fld id="{6B103CBA-EC8A-408E-86D5-427655C7787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C44E-4C22-98EC-30836DA890D7}"/>
                </c:ext>
              </c:extLst>
            </c:dLbl>
            <c:dLbl>
              <c:idx val="6"/>
              <c:tx>
                <c:rich>
                  <a:bodyPr/>
                  <a:lstStyle/>
                  <a:p>
                    <a:fld id="{62931A1A-11E9-4A71-A1EA-B045205E8196}" type="CELLRANGE">
                      <a:rPr lang="es-CO"/>
                      <a:pPr/>
                      <a:t>[CELLRANGE]</a:t>
                    </a:fld>
                    <a:r>
                      <a:rPr lang="es-CO" baseline="0"/>
                      <a:t>
</a:t>
                    </a:r>
                    <a:fld id="{F35A5B77-D8E7-49A6-A407-1223A7685F8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C44E-4C22-98EC-30836DA890D7}"/>
                </c:ext>
              </c:extLst>
            </c:dLbl>
            <c:dLbl>
              <c:idx val="7"/>
              <c:tx>
                <c:rich>
                  <a:bodyPr/>
                  <a:lstStyle/>
                  <a:p>
                    <a:fld id="{A91CED5D-FDD6-4859-B61F-EA699DA4E7EA}" type="CELLRANGE">
                      <a:rPr lang="es-CO"/>
                      <a:pPr/>
                      <a:t>[CELLRANGE]</a:t>
                    </a:fld>
                    <a:r>
                      <a:rPr lang="es-CO" baseline="0"/>
                      <a:t>
</a:t>
                    </a:r>
                    <a:fld id="{9AA36206-1008-4E28-973C-89AD8975165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C44E-4C22-98EC-30836DA890D7}"/>
                </c:ext>
              </c:extLst>
            </c:dLbl>
            <c:dLbl>
              <c:idx val="8"/>
              <c:tx>
                <c:rich>
                  <a:bodyPr/>
                  <a:lstStyle/>
                  <a:p>
                    <a:fld id="{E2FAF268-4AE6-493D-B0FD-E3EA5CDDBE91}" type="CELLRANGE">
                      <a:rPr lang="es-CO"/>
                      <a:pPr/>
                      <a:t>[CELLRANGE]</a:t>
                    </a:fld>
                    <a:r>
                      <a:rPr lang="es-CO" baseline="0"/>
                      <a:t>
</a:t>
                    </a:r>
                    <a:fld id="{AE623FF5-91BC-4158-A56A-D2783AED4F4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C44E-4C22-98EC-30836DA890D7}"/>
                </c:ext>
              </c:extLst>
            </c:dLbl>
            <c:dLbl>
              <c:idx val="9"/>
              <c:tx>
                <c:rich>
                  <a:bodyPr/>
                  <a:lstStyle/>
                  <a:p>
                    <a:fld id="{24FB127A-824C-4C0C-A194-67B81497455E}" type="CELLRANGE">
                      <a:rPr lang="es-CO"/>
                      <a:pPr/>
                      <a:t>[CELLRANGE]</a:t>
                    </a:fld>
                    <a:r>
                      <a:rPr lang="es-CO" baseline="0"/>
                      <a:t>
</a:t>
                    </a:r>
                    <a:fld id="{986B4384-DE13-4A04-A880-6E46094027B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C44E-4C22-98EC-30836DA890D7}"/>
                </c:ext>
              </c:extLst>
            </c:dLbl>
            <c:dLbl>
              <c:idx val="10"/>
              <c:tx>
                <c:rich>
                  <a:bodyPr/>
                  <a:lstStyle/>
                  <a:p>
                    <a:fld id="{537B9AE4-15E8-4266-B39A-8186E0AE2F9B}" type="CELLRANGE">
                      <a:rPr lang="es-CO"/>
                      <a:pPr/>
                      <a:t>[CELLRANGE]</a:t>
                    </a:fld>
                    <a:r>
                      <a:rPr lang="es-CO" baseline="0"/>
                      <a:t>
</a:t>
                    </a:r>
                    <a:fld id="{CF8B6A79-0FEA-48A6-A8FE-4E165565295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C44E-4C22-98EC-30836DA890D7}"/>
                </c:ext>
              </c:extLst>
            </c:dLbl>
            <c:dLbl>
              <c:idx val="11"/>
              <c:tx>
                <c:rich>
                  <a:bodyPr/>
                  <a:lstStyle/>
                  <a:p>
                    <a:fld id="{A9DF0827-A414-414B-B51B-C9CBD5AC2C6F}" type="CELLRANGE">
                      <a:rPr lang="es-CO"/>
                      <a:pPr/>
                      <a:t>[CELLRANGE]</a:t>
                    </a:fld>
                    <a:r>
                      <a:rPr lang="es-CO" baseline="0"/>
                      <a:t>
</a:t>
                    </a:r>
                    <a:fld id="{6A04F62B-AC73-438F-B6CB-E513019242C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C44E-4C22-98EC-30836DA890D7}"/>
                </c:ext>
              </c:extLst>
            </c:dLbl>
            <c:dLbl>
              <c:idx val="12"/>
              <c:tx>
                <c:rich>
                  <a:bodyPr/>
                  <a:lstStyle/>
                  <a:p>
                    <a:fld id="{EB90365B-5852-4A9C-8783-81C6096DC48F}" type="CELLRANGE">
                      <a:rPr lang="es-CO"/>
                      <a:pPr/>
                      <a:t>[CELLRANGE]</a:t>
                    </a:fld>
                    <a:r>
                      <a:rPr lang="es-CO" baseline="0"/>
                      <a:t>
</a:t>
                    </a:r>
                    <a:fld id="{6D38CA42-365E-4B9B-9569-795BC05036A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C44E-4C22-98EC-30836DA890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MatriculaTotal PregradoEdad'!$C$61:$O$61</c:f>
              <c:numCache>
                <c:formatCode>General</c:formatCode>
                <c:ptCount val="13"/>
                <c:pt idx="0">
                  <c:v>0</c:v>
                </c:pt>
                <c:pt idx="1">
                  <c:v>0</c:v>
                </c:pt>
                <c:pt idx="2">
                  <c:v>20</c:v>
                </c:pt>
                <c:pt idx="3">
                  <c:v>69</c:v>
                </c:pt>
                <c:pt idx="4">
                  <c:v>92</c:v>
                </c:pt>
                <c:pt idx="5">
                  <c:v>98</c:v>
                </c:pt>
                <c:pt idx="6">
                  <c:v>74</c:v>
                </c:pt>
                <c:pt idx="7">
                  <c:v>63</c:v>
                </c:pt>
                <c:pt idx="8">
                  <c:v>47</c:v>
                </c:pt>
                <c:pt idx="9">
                  <c:v>33</c:v>
                </c:pt>
                <c:pt idx="10">
                  <c:v>59</c:v>
                </c:pt>
                <c:pt idx="11">
                  <c:v>13</c:v>
                </c:pt>
                <c:pt idx="12">
                  <c:v>19</c:v>
                </c:pt>
              </c:numCache>
            </c:numRef>
          </c:val>
          <c:extLst>
            <c:ext xmlns:c15="http://schemas.microsoft.com/office/drawing/2012/chart" uri="{02D57815-91ED-43cb-92C2-25804820EDAC}">
              <c15:datalabelsRange>
                <c15:f>'B. MatriculaTotal PregradoEdad'!$C$62:$O$62</c15:f>
                <c15:dlblRangeCache>
                  <c:ptCount val="13"/>
                  <c:pt idx="0">
                    <c:v>0%</c:v>
                  </c:pt>
                  <c:pt idx="1">
                    <c:v>0%</c:v>
                  </c:pt>
                  <c:pt idx="2">
                    <c:v>3%</c:v>
                  </c:pt>
                  <c:pt idx="3">
                    <c:v>12%</c:v>
                  </c:pt>
                  <c:pt idx="4">
                    <c:v>16%</c:v>
                  </c:pt>
                  <c:pt idx="5">
                    <c:v>17%</c:v>
                  </c:pt>
                  <c:pt idx="6">
                    <c:v>13%</c:v>
                  </c:pt>
                  <c:pt idx="7">
                    <c:v>11%</c:v>
                  </c:pt>
                  <c:pt idx="8">
                    <c:v>8%</c:v>
                  </c:pt>
                  <c:pt idx="9">
                    <c:v>6%</c:v>
                  </c:pt>
                  <c:pt idx="10">
                    <c:v>10%</c:v>
                  </c:pt>
                  <c:pt idx="11">
                    <c:v>2%</c:v>
                  </c:pt>
                  <c:pt idx="12">
                    <c:v>3%</c:v>
                  </c:pt>
                </c15:dlblRangeCache>
              </c15:datalabelsRange>
            </c:ext>
            <c:ext xmlns:c16="http://schemas.microsoft.com/office/drawing/2014/chart" uri="{C3380CC4-5D6E-409C-BE32-E72D297353CC}">
              <c16:uniqueId val="{0000001B-CF79-4CBF-9906-4B062950AB24}"/>
            </c:ext>
          </c:extLst>
        </c:ser>
        <c:dLbls>
          <c:showLegendKey val="0"/>
          <c:showVal val="1"/>
          <c:showCatName val="0"/>
          <c:showSerName val="0"/>
          <c:showPercent val="0"/>
          <c:showBubbleSize val="0"/>
        </c:dLbls>
        <c:gapWidth val="20"/>
        <c:shape val="box"/>
        <c:axId val="100382592"/>
        <c:axId val="100384128"/>
        <c:axId val="0"/>
      </c:bar3DChart>
      <c:catAx>
        <c:axId val="1003825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0384128"/>
        <c:crosses val="autoZero"/>
        <c:auto val="1"/>
        <c:lblAlgn val="ctr"/>
        <c:lblOffset val="100"/>
        <c:tickLblSkip val="1"/>
        <c:noMultiLvlLbl val="0"/>
      </c:catAx>
      <c:valAx>
        <c:axId val="10038412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0382592"/>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7726276461376484"/>
          <c:y val="8.9058167451509004E-2"/>
          <c:w val="6.8391996364072352E-2"/>
          <c:h val="9.069130036357002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0"/>
          <c:order val="0"/>
          <c:tx>
            <c:v>Semestre A</c:v>
          </c:tx>
          <c:spPr>
            <a:solidFill>
              <a:schemeClr val="accent1"/>
            </a:solidFill>
            <a:ln>
              <a:noFill/>
            </a:ln>
            <a:effectLst/>
            <a:sp3d/>
          </c:spPr>
          <c:invertIfNegative val="0"/>
          <c:dLbls>
            <c:dLbl>
              <c:idx val="0"/>
              <c:tx>
                <c:rich>
                  <a:bodyPr/>
                  <a:lstStyle/>
                  <a:p>
                    <a:fld id="{A22BAB94-7091-4274-BDFD-36C281E31687}" type="CELLRANGE">
                      <a:rPr lang="es-CO"/>
                      <a:pPr/>
                      <a:t>[CELLRANGE]</a:t>
                    </a:fld>
                    <a:r>
                      <a:rPr lang="es-CO" baseline="0"/>
                      <a:t>
</a:t>
                    </a:r>
                    <a:fld id="{9F046D27-FECC-4A0D-ACCF-9CCC88DBE98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3E9C-4190-9D3A-4B853739C0F5}"/>
                </c:ext>
              </c:extLst>
            </c:dLbl>
            <c:dLbl>
              <c:idx val="1"/>
              <c:tx>
                <c:rich>
                  <a:bodyPr/>
                  <a:lstStyle/>
                  <a:p>
                    <a:fld id="{7DAB90C6-CBA9-4A53-B0C4-73AA5BD57D8E}" type="CELLRANGE">
                      <a:rPr lang="es-CO"/>
                      <a:pPr/>
                      <a:t>[CELLRANGE]</a:t>
                    </a:fld>
                    <a:r>
                      <a:rPr lang="es-CO" baseline="0"/>
                      <a:t>
</a:t>
                    </a:r>
                    <a:fld id="{CE995AD7-4991-4D7D-8599-E9CB90BA18D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3E9C-4190-9D3A-4B853739C0F5}"/>
                </c:ext>
              </c:extLst>
            </c:dLbl>
            <c:dLbl>
              <c:idx val="2"/>
              <c:tx>
                <c:rich>
                  <a:bodyPr/>
                  <a:lstStyle/>
                  <a:p>
                    <a:fld id="{87E47108-D485-4276-8261-9D6E2BE9D2F9}" type="CELLRANGE">
                      <a:rPr lang="es-CO"/>
                      <a:pPr/>
                      <a:t>[CELLRANGE]</a:t>
                    </a:fld>
                    <a:r>
                      <a:rPr lang="es-CO" baseline="0"/>
                      <a:t>
</a:t>
                    </a:r>
                    <a:fld id="{9B36E229-3E79-4AC3-8C81-C024F585C3C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E9C-4190-9D3A-4B853739C0F5}"/>
                </c:ext>
              </c:extLst>
            </c:dLbl>
            <c:dLbl>
              <c:idx val="3"/>
              <c:tx>
                <c:rich>
                  <a:bodyPr/>
                  <a:lstStyle/>
                  <a:p>
                    <a:fld id="{4A630ABC-85E6-4607-A247-EDBE7EBAC59F}" type="CELLRANGE">
                      <a:rPr lang="es-CO"/>
                      <a:pPr/>
                      <a:t>[CELLRANGE]</a:t>
                    </a:fld>
                    <a:r>
                      <a:rPr lang="es-CO" baseline="0"/>
                      <a:t>
</a:t>
                    </a:r>
                    <a:fld id="{579F4F1C-7F61-4847-BC63-67D00E2427D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E9C-4190-9D3A-4B853739C0F5}"/>
                </c:ext>
              </c:extLst>
            </c:dLbl>
            <c:dLbl>
              <c:idx val="4"/>
              <c:tx>
                <c:rich>
                  <a:bodyPr/>
                  <a:lstStyle/>
                  <a:p>
                    <a:fld id="{D2DA7738-23A1-45A2-A5D1-5FA891738ABC}" type="CELLRANGE">
                      <a:rPr lang="es-CO"/>
                      <a:pPr/>
                      <a:t>[CELLRANGE]</a:t>
                    </a:fld>
                    <a:r>
                      <a:rPr lang="es-CO" baseline="0"/>
                      <a:t>
</a:t>
                    </a:r>
                    <a:fld id="{9E052883-F410-448E-AAB6-E68DE2C6D49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E9C-4190-9D3A-4B853739C0F5}"/>
                </c:ext>
              </c:extLst>
            </c:dLbl>
            <c:dLbl>
              <c:idx val="5"/>
              <c:tx>
                <c:rich>
                  <a:bodyPr/>
                  <a:lstStyle/>
                  <a:p>
                    <a:fld id="{7CF3C7D7-97BA-4FF6-9AB3-F2267372246B}" type="CELLRANGE">
                      <a:rPr lang="es-CO"/>
                      <a:pPr/>
                      <a:t>[CELLRANGE]</a:t>
                    </a:fld>
                    <a:r>
                      <a:rPr lang="es-CO" baseline="0"/>
                      <a:t>
</a:t>
                    </a:r>
                    <a:fld id="{F14E83E6-3D72-4F03-A540-9B49AA4A72C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E9C-4190-9D3A-4B853739C0F5}"/>
                </c:ext>
              </c:extLst>
            </c:dLbl>
            <c:dLbl>
              <c:idx val="6"/>
              <c:tx>
                <c:rich>
                  <a:bodyPr/>
                  <a:lstStyle/>
                  <a:p>
                    <a:fld id="{FE3FED06-FA83-45D9-9EC0-951E85F61176}" type="CELLRANGE">
                      <a:rPr lang="es-CO"/>
                      <a:pPr/>
                      <a:t>[CELLRANGE]</a:t>
                    </a:fld>
                    <a:r>
                      <a:rPr lang="es-CO" baseline="0"/>
                      <a:t>
</a:t>
                    </a:r>
                    <a:fld id="{28A766C1-B0E9-4958-8BF5-B7CFA61287B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3E9C-4190-9D3A-4B853739C0F5}"/>
                </c:ext>
              </c:extLst>
            </c:dLbl>
            <c:dLbl>
              <c:idx val="7"/>
              <c:tx>
                <c:rich>
                  <a:bodyPr/>
                  <a:lstStyle/>
                  <a:p>
                    <a:fld id="{0BAC9BD6-73D0-46F7-A39F-E4C6C5CB0319}" type="CELLRANGE">
                      <a:rPr lang="es-CO"/>
                      <a:pPr/>
                      <a:t>[CELLRANGE]</a:t>
                    </a:fld>
                    <a:r>
                      <a:rPr lang="es-CO" baseline="0"/>
                      <a:t>
</a:t>
                    </a:r>
                    <a:fld id="{86AF4F69-B5D9-42B3-82E5-3C77F9CB936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3E9C-4190-9D3A-4B853739C0F5}"/>
                </c:ext>
              </c:extLst>
            </c:dLbl>
            <c:dLbl>
              <c:idx val="8"/>
              <c:tx>
                <c:rich>
                  <a:bodyPr/>
                  <a:lstStyle/>
                  <a:p>
                    <a:fld id="{24E02EE0-F6C1-4F91-8776-EF428C12C315}" type="CELLRANGE">
                      <a:rPr lang="es-CO"/>
                      <a:pPr/>
                      <a:t>[CELLRANGE]</a:t>
                    </a:fld>
                    <a:r>
                      <a:rPr lang="es-CO" baseline="0"/>
                      <a:t>
</a:t>
                    </a:r>
                    <a:fld id="{74ABA532-AC42-4FAA-9E8D-4B236543599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3E9C-4190-9D3A-4B853739C0F5}"/>
                </c:ext>
              </c:extLst>
            </c:dLbl>
            <c:dLbl>
              <c:idx val="9"/>
              <c:tx>
                <c:rich>
                  <a:bodyPr/>
                  <a:lstStyle/>
                  <a:p>
                    <a:fld id="{61C9DE67-8FD3-4F0A-9330-77B1D498BD2E}" type="CELLRANGE">
                      <a:rPr lang="es-CO"/>
                      <a:pPr/>
                      <a:t>[CELLRANGE]</a:t>
                    </a:fld>
                    <a:r>
                      <a:rPr lang="es-CO" baseline="0"/>
                      <a:t>
</a:t>
                    </a:r>
                    <a:fld id="{2AB78512-1297-44FA-B0DB-90520EEE40A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3E9C-4190-9D3A-4B853739C0F5}"/>
                </c:ext>
              </c:extLst>
            </c:dLbl>
            <c:dLbl>
              <c:idx val="10"/>
              <c:tx>
                <c:rich>
                  <a:bodyPr/>
                  <a:lstStyle/>
                  <a:p>
                    <a:fld id="{434F4981-3877-47AF-B73D-01A2F90CD42E}" type="CELLRANGE">
                      <a:rPr lang="es-CO"/>
                      <a:pPr/>
                      <a:t>[CELLRANGE]</a:t>
                    </a:fld>
                    <a:r>
                      <a:rPr lang="es-CO" baseline="0"/>
                      <a:t>
</a:t>
                    </a:r>
                    <a:fld id="{05A09063-51AF-4851-8EF2-E5F376EE041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3E9C-4190-9D3A-4B853739C0F5}"/>
                </c:ext>
              </c:extLst>
            </c:dLbl>
            <c:dLbl>
              <c:idx val="11"/>
              <c:tx>
                <c:rich>
                  <a:bodyPr/>
                  <a:lstStyle/>
                  <a:p>
                    <a:fld id="{027C8AB9-734D-4DE2-BAE0-80CEB8A4BA4D}" type="CELLRANGE">
                      <a:rPr lang="es-CO"/>
                      <a:pPr/>
                      <a:t>[CELLRANGE]</a:t>
                    </a:fld>
                    <a:r>
                      <a:rPr lang="es-CO" baseline="0"/>
                      <a:t>
</a:t>
                    </a:r>
                    <a:fld id="{43D83F8B-4276-4A63-80CF-ADF62D042E0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3E9C-4190-9D3A-4B853739C0F5}"/>
                </c:ext>
              </c:extLst>
            </c:dLbl>
            <c:dLbl>
              <c:idx val="12"/>
              <c:tx>
                <c:rich>
                  <a:bodyPr/>
                  <a:lstStyle/>
                  <a:p>
                    <a:fld id="{86DEECC3-8C2B-4758-90C0-12567D14866E}" type="CELLRANGE">
                      <a:rPr lang="es-CO"/>
                      <a:pPr/>
                      <a:t>[CELLRANGE]</a:t>
                    </a:fld>
                    <a:r>
                      <a:rPr lang="es-CO" baseline="0"/>
                      <a:t>
</a:t>
                    </a:r>
                    <a:fld id="{E57B5A0A-6DD7-4C3A-966B-B725B9057C0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3E9C-4190-9D3A-4B853739C0F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'A. MatriculaTotal PregradoEdad'!$C$66:$O$66</c:f>
              <c:numCache>
                <c:formatCode>General</c:formatCode>
                <c:ptCount val="13"/>
                <c:pt idx="0">
                  <c:v>1</c:v>
                </c:pt>
                <c:pt idx="1">
                  <c:v>51</c:v>
                </c:pt>
                <c:pt idx="2">
                  <c:v>138</c:v>
                </c:pt>
                <c:pt idx="3">
                  <c:v>192</c:v>
                </c:pt>
                <c:pt idx="4">
                  <c:v>197</c:v>
                </c:pt>
                <c:pt idx="5">
                  <c:v>216</c:v>
                </c:pt>
                <c:pt idx="6">
                  <c:v>197</c:v>
                </c:pt>
                <c:pt idx="7">
                  <c:v>157</c:v>
                </c:pt>
                <c:pt idx="8">
                  <c:v>104</c:v>
                </c:pt>
                <c:pt idx="9">
                  <c:v>74</c:v>
                </c:pt>
                <c:pt idx="10">
                  <c:v>110</c:v>
                </c:pt>
                <c:pt idx="11">
                  <c:v>35</c:v>
                </c:pt>
                <c:pt idx="12">
                  <c:v>108</c:v>
                </c:pt>
              </c:numCache>
            </c:numRef>
          </c:val>
          <c:extLst>
            <c:ext xmlns:c15="http://schemas.microsoft.com/office/drawing/2012/chart" uri="{02D57815-91ED-43cb-92C2-25804820EDAC}">
              <c15:datalabelsRange>
                <c15:f>'A. MatriculaTotal PregradoEdad'!$C$67:$O$67</c15:f>
                <c15:dlblRangeCache>
                  <c:ptCount val="13"/>
                  <c:pt idx="0">
                    <c:v>0%</c:v>
                  </c:pt>
                  <c:pt idx="1">
                    <c:v>3%</c:v>
                  </c:pt>
                  <c:pt idx="2">
                    <c:v>9%</c:v>
                  </c:pt>
                  <c:pt idx="3">
                    <c:v>12%</c:v>
                  </c:pt>
                  <c:pt idx="4">
                    <c:v>12%</c:v>
                  </c:pt>
                  <c:pt idx="5">
                    <c:v>14%</c:v>
                  </c:pt>
                  <c:pt idx="6">
                    <c:v>12%</c:v>
                  </c:pt>
                  <c:pt idx="7">
                    <c:v>10%</c:v>
                  </c:pt>
                  <c:pt idx="8">
                    <c:v>7%</c:v>
                  </c:pt>
                  <c:pt idx="9">
                    <c:v>5%</c:v>
                  </c:pt>
                  <c:pt idx="10">
                    <c:v>7%</c:v>
                  </c:pt>
                  <c:pt idx="11">
                    <c:v>2%</c:v>
                  </c:pt>
                  <c:pt idx="12">
                    <c:v>7%</c:v>
                  </c:pt>
                </c15:dlblRangeCache>
              </c15:datalabelsRange>
            </c:ext>
            <c:ext xmlns:c16="http://schemas.microsoft.com/office/drawing/2014/chart" uri="{C3380CC4-5D6E-409C-BE32-E72D297353CC}">
              <c16:uniqueId val="{0000000D-8BB5-40FC-A9A7-F618F3F44216}"/>
            </c:ext>
          </c:extLst>
        </c:ser>
        <c:ser>
          <c:idx val="1"/>
          <c:order val="1"/>
          <c:tx>
            <c:v>Semestre B</c:v>
          </c:tx>
          <c:spPr>
            <a:solidFill>
              <a:schemeClr val="accent2"/>
            </a:solidFill>
            <a:ln>
              <a:noFill/>
            </a:ln>
            <a:effectLst/>
            <a:sp3d/>
          </c:spPr>
          <c:invertIfNegative val="0"/>
          <c:dLbls>
            <c:dLbl>
              <c:idx val="0"/>
              <c:tx>
                <c:rich>
                  <a:bodyPr/>
                  <a:lstStyle/>
                  <a:p>
                    <a:fld id="{6D8E1881-B629-44EC-8484-F52B4693DE86}" type="CELLRANGE">
                      <a:rPr lang="es-CO"/>
                      <a:pPr/>
                      <a:t>[CELLRANGE]</a:t>
                    </a:fld>
                    <a:r>
                      <a:rPr lang="es-CO" baseline="0"/>
                      <a:t>
</a:t>
                    </a:r>
                    <a:fld id="{94F3D874-DBFD-4023-A815-A785CBD87D4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3E9C-4190-9D3A-4B853739C0F5}"/>
                </c:ext>
              </c:extLst>
            </c:dLbl>
            <c:dLbl>
              <c:idx val="1"/>
              <c:tx>
                <c:rich>
                  <a:bodyPr/>
                  <a:lstStyle/>
                  <a:p>
                    <a:fld id="{D5C20884-D727-4E79-833A-9D55ED9D4DBE}" type="CELLRANGE">
                      <a:rPr lang="es-CO"/>
                      <a:pPr/>
                      <a:t>[CELLRANGE]</a:t>
                    </a:fld>
                    <a:r>
                      <a:rPr lang="es-CO" baseline="0"/>
                      <a:t>
</a:t>
                    </a:r>
                    <a:fld id="{C355D75D-0785-4F7F-BEDD-8E5FDA38167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3E9C-4190-9D3A-4B853739C0F5}"/>
                </c:ext>
              </c:extLst>
            </c:dLbl>
            <c:dLbl>
              <c:idx val="2"/>
              <c:tx>
                <c:rich>
                  <a:bodyPr/>
                  <a:lstStyle/>
                  <a:p>
                    <a:fld id="{E3FD3BEB-AE16-44CE-94E0-FDFDBD2571CA}" type="CELLRANGE">
                      <a:rPr lang="es-CO"/>
                      <a:pPr/>
                      <a:t>[CELLRANGE]</a:t>
                    </a:fld>
                    <a:r>
                      <a:rPr lang="es-CO" baseline="0"/>
                      <a:t>
</a:t>
                    </a:r>
                    <a:fld id="{97896A1E-EAA3-40E3-BED6-5A1BD81596F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3E9C-4190-9D3A-4B853739C0F5}"/>
                </c:ext>
              </c:extLst>
            </c:dLbl>
            <c:dLbl>
              <c:idx val="3"/>
              <c:tx>
                <c:rich>
                  <a:bodyPr/>
                  <a:lstStyle/>
                  <a:p>
                    <a:fld id="{8B5C9CCA-9DAE-42D9-B682-A07C2708C9A7}" type="CELLRANGE">
                      <a:rPr lang="es-CO"/>
                      <a:pPr/>
                      <a:t>[CELLRANGE]</a:t>
                    </a:fld>
                    <a:r>
                      <a:rPr lang="es-CO" baseline="0"/>
                      <a:t>
</a:t>
                    </a:r>
                    <a:fld id="{A1603FB1-82A6-4B86-BB5A-699CB0AA44A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3E9C-4190-9D3A-4B853739C0F5}"/>
                </c:ext>
              </c:extLst>
            </c:dLbl>
            <c:dLbl>
              <c:idx val="4"/>
              <c:tx>
                <c:rich>
                  <a:bodyPr/>
                  <a:lstStyle/>
                  <a:p>
                    <a:fld id="{C6B2CA1F-C0ED-4CDB-9DBE-5322343F41CD}" type="CELLRANGE">
                      <a:rPr lang="es-CO"/>
                      <a:pPr/>
                      <a:t>[CELLRANGE]</a:t>
                    </a:fld>
                    <a:r>
                      <a:rPr lang="es-CO" baseline="0"/>
                      <a:t>
</a:t>
                    </a:r>
                    <a:fld id="{F21C43F3-94D3-4E47-BF17-1980CCE6350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3E9C-4190-9D3A-4B853739C0F5}"/>
                </c:ext>
              </c:extLst>
            </c:dLbl>
            <c:dLbl>
              <c:idx val="5"/>
              <c:tx>
                <c:rich>
                  <a:bodyPr/>
                  <a:lstStyle/>
                  <a:p>
                    <a:fld id="{AB6F366E-ABDB-44A8-8C95-CDAEFA80321F}" type="CELLRANGE">
                      <a:rPr lang="es-CO"/>
                      <a:pPr/>
                      <a:t>[CELLRANGE]</a:t>
                    </a:fld>
                    <a:r>
                      <a:rPr lang="es-CO" baseline="0"/>
                      <a:t>
</a:t>
                    </a:r>
                    <a:fld id="{E9C1CC66-047B-4947-84C7-9E27318767D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3E9C-4190-9D3A-4B853739C0F5}"/>
                </c:ext>
              </c:extLst>
            </c:dLbl>
            <c:dLbl>
              <c:idx val="6"/>
              <c:tx>
                <c:rich>
                  <a:bodyPr/>
                  <a:lstStyle/>
                  <a:p>
                    <a:fld id="{61C63E8F-BF28-463A-B947-ECCBCB0843D3}" type="CELLRANGE">
                      <a:rPr lang="es-CO"/>
                      <a:pPr/>
                      <a:t>[CELLRANGE]</a:t>
                    </a:fld>
                    <a:r>
                      <a:rPr lang="es-CO" baseline="0"/>
                      <a:t>
</a:t>
                    </a:r>
                    <a:fld id="{0B11B8FF-2916-4D61-AF0A-DE7B6BF9043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3E9C-4190-9D3A-4B853739C0F5}"/>
                </c:ext>
              </c:extLst>
            </c:dLbl>
            <c:dLbl>
              <c:idx val="7"/>
              <c:tx>
                <c:rich>
                  <a:bodyPr/>
                  <a:lstStyle/>
                  <a:p>
                    <a:fld id="{FD4CF114-83E0-4132-AB1A-5F0864A531BF}" type="CELLRANGE">
                      <a:rPr lang="es-CO"/>
                      <a:pPr/>
                      <a:t>[CELLRANGE]</a:t>
                    </a:fld>
                    <a:r>
                      <a:rPr lang="es-CO" baseline="0"/>
                      <a:t>
</a:t>
                    </a:r>
                    <a:fld id="{D3B00099-91A0-49C3-B057-06D94D2E304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3E9C-4190-9D3A-4B853739C0F5}"/>
                </c:ext>
              </c:extLst>
            </c:dLbl>
            <c:dLbl>
              <c:idx val="8"/>
              <c:tx>
                <c:rich>
                  <a:bodyPr/>
                  <a:lstStyle/>
                  <a:p>
                    <a:fld id="{C995D2BD-3948-4F9F-BAED-7A3BB7680F1E}" type="CELLRANGE">
                      <a:rPr lang="es-CO"/>
                      <a:pPr/>
                      <a:t>[CELLRANGE]</a:t>
                    </a:fld>
                    <a:r>
                      <a:rPr lang="es-CO" baseline="0"/>
                      <a:t>
</a:t>
                    </a:r>
                    <a:fld id="{1D0DBFF0-E404-472E-9A8A-14F027B7109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3E9C-4190-9D3A-4B853739C0F5}"/>
                </c:ext>
              </c:extLst>
            </c:dLbl>
            <c:dLbl>
              <c:idx val="9"/>
              <c:tx>
                <c:rich>
                  <a:bodyPr/>
                  <a:lstStyle/>
                  <a:p>
                    <a:fld id="{07D3FACB-1F3C-4FD1-B017-AA9AE5754945}" type="CELLRANGE">
                      <a:rPr lang="es-CO"/>
                      <a:pPr/>
                      <a:t>[CELLRANGE]</a:t>
                    </a:fld>
                    <a:r>
                      <a:rPr lang="es-CO" baseline="0"/>
                      <a:t>
</a:t>
                    </a:r>
                    <a:fld id="{864EA479-387B-48BA-B9C8-C8E202F89C8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3E9C-4190-9D3A-4B853739C0F5}"/>
                </c:ext>
              </c:extLst>
            </c:dLbl>
            <c:dLbl>
              <c:idx val="10"/>
              <c:tx>
                <c:rich>
                  <a:bodyPr/>
                  <a:lstStyle/>
                  <a:p>
                    <a:fld id="{51086834-619B-4681-931E-DC2D7D333B5A}" type="CELLRANGE">
                      <a:rPr lang="es-CO"/>
                      <a:pPr/>
                      <a:t>[CELLRANGE]</a:t>
                    </a:fld>
                    <a:r>
                      <a:rPr lang="es-CO" baseline="0"/>
                      <a:t>
</a:t>
                    </a:r>
                    <a:fld id="{2114C1C0-D536-499F-826D-AE69485D7F3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3E9C-4190-9D3A-4B853739C0F5}"/>
                </c:ext>
              </c:extLst>
            </c:dLbl>
            <c:dLbl>
              <c:idx val="11"/>
              <c:tx>
                <c:rich>
                  <a:bodyPr/>
                  <a:lstStyle/>
                  <a:p>
                    <a:fld id="{6F9FB176-AFFE-48F6-A653-E1D4B024F54D}" type="CELLRANGE">
                      <a:rPr lang="es-CO"/>
                      <a:pPr/>
                      <a:t>[CELLRANGE]</a:t>
                    </a:fld>
                    <a:r>
                      <a:rPr lang="es-CO" baseline="0"/>
                      <a:t>
</a:t>
                    </a:r>
                    <a:fld id="{A9B54ED8-A02C-433D-BB87-8C271742148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3E9C-4190-9D3A-4B853739C0F5}"/>
                </c:ext>
              </c:extLst>
            </c:dLbl>
            <c:dLbl>
              <c:idx val="12"/>
              <c:tx>
                <c:rich>
                  <a:bodyPr/>
                  <a:lstStyle/>
                  <a:p>
                    <a:fld id="{81104AD8-B129-4CCE-A26A-A1E5665E21A4}" type="CELLRANGE">
                      <a:rPr lang="es-CO"/>
                      <a:pPr/>
                      <a:t>[CELLRANGE]</a:t>
                    </a:fld>
                    <a:r>
                      <a:rPr lang="es-CO" baseline="0"/>
                      <a:t>
</a:t>
                    </a:r>
                    <a:fld id="{34BF88A3-8C38-40A2-8761-28CFB11A5D3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3E9C-4190-9D3A-4B853739C0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MatriculaTotal PregradoEdad'!$C$66:$O$66</c:f>
              <c:numCache>
                <c:formatCode>General</c:formatCode>
                <c:ptCount val="13"/>
                <c:pt idx="0">
                  <c:v>0</c:v>
                </c:pt>
                <c:pt idx="1">
                  <c:v>3</c:v>
                </c:pt>
                <c:pt idx="2">
                  <c:v>71</c:v>
                </c:pt>
                <c:pt idx="3">
                  <c:v>184</c:v>
                </c:pt>
                <c:pt idx="4">
                  <c:v>208</c:v>
                </c:pt>
                <c:pt idx="5">
                  <c:v>204</c:v>
                </c:pt>
                <c:pt idx="6">
                  <c:v>218</c:v>
                </c:pt>
                <c:pt idx="7">
                  <c:v>180</c:v>
                </c:pt>
                <c:pt idx="8">
                  <c:v>148</c:v>
                </c:pt>
                <c:pt idx="9">
                  <c:v>100</c:v>
                </c:pt>
                <c:pt idx="10">
                  <c:v>162</c:v>
                </c:pt>
                <c:pt idx="11">
                  <c:v>37</c:v>
                </c:pt>
                <c:pt idx="12">
                  <c:v>114</c:v>
                </c:pt>
              </c:numCache>
            </c:numRef>
          </c:val>
          <c:extLst>
            <c:ext xmlns:c15="http://schemas.microsoft.com/office/drawing/2012/chart" uri="{02D57815-91ED-43cb-92C2-25804820EDAC}">
              <c15:datalabelsRange>
                <c15:f>'B. MatriculaTotal PregradoEdad'!$C$67:$O$67</c15:f>
                <c15:dlblRangeCache>
                  <c:ptCount val="13"/>
                  <c:pt idx="0">
                    <c:v>0%</c:v>
                  </c:pt>
                  <c:pt idx="1">
                    <c:v>0%</c:v>
                  </c:pt>
                  <c:pt idx="2">
                    <c:v>4%</c:v>
                  </c:pt>
                  <c:pt idx="3">
                    <c:v>11%</c:v>
                  </c:pt>
                  <c:pt idx="4">
                    <c:v>13%</c:v>
                  </c:pt>
                  <c:pt idx="5">
                    <c:v>13%</c:v>
                  </c:pt>
                  <c:pt idx="6">
                    <c:v>13%</c:v>
                  </c:pt>
                  <c:pt idx="7">
                    <c:v>11%</c:v>
                  </c:pt>
                  <c:pt idx="8">
                    <c:v>9%</c:v>
                  </c:pt>
                  <c:pt idx="9">
                    <c:v>6%</c:v>
                  </c:pt>
                  <c:pt idx="10">
                    <c:v>10%</c:v>
                  </c:pt>
                  <c:pt idx="11">
                    <c:v>2%</c:v>
                  </c:pt>
                  <c:pt idx="12">
                    <c:v>7%</c:v>
                  </c:pt>
                </c15:dlblRangeCache>
              </c15:datalabelsRange>
            </c:ext>
            <c:ext xmlns:c16="http://schemas.microsoft.com/office/drawing/2014/chart" uri="{C3380CC4-5D6E-409C-BE32-E72D297353CC}">
              <c16:uniqueId val="{0000001B-8BB5-40FC-A9A7-F618F3F44216}"/>
            </c:ext>
          </c:extLst>
        </c:ser>
        <c:dLbls>
          <c:showLegendKey val="0"/>
          <c:showVal val="1"/>
          <c:showCatName val="0"/>
          <c:showSerName val="0"/>
          <c:showPercent val="0"/>
          <c:showBubbleSize val="0"/>
        </c:dLbls>
        <c:gapWidth val="20"/>
        <c:shape val="box"/>
        <c:axId val="100711808"/>
        <c:axId val="100521088"/>
        <c:axId val="0"/>
      </c:bar3DChart>
      <c:catAx>
        <c:axId val="1007118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0521088"/>
        <c:crosses val="autoZero"/>
        <c:auto val="1"/>
        <c:lblAlgn val="ctr"/>
        <c:lblOffset val="100"/>
        <c:tickLblSkip val="1"/>
        <c:noMultiLvlLbl val="0"/>
      </c:catAx>
      <c:valAx>
        <c:axId val="1005210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0711808"/>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7726276461376484"/>
          <c:y val="8.9058167451509004E-2"/>
          <c:w val="6.8391996364072352E-2"/>
          <c:h val="9.069130036357002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0"/>
          <c:order val="0"/>
          <c:tx>
            <c:v>Semestre A</c:v>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 MatriculaTotal PostgradoEdad'!$C$6:$O$6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'A. MatriculaTotal PostgradoEdad'!$C$63:$O$63</c:f>
              <c:numCache>
                <c:formatCode>General</c:formatCode>
                <c:ptCount val="13"/>
                <c:pt idx="0">
                  <c:v>0</c:v>
                </c:pt>
                <c:pt idx="1">
                  <c:v>0</c:v>
                </c:pt>
                <c:pt idx="2">
                  <c:v>0</c:v>
                </c:pt>
                <c:pt idx="3">
                  <c:v>0</c:v>
                </c:pt>
                <c:pt idx="4">
                  <c:v>0</c:v>
                </c:pt>
                <c:pt idx="5">
                  <c:v>0</c:v>
                </c:pt>
                <c:pt idx="6">
                  <c:v>5</c:v>
                </c:pt>
                <c:pt idx="7">
                  <c:v>15</c:v>
                </c:pt>
                <c:pt idx="8">
                  <c:v>24</c:v>
                </c:pt>
                <c:pt idx="9">
                  <c:v>45</c:v>
                </c:pt>
                <c:pt idx="10">
                  <c:v>168</c:v>
                </c:pt>
                <c:pt idx="11">
                  <c:v>107</c:v>
                </c:pt>
                <c:pt idx="12">
                  <c:v>677</c:v>
                </c:pt>
              </c:numCache>
            </c:numRef>
          </c:val>
          <c:extLst>
            <c:ext xmlns:c16="http://schemas.microsoft.com/office/drawing/2014/chart" uri="{C3380CC4-5D6E-409C-BE32-E72D297353CC}">
              <c16:uniqueId val="{0000000D-C998-4F02-A67E-0055E1ECDA73}"/>
            </c:ext>
          </c:extLst>
        </c:ser>
        <c:ser>
          <c:idx val="1"/>
          <c:order val="1"/>
          <c:tx>
            <c:v>Semestre B</c:v>
          </c:tx>
          <c:spPr>
            <a:solidFill>
              <a:schemeClr val="accent2"/>
            </a:solidFill>
            <a:ln>
              <a:noFill/>
            </a:ln>
            <a:effectLst/>
            <a:sp3d/>
          </c:spPr>
          <c:invertIfNegative val="0"/>
          <c:dLbls>
            <c:dLbl>
              <c:idx val="0"/>
              <c:tx>
                <c:rich>
                  <a:bodyPr/>
                  <a:lstStyle/>
                  <a:p>
                    <a:fld id="{0BF9309A-5285-49EB-8F9D-3DC6C52A18EE}" type="CELLRANGE">
                      <a:rPr lang="en-US" baseline="0"/>
                      <a:pPr/>
                      <a:t>[CELLRANGE]</a:t>
                    </a:fld>
                    <a:r>
                      <a:rPr lang="en-US" baseline="0"/>
                      <a:t>
</a:t>
                    </a:r>
                    <a:fld id="{748F0322-3E11-4D9A-8C48-A47C296D1C72}" type="VALUE">
                      <a:rPr lang="en-US" baseline="0"/>
                      <a:pPr/>
                      <a:t>[VALOR]</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83C-4988-B9EC-7087C5FFDFD9}"/>
                </c:ext>
              </c:extLst>
            </c:dLbl>
            <c:dLbl>
              <c:idx val="1"/>
              <c:tx>
                <c:rich>
                  <a:bodyPr/>
                  <a:lstStyle/>
                  <a:p>
                    <a:fld id="{95CBDA3E-C15E-497B-9C18-53D4DD372A0C}" type="CELLRANGE">
                      <a:rPr lang="es-CO"/>
                      <a:pPr/>
                      <a:t>[CELLRANGE]</a:t>
                    </a:fld>
                    <a:r>
                      <a:rPr lang="es-CO" baseline="0"/>
                      <a:t>
</a:t>
                    </a:r>
                    <a:fld id="{A1091F1C-AB8E-4819-9983-59BD2F0678B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83C-4988-B9EC-7087C5FFDFD9}"/>
                </c:ext>
              </c:extLst>
            </c:dLbl>
            <c:dLbl>
              <c:idx val="2"/>
              <c:tx>
                <c:rich>
                  <a:bodyPr/>
                  <a:lstStyle/>
                  <a:p>
                    <a:fld id="{70AE031F-2EAA-4A30-A9BC-E8913327B18E}" type="CELLRANGE">
                      <a:rPr lang="es-CO"/>
                      <a:pPr/>
                      <a:t>[CELLRANGE]</a:t>
                    </a:fld>
                    <a:r>
                      <a:rPr lang="es-CO" baseline="0"/>
                      <a:t>
</a:t>
                    </a:r>
                    <a:fld id="{524997FF-6A0C-4DCB-9C04-EEA8E927964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83C-4988-B9EC-7087C5FFDFD9}"/>
                </c:ext>
              </c:extLst>
            </c:dLbl>
            <c:dLbl>
              <c:idx val="3"/>
              <c:tx>
                <c:rich>
                  <a:bodyPr/>
                  <a:lstStyle/>
                  <a:p>
                    <a:fld id="{2835F7F9-4515-4F65-816E-E69C946090E4}" type="CELLRANGE">
                      <a:rPr lang="es-CO"/>
                      <a:pPr/>
                      <a:t>[CELLRANGE]</a:t>
                    </a:fld>
                    <a:r>
                      <a:rPr lang="es-CO" baseline="0"/>
                      <a:t>
</a:t>
                    </a:r>
                    <a:fld id="{553B7B26-FB36-44D2-88AF-0CDEF2C0140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83C-4988-B9EC-7087C5FFDFD9}"/>
                </c:ext>
              </c:extLst>
            </c:dLbl>
            <c:dLbl>
              <c:idx val="4"/>
              <c:tx>
                <c:rich>
                  <a:bodyPr/>
                  <a:lstStyle/>
                  <a:p>
                    <a:fld id="{E4AA463E-E231-49A9-BEAA-B2F041670356}" type="CELLRANGE">
                      <a:rPr lang="es-CO"/>
                      <a:pPr/>
                      <a:t>[CELLRANGE]</a:t>
                    </a:fld>
                    <a:r>
                      <a:rPr lang="es-CO" baseline="0"/>
                      <a:t>
</a:t>
                    </a:r>
                    <a:fld id="{4702C8A9-A735-46C2-AE40-8072092847C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83C-4988-B9EC-7087C5FFDFD9}"/>
                </c:ext>
              </c:extLst>
            </c:dLbl>
            <c:dLbl>
              <c:idx val="5"/>
              <c:tx>
                <c:rich>
                  <a:bodyPr/>
                  <a:lstStyle/>
                  <a:p>
                    <a:fld id="{61AD800D-C22E-48CA-BCA5-48FA82E85FDD}" type="CELLRANGE">
                      <a:rPr lang="es-CO"/>
                      <a:pPr/>
                      <a:t>[CELLRANGE]</a:t>
                    </a:fld>
                    <a:r>
                      <a:rPr lang="es-CO" baseline="0"/>
                      <a:t>
</a:t>
                    </a:r>
                    <a:fld id="{9DCA2FBF-6CAB-4086-AC1D-3242989F47C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83C-4988-B9EC-7087C5FFDFD9}"/>
                </c:ext>
              </c:extLst>
            </c:dLbl>
            <c:dLbl>
              <c:idx val="6"/>
              <c:tx>
                <c:rich>
                  <a:bodyPr/>
                  <a:lstStyle/>
                  <a:p>
                    <a:fld id="{F05F7B83-BB7E-4ADC-9C54-0022C25A519A}" type="CELLRANGE">
                      <a:rPr lang="es-CO"/>
                      <a:pPr/>
                      <a:t>[CELLRANGE]</a:t>
                    </a:fld>
                    <a:r>
                      <a:rPr lang="es-CO" baseline="0"/>
                      <a:t>
</a:t>
                    </a:r>
                    <a:fld id="{CD44A9E1-D7D2-48D6-94DF-B9F428A4493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83C-4988-B9EC-7087C5FFDFD9}"/>
                </c:ext>
              </c:extLst>
            </c:dLbl>
            <c:dLbl>
              <c:idx val="7"/>
              <c:tx>
                <c:rich>
                  <a:bodyPr/>
                  <a:lstStyle/>
                  <a:p>
                    <a:fld id="{97518CEF-8AD4-41B6-BB2D-F763E434374C}" type="CELLRANGE">
                      <a:rPr lang="es-CO"/>
                      <a:pPr/>
                      <a:t>[CELLRANGE]</a:t>
                    </a:fld>
                    <a:r>
                      <a:rPr lang="es-CO" baseline="0"/>
                      <a:t>
</a:t>
                    </a:r>
                    <a:fld id="{1FEE5570-80E6-4C3C-BE63-5EA92D825B5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83C-4988-B9EC-7087C5FFDFD9}"/>
                </c:ext>
              </c:extLst>
            </c:dLbl>
            <c:dLbl>
              <c:idx val="8"/>
              <c:tx>
                <c:rich>
                  <a:bodyPr/>
                  <a:lstStyle/>
                  <a:p>
                    <a:fld id="{1D92A34B-A9B6-4695-8A19-7F4D6B0F1CC9}" type="CELLRANGE">
                      <a:rPr lang="es-CO"/>
                      <a:pPr/>
                      <a:t>[CELLRANGE]</a:t>
                    </a:fld>
                    <a:r>
                      <a:rPr lang="es-CO" baseline="0"/>
                      <a:t>
</a:t>
                    </a:r>
                    <a:fld id="{8C6762E0-F109-4167-B4A0-7C9F08113AA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683C-4988-B9EC-7087C5FFDFD9}"/>
                </c:ext>
              </c:extLst>
            </c:dLbl>
            <c:dLbl>
              <c:idx val="9"/>
              <c:tx>
                <c:rich>
                  <a:bodyPr/>
                  <a:lstStyle/>
                  <a:p>
                    <a:fld id="{8555A6E4-42BA-49BA-9260-1CFF946E5247}" type="CELLRANGE">
                      <a:rPr lang="es-CO"/>
                      <a:pPr/>
                      <a:t>[CELLRANGE]</a:t>
                    </a:fld>
                    <a:r>
                      <a:rPr lang="es-CO" baseline="0"/>
                      <a:t>
</a:t>
                    </a:r>
                    <a:fld id="{9E86945C-E5A4-47EC-911D-0698921928D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83C-4988-B9EC-7087C5FFDFD9}"/>
                </c:ext>
              </c:extLst>
            </c:dLbl>
            <c:dLbl>
              <c:idx val="10"/>
              <c:tx>
                <c:rich>
                  <a:bodyPr/>
                  <a:lstStyle/>
                  <a:p>
                    <a:fld id="{1AD47E0D-935E-4F85-A571-C2D6CAE99767}" type="CELLRANGE">
                      <a:rPr lang="es-CO"/>
                      <a:pPr/>
                      <a:t>[CELLRANGE]</a:t>
                    </a:fld>
                    <a:r>
                      <a:rPr lang="es-CO" baseline="0"/>
                      <a:t>
</a:t>
                    </a:r>
                    <a:fld id="{0777D6BC-6985-4EED-9D1F-C789EFBB5C5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83C-4988-B9EC-7087C5FFDFD9}"/>
                </c:ext>
              </c:extLst>
            </c:dLbl>
            <c:dLbl>
              <c:idx val="11"/>
              <c:tx>
                <c:rich>
                  <a:bodyPr/>
                  <a:lstStyle/>
                  <a:p>
                    <a:fld id="{42DE5BCC-0C6C-4B47-8100-54E30AE3755D}" type="CELLRANGE">
                      <a:rPr lang="es-CO"/>
                      <a:pPr/>
                      <a:t>[CELLRANGE]</a:t>
                    </a:fld>
                    <a:r>
                      <a:rPr lang="es-CO" baseline="0"/>
                      <a:t>
</a:t>
                    </a:r>
                    <a:fld id="{8EE08667-97A6-4B6B-9F39-175B1B535F2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83C-4988-B9EC-7087C5FFDFD9}"/>
                </c:ext>
              </c:extLst>
            </c:dLbl>
            <c:dLbl>
              <c:idx val="12"/>
              <c:tx>
                <c:rich>
                  <a:bodyPr/>
                  <a:lstStyle/>
                  <a:p>
                    <a:fld id="{2A03D414-6F06-4BED-8A23-95713AC83997}" type="CELLRANGE">
                      <a:rPr lang="es-CO"/>
                      <a:pPr/>
                      <a:t>[CELLRANGE]</a:t>
                    </a:fld>
                    <a:r>
                      <a:rPr lang="es-CO" baseline="0"/>
                      <a:t>
</a:t>
                    </a:r>
                    <a:fld id="{76D2101C-B5B5-4859-AE12-B6995BFC0F1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683C-4988-B9EC-7087C5FFDFD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'A. MatriculaTotal PostgradoEdad'!$C$6:$O$6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MatriculaTotal PostgradoEdad'!$C$62:$O$62</c:f>
              <c:numCache>
                <c:formatCode>General</c:formatCode>
                <c:ptCount val="13"/>
                <c:pt idx="0">
                  <c:v>0</c:v>
                </c:pt>
                <c:pt idx="1">
                  <c:v>0</c:v>
                </c:pt>
                <c:pt idx="2">
                  <c:v>0</c:v>
                </c:pt>
                <c:pt idx="3">
                  <c:v>0</c:v>
                </c:pt>
                <c:pt idx="4">
                  <c:v>0</c:v>
                </c:pt>
                <c:pt idx="5">
                  <c:v>0</c:v>
                </c:pt>
                <c:pt idx="6">
                  <c:v>5</c:v>
                </c:pt>
                <c:pt idx="7">
                  <c:v>18</c:v>
                </c:pt>
                <c:pt idx="8">
                  <c:v>24</c:v>
                </c:pt>
                <c:pt idx="9">
                  <c:v>32</c:v>
                </c:pt>
                <c:pt idx="10">
                  <c:v>155</c:v>
                </c:pt>
                <c:pt idx="11">
                  <c:v>114</c:v>
                </c:pt>
                <c:pt idx="12">
                  <c:v>695</c:v>
                </c:pt>
              </c:numCache>
            </c:numRef>
          </c:val>
          <c:extLst>
            <c:ext xmlns:c15="http://schemas.microsoft.com/office/drawing/2012/chart" uri="{02D57815-91ED-43cb-92C2-25804820EDAC}">
              <c15:datalabelsRange>
                <c15:f>'B. MatriculaTotal PregradoEdad'!$C$75:$O$75</c15:f>
                <c15:dlblRangeCache>
                  <c:ptCount val="13"/>
                </c15:dlblRangeCache>
              </c15:datalabelsRange>
            </c:ext>
            <c:ext xmlns:c16="http://schemas.microsoft.com/office/drawing/2014/chart" uri="{C3380CC4-5D6E-409C-BE32-E72D297353CC}">
              <c16:uniqueId val="{0000001B-C998-4F02-A67E-0055E1ECDA73}"/>
            </c:ext>
          </c:extLst>
        </c:ser>
        <c:dLbls>
          <c:showLegendKey val="0"/>
          <c:showVal val="1"/>
          <c:showCatName val="0"/>
          <c:showSerName val="0"/>
          <c:showPercent val="0"/>
          <c:showBubbleSize val="0"/>
        </c:dLbls>
        <c:gapWidth val="20"/>
        <c:shape val="box"/>
        <c:axId val="100845824"/>
        <c:axId val="100851712"/>
        <c:axId val="0"/>
      </c:bar3DChart>
      <c:catAx>
        <c:axId val="1008458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0851712"/>
        <c:crosses val="autoZero"/>
        <c:auto val="1"/>
        <c:lblAlgn val="ctr"/>
        <c:lblOffset val="100"/>
        <c:tickLblSkip val="1"/>
        <c:noMultiLvlLbl val="0"/>
      </c:catAx>
      <c:valAx>
        <c:axId val="10085171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0845824"/>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l"/>
      <c:layout>
        <c:manualLayout>
          <c:xMode val="edge"/>
          <c:yMode val="edge"/>
          <c:x val="0.12320015071978654"/>
          <c:y val="9.8567696429597479E-2"/>
          <c:w val="6.8391996364072352E-2"/>
          <c:h val="9.069130036357002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0"/>
          <c:order val="0"/>
          <c:tx>
            <c:v>Semestre A</c:v>
          </c:tx>
          <c:spPr>
            <a:solidFill>
              <a:schemeClr val="accent6">
                <a:lumMod val="60000"/>
                <a:lumOff val="40000"/>
              </a:schemeClr>
            </a:solidFill>
            <a:ln>
              <a:noFill/>
            </a:ln>
            <a:effectLst/>
            <a:sp3d/>
          </c:spPr>
          <c:invertIfNegative val="0"/>
          <c:dLbls>
            <c:dLbl>
              <c:idx val="0"/>
              <c:tx>
                <c:rich>
                  <a:bodyPr/>
                  <a:lstStyle/>
                  <a:p>
                    <a:fld id="{7F16D7D0-DA39-4AB4-9AAE-CF0AF99F5811}" type="CELLRANGE">
                      <a:rPr lang="es-CO"/>
                      <a:pPr/>
                      <a:t>[CELLRANGE]</a:t>
                    </a:fld>
                    <a:r>
                      <a:rPr lang="es-CO" baseline="0"/>
                      <a:t>
</a:t>
                    </a:r>
                    <a:fld id="{E68168AE-6C4C-4B3D-B49E-50166DC1903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A418-4B1C-A763-0DEDC8620F57}"/>
                </c:ext>
              </c:extLst>
            </c:dLbl>
            <c:dLbl>
              <c:idx val="1"/>
              <c:tx>
                <c:rich>
                  <a:bodyPr/>
                  <a:lstStyle/>
                  <a:p>
                    <a:fld id="{C92FDE01-AB4B-4367-A8A7-0C31B2B7C4E5}" type="CELLRANGE">
                      <a:rPr lang="es-CO"/>
                      <a:pPr/>
                      <a:t>[CELLRANGE]</a:t>
                    </a:fld>
                    <a:r>
                      <a:rPr lang="es-CO" baseline="0"/>
                      <a:t>
</a:t>
                    </a:r>
                    <a:fld id="{A6A8259A-7D20-47D3-B9EC-978D19A9D0F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A418-4B1C-A763-0DEDC8620F57}"/>
                </c:ext>
              </c:extLst>
            </c:dLbl>
            <c:dLbl>
              <c:idx val="2"/>
              <c:tx>
                <c:rich>
                  <a:bodyPr/>
                  <a:lstStyle/>
                  <a:p>
                    <a:fld id="{21303779-CDE2-4144-AF17-0CF8C93DA75A}" type="CELLRANGE">
                      <a:rPr lang="es-CO"/>
                      <a:pPr/>
                      <a:t>[CELLRANGE]</a:t>
                    </a:fld>
                    <a:r>
                      <a:rPr lang="es-CO" baseline="0"/>
                      <a:t>
</a:t>
                    </a:r>
                    <a:fld id="{78243256-35B4-4E8B-A143-4B072768A28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A418-4B1C-A763-0DEDC8620F57}"/>
                </c:ext>
              </c:extLst>
            </c:dLbl>
            <c:dLbl>
              <c:idx val="3"/>
              <c:tx>
                <c:rich>
                  <a:bodyPr/>
                  <a:lstStyle/>
                  <a:p>
                    <a:fld id="{158301B3-69F5-492B-8459-983FB76BCE10}" type="CELLRANGE">
                      <a:rPr lang="es-CO"/>
                      <a:pPr/>
                      <a:t>[CELLRANGE]</a:t>
                    </a:fld>
                    <a:r>
                      <a:rPr lang="es-CO" baseline="0"/>
                      <a:t>
</a:t>
                    </a:r>
                    <a:fld id="{D776161C-6F94-4EFC-82C2-881C021DAC7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A418-4B1C-A763-0DEDC8620F57}"/>
                </c:ext>
              </c:extLst>
            </c:dLbl>
            <c:dLbl>
              <c:idx val="4"/>
              <c:tx>
                <c:rich>
                  <a:bodyPr/>
                  <a:lstStyle/>
                  <a:p>
                    <a:fld id="{7FF93D9F-2DD4-4959-A294-3ABC8CE8F01D}" type="CELLRANGE">
                      <a:rPr lang="es-CO"/>
                      <a:pPr/>
                      <a:t>[CELLRANGE]</a:t>
                    </a:fld>
                    <a:r>
                      <a:rPr lang="es-CO" baseline="0"/>
                      <a:t>
</a:t>
                    </a:r>
                    <a:fld id="{7FD9B7F4-5C68-4E6E-86AA-B72FE26D504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A418-4B1C-A763-0DEDC8620F57}"/>
                </c:ext>
              </c:extLst>
            </c:dLbl>
            <c:dLbl>
              <c:idx val="5"/>
              <c:tx>
                <c:rich>
                  <a:bodyPr/>
                  <a:lstStyle/>
                  <a:p>
                    <a:fld id="{C377D67B-0696-4601-8022-D6E38A5D15C9}" type="CELLRANGE">
                      <a:rPr lang="es-CO"/>
                      <a:pPr/>
                      <a:t>[CELLRANGE]</a:t>
                    </a:fld>
                    <a:r>
                      <a:rPr lang="es-CO" baseline="0"/>
                      <a:t>
</a:t>
                    </a:r>
                    <a:fld id="{5612AF15-DC4B-4D71-9D04-5AD72C163BB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A418-4B1C-A763-0DEDC8620F57}"/>
                </c:ext>
              </c:extLst>
            </c:dLbl>
            <c:dLbl>
              <c:idx val="6"/>
              <c:tx>
                <c:rich>
                  <a:bodyPr/>
                  <a:lstStyle/>
                  <a:p>
                    <a:fld id="{4E49CD41-2592-47D3-8B5F-B0C721BBD3F6}" type="CELLRANGE">
                      <a:rPr lang="es-CO"/>
                      <a:pPr/>
                      <a:t>[CELLRANGE]</a:t>
                    </a:fld>
                    <a:r>
                      <a:rPr lang="es-CO" baseline="0"/>
                      <a:t>
</a:t>
                    </a:r>
                    <a:fld id="{2B1F2889-D838-45F4-90C5-7F62CE9EA48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A418-4B1C-A763-0DEDC8620F57}"/>
                </c:ext>
              </c:extLst>
            </c:dLbl>
            <c:dLbl>
              <c:idx val="7"/>
              <c:tx>
                <c:rich>
                  <a:bodyPr/>
                  <a:lstStyle/>
                  <a:p>
                    <a:fld id="{00AFDC98-FD61-4ABD-A006-433947488167}" type="CELLRANGE">
                      <a:rPr lang="es-CO"/>
                      <a:pPr/>
                      <a:t>[CELLRANGE]</a:t>
                    </a:fld>
                    <a:r>
                      <a:rPr lang="es-CO" baseline="0"/>
                      <a:t>
</a:t>
                    </a:r>
                    <a:fld id="{461428EE-8FAA-4145-85BB-E18A2F87363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A418-4B1C-A763-0DEDC8620F57}"/>
                </c:ext>
              </c:extLst>
            </c:dLbl>
            <c:dLbl>
              <c:idx val="8"/>
              <c:tx>
                <c:rich>
                  <a:bodyPr/>
                  <a:lstStyle/>
                  <a:p>
                    <a:fld id="{A229A047-5FBA-48A2-A6E3-E0A103F6F6BF}" type="CELLRANGE">
                      <a:rPr lang="es-CO"/>
                      <a:pPr/>
                      <a:t>[CELLRANGE]</a:t>
                    </a:fld>
                    <a:r>
                      <a:rPr lang="es-CO" baseline="0"/>
                      <a:t>
</a:t>
                    </a:r>
                    <a:fld id="{B7B0C7E1-B62A-4FA0-A25A-08C14F9A089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A418-4B1C-A763-0DEDC8620F57}"/>
                </c:ext>
              </c:extLst>
            </c:dLbl>
            <c:dLbl>
              <c:idx val="9"/>
              <c:tx>
                <c:rich>
                  <a:bodyPr/>
                  <a:lstStyle/>
                  <a:p>
                    <a:fld id="{186C051C-B75F-408A-8DDB-9B1A847A3403}" type="CELLRANGE">
                      <a:rPr lang="es-CO"/>
                      <a:pPr/>
                      <a:t>[CELLRANGE]</a:t>
                    </a:fld>
                    <a:r>
                      <a:rPr lang="es-CO" baseline="0"/>
                      <a:t>
</a:t>
                    </a:r>
                    <a:fld id="{7E173C9C-721A-4270-ABA3-04574910330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A418-4B1C-A763-0DEDC8620F57}"/>
                </c:ext>
              </c:extLst>
            </c:dLbl>
            <c:dLbl>
              <c:idx val="10"/>
              <c:tx>
                <c:rich>
                  <a:bodyPr/>
                  <a:lstStyle/>
                  <a:p>
                    <a:fld id="{4C43FF14-F4A0-45E1-8137-62D35B771C33}" type="CELLRANGE">
                      <a:rPr lang="es-CO"/>
                      <a:pPr/>
                      <a:t>[CELLRANGE]</a:t>
                    </a:fld>
                    <a:r>
                      <a:rPr lang="es-CO" baseline="0"/>
                      <a:t>
</a:t>
                    </a:r>
                    <a:fld id="{B3708D2F-7739-4E46-A404-D6A94904FC9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A418-4B1C-A763-0DEDC8620F57}"/>
                </c:ext>
              </c:extLst>
            </c:dLbl>
            <c:dLbl>
              <c:idx val="11"/>
              <c:tx>
                <c:rich>
                  <a:bodyPr/>
                  <a:lstStyle/>
                  <a:p>
                    <a:fld id="{D4757C28-1D86-40BC-B9AD-A42FEA8AECD8}" type="CELLRANGE">
                      <a:rPr lang="es-CO"/>
                      <a:pPr/>
                      <a:t>[CELLRANGE]</a:t>
                    </a:fld>
                    <a:r>
                      <a:rPr lang="es-CO" baseline="0"/>
                      <a:t>
</a:t>
                    </a:r>
                    <a:fld id="{2651B41F-9F7A-4547-A923-5ECC939C7A8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A418-4B1C-A763-0DEDC8620F57}"/>
                </c:ext>
              </c:extLst>
            </c:dLbl>
            <c:dLbl>
              <c:idx val="12"/>
              <c:tx>
                <c:rich>
                  <a:bodyPr/>
                  <a:lstStyle/>
                  <a:p>
                    <a:fld id="{F301E080-4D64-4B9E-B5EA-343A52BAF7B3}" type="CELLRANGE">
                      <a:rPr lang="es-CO"/>
                      <a:pPr/>
                      <a:t>[CELLRANGE]</a:t>
                    </a:fld>
                    <a:r>
                      <a:rPr lang="es-CO" baseline="0"/>
                      <a:t>
</a:t>
                    </a:r>
                    <a:fld id="{4DAB8FDE-57CA-4B0C-A4B6-BB7BBF982D1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A418-4B1C-A763-0DEDC8620F5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'A. MatriculaTotal PostgradoEdad'!$C$6:$O$6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'A. MatriculaTotal PostgradoEdad'!$C$7:$O$7</c:f>
              <c:numCache>
                <c:formatCode>General</c:formatCode>
                <c:ptCount val="13"/>
                <c:pt idx="0">
                  <c:v>0</c:v>
                </c:pt>
                <c:pt idx="1">
                  <c:v>0</c:v>
                </c:pt>
                <c:pt idx="2">
                  <c:v>0</c:v>
                </c:pt>
                <c:pt idx="3">
                  <c:v>0</c:v>
                </c:pt>
                <c:pt idx="4">
                  <c:v>0</c:v>
                </c:pt>
                <c:pt idx="5">
                  <c:v>0</c:v>
                </c:pt>
                <c:pt idx="6">
                  <c:v>3</c:v>
                </c:pt>
                <c:pt idx="7">
                  <c:v>11</c:v>
                </c:pt>
                <c:pt idx="8">
                  <c:v>12</c:v>
                </c:pt>
                <c:pt idx="9">
                  <c:v>15</c:v>
                </c:pt>
                <c:pt idx="10">
                  <c:v>46</c:v>
                </c:pt>
                <c:pt idx="11">
                  <c:v>30</c:v>
                </c:pt>
                <c:pt idx="12">
                  <c:v>165</c:v>
                </c:pt>
              </c:numCache>
            </c:numRef>
          </c:val>
          <c:extLst>
            <c:ext xmlns:c15="http://schemas.microsoft.com/office/drawing/2012/chart" uri="{02D57815-91ED-43cb-92C2-25804820EDAC}">
              <c15:datalabelsRange>
                <c15:f>'A. MatriculaTotal PostgradoEdad'!$C$8:$O$8</c15:f>
                <c15:dlblRangeCache>
                  <c:ptCount val="13"/>
                  <c:pt idx="0">
                    <c:v>0,00%</c:v>
                  </c:pt>
                  <c:pt idx="1">
                    <c:v>0,00%</c:v>
                  </c:pt>
                  <c:pt idx="2">
                    <c:v>0,00%</c:v>
                  </c:pt>
                  <c:pt idx="3">
                    <c:v>0,00%</c:v>
                  </c:pt>
                  <c:pt idx="4">
                    <c:v>0,00%</c:v>
                  </c:pt>
                  <c:pt idx="5">
                    <c:v>0,00%</c:v>
                  </c:pt>
                  <c:pt idx="6">
                    <c:v>1,06%</c:v>
                  </c:pt>
                  <c:pt idx="7">
                    <c:v>3,90%</c:v>
                  </c:pt>
                  <c:pt idx="8">
                    <c:v>4,26%</c:v>
                  </c:pt>
                  <c:pt idx="9">
                    <c:v>5,32%</c:v>
                  </c:pt>
                  <c:pt idx="10">
                    <c:v>16,31%</c:v>
                  </c:pt>
                  <c:pt idx="11">
                    <c:v>10,64%</c:v>
                  </c:pt>
                  <c:pt idx="12">
                    <c:v>58,51%</c:v>
                  </c:pt>
                </c15:dlblRangeCache>
              </c15:datalabelsRange>
            </c:ext>
            <c:ext xmlns:c16="http://schemas.microsoft.com/office/drawing/2014/chart" uri="{C3380CC4-5D6E-409C-BE32-E72D297353CC}">
              <c16:uniqueId val="{0000000D-377D-40F7-BECC-42F14B92C5A2}"/>
            </c:ext>
          </c:extLst>
        </c:ser>
        <c:ser>
          <c:idx val="1"/>
          <c:order val="1"/>
          <c:tx>
            <c:v>Semestre B</c:v>
          </c:tx>
          <c:spPr>
            <a:solidFill>
              <a:schemeClr val="accent4">
                <a:lumMod val="60000"/>
                <a:lumOff val="40000"/>
              </a:schemeClr>
            </a:solidFill>
            <a:ln>
              <a:noFill/>
            </a:ln>
            <a:effectLst/>
            <a:sp3d/>
          </c:spPr>
          <c:invertIfNegative val="0"/>
          <c:dLbls>
            <c:dLbl>
              <c:idx val="0"/>
              <c:tx>
                <c:rich>
                  <a:bodyPr/>
                  <a:lstStyle/>
                  <a:p>
                    <a:fld id="{1E3481F2-0B51-46F0-A9F7-4499884C36DA}" type="CELLRANGE">
                      <a:rPr lang="es-CO"/>
                      <a:pPr/>
                      <a:t>[CELLRANGE]</a:t>
                    </a:fld>
                    <a:r>
                      <a:rPr lang="es-CO" baseline="0"/>
                      <a:t>
</a:t>
                    </a:r>
                    <a:fld id="{71BE60BC-6B2A-4794-B55A-7C19EC292F0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A418-4B1C-A763-0DEDC8620F57}"/>
                </c:ext>
              </c:extLst>
            </c:dLbl>
            <c:dLbl>
              <c:idx val="1"/>
              <c:tx>
                <c:rich>
                  <a:bodyPr/>
                  <a:lstStyle/>
                  <a:p>
                    <a:fld id="{91C9C2D2-99F7-4780-9FBC-16A1DDD3A3A2}" type="CELLRANGE">
                      <a:rPr lang="es-CO"/>
                      <a:pPr/>
                      <a:t>[CELLRANGE]</a:t>
                    </a:fld>
                    <a:r>
                      <a:rPr lang="es-CO" baseline="0"/>
                      <a:t>
</a:t>
                    </a:r>
                    <a:fld id="{A1181261-2949-48DA-9FFE-F13ADE97120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A418-4B1C-A763-0DEDC8620F57}"/>
                </c:ext>
              </c:extLst>
            </c:dLbl>
            <c:dLbl>
              <c:idx val="2"/>
              <c:tx>
                <c:rich>
                  <a:bodyPr/>
                  <a:lstStyle/>
                  <a:p>
                    <a:fld id="{E6A92ADB-80C1-4BD3-8475-BA7A7F1FE953}" type="CELLRANGE">
                      <a:rPr lang="es-CO"/>
                      <a:pPr/>
                      <a:t>[CELLRANGE]</a:t>
                    </a:fld>
                    <a:r>
                      <a:rPr lang="es-CO" baseline="0"/>
                      <a:t>
</a:t>
                    </a:r>
                    <a:fld id="{F490730F-1BBB-4FE5-A51E-2E3646F857F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A418-4B1C-A763-0DEDC8620F57}"/>
                </c:ext>
              </c:extLst>
            </c:dLbl>
            <c:dLbl>
              <c:idx val="3"/>
              <c:tx>
                <c:rich>
                  <a:bodyPr/>
                  <a:lstStyle/>
                  <a:p>
                    <a:fld id="{5D5249B7-3524-41FB-8D25-F1DD06A39C76}" type="CELLRANGE">
                      <a:rPr lang="es-CO"/>
                      <a:pPr/>
                      <a:t>[CELLRANGE]</a:t>
                    </a:fld>
                    <a:r>
                      <a:rPr lang="es-CO" baseline="0"/>
                      <a:t>
</a:t>
                    </a:r>
                    <a:fld id="{153B1EA8-D9EA-425A-966B-E708DE2EAE3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A418-4B1C-A763-0DEDC8620F57}"/>
                </c:ext>
              </c:extLst>
            </c:dLbl>
            <c:dLbl>
              <c:idx val="4"/>
              <c:tx>
                <c:rich>
                  <a:bodyPr/>
                  <a:lstStyle/>
                  <a:p>
                    <a:fld id="{0D30F96B-E49F-4756-A71A-0DAC10D722B2}" type="CELLRANGE">
                      <a:rPr lang="es-CO"/>
                      <a:pPr/>
                      <a:t>[CELLRANGE]</a:t>
                    </a:fld>
                    <a:r>
                      <a:rPr lang="es-CO" baseline="0"/>
                      <a:t>
</a:t>
                    </a:r>
                    <a:fld id="{04ECCF37-58C8-48EB-B94A-0A93D4D286C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418-4B1C-A763-0DEDC8620F57}"/>
                </c:ext>
              </c:extLst>
            </c:dLbl>
            <c:dLbl>
              <c:idx val="5"/>
              <c:tx>
                <c:rich>
                  <a:bodyPr/>
                  <a:lstStyle/>
                  <a:p>
                    <a:fld id="{B5D9A906-865B-43B8-9F54-F25633CB8672}" type="CELLRANGE">
                      <a:rPr lang="es-CO"/>
                      <a:pPr/>
                      <a:t>[CELLRANGE]</a:t>
                    </a:fld>
                    <a:r>
                      <a:rPr lang="es-CO" baseline="0"/>
                      <a:t>
</a:t>
                    </a:r>
                    <a:fld id="{DB2B12CF-F857-4F8F-8844-9097DE0C3A9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418-4B1C-A763-0DEDC8620F57}"/>
                </c:ext>
              </c:extLst>
            </c:dLbl>
            <c:dLbl>
              <c:idx val="6"/>
              <c:tx>
                <c:rich>
                  <a:bodyPr/>
                  <a:lstStyle/>
                  <a:p>
                    <a:fld id="{5AE8C5C1-92EA-42A2-8AB6-7C42FA3C34B6}" type="CELLRANGE">
                      <a:rPr lang="es-CO"/>
                      <a:pPr/>
                      <a:t>[CELLRANGE]</a:t>
                    </a:fld>
                    <a:r>
                      <a:rPr lang="es-CO" baseline="0"/>
                      <a:t>
</a:t>
                    </a:r>
                    <a:fld id="{10F16E84-2F18-42F2-BF8E-CC14718EBA2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418-4B1C-A763-0DEDC8620F57}"/>
                </c:ext>
              </c:extLst>
            </c:dLbl>
            <c:dLbl>
              <c:idx val="7"/>
              <c:tx>
                <c:rich>
                  <a:bodyPr/>
                  <a:lstStyle/>
                  <a:p>
                    <a:fld id="{283E7020-41D2-4995-8C80-384719AB7667}" type="CELLRANGE">
                      <a:rPr lang="es-CO"/>
                      <a:pPr/>
                      <a:t>[CELLRANGE]</a:t>
                    </a:fld>
                    <a:r>
                      <a:rPr lang="es-CO" baseline="0"/>
                      <a:t>
</a:t>
                    </a:r>
                    <a:fld id="{A420BEAC-C893-4FE8-A487-83FEFFD866A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418-4B1C-A763-0DEDC8620F57}"/>
                </c:ext>
              </c:extLst>
            </c:dLbl>
            <c:dLbl>
              <c:idx val="8"/>
              <c:tx>
                <c:rich>
                  <a:bodyPr/>
                  <a:lstStyle/>
                  <a:p>
                    <a:fld id="{13704C17-71C6-4A3C-8371-438B772D37A2}" type="CELLRANGE">
                      <a:rPr lang="es-CO"/>
                      <a:pPr/>
                      <a:t>[CELLRANGE]</a:t>
                    </a:fld>
                    <a:r>
                      <a:rPr lang="es-CO" baseline="0"/>
                      <a:t>
</a:t>
                    </a:r>
                    <a:fld id="{DD04F577-0872-4D6B-9EA1-CCBD752DCFE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418-4B1C-A763-0DEDC8620F57}"/>
                </c:ext>
              </c:extLst>
            </c:dLbl>
            <c:dLbl>
              <c:idx val="9"/>
              <c:tx>
                <c:rich>
                  <a:bodyPr/>
                  <a:lstStyle/>
                  <a:p>
                    <a:fld id="{D97859DA-437F-4C81-86B2-3F49BC228825}" type="CELLRANGE">
                      <a:rPr lang="es-CO"/>
                      <a:pPr/>
                      <a:t>[CELLRANGE]</a:t>
                    </a:fld>
                    <a:r>
                      <a:rPr lang="es-CO" baseline="0"/>
                      <a:t>
</a:t>
                    </a:r>
                    <a:fld id="{5D4AF003-93FD-42E6-86DF-FCB012CD3A0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418-4B1C-A763-0DEDC8620F57}"/>
                </c:ext>
              </c:extLst>
            </c:dLbl>
            <c:dLbl>
              <c:idx val="10"/>
              <c:tx>
                <c:rich>
                  <a:bodyPr/>
                  <a:lstStyle/>
                  <a:p>
                    <a:fld id="{660CC30A-6E21-4329-8BA1-6EAC160E7595}" type="CELLRANGE">
                      <a:rPr lang="es-CO"/>
                      <a:pPr/>
                      <a:t>[CELLRANGE]</a:t>
                    </a:fld>
                    <a:r>
                      <a:rPr lang="es-CO" baseline="0"/>
                      <a:t>
</a:t>
                    </a:r>
                    <a:fld id="{0B260CA2-7D6E-4B72-91A9-D2573225D41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418-4B1C-A763-0DEDC8620F57}"/>
                </c:ext>
              </c:extLst>
            </c:dLbl>
            <c:dLbl>
              <c:idx val="11"/>
              <c:tx>
                <c:rich>
                  <a:bodyPr/>
                  <a:lstStyle/>
                  <a:p>
                    <a:fld id="{DBB5B87C-1EB9-4D7D-9754-22FA53398CC5}" type="CELLRANGE">
                      <a:rPr lang="es-CO"/>
                      <a:pPr/>
                      <a:t>[CELLRANGE]</a:t>
                    </a:fld>
                    <a:r>
                      <a:rPr lang="es-CO" baseline="0"/>
                      <a:t>
</a:t>
                    </a:r>
                    <a:fld id="{DD592AB1-C34A-4B93-82F3-BBEB826D8EC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418-4B1C-A763-0DEDC8620F57}"/>
                </c:ext>
              </c:extLst>
            </c:dLbl>
            <c:dLbl>
              <c:idx val="12"/>
              <c:tx>
                <c:rich>
                  <a:bodyPr/>
                  <a:lstStyle/>
                  <a:p>
                    <a:fld id="{FFD9A6F6-87F8-483A-B6FB-BA6FF33CA831}" type="CELLRANGE">
                      <a:rPr lang="es-CO"/>
                      <a:pPr/>
                      <a:t>[CELLRANGE]</a:t>
                    </a:fld>
                    <a:r>
                      <a:rPr lang="es-CO" baseline="0"/>
                      <a:t>
</a:t>
                    </a:r>
                    <a:fld id="{47701E20-96F0-4A2E-AEE9-B2C6D318BF9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418-4B1C-A763-0DEDC8620F5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'A. MatriculaTotal PostgradoEdad'!$C$6:$O$6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MatriculaTotal PostgradoEdad'!$C$7:$O$7</c:f>
              <c:numCache>
                <c:formatCode>General</c:formatCode>
                <c:ptCount val="13"/>
                <c:pt idx="0">
                  <c:v>0</c:v>
                </c:pt>
                <c:pt idx="1">
                  <c:v>0</c:v>
                </c:pt>
                <c:pt idx="2">
                  <c:v>0</c:v>
                </c:pt>
                <c:pt idx="3">
                  <c:v>0</c:v>
                </c:pt>
                <c:pt idx="4">
                  <c:v>0</c:v>
                </c:pt>
                <c:pt idx="5">
                  <c:v>0</c:v>
                </c:pt>
                <c:pt idx="6">
                  <c:v>4</c:v>
                </c:pt>
                <c:pt idx="7">
                  <c:v>15</c:v>
                </c:pt>
                <c:pt idx="8">
                  <c:v>15</c:v>
                </c:pt>
                <c:pt idx="9">
                  <c:v>15</c:v>
                </c:pt>
                <c:pt idx="10">
                  <c:v>43</c:v>
                </c:pt>
                <c:pt idx="11">
                  <c:v>28</c:v>
                </c:pt>
                <c:pt idx="12">
                  <c:v>162</c:v>
                </c:pt>
              </c:numCache>
            </c:numRef>
          </c:val>
          <c:extLst>
            <c:ext xmlns:c15="http://schemas.microsoft.com/office/drawing/2012/chart" uri="{02D57815-91ED-43cb-92C2-25804820EDAC}">
              <c15:datalabelsRange>
                <c15:f>'A. MatriculaTotal PostgradoEdad'!$C$8:$O$8</c15:f>
                <c15:dlblRangeCache>
                  <c:ptCount val="13"/>
                  <c:pt idx="0">
                    <c:v>0,00%</c:v>
                  </c:pt>
                  <c:pt idx="1">
                    <c:v>0,00%</c:v>
                  </c:pt>
                  <c:pt idx="2">
                    <c:v>0,00%</c:v>
                  </c:pt>
                  <c:pt idx="3">
                    <c:v>0,00%</c:v>
                  </c:pt>
                  <c:pt idx="4">
                    <c:v>0,00%</c:v>
                  </c:pt>
                  <c:pt idx="5">
                    <c:v>0,00%</c:v>
                  </c:pt>
                  <c:pt idx="6">
                    <c:v>1,06%</c:v>
                  </c:pt>
                  <c:pt idx="7">
                    <c:v>3,90%</c:v>
                  </c:pt>
                  <c:pt idx="8">
                    <c:v>4,26%</c:v>
                  </c:pt>
                  <c:pt idx="9">
                    <c:v>5,32%</c:v>
                  </c:pt>
                  <c:pt idx="10">
                    <c:v>16,31%</c:v>
                  </c:pt>
                  <c:pt idx="11">
                    <c:v>10,64%</c:v>
                  </c:pt>
                  <c:pt idx="12">
                    <c:v>58,51%</c:v>
                  </c:pt>
                </c15:dlblRangeCache>
              </c15:datalabelsRange>
            </c:ext>
            <c:ext xmlns:c16="http://schemas.microsoft.com/office/drawing/2014/chart" uri="{C3380CC4-5D6E-409C-BE32-E72D297353CC}">
              <c16:uniqueId val="{0000001B-377D-40F7-BECC-42F14B92C5A2}"/>
            </c:ext>
          </c:extLst>
        </c:ser>
        <c:dLbls>
          <c:showLegendKey val="0"/>
          <c:showVal val="1"/>
          <c:showCatName val="0"/>
          <c:showSerName val="0"/>
          <c:showPercent val="0"/>
          <c:showBubbleSize val="0"/>
        </c:dLbls>
        <c:gapWidth val="20"/>
        <c:shape val="box"/>
        <c:axId val="101768576"/>
        <c:axId val="100230272"/>
        <c:axId val="0"/>
      </c:bar3DChart>
      <c:catAx>
        <c:axId val="1017685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0230272"/>
        <c:crosses val="autoZero"/>
        <c:auto val="1"/>
        <c:lblAlgn val="ctr"/>
        <c:lblOffset val="100"/>
        <c:tickLblSkip val="1"/>
        <c:noMultiLvlLbl val="0"/>
      </c:catAx>
      <c:valAx>
        <c:axId val="10023027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1768576"/>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11968990799472655"/>
          <c:y val="9.1565819244904575E-2"/>
          <c:w val="6.8391996364072352E-2"/>
          <c:h val="9.0691300363570024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0"/>
          <c:order val="0"/>
          <c:tx>
            <c:v>Semestre A</c:v>
          </c:tx>
          <c:spPr>
            <a:solidFill>
              <a:schemeClr val="accent1"/>
            </a:solidFill>
            <a:ln>
              <a:noFill/>
            </a:ln>
            <a:effectLst/>
            <a:sp3d/>
          </c:spPr>
          <c:invertIfNegative val="0"/>
          <c:dLbls>
            <c:dLbl>
              <c:idx val="0"/>
              <c:tx>
                <c:rich>
                  <a:bodyPr/>
                  <a:lstStyle/>
                  <a:p>
                    <a:fld id="{74252CB2-D81A-4523-99E5-73EB4BD3D20D}" type="CELLRANGE">
                      <a:rPr lang="es-CO"/>
                      <a:pPr/>
                      <a:t>[CELLRANGE]</a:t>
                    </a:fld>
                    <a:r>
                      <a:rPr lang="es-CO" baseline="0"/>
                      <a:t>
</a:t>
                    </a:r>
                    <a:fld id="{CBC7B22F-2CC8-420C-9F90-B5EB54E066B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AA44-496D-8585-F4DE39BCBCA3}"/>
                </c:ext>
              </c:extLst>
            </c:dLbl>
            <c:dLbl>
              <c:idx val="1"/>
              <c:tx>
                <c:rich>
                  <a:bodyPr/>
                  <a:lstStyle/>
                  <a:p>
                    <a:fld id="{FF94DE40-D285-4153-A721-7E6C660426E5}" type="CELLRANGE">
                      <a:rPr lang="es-CO"/>
                      <a:pPr/>
                      <a:t>[CELLRANGE]</a:t>
                    </a:fld>
                    <a:r>
                      <a:rPr lang="es-CO" baseline="0"/>
                      <a:t>
</a:t>
                    </a:r>
                    <a:fld id="{BF0965C9-DDB3-46B0-AE9A-6C0C60613F3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AA44-496D-8585-F4DE39BCBCA3}"/>
                </c:ext>
              </c:extLst>
            </c:dLbl>
            <c:dLbl>
              <c:idx val="2"/>
              <c:tx>
                <c:rich>
                  <a:bodyPr/>
                  <a:lstStyle/>
                  <a:p>
                    <a:fld id="{7C6965F7-8AD5-4B65-BE76-DB33FF2ED01B}" type="CELLRANGE">
                      <a:rPr lang="es-CO"/>
                      <a:pPr/>
                      <a:t>[CELLRANGE]</a:t>
                    </a:fld>
                    <a:r>
                      <a:rPr lang="es-CO" baseline="0"/>
                      <a:t>
</a:t>
                    </a:r>
                    <a:fld id="{CF75B7BA-AFFF-4E5C-A936-F85FDAFD756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AA44-496D-8585-F4DE39BCBCA3}"/>
                </c:ext>
              </c:extLst>
            </c:dLbl>
            <c:dLbl>
              <c:idx val="3"/>
              <c:tx>
                <c:rich>
                  <a:bodyPr/>
                  <a:lstStyle/>
                  <a:p>
                    <a:fld id="{428DB9D6-4073-4D1A-934A-600E201C87FB}" type="CELLRANGE">
                      <a:rPr lang="es-CO"/>
                      <a:pPr/>
                      <a:t>[CELLRANGE]</a:t>
                    </a:fld>
                    <a:r>
                      <a:rPr lang="es-CO" baseline="0"/>
                      <a:t>
</a:t>
                    </a:r>
                    <a:fld id="{9565CE78-CBD8-4EB8-A606-E628931A90F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AA44-496D-8585-F4DE39BCBCA3}"/>
                </c:ext>
              </c:extLst>
            </c:dLbl>
            <c:dLbl>
              <c:idx val="4"/>
              <c:tx>
                <c:rich>
                  <a:bodyPr/>
                  <a:lstStyle/>
                  <a:p>
                    <a:fld id="{E4C7936A-FEF8-484C-9800-7629442D587A}" type="CELLRANGE">
                      <a:rPr lang="es-CO"/>
                      <a:pPr/>
                      <a:t>[CELLRANGE]</a:t>
                    </a:fld>
                    <a:r>
                      <a:rPr lang="es-CO" baseline="0"/>
                      <a:t>
</a:t>
                    </a:r>
                    <a:fld id="{1D0A7E7B-9B09-4543-A350-0E2C1BDE0AF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AA44-496D-8585-F4DE39BCBCA3}"/>
                </c:ext>
              </c:extLst>
            </c:dLbl>
            <c:dLbl>
              <c:idx val="5"/>
              <c:tx>
                <c:rich>
                  <a:bodyPr/>
                  <a:lstStyle/>
                  <a:p>
                    <a:fld id="{6C03F6BE-D48A-46C3-89C1-233EAA7C4C6C}" type="CELLRANGE">
                      <a:rPr lang="es-CO"/>
                      <a:pPr/>
                      <a:t>[CELLRANGE]</a:t>
                    </a:fld>
                    <a:r>
                      <a:rPr lang="es-CO" baseline="0"/>
                      <a:t>
</a:t>
                    </a:r>
                    <a:fld id="{81D23C58-1F47-4059-AD4F-17B2EAD7DEB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AA44-496D-8585-F4DE39BCBCA3}"/>
                </c:ext>
              </c:extLst>
            </c:dLbl>
            <c:dLbl>
              <c:idx val="6"/>
              <c:tx>
                <c:rich>
                  <a:bodyPr/>
                  <a:lstStyle/>
                  <a:p>
                    <a:fld id="{359A6E4B-C3C0-4EE7-8610-F0892CF97890}" type="CELLRANGE">
                      <a:rPr lang="es-CO"/>
                      <a:pPr/>
                      <a:t>[CELLRANGE]</a:t>
                    </a:fld>
                    <a:r>
                      <a:rPr lang="es-CO" baseline="0"/>
                      <a:t>
</a:t>
                    </a:r>
                    <a:fld id="{B05E662D-9DD2-4AA5-91F6-1CF6D232736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AA44-496D-8585-F4DE39BCBCA3}"/>
                </c:ext>
              </c:extLst>
            </c:dLbl>
            <c:dLbl>
              <c:idx val="7"/>
              <c:tx>
                <c:rich>
                  <a:bodyPr/>
                  <a:lstStyle/>
                  <a:p>
                    <a:fld id="{8CC9660A-A582-4D27-BCAF-434FE25E671D}" type="CELLRANGE">
                      <a:rPr lang="es-CO"/>
                      <a:pPr/>
                      <a:t>[CELLRANGE]</a:t>
                    </a:fld>
                    <a:r>
                      <a:rPr lang="es-CO" baseline="0"/>
                      <a:t>
</a:t>
                    </a:r>
                    <a:fld id="{55BC6CC4-9930-4287-BC43-CB54E42E89C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AA44-496D-8585-F4DE39BCBCA3}"/>
                </c:ext>
              </c:extLst>
            </c:dLbl>
            <c:dLbl>
              <c:idx val="8"/>
              <c:tx>
                <c:rich>
                  <a:bodyPr/>
                  <a:lstStyle/>
                  <a:p>
                    <a:fld id="{E13F31ED-4539-4683-AE74-DF858D799B69}" type="CELLRANGE">
                      <a:rPr lang="es-CO"/>
                      <a:pPr/>
                      <a:t>[CELLRANGE]</a:t>
                    </a:fld>
                    <a:r>
                      <a:rPr lang="es-CO" baseline="0"/>
                      <a:t>
</a:t>
                    </a:r>
                    <a:fld id="{72EE4705-27EA-4D37-8B1A-31C494A6FC9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AA44-496D-8585-F4DE39BCBCA3}"/>
                </c:ext>
              </c:extLst>
            </c:dLbl>
            <c:dLbl>
              <c:idx val="9"/>
              <c:tx>
                <c:rich>
                  <a:bodyPr/>
                  <a:lstStyle/>
                  <a:p>
                    <a:fld id="{DF4797DB-789B-463D-88D9-24B31CA0CBA0}" type="CELLRANGE">
                      <a:rPr lang="es-CO"/>
                      <a:pPr/>
                      <a:t>[CELLRANGE]</a:t>
                    </a:fld>
                    <a:r>
                      <a:rPr lang="es-CO" baseline="0"/>
                      <a:t>
</a:t>
                    </a:r>
                    <a:fld id="{3A81B54B-C678-4CC9-9E93-C5EDB6BFE1F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AA44-496D-8585-F4DE39BCBCA3}"/>
                </c:ext>
              </c:extLst>
            </c:dLbl>
            <c:dLbl>
              <c:idx val="10"/>
              <c:tx>
                <c:rich>
                  <a:bodyPr/>
                  <a:lstStyle/>
                  <a:p>
                    <a:fld id="{811D9D3B-2FD7-46BC-B9E1-4E075E02A892}" type="CELLRANGE">
                      <a:rPr lang="es-CO"/>
                      <a:pPr/>
                      <a:t>[CELLRANGE]</a:t>
                    </a:fld>
                    <a:r>
                      <a:rPr lang="es-CO" baseline="0"/>
                      <a:t>
</a:t>
                    </a:r>
                    <a:fld id="{943CC496-23FA-4F6A-BF92-9F51FF9BABA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AA44-496D-8585-F4DE39BCBCA3}"/>
                </c:ext>
              </c:extLst>
            </c:dLbl>
            <c:dLbl>
              <c:idx val="11"/>
              <c:tx>
                <c:rich>
                  <a:bodyPr/>
                  <a:lstStyle/>
                  <a:p>
                    <a:fld id="{259F4D2C-E168-4A80-A3AB-3880D188F3CE}" type="CELLRANGE">
                      <a:rPr lang="es-CO"/>
                      <a:pPr/>
                      <a:t>[CELLRANGE]</a:t>
                    </a:fld>
                    <a:r>
                      <a:rPr lang="es-CO" baseline="0"/>
                      <a:t>
</a:t>
                    </a:r>
                    <a:fld id="{6327F3EA-4130-405E-8E42-365DD1E619E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AA44-496D-8585-F4DE39BCBCA3}"/>
                </c:ext>
              </c:extLst>
            </c:dLbl>
            <c:dLbl>
              <c:idx val="12"/>
              <c:tx>
                <c:rich>
                  <a:bodyPr/>
                  <a:lstStyle/>
                  <a:p>
                    <a:fld id="{ED0826EB-874B-46B7-BA4C-E22353E067B6}" type="CELLRANGE">
                      <a:rPr lang="es-CO"/>
                      <a:pPr/>
                      <a:t>[CELLRANGE]</a:t>
                    </a:fld>
                    <a:r>
                      <a:rPr lang="es-CO" baseline="0"/>
                      <a:t>
</a:t>
                    </a:r>
                    <a:fld id="{58115180-9585-48B7-A5D9-6A46E605F77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AA44-496D-8585-F4DE39BCBCA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'A. MatriculaTotal PostgradoEdad'!$C$6:$O$6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'A. MatriculaTotal PostgradoEdad'!$C$25:$O$25</c:f>
              <c:numCache>
                <c:formatCode>General</c:formatCode>
                <c:ptCount val="13"/>
                <c:pt idx="0">
                  <c:v>0</c:v>
                </c:pt>
                <c:pt idx="1">
                  <c:v>0</c:v>
                </c:pt>
                <c:pt idx="2">
                  <c:v>0</c:v>
                </c:pt>
                <c:pt idx="3">
                  <c:v>0</c:v>
                </c:pt>
                <c:pt idx="4">
                  <c:v>0</c:v>
                </c:pt>
                <c:pt idx="5">
                  <c:v>0</c:v>
                </c:pt>
                <c:pt idx="6">
                  <c:v>0</c:v>
                </c:pt>
                <c:pt idx="7">
                  <c:v>1</c:v>
                </c:pt>
                <c:pt idx="8">
                  <c:v>2</c:v>
                </c:pt>
                <c:pt idx="9">
                  <c:v>9</c:v>
                </c:pt>
                <c:pt idx="10">
                  <c:v>28</c:v>
                </c:pt>
                <c:pt idx="11">
                  <c:v>25</c:v>
                </c:pt>
                <c:pt idx="12">
                  <c:v>63</c:v>
                </c:pt>
              </c:numCache>
            </c:numRef>
          </c:val>
          <c:extLst>
            <c:ext xmlns:c15="http://schemas.microsoft.com/office/drawing/2012/chart" uri="{02D57815-91ED-43cb-92C2-25804820EDAC}">
              <c15:datalabelsRange>
                <c15:f>'A. MatriculaTotal PostgradoEdad'!$C$26:$O$26</c15:f>
                <c15:dlblRangeCache>
                  <c:ptCount val="13"/>
                  <c:pt idx="0">
                    <c:v>0,00%</c:v>
                  </c:pt>
                  <c:pt idx="1">
                    <c:v>0,00%</c:v>
                  </c:pt>
                  <c:pt idx="2">
                    <c:v>0,00%</c:v>
                  </c:pt>
                  <c:pt idx="3">
                    <c:v>0,00%</c:v>
                  </c:pt>
                  <c:pt idx="4">
                    <c:v>0,00%</c:v>
                  </c:pt>
                  <c:pt idx="5">
                    <c:v>0,00%</c:v>
                  </c:pt>
                  <c:pt idx="6">
                    <c:v>0,00%</c:v>
                  </c:pt>
                  <c:pt idx="7">
                    <c:v>0,78%</c:v>
                  </c:pt>
                  <c:pt idx="8">
                    <c:v>1,56%</c:v>
                  </c:pt>
                  <c:pt idx="9">
                    <c:v>7,03%</c:v>
                  </c:pt>
                  <c:pt idx="10">
                    <c:v>21,88%</c:v>
                  </c:pt>
                  <c:pt idx="11">
                    <c:v>19,53%</c:v>
                  </c:pt>
                  <c:pt idx="12">
                    <c:v>49,22%</c:v>
                  </c:pt>
                </c15:dlblRangeCache>
              </c15:datalabelsRange>
            </c:ext>
            <c:ext xmlns:c16="http://schemas.microsoft.com/office/drawing/2014/chart" uri="{C3380CC4-5D6E-409C-BE32-E72D297353CC}">
              <c16:uniqueId val="{0000000D-2017-419A-BEEE-86000CAF43E4}"/>
            </c:ext>
          </c:extLst>
        </c:ser>
        <c:ser>
          <c:idx val="1"/>
          <c:order val="1"/>
          <c:tx>
            <c:v>Semestre B</c:v>
          </c:tx>
          <c:spPr>
            <a:solidFill>
              <a:schemeClr val="accent2"/>
            </a:solidFill>
            <a:ln>
              <a:noFill/>
            </a:ln>
            <a:effectLst/>
            <a:sp3d/>
          </c:spPr>
          <c:invertIfNegative val="0"/>
          <c:dLbls>
            <c:dLbl>
              <c:idx val="0"/>
              <c:tx>
                <c:rich>
                  <a:bodyPr/>
                  <a:lstStyle/>
                  <a:p>
                    <a:fld id="{B9118CCC-3A5E-4D4D-8A81-D3FD57541D70}" type="CELLRANGE">
                      <a:rPr lang="es-CO"/>
                      <a:pPr/>
                      <a:t>[CELLRANGE]</a:t>
                    </a:fld>
                    <a:r>
                      <a:rPr lang="es-CO" baseline="0"/>
                      <a:t>
</a:t>
                    </a:r>
                    <a:fld id="{D3F8BF64-33D6-4DB7-9729-4DAAF7209EE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AA44-496D-8585-F4DE39BCBCA3}"/>
                </c:ext>
              </c:extLst>
            </c:dLbl>
            <c:dLbl>
              <c:idx val="1"/>
              <c:tx>
                <c:rich>
                  <a:bodyPr/>
                  <a:lstStyle/>
                  <a:p>
                    <a:fld id="{C6E1EFB0-87A6-49F1-BE4C-22E15776999D}" type="CELLRANGE">
                      <a:rPr lang="es-CO"/>
                      <a:pPr/>
                      <a:t>[CELLRANGE]</a:t>
                    </a:fld>
                    <a:r>
                      <a:rPr lang="es-CO" baseline="0"/>
                      <a:t>
</a:t>
                    </a:r>
                    <a:fld id="{5A452145-756B-433C-830E-BFA75D9C08C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AA44-496D-8585-F4DE39BCBCA3}"/>
                </c:ext>
              </c:extLst>
            </c:dLbl>
            <c:dLbl>
              <c:idx val="2"/>
              <c:tx>
                <c:rich>
                  <a:bodyPr/>
                  <a:lstStyle/>
                  <a:p>
                    <a:fld id="{C7F61F4D-11A1-4D42-BB35-DF576A756BB5}" type="CELLRANGE">
                      <a:rPr lang="es-CO"/>
                      <a:pPr/>
                      <a:t>[CELLRANGE]</a:t>
                    </a:fld>
                    <a:r>
                      <a:rPr lang="es-CO" baseline="0"/>
                      <a:t>
</a:t>
                    </a:r>
                    <a:fld id="{14C89B17-A91D-49A1-93B4-90452C418BF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AA44-496D-8585-F4DE39BCBCA3}"/>
                </c:ext>
              </c:extLst>
            </c:dLbl>
            <c:dLbl>
              <c:idx val="3"/>
              <c:tx>
                <c:rich>
                  <a:bodyPr/>
                  <a:lstStyle/>
                  <a:p>
                    <a:fld id="{4FB50090-5DBF-49E8-BB84-95FE41630F58}" type="CELLRANGE">
                      <a:rPr lang="es-CO"/>
                      <a:pPr/>
                      <a:t>[CELLRANGE]</a:t>
                    </a:fld>
                    <a:r>
                      <a:rPr lang="es-CO" baseline="0"/>
                      <a:t>
</a:t>
                    </a:r>
                    <a:fld id="{9B759834-3CBF-40C4-B14F-E1731623254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AA44-496D-8585-F4DE39BCBCA3}"/>
                </c:ext>
              </c:extLst>
            </c:dLbl>
            <c:dLbl>
              <c:idx val="4"/>
              <c:tx>
                <c:rich>
                  <a:bodyPr/>
                  <a:lstStyle/>
                  <a:p>
                    <a:fld id="{D34AF747-DC66-4FE5-AA87-714B5590211D}" type="CELLRANGE">
                      <a:rPr lang="es-CO"/>
                      <a:pPr/>
                      <a:t>[CELLRANGE]</a:t>
                    </a:fld>
                    <a:r>
                      <a:rPr lang="es-CO" baseline="0"/>
                      <a:t>
</a:t>
                    </a:r>
                    <a:fld id="{7A1E9FC8-2F6C-4FFC-A5BC-601671213DC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A44-496D-8585-F4DE39BCBCA3}"/>
                </c:ext>
              </c:extLst>
            </c:dLbl>
            <c:dLbl>
              <c:idx val="5"/>
              <c:tx>
                <c:rich>
                  <a:bodyPr/>
                  <a:lstStyle/>
                  <a:p>
                    <a:fld id="{8F567D87-A586-4381-8D6F-AC3BAFB1DDB2}" type="CELLRANGE">
                      <a:rPr lang="es-CO"/>
                      <a:pPr/>
                      <a:t>[CELLRANGE]</a:t>
                    </a:fld>
                    <a:r>
                      <a:rPr lang="es-CO" baseline="0"/>
                      <a:t>
</a:t>
                    </a:r>
                    <a:fld id="{372C8C12-CBE8-453B-B304-3F6A3AEC68B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A44-496D-8585-F4DE39BCBCA3}"/>
                </c:ext>
              </c:extLst>
            </c:dLbl>
            <c:dLbl>
              <c:idx val="6"/>
              <c:tx>
                <c:rich>
                  <a:bodyPr/>
                  <a:lstStyle/>
                  <a:p>
                    <a:fld id="{559C4AE6-C968-44F9-AFF5-BA3A8F5E2FD8}" type="CELLRANGE">
                      <a:rPr lang="es-CO"/>
                      <a:pPr/>
                      <a:t>[CELLRANGE]</a:t>
                    </a:fld>
                    <a:r>
                      <a:rPr lang="es-CO" baseline="0"/>
                      <a:t>
</a:t>
                    </a:r>
                    <a:fld id="{80117F0E-DF8B-4202-B035-855D1B8617D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A44-496D-8585-F4DE39BCBCA3}"/>
                </c:ext>
              </c:extLst>
            </c:dLbl>
            <c:dLbl>
              <c:idx val="7"/>
              <c:tx>
                <c:rich>
                  <a:bodyPr/>
                  <a:lstStyle/>
                  <a:p>
                    <a:fld id="{C00265FF-0B75-4997-9341-D50CFF0D00DD}" type="CELLRANGE">
                      <a:rPr lang="es-CO"/>
                      <a:pPr/>
                      <a:t>[CELLRANGE]</a:t>
                    </a:fld>
                    <a:r>
                      <a:rPr lang="es-CO" baseline="0"/>
                      <a:t>
</a:t>
                    </a:r>
                    <a:fld id="{B0691935-B5FB-4BCD-BCBC-AA3CA7AD865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A44-496D-8585-F4DE39BCBCA3}"/>
                </c:ext>
              </c:extLst>
            </c:dLbl>
            <c:dLbl>
              <c:idx val="8"/>
              <c:tx>
                <c:rich>
                  <a:bodyPr/>
                  <a:lstStyle/>
                  <a:p>
                    <a:fld id="{F984608C-552C-4EF0-92D2-5B71123E6FAB}" type="CELLRANGE">
                      <a:rPr lang="es-CO"/>
                      <a:pPr/>
                      <a:t>[CELLRANGE]</a:t>
                    </a:fld>
                    <a:r>
                      <a:rPr lang="es-CO" baseline="0"/>
                      <a:t>
</a:t>
                    </a:r>
                    <a:fld id="{E93DDADD-6F7B-479D-9939-AFCF2639C88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A44-496D-8585-F4DE39BCBCA3}"/>
                </c:ext>
              </c:extLst>
            </c:dLbl>
            <c:dLbl>
              <c:idx val="9"/>
              <c:tx>
                <c:rich>
                  <a:bodyPr/>
                  <a:lstStyle/>
                  <a:p>
                    <a:fld id="{71A67DC7-D818-459B-B7B5-FDC526EDF180}" type="CELLRANGE">
                      <a:rPr lang="es-CO"/>
                      <a:pPr/>
                      <a:t>[CELLRANGE]</a:t>
                    </a:fld>
                    <a:r>
                      <a:rPr lang="es-CO" baseline="0"/>
                      <a:t>
</a:t>
                    </a:r>
                    <a:fld id="{D5F8E6BE-76F9-4BC0-9843-F236D590FC3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A44-496D-8585-F4DE39BCBCA3}"/>
                </c:ext>
              </c:extLst>
            </c:dLbl>
            <c:dLbl>
              <c:idx val="10"/>
              <c:tx>
                <c:rich>
                  <a:bodyPr/>
                  <a:lstStyle/>
                  <a:p>
                    <a:fld id="{488E8D08-D2A0-4155-98B5-2890BA24A202}" type="CELLRANGE">
                      <a:rPr lang="es-CO"/>
                      <a:pPr/>
                      <a:t>[CELLRANGE]</a:t>
                    </a:fld>
                    <a:r>
                      <a:rPr lang="es-CO" baseline="0"/>
                      <a:t>
</a:t>
                    </a:r>
                    <a:fld id="{512846D3-102C-4D3B-AE54-B574D3C6A47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A44-496D-8585-F4DE39BCBCA3}"/>
                </c:ext>
              </c:extLst>
            </c:dLbl>
            <c:dLbl>
              <c:idx val="11"/>
              <c:tx>
                <c:rich>
                  <a:bodyPr/>
                  <a:lstStyle/>
                  <a:p>
                    <a:fld id="{C7503096-1813-44BD-B491-C8931F38E7FD}" type="CELLRANGE">
                      <a:rPr lang="es-CO"/>
                      <a:pPr/>
                      <a:t>[CELLRANGE]</a:t>
                    </a:fld>
                    <a:r>
                      <a:rPr lang="es-CO" baseline="0"/>
                      <a:t>
</a:t>
                    </a:r>
                    <a:fld id="{26B32541-0AD4-4DDF-ABC9-FFB7AF7171C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A44-496D-8585-F4DE39BCBCA3}"/>
                </c:ext>
              </c:extLst>
            </c:dLbl>
            <c:dLbl>
              <c:idx val="12"/>
              <c:tx>
                <c:rich>
                  <a:bodyPr/>
                  <a:lstStyle/>
                  <a:p>
                    <a:fld id="{E43C8FD4-9F4E-4513-A98C-13B09C5FB694}" type="CELLRANGE">
                      <a:rPr lang="es-CO"/>
                      <a:pPr/>
                      <a:t>[CELLRANGE]</a:t>
                    </a:fld>
                    <a:r>
                      <a:rPr lang="es-CO" baseline="0"/>
                      <a:t>
</a:t>
                    </a:r>
                    <a:fld id="{329EF6B3-737F-4BCE-AEF4-298A0DB7584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A44-496D-8585-F4DE39BCBCA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'A. MatriculaTotal PostgradoEdad'!$C$6:$O$6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MatriculaTotal PostgradoEdad'!$C$25:$O$25</c:f>
              <c:numCache>
                <c:formatCode>General</c:formatCode>
                <c:ptCount val="13"/>
                <c:pt idx="0">
                  <c:v>0</c:v>
                </c:pt>
                <c:pt idx="1">
                  <c:v>0</c:v>
                </c:pt>
                <c:pt idx="2">
                  <c:v>0</c:v>
                </c:pt>
                <c:pt idx="3">
                  <c:v>0</c:v>
                </c:pt>
                <c:pt idx="4">
                  <c:v>0</c:v>
                </c:pt>
                <c:pt idx="5">
                  <c:v>0</c:v>
                </c:pt>
                <c:pt idx="6">
                  <c:v>0</c:v>
                </c:pt>
                <c:pt idx="7">
                  <c:v>0</c:v>
                </c:pt>
                <c:pt idx="8">
                  <c:v>0</c:v>
                </c:pt>
                <c:pt idx="9">
                  <c:v>8</c:v>
                </c:pt>
                <c:pt idx="10">
                  <c:v>35</c:v>
                </c:pt>
                <c:pt idx="11">
                  <c:v>28</c:v>
                </c:pt>
                <c:pt idx="12">
                  <c:v>59</c:v>
                </c:pt>
              </c:numCache>
            </c:numRef>
          </c:val>
          <c:extLst>
            <c:ext xmlns:c15="http://schemas.microsoft.com/office/drawing/2012/chart" uri="{02D57815-91ED-43cb-92C2-25804820EDAC}">
              <c15:datalabelsRange>
                <c15:f>'B. MatriculaTotal PostgradoEdad'!$C$26:$O$26</c15:f>
                <c15:dlblRangeCache>
                  <c:ptCount val="13"/>
                  <c:pt idx="0">
                    <c:v>0,00%</c:v>
                  </c:pt>
                  <c:pt idx="1">
                    <c:v>0,00%</c:v>
                  </c:pt>
                  <c:pt idx="2">
                    <c:v>0,00%</c:v>
                  </c:pt>
                  <c:pt idx="3">
                    <c:v>0,00%</c:v>
                  </c:pt>
                  <c:pt idx="4">
                    <c:v>0,00%</c:v>
                  </c:pt>
                  <c:pt idx="5">
                    <c:v>0,00%</c:v>
                  </c:pt>
                  <c:pt idx="6">
                    <c:v>0,00%</c:v>
                  </c:pt>
                  <c:pt idx="7">
                    <c:v>0,00%</c:v>
                  </c:pt>
                  <c:pt idx="8">
                    <c:v>0,00%</c:v>
                  </c:pt>
                  <c:pt idx="9">
                    <c:v>5,63%</c:v>
                  </c:pt>
                  <c:pt idx="10">
                    <c:v>24,65%</c:v>
                  </c:pt>
                  <c:pt idx="11">
                    <c:v>19,72%</c:v>
                  </c:pt>
                  <c:pt idx="12">
                    <c:v>41,55%</c:v>
                  </c:pt>
                </c15:dlblRangeCache>
              </c15:datalabelsRange>
            </c:ext>
            <c:ext xmlns:c16="http://schemas.microsoft.com/office/drawing/2014/chart" uri="{C3380CC4-5D6E-409C-BE32-E72D297353CC}">
              <c16:uniqueId val="{0000001B-2017-419A-BEEE-86000CAF43E4}"/>
            </c:ext>
          </c:extLst>
        </c:ser>
        <c:dLbls>
          <c:showLegendKey val="0"/>
          <c:showVal val="1"/>
          <c:showCatName val="0"/>
          <c:showSerName val="0"/>
          <c:showPercent val="0"/>
          <c:showBubbleSize val="0"/>
        </c:dLbls>
        <c:gapWidth val="20"/>
        <c:shape val="box"/>
        <c:axId val="101217024"/>
        <c:axId val="101218560"/>
        <c:axId val="0"/>
      </c:bar3DChart>
      <c:catAx>
        <c:axId val="1012170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1218560"/>
        <c:crosses val="autoZero"/>
        <c:auto val="1"/>
        <c:lblAlgn val="ctr"/>
        <c:lblOffset val="100"/>
        <c:tickLblSkip val="1"/>
        <c:noMultiLvlLbl val="0"/>
      </c:catAx>
      <c:valAx>
        <c:axId val="101218560"/>
        <c:scaling>
          <c:orientation val="minMax"/>
          <c:max val="15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1217024"/>
        <c:crosses val="autoZero"/>
        <c:crossBetween val="between"/>
        <c:majorUnit val="15"/>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12401272030068397"/>
          <c:y val="8.9058167451509018E-2"/>
          <c:w val="6.8391996364072352E-2"/>
          <c:h val="9.069130036357002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0"/>
          <c:order val="0"/>
          <c:tx>
            <c:v>Semestre A</c:v>
          </c:tx>
          <c:spPr>
            <a:solidFill>
              <a:schemeClr val="accent4">
                <a:lumMod val="60000"/>
                <a:lumOff val="40000"/>
              </a:schemeClr>
            </a:solidFill>
            <a:ln>
              <a:noFill/>
            </a:ln>
            <a:effectLst/>
            <a:sp3d/>
          </c:spPr>
          <c:invertIfNegative val="0"/>
          <c:dLbls>
            <c:dLbl>
              <c:idx val="0"/>
              <c:tx>
                <c:rich>
                  <a:bodyPr/>
                  <a:lstStyle/>
                  <a:p>
                    <a:fld id="{61C3D9D7-FEA1-4440-AC76-629FDF7EE372}" type="CELLRANGE">
                      <a:rPr lang="es-CO"/>
                      <a:pPr/>
                      <a:t>[CELLRANGE]</a:t>
                    </a:fld>
                    <a:r>
                      <a:rPr lang="es-CO" baseline="0"/>
                      <a:t>
</a:t>
                    </a:r>
                    <a:fld id="{A2E4509F-2E51-480E-9B72-FD71E375718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AA6E-4EC8-87C6-606055FA312C}"/>
                </c:ext>
              </c:extLst>
            </c:dLbl>
            <c:dLbl>
              <c:idx val="1"/>
              <c:tx>
                <c:rich>
                  <a:bodyPr/>
                  <a:lstStyle/>
                  <a:p>
                    <a:fld id="{B59957EE-0521-49B4-898E-179A8688420E}" type="CELLRANGE">
                      <a:rPr lang="es-CO"/>
                      <a:pPr/>
                      <a:t>[CELLRANGE]</a:t>
                    </a:fld>
                    <a:r>
                      <a:rPr lang="es-CO" baseline="0"/>
                      <a:t>
</a:t>
                    </a:r>
                    <a:fld id="{E489D6BA-18AC-4B40-9CCB-CD0C9B7A06C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AA6E-4EC8-87C6-606055FA312C}"/>
                </c:ext>
              </c:extLst>
            </c:dLbl>
            <c:dLbl>
              <c:idx val="2"/>
              <c:tx>
                <c:rich>
                  <a:bodyPr/>
                  <a:lstStyle/>
                  <a:p>
                    <a:fld id="{99760B46-84A2-4C3F-9919-03D85053C6E2}" type="CELLRANGE">
                      <a:rPr lang="es-CO"/>
                      <a:pPr/>
                      <a:t>[CELLRANGE]</a:t>
                    </a:fld>
                    <a:r>
                      <a:rPr lang="es-CO" baseline="0"/>
                      <a:t>
</a:t>
                    </a:r>
                    <a:fld id="{1117CDFE-7C9E-493D-802E-026C77BF8F3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AA6E-4EC8-87C6-606055FA312C}"/>
                </c:ext>
              </c:extLst>
            </c:dLbl>
            <c:dLbl>
              <c:idx val="3"/>
              <c:tx>
                <c:rich>
                  <a:bodyPr/>
                  <a:lstStyle/>
                  <a:p>
                    <a:fld id="{912EAAE4-4C40-4B1F-BE7D-9EE0FAA33FC7}" type="CELLRANGE">
                      <a:rPr lang="es-CO"/>
                      <a:pPr/>
                      <a:t>[CELLRANGE]</a:t>
                    </a:fld>
                    <a:r>
                      <a:rPr lang="es-CO" baseline="0"/>
                      <a:t>
</a:t>
                    </a:r>
                    <a:fld id="{49F0F168-CF7F-4268-A2FD-104D2D8A2C3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AA6E-4EC8-87C6-606055FA312C}"/>
                </c:ext>
              </c:extLst>
            </c:dLbl>
            <c:dLbl>
              <c:idx val="4"/>
              <c:tx>
                <c:rich>
                  <a:bodyPr/>
                  <a:lstStyle/>
                  <a:p>
                    <a:fld id="{CE8A8CB2-E13F-4306-85A2-5CC457DF0BD2}" type="CELLRANGE">
                      <a:rPr lang="es-CO"/>
                      <a:pPr/>
                      <a:t>[CELLRANGE]</a:t>
                    </a:fld>
                    <a:r>
                      <a:rPr lang="es-CO" baseline="0"/>
                      <a:t>
</a:t>
                    </a:r>
                    <a:fld id="{62009439-02EC-414E-B447-9AE05BCEECB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AA6E-4EC8-87C6-606055FA312C}"/>
                </c:ext>
              </c:extLst>
            </c:dLbl>
            <c:dLbl>
              <c:idx val="5"/>
              <c:tx>
                <c:rich>
                  <a:bodyPr/>
                  <a:lstStyle/>
                  <a:p>
                    <a:fld id="{BF8DA91B-BA27-474B-98A1-3FF0EECECC17}" type="CELLRANGE">
                      <a:rPr lang="es-CO"/>
                      <a:pPr/>
                      <a:t>[CELLRANGE]</a:t>
                    </a:fld>
                    <a:r>
                      <a:rPr lang="es-CO" baseline="0"/>
                      <a:t>
</a:t>
                    </a:r>
                    <a:fld id="{CA61CB32-85B3-4300-A4F5-0D38BD22A26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AA6E-4EC8-87C6-606055FA312C}"/>
                </c:ext>
              </c:extLst>
            </c:dLbl>
            <c:dLbl>
              <c:idx val="6"/>
              <c:tx>
                <c:rich>
                  <a:bodyPr/>
                  <a:lstStyle/>
                  <a:p>
                    <a:fld id="{85E377AD-752C-4F8D-B4AC-F42AF06C1C11}" type="CELLRANGE">
                      <a:rPr lang="es-CO"/>
                      <a:pPr/>
                      <a:t>[CELLRANGE]</a:t>
                    </a:fld>
                    <a:r>
                      <a:rPr lang="es-CO" baseline="0"/>
                      <a:t>
</a:t>
                    </a:r>
                    <a:fld id="{B15C666F-3235-4DE7-B839-C92E1FE6011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AA6E-4EC8-87C6-606055FA312C}"/>
                </c:ext>
              </c:extLst>
            </c:dLbl>
            <c:dLbl>
              <c:idx val="7"/>
              <c:tx>
                <c:rich>
                  <a:bodyPr/>
                  <a:lstStyle/>
                  <a:p>
                    <a:fld id="{DD270313-12ED-4645-9F52-DE65C3A20B81}" type="CELLRANGE">
                      <a:rPr lang="es-CO"/>
                      <a:pPr/>
                      <a:t>[CELLRANGE]</a:t>
                    </a:fld>
                    <a:r>
                      <a:rPr lang="es-CO" baseline="0"/>
                      <a:t>
</a:t>
                    </a:r>
                    <a:fld id="{301F4DE2-221A-4F4C-A610-35F8C157B91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AA6E-4EC8-87C6-606055FA312C}"/>
                </c:ext>
              </c:extLst>
            </c:dLbl>
            <c:dLbl>
              <c:idx val="8"/>
              <c:tx>
                <c:rich>
                  <a:bodyPr/>
                  <a:lstStyle/>
                  <a:p>
                    <a:fld id="{22F30F01-896C-411D-A597-1B9ECEF34B8D}" type="CELLRANGE">
                      <a:rPr lang="es-CO"/>
                      <a:pPr/>
                      <a:t>[CELLRANGE]</a:t>
                    </a:fld>
                    <a:r>
                      <a:rPr lang="es-CO" baseline="0"/>
                      <a:t>
</a:t>
                    </a:r>
                    <a:fld id="{3BB576B6-7298-42F0-9CD8-A6CD4EFD0B5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AA6E-4EC8-87C6-606055FA312C}"/>
                </c:ext>
              </c:extLst>
            </c:dLbl>
            <c:dLbl>
              <c:idx val="9"/>
              <c:tx>
                <c:rich>
                  <a:bodyPr/>
                  <a:lstStyle/>
                  <a:p>
                    <a:fld id="{9C5BFAF6-7A46-41F4-86B8-45738901E2F7}" type="CELLRANGE">
                      <a:rPr lang="es-CO"/>
                      <a:pPr/>
                      <a:t>[CELLRANGE]</a:t>
                    </a:fld>
                    <a:r>
                      <a:rPr lang="es-CO" baseline="0"/>
                      <a:t>
</a:t>
                    </a:r>
                    <a:fld id="{39CA6985-1367-4E0F-A146-D654E925DD2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AA6E-4EC8-87C6-606055FA312C}"/>
                </c:ext>
              </c:extLst>
            </c:dLbl>
            <c:dLbl>
              <c:idx val="10"/>
              <c:tx>
                <c:rich>
                  <a:bodyPr/>
                  <a:lstStyle/>
                  <a:p>
                    <a:fld id="{64C24651-A1CA-4F62-AB7E-E63816551155}" type="CELLRANGE">
                      <a:rPr lang="es-CO"/>
                      <a:pPr/>
                      <a:t>[CELLRANGE]</a:t>
                    </a:fld>
                    <a:r>
                      <a:rPr lang="es-CO" baseline="0"/>
                      <a:t>
</a:t>
                    </a:r>
                    <a:fld id="{F99D35F7-6F9E-4BF0-8B86-F5CF9026148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AA6E-4EC8-87C6-606055FA312C}"/>
                </c:ext>
              </c:extLst>
            </c:dLbl>
            <c:dLbl>
              <c:idx val="11"/>
              <c:tx>
                <c:rich>
                  <a:bodyPr/>
                  <a:lstStyle/>
                  <a:p>
                    <a:fld id="{E99BB4CA-995F-49D7-BCF0-69E47E5542BE}" type="CELLRANGE">
                      <a:rPr lang="es-CO"/>
                      <a:pPr/>
                      <a:t>[CELLRANGE]</a:t>
                    </a:fld>
                    <a:r>
                      <a:rPr lang="es-CO" baseline="0"/>
                      <a:t>
</a:t>
                    </a:r>
                    <a:fld id="{2634D6D2-5F66-4EA3-BA6A-588FC472D8D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AA6E-4EC8-87C6-606055FA312C}"/>
                </c:ext>
              </c:extLst>
            </c:dLbl>
            <c:dLbl>
              <c:idx val="12"/>
              <c:tx>
                <c:rich>
                  <a:bodyPr/>
                  <a:lstStyle/>
                  <a:p>
                    <a:fld id="{BD73F4BD-BB84-4FC6-B2E0-C79EDF7578E1}" type="CELLRANGE">
                      <a:rPr lang="es-CO"/>
                      <a:pPr/>
                      <a:t>[CELLRANGE]</a:t>
                    </a:fld>
                    <a:r>
                      <a:rPr lang="es-CO" baseline="0"/>
                      <a:t>
</a:t>
                    </a:r>
                    <a:fld id="{FB262788-40DF-4D53-8856-0DB2D7F22F1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AA6E-4EC8-87C6-606055FA312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'A. MatriculaTotal PostgradoEdad'!$C$6:$O$6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'A. MatriculaTotal PostgradoEdad'!$C$19:$O$19</c:f>
              <c:numCache>
                <c:formatCode>General</c:formatCode>
                <c:ptCount val="13"/>
                <c:pt idx="0">
                  <c:v>0</c:v>
                </c:pt>
                <c:pt idx="1">
                  <c:v>0</c:v>
                </c:pt>
                <c:pt idx="2">
                  <c:v>0</c:v>
                </c:pt>
                <c:pt idx="3">
                  <c:v>0</c:v>
                </c:pt>
                <c:pt idx="4">
                  <c:v>0</c:v>
                </c:pt>
                <c:pt idx="5">
                  <c:v>0</c:v>
                </c:pt>
                <c:pt idx="6">
                  <c:v>0</c:v>
                </c:pt>
                <c:pt idx="7">
                  <c:v>1</c:v>
                </c:pt>
                <c:pt idx="8">
                  <c:v>2</c:v>
                </c:pt>
                <c:pt idx="9">
                  <c:v>1</c:v>
                </c:pt>
                <c:pt idx="10">
                  <c:v>14</c:v>
                </c:pt>
                <c:pt idx="11">
                  <c:v>7</c:v>
                </c:pt>
                <c:pt idx="12">
                  <c:v>80</c:v>
                </c:pt>
              </c:numCache>
            </c:numRef>
          </c:val>
          <c:extLst>
            <c:ext xmlns:c15="http://schemas.microsoft.com/office/drawing/2012/chart" uri="{02D57815-91ED-43cb-92C2-25804820EDAC}">
              <c15:datalabelsRange>
                <c15:f>'A. MatriculaTotal PostgradoEdad'!$C$20:$O$20</c15:f>
                <c15:dlblRangeCache>
                  <c:ptCount val="13"/>
                  <c:pt idx="0">
                    <c:v>0,00%</c:v>
                  </c:pt>
                  <c:pt idx="1">
                    <c:v>0,00%</c:v>
                  </c:pt>
                  <c:pt idx="2">
                    <c:v>0,00%</c:v>
                  </c:pt>
                  <c:pt idx="3">
                    <c:v>0,00%</c:v>
                  </c:pt>
                  <c:pt idx="4">
                    <c:v>0,00%</c:v>
                  </c:pt>
                  <c:pt idx="5">
                    <c:v>0,00%</c:v>
                  </c:pt>
                  <c:pt idx="6">
                    <c:v>0,00%</c:v>
                  </c:pt>
                  <c:pt idx="7">
                    <c:v>0,95%</c:v>
                  </c:pt>
                  <c:pt idx="8">
                    <c:v>1,90%</c:v>
                  </c:pt>
                  <c:pt idx="9">
                    <c:v>0,95%</c:v>
                  </c:pt>
                  <c:pt idx="10">
                    <c:v>13,33%</c:v>
                  </c:pt>
                  <c:pt idx="11">
                    <c:v>6,67%</c:v>
                  </c:pt>
                  <c:pt idx="12">
                    <c:v>76,2%</c:v>
                  </c:pt>
                </c15:dlblRangeCache>
              </c15:datalabelsRange>
            </c:ext>
            <c:ext xmlns:c16="http://schemas.microsoft.com/office/drawing/2014/chart" uri="{C3380CC4-5D6E-409C-BE32-E72D297353CC}">
              <c16:uniqueId val="{0000000D-708D-440F-BCC1-0A21DD100A4A}"/>
            </c:ext>
          </c:extLst>
        </c:ser>
        <c:ser>
          <c:idx val="1"/>
          <c:order val="1"/>
          <c:tx>
            <c:v>Semestre B</c:v>
          </c:tx>
          <c:spPr>
            <a:solidFill>
              <a:schemeClr val="accent1">
                <a:lumMod val="60000"/>
                <a:lumOff val="40000"/>
              </a:schemeClr>
            </a:solidFill>
            <a:ln>
              <a:noFill/>
            </a:ln>
            <a:effectLst/>
            <a:sp3d/>
          </c:spPr>
          <c:invertIfNegative val="0"/>
          <c:dLbls>
            <c:dLbl>
              <c:idx val="0"/>
              <c:tx>
                <c:rich>
                  <a:bodyPr/>
                  <a:lstStyle/>
                  <a:p>
                    <a:fld id="{2AD72F0E-C24C-4C9C-97A1-E92C9733EA44}" type="CELLRANGE">
                      <a:rPr lang="es-CO"/>
                      <a:pPr/>
                      <a:t>[CELLRANGE]</a:t>
                    </a:fld>
                    <a:r>
                      <a:rPr lang="es-CO" baseline="0"/>
                      <a:t>
</a:t>
                    </a:r>
                    <a:fld id="{9AF2039E-E40B-4A99-93B3-EFF984102A3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AA6E-4EC8-87C6-606055FA312C}"/>
                </c:ext>
              </c:extLst>
            </c:dLbl>
            <c:dLbl>
              <c:idx val="1"/>
              <c:tx>
                <c:rich>
                  <a:bodyPr/>
                  <a:lstStyle/>
                  <a:p>
                    <a:fld id="{0AD3D6AE-D340-4113-AA95-687B4F8C2E2C}" type="CELLRANGE">
                      <a:rPr lang="es-CO"/>
                      <a:pPr/>
                      <a:t>[CELLRANGE]</a:t>
                    </a:fld>
                    <a:r>
                      <a:rPr lang="es-CO" baseline="0"/>
                      <a:t>
</a:t>
                    </a:r>
                    <a:fld id="{5EEACFC8-62C1-4D0C-9B62-32DF656E6A8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AA6E-4EC8-87C6-606055FA312C}"/>
                </c:ext>
              </c:extLst>
            </c:dLbl>
            <c:dLbl>
              <c:idx val="2"/>
              <c:tx>
                <c:rich>
                  <a:bodyPr/>
                  <a:lstStyle/>
                  <a:p>
                    <a:fld id="{4DFE009A-F7C7-4736-9230-B1C5F6BB7CC0}" type="CELLRANGE">
                      <a:rPr lang="es-CO"/>
                      <a:pPr/>
                      <a:t>[CELLRANGE]</a:t>
                    </a:fld>
                    <a:r>
                      <a:rPr lang="es-CO" baseline="0"/>
                      <a:t>
</a:t>
                    </a:r>
                    <a:fld id="{92A833AD-4149-4D8B-8904-BB7E3E395D9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AA6E-4EC8-87C6-606055FA312C}"/>
                </c:ext>
              </c:extLst>
            </c:dLbl>
            <c:dLbl>
              <c:idx val="3"/>
              <c:tx>
                <c:rich>
                  <a:bodyPr/>
                  <a:lstStyle/>
                  <a:p>
                    <a:fld id="{2FC2570A-9A99-4BCC-8CFA-9F10461F2C89}" type="CELLRANGE">
                      <a:rPr lang="es-CO"/>
                      <a:pPr/>
                      <a:t>[CELLRANGE]</a:t>
                    </a:fld>
                    <a:r>
                      <a:rPr lang="es-CO" baseline="0"/>
                      <a:t>
</a:t>
                    </a:r>
                    <a:fld id="{484BE625-BE0F-4E09-8735-1F332232A0E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AA6E-4EC8-87C6-606055FA312C}"/>
                </c:ext>
              </c:extLst>
            </c:dLbl>
            <c:dLbl>
              <c:idx val="4"/>
              <c:tx>
                <c:rich>
                  <a:bodyPr/>
                  <a:lstStyle/>
                  <a:p>
                    <a:fld id="{773C09FB-3C67-473E-B1A1-85EAFAC2F9EB}" type="CELLRANGE">
                      <a:rPr lang="es-CO"/>
                      <a:pPr/>
                      <a:t>[CELLRANGE]</a:t>
                    </a:fld>
                    <a:r>
                      <a:rPr lang="es-CO" baseline="0"/>
                      <a:t>
</a:t>
                    </a:r>
                    <a:fld id="{BB1605CA-3D1F-4A27-91B8-666D72A7B34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A6E-4EC8-87C6-606055FA312C}"/>
                </c:ext>
              </c:extLst>
            </c:dLbl>
            <c:dLbl>
              <c:idx val="5"/>
              <c:tx>
                <c:rich>
                  <a:bodyPr/>
                  <a:lstStyle/>
                  <a:p>
                    <a:fld id="{B66CD595-B011-4FEB-97FF-24F1D58B0049}" type="CELLRANGE">
                      <a:rPr lang="es-CO"/>
                      <a:pPr/>
                      <a:t>[CELLRANGE]</a:t>
                    </a:fld>
                    <a:r>
                      <a:rPr lang="es-CO" baseline="0"/>
                      <a:t>
</a:t>
                    </a:r>
                    <a:fld id="{3A4326B5-6AA9-4A09-9F0D-053226FA8BE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A6E-4EC8-87C6-606055FA312C}"/>
                </c:ext>
              </c:extLst>
            </c:dLbl>
            <c:dLbl>
              <c:idx val="6"/>
              <c:tx>
                <c:rich>
                  <a:bodyPr/>
                  <a:lstStyle/>
                  <a:p>
                    <a:fld id="{C3EDB861-3599-471D-8890-EABA8BAFDBCE}" type="CELLRANGE">
                      <a:rPr lang="es-CO"/>
                      <a:pPr/>
                      <a:t>[CELLRANGE]</a:t>
                    </a:fld>
                    <a:r>
                      <a:rPr lang="es-CO" baseline="0"/>
                      <a:t>
</a:t>
                    </a:r>
                    <a:fld id="{5D51862E-3C53-47E0-8B89-383F79BAAD6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A6E-4EC8-87C6-606055FA312C}"/>
                </c:ext>
              </c:extLst>
            </c:dLbl>
            <c:dLbl>
              <c:idx val="7"/>
              <c:tx>
                <c:rich>
                  <a:bodyPr/>
                  <a:lstStyle/>
                  <a:p>
                    <a:fld id="{5C77B027-29F6-4CCC-A183-EEDED543ADDD}" type="CELLRANGE">
                      <a:rPr lang="es-CO"/>
                      <a:pPr/>
                      <a:t>[CELLRANGE]</a:t>
                    </a:fld>
                    <a:r>
                      <a:rPr lang="es-CO" baseline="0"/>
                      <a:t>
</a:t>
                    </a:r>
                    <a:fld id="{9B910079-E4FA-42AF-B24A-B39B3D4E20A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A6E-4EC8-87C6-606055FA312C}"/>
                </c:ext>
              </c:extLst>
            </c:dLbl>
            <c:dLbl>
              <c:idx val="8"/>
              <c:tx>
                <c:rich>
                  <a:bodyPr/>
                  <a:lstStyle/>
                  <a:p>
                    <a:fld id="{4FE75688-EC58-401B-9604-403F978713BD}" type="CELLRANGE">
                      <a:rPr lang="es-CO"/>
                      <a:pPr/>
                      <a:t>[CELLRANGE]</a:t>
                    </a:fld>
                    <a:r>
                      <a:rPr lang="es-CO" baseline="0"/>
                      <a:t>
</a:t>
                    </a:r>
                    <a:fld id="{FE491B79-BE60-42D3-87BB-E182B2ADF45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A6E-4EC8-87C6-606055FA312C}"/>
                </c:ext>
              </c:extLst>
            </c:dLbl>
            <c:dLbl>
              <c:idx val="9"/>
              <c:tx>
                <c:rich>
                  <a:bodyPr/>
                  <a:lstStyle/>
                  <a:p>
                    <a:fld id="{08DD0D31-AFBA-46FC-823E-10E654998CDE}" type="CELLRANGE">
                      <a:rPr lang="es-CO"/>
                      <a:pPr/>
                      <a:t>[CELLRANGE]</a:t>
                    </a:fld>
                    <a:r>
                      <a:rPr lang="es-CO" baseline="0"/>
                      <a:t>
</a:t>
                    </a:r>
                    <a:fld id="{78BD66B9-5765-4B7B-81F4-C3A7B657E95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A6E-4EC8-87C6-606055FA312C}"/>
                </c:ext>
              </c:extLst>
            </c:dLbl>
            <c:dLbl>
              <c:idx val="10"/>
              <c:tx>
                <c:rich>
                  <a:bodyPr/>
                  <a:lstStyle/>
                  <a:p>
                    <a:fld id="{74E08B54-01F9-4EE6-93B8-1A4AE04FEE4F}" type="CELLRANGE">
                      <a:rPr lang="es-CO"/>
                      <a:pPr/>
                      <a:t>[CELLRANGE]</a:t>
                    </a:fld>
                    <a:r>
                      <a:rPr lang="es-CO" baseline="0"/>
                      <a:t>
</a:t>
                    </a:r>
                    <a:fld id="{05934B18-5E94-4E63-9E01-2DA0F456EAC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A6E-4EC8-87C6-606055FA312C}"/>
                </c:ext>
              </c:extLst>
            </c:dLbl>
            <c:dLbl>
              <c:idx val="11"/>
              <c:tx>
                <c:rich>
                  <a:bodyPr/>
                  <a:lstStyle/>
                  <a:p>
                    <a:fld id="{43A6E3AF-5276-4B75-A696-ACE22410BCBF}" type="CELLRANGE">
                      <a:rPr lang="es-CO"/>
                      <a:pPr/>
                      <a:t>[CELLRANGE]</a:t>
                    </a:fld>
                    <a:r>
                      <a:rPr lang="es-CO" baseline="0"/>
                      <a:t>
</a:t>
                    </a:r>
                    <a:fld id="{B6BF90FC-0526-4B80-9A47-5F0D75D82AC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A6E-4EC8-87C6-606055FA312C}"/>
                </c:ext>
              </c:extLst>
            </c:dLbl>
            <c:dLbl>
              <c:idx val="12"/>
              <c:tx>
                <c:rich>
                  <a:bodyPr/>
                  <a:lstStyle/>
                  <a:p>
                    <a:fld id="{60C7C675-F860-4200-BDC6-3A20FF08BCA4}" type="CELLRANGE">
                      <a:rPr lang="es-CO"/>
                      <a:pPr/>
                      <a:t>[CELLRANGE]</a:t>
                    </a:fld>
                    <a:r>
                      <a:rPr lang="es-CO" baseline="0"/>
                      <a:t>
</a:t>
                    </a:r>
                    <a:fld id="{57EE5D96-D23B-4FCE-9464-961B1E7F22E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A6E-4EC8-87C6-606055FA312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'A. MatriculaTotal PostgradoEdad'!$C$6:$O$6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MatriculaTotal PostgradoEdad'!$C$19:$O$19</c:f>
              <c:numCache>
                <c:formatCode>General</c:formatCode>
                <c:ptCount val="13"/>
                <c:pt idx="0">
                  <c:v>0</c:v>
                </c:pt>
                <c:pt idx="1">
                  <c:v>0</c:v>
                </c:pt>
                <c:pt idx="2">
                  <c:v>0</c:v>
                </c:pt>
                <c:pt idx="3">
                  <c:v>0</c:v>
                </c:pt>
                <c:pt idx="4">
                  <c:v>0</c:v>
                </c:pt>
                <c:pt idx="5">
                  <c:v>0</c:v>
                </c:pt>
                <c:pt idx="6">
                  <c:v>0</c:v>
                </c:pt>
                <c:pt idx="7">
                  <c:v>1</c:v>
                </c:pt>
                <c:pt idx="8">
                  <c:v>3</c:v>
                </c:pt>
                <c:pt idx="9">
                  <c:v>1</c:v>
                </c:pt>
                <c:pt idx="10">
                  <c:v>15</c:v>
                </c:pt>
                <c:pt idx="11">
                  <c:v>8</c:v>
                </c:pt>
                <c:pt idx="12">
                  <c:v>70</c:v>
                </c:pt>
              </c:numCache>
            </c:numRef>
          </c:val>
          <c:extLst>
            <c:ext xmlns:c15="http://schemas.microsoft.com/office/drawing/2012/chart" uri="{02D57815-91ED-43cb-92C2-25804820EDAC}">
              <c15:datalabelsRange>
                <c15:f>'B. MatriculaTotal PostgradoEdad'!$C$20:$O$20</c15:f>
                <c15:dlblRangeCache>
                  <c:ptCount val="13"/>
                  <c:pt idx="0">
                    <c:v>0,00%</c:v>
                  </c:pt>
                  <c:pt idx="1">
                    <c:v>0,00%</c:v>
                  </c:pt>
                  <c:pt idx="2">
                    <c:v>0,00%</c:v>
                  </c:pt>
                  <c:pt idx="3">
                    <c:v>0,00%</c:v>
                  </c:pt>
                  <c:pt idx="4">
                    <c:v>0,00%</c:v>
                  </c:pt>
                  <c:pt idx="5">
                    <c:v>0,00%</c:v>
                  </c:pt>
                  <c:pt idx="6">
                    <c:v>0,00%</c:v>
                  </c:pt>
                  <c:pt idx="7">
                    <c:v>1,02%</c:v>
                  </c:pt>
                  <c:pt idx="8">
                    <c:v>3,06%</c:v>
                  </c:pt>
                  <c:pt idx="9">
                    <c:v>1,02%</c:v>
                  </c:pt>
                  <c:pt idx="10">
                    <c:v>15,31%</c:v>
                  </c:pt>
                  <c:pt idx="11">
                    <c:v>8,16%</c:v>
                  </c:pt>
                  <c:pt idx="12">
                    <c:v>71,43%</c:v>
                  </c:pt>
                </c15:dlblRangeCache>
              </c15:datalabelsRange>
            </c:ext>
            <c:ext xmlns:c16="http://schemas.microsoft.com/office/drawing/2014/chart" uri="{C3380CC4-5D6E-409C-BE32-E72D297353CC}">
              <c16:uniqueId val="{0000001B-708D-440F-BCC1-0A21DD100A4A}"/>
            </c:ext>
          </c:extLst>
        </c:ser>
        <c:dLbls>
          <c:showLegendKey val="0"/>
          <c:showVal val="1"/>
          <c:showCatName val="0"/>
          <c:showSerName val="0"/>
          <c:showPercent val="0"/>
          <c:showBubbleSize val="0"/>
        </c:dLbls>
        <c:gapWidth val="20"/>
        <c:shape val="box"/>
        <c:axId val="101291904"/>
        <c:axId val="101293440"/>
        <c:axId val="0"/>
      </c:bar3DChart>
      <c:catAx>
        <c:axId val="1012919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1293440"/>
        <c:crosses val="autoZero"/>
        <c:auto val="1"/>
        <c:lblAlgn val="ctr"/>
        <c:lblOffset val="100"/>
        <c:tickLblSkip val="1"/>
        <c:noMultiLvlLbl val="0"/>
      </c:catAx>
      <c:valAx>
        <c:axId val="1012934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1291904"/>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12490500682966306"/>
          <c:y val="0.11136297553883831"/>
          <c:w val="8.456017461938653E-2"/>
          <c:h val="0.1030828674296753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0"/>
          <c:order val="0"/>
          <c:tx>
            <c:v>Semestre A</c:v>
          </c:tx>
          <c:spPr>
            <a:solidFill>
              <a:schemeClr val="accent2">
                <a:lumMod val="60000"/>
                <a:lumOff val="40000"/>
              </a:schemeClr>
            </a:solidFill>
            <a:ln>
              <a:noFill/>
            </a:ln>
            <a:effectLst/>
            <a:sp3d/>
          </c:spPr>
          <c:invertIfNegative val="0"/>
          <c:dLbls>
            <c:dLbl>
              <c:idx val="0"/>
              <c:tx>
                <c:rich>
                  <a:bodyPr/>
                  <a:lstStyle/>
                  <a:p>
                    <a:fld id="{92CB4B60-86EE-4269-AFC4-698C3D47D1B9}" type="CELLRANGE">
                      <a:rPr lang="es-CO"/>
                      <a:pPr/>
                      <a:t>[CELLRANGE]</a:t>
                    </a:fld>
                    <a:r>
                      <a:rPr lang="es-CO" baseline="0"/>
                      <a:t>
</a:t>
                    </a:r>
                    <a:fld id="{FE060422-566C-48C5-A4F2-583BBF16C7E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64A6-4B91-9CD6-ABC3DC3F03AE}"/>
                </c:ext>
              </c:extLst>
            </c:dLbl>
            <c:dLbl>
              <c:idx val="1"/>
              <c:tx>
                <c:rich>
                  <a:bodyPr/>
                  <a:lstStyle/>
                  <a:p>
                    <a:fld id="{0EFE19E6-47E4-4515-A3E8-969F11917086}" type="CELLRANGE">
                      <a:rPr lang="es-CO"/>
                      <a:pPr/>
                      <a:t>[CELLRANGE]</a:t>
                    </a:fld>
                    <a:r>
                      <a:rPr lang="es-CO" baseline="0"/>
                      <a:t>
</a:t>
                    </a:r>
                    <a:fld id="{183FDBCF-0F26-4E0C-BDBE-0FDCDA39CED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64A6-4B91-9CD6-ABC3DC3F03AE}"/>
                </c:ext>
              </c:extLst>
            </c:dLbl>
            <c:dLbl>
              <c:idx val="2"/>
              <c:tx>
                <c:rich>
                  <a:bodyPr/>
                  <a:lstStyle/>
                  <a:p>
                    <a:fld id="{BA00BAC5-1BB6-42F5-AEEC-EFA65C6B7E5E}" type="CELLRANGE">
                      <a:rPr lang="es-CO"/>
                      <a:pPr/>
                      <a:t>[CELLRANGE]</a:t>
                    </a:fld>
                    <a:r>
                      <a:rPr lang="es-CO" baseline="0"/>
                      <a:t>
</a:t>
                    </a:r>
                    <a:fld id="{B7139F87-B7DC-42B4-BF37-162BB9352E8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64A6-4B91-9CD6-ABC3DC3F03AE}"/>
                </c:ext>
              </c:extLst>
            </c:dLbl>
            <c:dLbl>
              <c:idx val="3"/>
              <c:tx>
                <c:rich>
                  <a:bodyPr/>
                  <a:lstStyle/>
                  <a:p>
                    <a:fld id="{8B32740A-459C-450F-90B5-48180AFEC1E5}" type="CELLRANGE">
                      <a:rPr lang="es-CO"/>
                      <a:pPr/>
                      <a:t>[CELLRANGE]</a:t>
                    </a:fld>
                    <a:r>
                      <a:rPr lang="es-CO" baseline="0"/>
                      <a:t>
</a:t>
                    </a:r>
                    <a:fld id="{C3B46807-5023-4E8B-B0C4-8EA897B1179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4A6-4B91-9CD6-ABC3DC3F03AE}"/>
                </c:ext>
              </c:extLst>
            </c:dLbl>
            <c:dLbl>
              <c:idx val="4"/>
              <c:tx>
                <c:rich>
                  <a:bodyPr/>
                  <a:lstStyle/>
                  <a:p>
                    <a:fld id="{5664C36D-380D-47F0-86E9-B10E8BB4ED8C}" type="CELLRANGE">
                      <a:rPr lang="es-CO"/>
                      <a:pPr/>
                      <a:t>[CELLRANGE]</a:t>
                    </a:fld>
                    <a:r>
                      <a:rPr lang="es-CO" baseline="0"/>
                      <a:t>
</a:t>
                    </a:r>
                    <a:fld id="{5498E8E0-DE29-4730-B0A6-4BD13524628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4A6-4B91-9CD6-ABC3DC3F03AE}"/>
                </c:ext>
              </c:extLst>
            </c:dLbl>
            <c:dLbl>
              <c:idx val="5"/>
              <c:tx>
                <c:rich>
                  <a:bodyPr/>
                  <a:lstStyle/>
                  <a:p>
                    <a:fld id="{771FC9C7-D774-467D-AA44-3B5CBE93F2F5}" type="CELLRANGE">
                      <a:rPr lang="es-CO"/>
                      <a:pPr/>
                      <a:t>[CELLRANGE]</a:t>
                    </a:fld>
                    <a:r>
                      <a:rPr lang="es-CO" baseline="0"/>
                      <a:t>
</a:t>
                    </a:r>
                    <a:fld id="{C1C06D0B-A4A8-43F5-ACD6-C5303D3D807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4A6-4B91-9CD6-ABC3DC3F03AE}"/>
                </c:ext>
              </c:extLst>
            </c:dLbl>
            <c:dLbl>
              <c:idx val="6"/>
              <c:tx>
                <c:rich>
                  <a:bodyPr/>
                  <a:lstStyle/>
                  <a:p>
                    <a:fld id="{0CA7EA6E-1A9F-4847-B8E0-39C5260DB7B5}" type="CELLRANGE">
                      <a:rPr lang="es-CO"/>
                      <a:pPr/>
                      <a:t>[CELLRANGE]</a:t>
                    </a:fld>
                    <a:r>
                      <a:rPr lang="es-CO" baseline="0"/>
                      <a:t>
</a:t>
                    </a:r>
                    <a:fld id="{7CFD8152-DEF1-497F-A0A6-0CB992816F8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4A6-4B91-9CD6-ABC3DC3F03AE}"/>
                </c:ext>
              </c:extLst>
            </c:dLbl>
            <c:dLbl>
              <c:idx val="7"/>
              <c:tx>
                <c:rich>
                  <a:bodyPr/>
                  <a:lstStyle/>
                  <a:p>
                    <a:fld id="{40A3C875-0CAC-4659-AD0E-920B409BE848}" type="CELLRANGE">
                      <a:rPr lang="es-CO"/>
                      <a:pPr/>
                      <a:t>[CELLRANGE]</a:t>
                    </a:fld>
                    <a:r>
                      <a:rPr lang="es-CO" baseline="0"/>
                      <a:t>
</a:t>
                    </a:r>
                    <a:fld id="{B299A29C-0867-498A-B22B-287BB68124B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4A6-4B91-9CD6-ABC3DC3F03AE}"/>
                </c:ext>
              </c:extLst>
            </c:dLbl>
            <c:dLbl>
              <c:idx val="8"/>
              <c:tx>
                <c:rich>
                  <a:bodyPr/>
                  <a:lstStyle/>
                  <a:p>
                    <a:fld id="{22DD6D2F-0CF0-4169-B038-F5E560A22A5C}" type="CELLRANGE">
                      <a:rPr lang="es-CO"/>
                      <a:pPr/>
                      <a:t>[CELLRANGE]</a:t>
                    </a:fld>
                    <a:r>
                      <a:rPr lang="es-CO" baseline="0"/>
                      <a:t>
</a:t>
                    </a:r>
                    <a:fld id="{4B2A9D28-ABD6-4C1B-B87F-577DDC2561A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4A6-4B91-9CD6-ABC3DC3F03AE}"/>
                </c:ext>
              </c:extLst>
            </c:dLbl>
            <c:dLbl>
              <c:idx val="9"/>
              <c:tx>
                <c:rich>
                  <a:bodyPr/>
                  <a:lstStyle/>
                  <a:p>
                    <a:fld id="{19B827EB-F304-4460-8165-1442273878FA}" type="CELLRANGE">
                      <a:rPr lang="es-CO"/>
                      <a:pPr/>
                      <a:t>[CELLRANGE]</a:t>
                    </a:fld>
                    <a:r>
                      <a:rPr lang="es-CO" baseline="0"/>
                      <a:t>
</a:t>
                    </a:r>
                    <a:fld id="{366E647C-4683-4511-879B-C83E6B9AA25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4A6-4B91-9CD6-ABC3DC3F03AE}"/>
                </c:ext>
              </c:extLst>
            </c:dLbl>
            <c:dLbl>
              <c:idx val="10"/>
              <c:tx>
                <c:rich>
                  <a:bodyPr/>
                  <a:lstStyle/>
                  <a:p>
                    <a:fld id="{57F1BB39-1F72-46F0-913D-2E65D42D793C}" type="CELLRANGE">
                      <a:rPr lang="es-CO"/>
                      <a:pPr/>
                      <a:t>[CELLRANGE]</a:t>
                    </a:fld>
                    <a:r>
                      <a:rPr lang="es-CO" baseline="0"/>
                      <a:t>
</a:t>
                    </a:r>
                    <a:fld id="{B088FECE-93F9-46A1-89E3-4CC7FC64E36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4A6-4B91-9CD6-ABC3DC3F03AE}"/>
                </c:ext>
              </c:extLst>
            </c:dLbl>
            <c:dLbl>
              <c:idx val="11"/>
              <c:tx>
                <c:rich>
                  <a:bodyPr/>
                  <a:lstStyle/>
                  <a:p>
                    <a:fld id="{23530200-3A20-49BE-86B1-E2A2B0193DDC}" type="CELLRANGE">
                      <a:rPr lang="es-CO"/>
                      <a:pPr/>
                      <a:t>[CELLRANGE]</a:t>
                    </a:fld>
                    <a:r>
                      <a:rPr lang="es-CO" baseline="0"/>
                      <a:t>
</a:t>
                    </a:r>
                    <a:fld id="{3A9F8DCB-2152-48C4-B287-A13C067101F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4A6-4B91-9CD6-ABC3DC3F03AE}"/>
                </c:ext>
              </c:extLst>
            </c:dLbl>
            <c:dLbl>
              <c:idx val="12"/>
              <c:tx>
                <c:rich>
                  <a:bodyPr/>
                  <a:lstStyle/>
                  <a:p>
                    <a:fld id="{1A6A3DCF-7D2D-4F2C-B3CD-1BCFF97240E2}" type="CELLRANGE">
                      <a:rPr lang="es-CO"/>
                      <a:pPr/>
                      <a:t>[CELLRANGE]</a:t>
                    </a:fld>
                    <a:r>
                      <a:rPr lang="es-CO" baseline="0"/>
                      <a:t>
</a:t>
                    </a:r>
                    <a:fld id="{C900A64D-92A4-4054-921C-B00042EE5BB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4A6-4B91-9CD6-ABC3DC3F03A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'A. MatriculaTotal PostgradoEdad'!$C$6:$O$6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'A. MatriculaTotal PostgradoEdad'!$C$39:$O$39</c:f>
              <c:numCache>
                <c:formatCode>General</c:formatCode>
                <c:ptCount val="13"/>
                <c:pt idx="0">
                  <c:v>0</c:v>
                </c:pt>
                <c:pt idx="1">
                  <c:v>0</c:v>
                </c:pt>
                <c:pt idx="2">
                  <c:v>0</c:v>
                </c:pt>
                <c:pt idx="3">
                  <c:v>0</c:v>
                </c:pt>
                <c:pt idx="4">
                  <c:v>0</c:v>
                </c:pt>
                <c:pt idx="5">
                  <c:v>0</c:v>
                </c:pt>
                <c:pt idx="6">
                  <c:v>2</c:v>
                </c:pt>
                <c:pt idx="7">
                  <c:v>2</c:v>
                </c:pt>
                <c:pt idx="8">
                  <c:v>5</c:v>
                </c:pt>
                <c:pt idx="9">
                  <c:v>10</c:v>
                </c:pt>
                <c:pt idx="10">
                  <c:v>55</c:v>
                </c:pt>
                <c:pt idx="11">
                  <c:v>36</c:v>
                </c:pt>
                <c:pt idx="12">
                  <c:v>288</c:v>
                </c:pt>
              </c:numCache>
            </c:numRef>
          </c:val>
          <c:extLst>
            <c:ext xmlns:c15="http://schemas.microsoft.com/office/drawing/2012/chart" uri="{02D57815-91ED-43cb-92C2-25804820EDAC}">
              <c15:datalabelsRange>
                <c15:f>'A. MatriculaTotal PostgradoEdad'!$C$40:$O$40</c15:f>
                <c15:dlblRangeCache>
                  <c:ptCount val="13"/>
                  <c:pt idx="0">
                    <c:v>0,00%</c:v>
                  </c:pt>
                  <c:pt idx="1">
                    <c:v>0,00%</c:v>
                  </c:pt>
                  <c:pt idx="2">
                    <c:v>0,00%</c:v>
                  </c:pt>
                  <c:pt idx="3">
                    <c:v>0,00%</c:v>
                  </c:pt>
                  <c:pt idx="4">
                    <c:v>0,00%</c:v>
                  </c:pt>
                  <c:pt idx="5">
                    <c:v>0,00%</c:v>
                  </c:pt>
                  <c:pt idx="6">
                    <c:v>0,50%</c:v>
                  </c:pt>
                  <c:pt idx="7">
                    <c:v>0,50%</c:v>
                  </c:pt>
                  <c:pt idx="8">
                    <c:v>1,26%</c:v>
                  </c:pt>
                  <c:pt idx="9">
                    <c:v>2,51%</c:v>
                  </c:pt>
                  <c:pt idx="10">
                    <c:v>13,82%</c:v>
                  </c:pt>
                  <c:pt idx="11">
                    <c:v>9,05%</c:v>
                  </c:pt>
                  <c:pt idx="12">
                    <c:v>72,36%</c:v>
                  </c:pt>
                </c15:dlblRangeCache>
              </c15:datalabelsRange>
            </c:ext>
            <c:ext xmlns:c16="http://schemas.microsoft.com/office/drawing/2014/chart" uri="{C3380CC4-5D6E-409C-BE32-E72D297353CC}">
              <c16:uniqueId val="{0000000D-C9B0-49D4-95B8-5C93D10C9DD8}"/>
            </c:ext>
          </c:extLst>
        </c:ser>
        <c:ser>
          <c:idx val="1"/>
          <c:order val="1"/>
          <c:tx>
            <c:v>Semestre B</c:v>
          </c:tx>
          <c:spPr>
            <a:solidFill>
              <a:schemeClr val="bg1">
                <a:lumMod val="65000"/>
              </a:schemeClr>
            </a:solidFill>
            <a:ln>
              <a:noFill/>
            </a:ln>
            <a:effectLst/>
            <a:sp3d/>
          </c:spPr>
          <c:invertIfNegative val="0"/>
          <c:dLbls>
            <c:dLbl>
              <c:idx val="0"/>
              <c:tx>
                <c:rich>
                  <a:bodyPr/>
                  <a:lstStyle/>
                  <a:p>
                    <a:fld id="{697351FF-E8CD-4779-AB70-2C09B2614528}" type="CELLRANGE">
                      <a:rPr lang="es-CO"/>
                      <a:pPr/>
                      <a:t>[CELLRANGE]</a:t>
                    </a:fld>
                    <a:r>
                      <a:rPr lang="es-CO" baseline="0"/>
                      <a:t>
</a:t>
                    </a:r>
                    <a:fld id="{823FF286-A1A8-484E-AD3C-7011BE401FA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4A6-4B91-9CD6-ABC3DC3F03AE}"/>
                </c:ext>
              </c:extLst>
            </c:dLbl>
            <c:dLbl>
              <c:idx val="1"/>
              <c:tx>
                <c:rich>
                  <a:bodyPr/>
                  <a:lstStyle/>
                  <a:p>
                    <a:fld id="{CF94ACCE-A581-440A-950B-D3BE0E989AD4}" type="CELLRANGE">
                      <a:rPr lang="es-CO"/>
                      <a:pPr/>
                      <a:t>[CELLRANGE]</a:t>
                    </a:fld>
                    <a:r>
                      <a:rPr lang="es-CO" baseline="0"/>
                      <a:t>
</a:t>
                    </a:r>
                    <a:fld id="{9D4FCBA6-CE3A-4CD8-B02D-F3AA23D6DEA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4A6-4B91-9CD6-ABC3DC3F03AE}"/>
                </c:ext>
              </c:extLst>
            </c:dLbl>
            <c:dLbl>
              <c:idx val="2"/>
              <c:tx>
                <c:rich>
                  <a:bodyPr/>
                  <a:lstStyle/>
                  <a:p>
                    <a:fld id="{86574D83-F764-4A4B-8681-255E219CBC1D}" type="CELLRANGE">
                      <a:rPr lang="es-CO"/>
                      <a:pPr/>
                      <a:t>[CELLRANGE]</a:t>
                    </a:fld>
                    <a:r>
                      <a:rPr lang="es-CO" baseline="0"/>
                      <a:t>
</a:t>
                    </a:r>
                    <a:fld id="{BEE745DE-BC26-4083-AFF6-C2E0C763A81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64A6-4B91-9CD6-ABC3DC3F03AE}"/>
                </c:ext>
              </c:extLst>
            </c:dLbl>
            <c:dLbl>
              <c:idx val="3"/>
              <c:tx>
                <c:rich>
                  <a:bodyPr/>
                  <a:lstStyle/>
                  <a:p>
                    <a:fld id="{22BB809D-122E-4F70-9665-C88813568898}" type="CELLRANGE">
                      <a:rPr lang="es-CO"/>
                      <a:pPr/>
                      <a:t>[CELLRANGE]</a:t>
                    </a:fld>
                    <a:r>
                      <a:rPr lang="es-CO" baseline="0"/>
                      <a:t>
</a:t>
                    </a:r>
                    <a:fld id="{3FBEBEE8-A1D0-4920-A5D6-A1B26BD0306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64A6-4B91-9CD6-ABC3DC3F03AE}"/>
                </c:ext>
              </c:extLst>
            </c:dLbl>
            <c:dLbl>
              <c:idx val="4"/>
              <c:tx>
                <c:rich>
                  <a:bodyPr/>
                  <a:lstStyle/>
                  <a:p>
                    <a:fld id="{85E2C3C1-D150-4F3D-B977-0A312CC7AE65}" type="CELLRANGE">
                      <a:rPr lang="es-CO"/>
                      <a:pPr/>
                      <a:t>[CELLRANGE]</a:t>
                    </a:fld>
                    <a:r>
                      <a:rPr lang="es-CO" baseline="0"/>
                      <a:t>
</a:t>
                    </a:r>
                    <a:fld id="{704036D2-406D-49EA-BEBD-908753B92B5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64A6-4B91-9CD6-ABC3DC3F03AE}"/>
                </c:ext>
              </c:extLst>
            </c:dLbl>
            <c:dLbl>
              <c:idx val="5"/>
              <c:tx>
                <c:rich>
                  <a:bodyPr/>
                  <a:lstStyle/>
                  <a:p>
                    <a:fld id="{1E5685D4-8F04-4F93-B88B-D09886998B54}" type="CELLRANGE">
                      <a:rPr lang="es-CO"/>
                      <a:pPr/>
                      <a:t>[CELLRANGE]</a:t>
                    </a:fld>
                    <a:r>
                      <a:rPr lang="es-CO" baseline="0"/>
                      <a:t>
</a:t>
                    </a:r>
                    <a:fld id="{44528DED-B03C-412E-A2F0-50E43FB07B7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64A6-4B91-9CD6-ABC3DC3F03AE}"/>
                </c:ext>
              </c:extLst>
            </c:dLbl>
            <c:dLbl>
              <c:idx val="6"/>
              <c:tx>
                <c:rich>
                  <a:bodyPr/>
                  <a:lstStyle/>
                  <a:p>
                    <a:fld id="{A789EEDF-D6EC-47A1-91FC-F59380AD5432}" type="CELLRANGE">
                      <a:rPr lang="es-CO"/>
                      <a:pPr/>
                      <a:t>[CELLRANGE]</a:t>
                    </a:fld>
                    <a:r>
                      <a:rPr lang="es-CO" baseline="0"/>
                      <a:t>
</a:t>
                    </a:r>
                    <a:fld id="{5B0887F7-BA1B-415D-AF77-64782057FDC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64A6-4B91-9CD6-ABC3DC3F03AE}"/>
                </c:ext>
              </c:extLst>
            </c:dLbl>
            <c:dLbl>
              <c:idx val="7"/>
              <c:tx>
                <c:rich>
                  <a:bodyPr/>
                  <a:lstStyle/>
                  <a:p>
                    <a:fld id="{1F008301-701C-463E-8824-9F142CB1BCAB}" type="CELLRANGE">
                      <a:rPr lang="es-CO"/>
                      <a:pPr/>
                      <a:t>[CELLRANGE]</a:t>
                    </a:fld>
                    <a:r>
                      <a:rPr lang="es-CO" baseline="0"/>
                      <a:t>
</a:t>
                    </a:r>
                    <a:fld id="{D54DF845-DDBD-4A91-9C40-83F196F1570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64A6-4B91-9CD6-ABC3DC3F03AE}"/>
                </c:ext>
              </c:extLst>
            </c:dLbl>
            <c:dLbl>
              <c:idx val="8"/>
              <c:tx>
                <c:rich>
                  <a:bodyPr/>
                  <a:lstStyle/>
                  <a:p>
                    <a:fld id="{C54AA0C3-6207-42D6-8292-09A113E3F2B9}" type="CELLRANGE">
                      <a:rPr lang="es-CO"/>
                      <a:pPr/>
                      <a:t>[CELLRANGE]</a:t>
                    </a:fld>
                    <a:r>
                      <a:rPr lang="es-CO" baseline="0"/>
                      <a:t>
</a:t>
                    </a:r>
                    <a:fld id="{211FD9A2-EF67-4A03-AD1E-F83A628D57E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64A6-4B91-9CD6-ABC3DC3F03AE}"/>
                </c:ext>
              </c:extLst>
            </c:dLbl>
            <c:dLbl>
              <c:idx val="9"/>
              <c:tx>
                <c:rich>
                  <a:bodyPr/>
                  <a:lstStyle/>
                  <a:p>
                    <a:fld id="{976655BD-AA0B-4C3F-9DE2-B7C21B9D11AD}" type="CELLRANGE">
                      <a:rPr lang="es-CO"/>
                      <a:pPr/>
                      <a:t>[CELLRANGE]</a:t>
                    </a:fld>
                    <a:r>
                      <a:rPr lang="es-CO" baseline="0"/>
                      <a:t>
</a:t>
                    </a:r>
                    <a:fld id="{7E96397F-81C3-4137-A4A7-69E4FA5AA67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64A6-4B91-9CD6-ABC3DC3F03AE}"/>
                </c:ext>
              </c:extLst>
            </c:dLbl>
            <c:dLbl>
              <c:idx val="10"/>
              <c:tx>
                <c:rich>
                  <a:bodyPr/>
                  <a:lstStyle/>
                  <a:p>
                    <a:fld id="{791698A0-33A1-4DEA-8F01-4FDC50EAC1C4}" type="CELLRANGE">
                      <a:rPr lang="es-CO"/>
                      <a:pPr/>
                      <a:t>[CELLRANGE]</a:t>
                    </a:fld>
                    <a:r>
                      <a:rPr lang="es-CO" baseline="0"/>
                      <a:t>
</a:t>
                    </a:r>
                    <a:fld id="{A3450F2C-C5E9-4B3B-8321-A9060BEDC68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64A6-4B91-9CD6-ABC3DC3F03AE}"/>
                </c:ext>
              </c:extLst>
            </c:dLbl>
            <c:dLbl>
              <c:idx val="11"/>
              <c:tx>
                <c:rich>
                  <a:bodyPr/>
                  <a:lstStyle/>
                  <a:p>
                    <a:fld id="{8FD0FCD2-6098-4285-8DA6-67D1F10861C6}" type="CELLRANGE">
                      <a:rPr lang="es-CO"/>
                      <a:pPr/>
                      <a:t>[CELLRANGE]</a:t>
                    </a:fld>
                    <a:r>
                      <a:rPr lang="es-CO" baseline="0"/>
                      <a:t>
</a:t>
                    </a:r>
                    <a:fld id="{2F93C062-163D-4FFF-A245-5C3C4FBA3C8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64A6-4B91-9CD6-ABC3DC3F03AE}"/>
                </c:ext>
              </c:extLst>
            </c:dLbl>
            <c:dLbl>
              <c:idx val="12"/>
              <c:tx>
                <c:rich>
                  <a:bodyPr/>
                  <a:lstStyle/>
                  <a:p>
                    <a:fld id="{B0E3BC5A-4845-4703-8B60-B814637CE7CC}" type="CELLRANGE">
                      <a:rPr lang="es-CO"/>
                      <a:pPr/>
                      <a:t>[CELLRANGE]</a:t>
                    </a:fld>
                    <a:r>
                      <a:rPr lang="es-CO" baseline="0"/>
                      <a:t>
</a:t>
                    </a:r>
                    <a:fld id="{F6725768-C7C9-478A-A647-C8C7EBC723A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64A6-4B91-9CD6-ABC3DC3F03A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'A. MatriculaTotal PostgradoEdad'!$C$6:$O$6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MatriculaTotal PostgradoEdad'!$C$38:$O$38</c:f>
              <c:numCache>
                <c:formatCode>General</c:formatCode>
                <c:ptCount val="13"/>
                <c:pt idx="0">
                  <c:v>0</c:v>
                </c:pt>
                <c:pt idx="1">
                  <c:v>0</c:v>
                </c:pt>
                <c:pt idx="2">
                  <c:v>0</c:v>
                </c:pt>
                <c:pt idx="3">
                  <c:v>0</c:v>
                </c:pt>
                <c:pt idx="4">
                  <c:v>0</c:v>
                </c:pt>
                <c:pt idx="5">
                  <c:v>0</c:v>
                </c:pt>
                <c:pt idx="6">
                  <c:v>1</c:v>
                </c:pt>
                <c:pt idx="7">
                  <c:v>2</c:v>
                </c:pt>
                <c:pt idx="8">
                  <c:v>4</c:v>
                </c:pt>
                <c:pt idx="9">
                  <c:v>5</c:v>
                </c:pt>
                <c:pt idx="10">
                  <c:v>40</c:v>
                </c:pt>
                <c:pt idx="11">
                  <c:v>34</c:v>
                </c:pt>
                <c:pt idx="12">
                  <c:v>262</c:v>
                </c:pt>
              </c:numCache>
            </c:numRef>
          </c:val>
          <c:extLst>
            <c:ext xmlns:c15="http://schemas.microsoft.com/office/drawing/2012/chart" uri="{02D57815-91ED-43cb-92C2-25804820EDAC}">
              <c15:datalabelsRange>
                <c15:f>'B. MatriculaTotal PostgradoEdad'!$C$39:$O$39</c15:f>
                <c15:dlblRangeCache>
                  <c:ptCount val="13"/>
                  <c:pt idx="0">
                    <c:v>0,00%</c:v>
                  </c:pt>
                  <c:pt idx="1">
                    <c:v>0,00%</c:v>
                  </c:pt>
                  <c:pt idx="2">
                    <c:v>0,00%</c:v>
                  </c:pt>
                  <c:pt idx="3">
                    <c:v>0,00%</c:v>
                  </c:pt>
                  <c:pt idx="4">
                    <c:v>0,00%</c:v>
                  </c:pt>
                  <c:pt idx="5">
                    <c:v>0,00%</c:v>
                  </c:pt>
                  <c:pt idx="6">
                    <c:v>0,29%</c:v>
                  </c:pt>
                  <c:pt idx="7">
                    <c:v>0,57%</c:v>
                  </c:pt>
                  <c:pt idx="8">
                    <c:v>1,15%</c:v>
                  </c:pt>
                  <c:pt idx="9">
                    <c:v>1,44%</c:v>
                  </c:pt>
                  <c:pt idx="10">
                    <c:v>11,49%</c:v>
                  </c:pt>
                  <c:pt idx="11">
                    <c:v>9,77%</c:v>
                  </c:pt>
                  <c:pt idx="12">
                    <c:v>75,29%</c:v>
                  </c:pt>
                </c15:dlblRangeCache>
              </c15:datalabelsRange>
            </c:ext>
            <c:ext xmlns:c16="http://schemas.microsoft.com/office/drawing/2014/chart" uri="{C3380CC4-5D6E-409C-BE32-E72D297353CC}">
              <c16:uniqueId val="{0000001B-C9B0-49D4-95B8-5C93D10C9DD8}"/>
            </c:ext>
          </c:extLst>
        </c:ser>
        <c:dLbls>
          <c:showLegendKey val="0"/>
          <c:showVal val="1"/>
          <c:showCatName val="0"/>
          <c:showSerName val="0"/>
          <c:showPercent val="0"/>
          <c:showBubbleSize val="0"/>
        </c:dLbls>
        <c:gapWidth val="20"/>
        <c:shape val="box"/>
        <c:axId val="4467712"/>
        <c:axId val="102318848"/>
        <c:axId val="0"/>
      </c:bar3DChart>
      <c:catAx>
        <c:axId val="4467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2318848"/>
        <c:crosses val="autoZero"/>
        <c:auto val="1"/>
        <c:lblAlgn val="ctr"/>
        <c:lblOffset val="100"/>
        <c:tickLblSkip val="1"/>
        <c:noMultiLvlLbl val="0"/>
      </c:catAx>
      <c:valAx>
        <c:axId val="10231884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67712"/>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13029438928791065"/>
          <c:y val="0.1485376967284294"/>
          <c:w val="7.8092915669489463E-2"/>
          <c:h val="0.1154744411595390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0"/>
          <c:order val="0"/>
          <c:tx>
            <c:v>Semestre A</c:v>
          </c:tx>
          <c:spPr>
            <a:solidFill>
              <a:schemeClr val="accent4">
                <a:lumMod val="60000"/>
                <a:lumOff val="40000"/>
              </a:schemeClr>
            </a:solidFill>
            <a:ln>
              <a:noFill/>
            </a:ln>
            <a:effectLst/>
            <a:sp3d/>
          </c:spPr>
          <c:invertIfNegative val="0"/>
          <c:dLbls>
            <c:dLbl>
              <c:idx val="0"/>
              <c:tx>
                <c:rich>
                  <a:bodyPr/>
                  <a:lstStyle/>
                  <a:p>
                    <a:fld id="{9BB113C6-6719-4E2C-AE80-C1AA7B87F4B4}" type="CELLRANGE">
                      <a:rPr lang="es-CO"/>
                      <a:pPr/>
                      <a:t>[CELLRANGE]</a:t>
                    </a:fld>
                    <a:r>
                      <a:rPr lang="es-CO" baseline="0"/>
                      <a:t>
</a:t>
                    </a:r>
                    <a:fld id="{4D77483D-E5EC-497D-91AD-181B4A6497B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EE37-46D0-ABF1-67940609FCD4}"/>
                </c:ext>
              </c:extLst>
            </c:dLbl>
            <c:dLbl>
              <c:idx val="1"/>
              <c:tx>
                <c:rich>
                  <a:bodyPr/>
                  <a:lstStyle/>
                  <a:p>
                    <a:fld id="{B209FF49-EFC7-44FB-84F2-F59303D7EB5E}" type="CELLRANGE">
                      <a:rPr lang="es-CO"/>
                      <a:pPr/>
                      <a:t>[CELLRANGE]</a:t>
                    </a:fld>
                    <a:r>
                      <a:rPr lang="es-CO" baseline="0"/>
                      <a:t>
</a:t>
                    </a:r>
                    <a:fld id="{64A1480A-BC62-40F8-B22B-65AAC735817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EE37-46D0-ABF1-67940609FCD4}"/>
                </c:ext>
              </c:extLst>
            </c:dLbl>
            <c:dLbl>
              <c:idx val="2"/>
              <c:tx>
                <c:rich>
                  <a:bodyPr/>
                  <a:lstStyle/>
                  <a:p>
                    <a:fld id="{63257E8D-06E6-4D8A-9819-56AC7D10D5E7}" type="CELLRANGE">
                      <a:rPr lang="es-CO"/>
                      <a:pPr/>
                      <a:t>[CELLRANGE]</a:t>
                    </a:fld>
                    <a:r>
                      <a:rPr lang="es-CO" baseline="0"/>
                      <a:t>
</a:t>
                    </a:r>
                    <a:fld id="{A4D7E41F-40A2-4258-8040-28BB221357C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E37-46D0-ABF1-67940609FCD4}"/>
                </c:ext>
              </c:extLst>
            </c:dLbl>
            <c:dLbl>
              <c:idx val="3"/>
              <c:tx>
                <c:rich>
                  <a:bodyPr/>
                  <a:lstStyle/>
                  <a:p>
                    <a:fld id="{3DEC36BB-8409-4743-8801-3F2807D0A144}" type="CELLRANGE">
                      <a:rPr lang="es-CO"/>
                      <a:pPr/>
                      <a:t>[CELLRANGE]</a:t>
                    </a:fld>
                    <a:r>
                      <a:rPr lang="es-CO" baseline="0"/>
                      <a:t>
</a:t>
                    </a:r>
                    <a:fld id="{A7CE7092-54C0-4A91-89C9-D868A22D5BA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E37-46D0-ABF1-67940609FCD4}"/>
                </c:ext>
              </c:extLst>
            </c:dLbl>
            <c:dLbl>
              <c:idx val="4"/>
              <c:tx>
                <c:rich>
                  <a:bodyPr/>
                  <a:lstStyle/>
                  <a:p>
                    <a:fld id="{B1C561FB-266A-45DA-8916-28F6F5ADE0E9}" type="CELLRANGE">
                      <a:rPr lang="es-CO"/>
                      <a:pPr/>
                      <a:t>[CELLRANGE]</a:t>
                    </a:fld>
                    <a:r>
                      <a:rPr lang="es-CO" baseline="0"/>
                      <a:t>
</a:t>
                    </a:r>
                    <a:fld id="{2391872C-AABE-4CBC-BBC4-42A0FED2F71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E37-46D0-ABF1-67940609FCD4}"/>
                </c:ext>
              </c:extLst>
            </c:dLbl>
            <c:dLbl>
              <c:idx val="5"/>
              <c:tx>
                <c:rich>
                  <a:bodyPr/>
                  <a:lstStyle/>
                  <a:p>
                    <a:fld id="{51DEBA72-29FC-4AF1-AE39-A52B5727F594}" type="CELLRANGE">
                      <a:rPr lang="es-CO"/>
                      <a:pPr/>
                      <a:t>[CELLRANGE]</a:t>
                    </a:fld>
                    <a:r>
                      <a:rPr lang="es-CO" baseline="0"/>
                      <a:t>
</a:t>
                    </a:r>
                    <a:fld id="{B39C5044-0977-4FBE-9D72-96D2075C188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E37-46D0-ABF1-67940609FCD4}"/>
                </c:ext>
              </c:extLst>
            </c:dLbl>
            <c:dLbl>
              <c:idx val="6"/>
              <c:tx>
                <c:rich>
                  <a:bodyPr/>
                  <a:lstStyle/>
                  <a:p>
                    <a:fld id="{5AC3458E-4844-4E44-8DF8-49A73376908A}" type="CELLRANGE">
                      <a:rPr lang="es-CO"/>
                      <a:pPr/>
                      <a:t>[CELLRANGE]</a:t>
                    </a:fld>
                    <a:r>
                      <a:rPr lang="es-CO" baseline="0"/>
                      <a:t>
</a:t>
                    </a:r>
                    <a:fld id="{1791B178-75AE-40FE-BED4-C67BC3DA437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E37-46D0-ABF1-67940609FCD4}"/>
                </c:ext>
              </c:extLst>
            </c:dLbl>
            <c:dLbl>
              <c:idx val="7"/>
              <c:tx>
                <c:rich>
                  <a:bodyPr/>
                  <a:lstStyle/>
                  <a:p>
                    <a:fld id="{FB967CD2-E9DE-4B57-87B3-2465316FC435}" type="CELLRANGE">
                      <a:rPr lang="es-CO"/>
                      <a:pPr/>
                      <a:t>[CELLRANGE]</a:t>
                    </a:fld>
                    <a:r>
                      <a:rPr lang="es-CO" baseline="0"/>
                      <a:t>
</a:t>
                    </a:r>
                    <a:fld id="{F97AF9A3-EB81-4D30-8805-3866E4A1AB8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EE37-46D0-ABF1-67940609FCD4}"/>
                </c:ext>
              </c:extLst>
            </c:dLbl>
            <c:dLbl>
              <c:idx val="8"/>
              <c:tx>
                <c:rich>
                  <a:bodyPr/>
                  <a:lstStyle/>
                  <a:p>
                    <a:fld id="{864ACCAB-6671-487C-9F98-8B01930DD141}" type="CELLRANGE">
                      <a:rPr lang="es-CO"/>
                      <a:pPr/>
                      <a:t>[CELLRANGE]</a:t>
                    </a:fld>
                    <a:r>
                      <a:rPr lang="es-CO" baseline="0"/>
                      <a:t>
</a:t>
                    </a:r>
                    <a:fld id="{0DFD2235-3B39-4373-9654-B7E35F9BFF9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EE37-46D0-ABF1-67940609FCD4}"/>
                </c:ext>
              </c:extLst>
            </c:dLbl>
            <c:dLbl>
              <c:idx val="9"/>
              <c:tx>
                <c:rich>
                  <a:bodyPr/>
                  <a:lstStyle/>
                  <a:p>
                    <a:fld id="{3B864999-9CF8-4608-B4FD-4B0BA0FF70CC}" type="CELLRANGE">
                      <a:rPr lang="es-CO"/>
                      <a:pPr/>
                      <a:t>[CELLRANGE]</a:t>
                    </a:fld>
                    <a:r>
                      <a:rPr lang="es-CO" baseline="0"/>
                      <a:t>
</a:t>
                    </a:r>
                    <a:fld id="{EA72618A-D022-46FF-920C-277CDEC7C11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EE37-46D0-ABF1-67940609FCD4}"/>
                </c:ext>
              </c:extLst>
            </c:dLbl>
            <c:dLbl>
              <c:idx val="10"/>
              <c:tx>
                <c:rich>
                  <a:bodyPr/>
                  <a:lstStyle/>
                  <a:p>
                    <a:fld id="{71CF691D-6F28-451E-8624-60F7324A385E}" type="CELLRANGE">
                      <a:rPr lang="es-CO"/>
                      <a:pPr/>
                      <a:t>[CELLRANGE]</a:t>
                    </a:fld>
                    <a:r>
                      <a:rPr lang="es-CO" baseline="0"/>
                      <a:t>
</a:t>
                    </a:r>
                    <a:fld id="{184FA0D8-D335-4827-ADFE-88F1B66721F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EE37-46D0-ABF1-67940609FCD4}"/>
                </c:ext>
              </c:extLst>
            </c:dLbl>
            <c:dLbl>
              <c:idx val="11"/>
              <c:tx>
                <c:rich>
                  <a:bodyPr/>
                  <a:lstStyle/>
                  <a:p>
                    <a:fld id="{D41A2336-817C-4FAA-AE68-3B8DD37434FE}" type="CELLRANGE">
                      <a:rPr lang="es-CO"/>
                      <a:pPr/>
                      <a:t>[CELLRANGE]</a:t>
                    </a:fld>
                    <a:r>
                      <a:rPr lang="es-CO" baseline="0"/>
                      <a:t>
</a:t>
                    </a:r>
                    <a:fld id="{4F20ED15-7648-46E0-87CC-08BAAC57AD8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EE37-46D0-ABF1-67940609FCD4}"/>
                </c:ext>
              </c:extLst>
            </c:dLbl>
            <c:dLbl>
              <c:idx val="12"/>
              <c:tx>
                <c:rich>
                  <a:bodyPr/>
                  <a:lstStyle/>
                  <a:p>
                    <a:fld id="{0B1FDB0F-CA3D-401E-8974-0DD4944A0B31}" type="CELLRANGE">
                      <a:rPr lang="es-CO"/>
                      <a:pPr/>
                      <a:t>[CELLRANGE]</a:t>
                    </a:fld>
                    <a:r>
                      <a:rPr lang="es-CO" baseline="0"/>
                      <a:t>
</a:t>
                    </a:r>
                    <a:fld id="{8C200628-48FC-45EC-AEA5-0D75A725D36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EE37-46D0-ABF1-67940609FCD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'A. MatriculaTotal PostgradoEdad'!$C$6:$O$6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'A. MatriculaTotal PostgradoEdad'!$C$50:$O$50</c:f>
              <c:numCache>
                <c:formatCode>General</c:formatCode>
                <c:ptCount val="13"/>
                <c:pt idx="0">
                  <c:v>0</c:v>
                </c:pt>
                <c:pt idx="1">
                  <c:v>0</c:v>
                </c:pt>
                <c:pt idx="2">
                  <c:v>0</c:v>
                </c:pt>
                <c:pt idx="3">
                  <c:v>0</c:v>
                </c:pt>
                <c:pt idx="4">
                  <c:v>0</c:v>
                </c:pt>
                <c:pt idx="5">
                  <c:v>0</c:v>
                </c:pt>
                <c:pt idx="6">
                  <c:v>0</c:v>
                </c:pt>
                <c:pt idx="7">
                  <c:v>0</c:v>
                </c:pt>
                <c:pt idx="8">
                  <c:v>1</c:v>
                </c:pt>
                <c:pt idx="9">
                  <c:v>0</c:v>
                </c:pt>
                <c:pt idx="10">
                  <c:v>0</c:v>
                </c:pt>
                <c:pt idx="11">
                  <c:v>0</c:v>
                </c:pt>
                <c:pt idx="12">
                  <c:v>16</c:v>
                </c:pt>
              </c:numCache>
            </c:numRef>
          </c:val>
          <c:extLst>
            <c:ext xmlns:c15="http://schemas.microsoft.com/office/drawing/2012/chart" uri="{02D57815-91ED-43cb-92C2-25804820EDAC}">
              <c15:datalabelsRange>
                <c15:f>'A. MatriculaTotal PostgradoEdad'!$C$51:$O$51</c15:f>
                <c15:dlblRangeCache>
                  <c:ptCount val="13"/>
                  <c:pt idx="0">
                    <c:v>0,00%</c:v>
                  </c:pt>
                  <c:pt idx="1">
                    <c:v>0,00%</c:v>
                  </c:pt>
                  <c:pt idx="2">
                    <c:v>0,00%</c:v>
                  </c:pt>
                  <c:pt idx="3">
                    <c:v>0,00%</c:v>
                  </c:pt>
                  <c:pt idx="4">
                    <c:v>0,00%</c:v>
                  </c:pt>
                  <c:pt idx="5">
                    <c:v>0,00%</c:v>
                  </c:pt>
                  <c:pt idx="6">
                    <c:v>0,00%</c:v>
                  </c:pt>
                  <c:pt idx="7">
                    <c:v>0,00%</c:v>
                  </c:pt>
                  <c:pt idx="8">
                    <c:v>5,88%</c:v>
                  </c:pt>
                  <c:pt idx="9">
                    <c:v>0,00%</c:v>
                  </c:pt>
                  <c:pt idx="10">
                    <c:v>0,00%</c:v>
                  </c:pt>
                  <c:pt idx="11">
                    <c:v>0,00%</c:v>
                  </c:pt>
                  <c:pt idx="12">
                    <c:v>94,12%</c:v>
                  </c:pt>
                </c15:dlblRangeCache>
              </c15:datalabelsRange>
            </c:ext>
            <c:ext xmlns:c16="http://schemas.microsoft.com/office/drawing/2014/chart" uri="{C3380CC4-5D6E-409C-BE32-E72D297353CC}">
              <c16:uniqueId val="{0000000D-EA15-4104-8B05-C9C33D090D7A}"/>
            </c:ext>
          </c:extLst>
        </c:ser>
        <c:ser>
          <c:idx val="1"/>
          <c:order val="1"/>
          <c:tx>
            <c:v>Semestre B</c:v>
          </c:tx>
          <c:spPr>
            <a:solidFill>
              <a:schemeClr val="accent2">
                <a:lumMod val="60000"/>
                <a:lumOff val="40000"/>
              </a:schemeClr>
            </a:solidFill>
            <a:ln>
              <a:noFill/>
            </a:ln>
            <a:effectLst/>
            <a:sp3d/>
          </c:spPr>
          <c:invertIfNegative val="0"/>
          <c:dLbls>
            <c:dLbl>
              <c:idx val="0"/>
              <c:tx>
                <c:rich>
                  <a:bodyPr/>
                  <a:lstStyle/>
                  <a:p>
                    <a:fld id="{B9F2F95A-150B-4C45-B36F-D8963814D714}" type="CELLRANGE">
                      <a:rPr lang="es-CO"/>
                      <a:pPr/>
                      <a:t>[CELLRANGE]</a:t>
                    </a:fld>
                    <a:r>
                      <a:rPr lang="es-CO" baseline="0"/>
                      <a:t>
</a:t>
                    </a:r>
                    <a:fld id="{8C2979E4-1AF3-4B71-9EFB-8AF3DF039CB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EE37-46D0-ABF1-67940609FCD4}"/>
                </c:ext>
              </c:extLst>
            </c:dLbl>
            <c:dLbl>
              <c:idx val="1"/>
              <c:tx>
                <c:rich>
                  <a:bodyPr/>
                  <a:lstStyle/>
                  <a:p>
                    <a:fld id="{EBD0A717-6891-4F37-B5B1-430426D3DD5B}" type="CELLRANGE">
                      <a:rPr lang="es-CO"/>
                      <a:pPr/>
                      <a:t>[CELLRANGE]</a:t>
                    </a:fld>
                    <a:r>
                      <a:rPr lang="es-CO" baseline="0"/>
                      <a:t>
</a:t>
                    </a:r>
                    <a:fld id="{8DA8C964-6765-4D9D-9721-C9CA81E9010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EE37-46D0-ABF1-67940609FCD4}"/>
                </c:ext>
              </c:extLst>
            </c:dLbl>
            <c:dLbl>
              <c:idx val="2"/>
              <c:tx>
                <c:rich>
                  <a:bodyPr/>
                  <a:lstStyle/>
                  <a:p>
                    <a:fld id="{AA335342-184D-4284-AF4E-5C276A8D1EE5}" type="CELLRANGE">
                      <a:rPr lang="es-CO"/>
                      <a:pPr/>
                      <a:t>[CELLRANGE]</a:t>
                    </a:fld>
                    <a:r>
                      <a:rPr lang="es-CO" baseline="0"/>
                      <a:t>
</a:t>
                    </a:r>
                    <a:fld id="{20AE2790-1398-41EC-9F9A-6A73DAEEFE2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EE37-46D0-ABF1-67940609FCD4}"/>
                </c:ext>
              </c:extLst>
            </c:dLbl>
            <c:dLbl>
              <c:idx val="3"/>
              <c:tx>
                <c:rich>
                  <a:bodyPr/>
                  <a:lstStyle/>
                  <a:p>
                    <a:fld id="{F4A07524-5BC0-4341-A243-AA49881DD148}" type="CELLRANGE">
                      <a:rPr lang="es-CO"/>
                      <a:pPr/>
                      <a:t>[CELLRANGE]</a:t>
                    </a:fld>
                    <a:r>
                      <a:rPr lang="es-CO" baseline="0"/>
                      <a:t>
</a:t>
                    </a:r>
                    <a:fld id="{5129D04E-80AA-4F49-A3F9-DC1C7C49B41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EE37-46D0-ABF1-67940609FCD4}"/>
                </c:ext>
              </c:extLst>
            </c:dLbl>
            <c:dLbl>
              <c:idx val="4"/>
              <c:tx>
                <c:rich>
                  <a:bodyPr/>
                  <a:lstStyle/>
                  <a:p>
                    <a:fld id="{09580BC6-4415-47D4-90EF-E3429C41FED5}" type="CELLRANGE">
                      <a:rPr lang="es-CO"/>
                      <a:pPr/>
                      <a:t>[CELLRANGE]</a:t>
                    </a:fld>
                    <a:r>
                      <a:rPr lang="es-CO" baseline="0"/>
                      <a:t>
</a:t>
                    </a:r>
                    <a:fld id="{03405203-1EEE-4E7E-946F-24CBB3670E9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EE37-46D0-ABF1-67940609FCD4}"/>
                </c:ext>
              </c:extLst>
            </c:dLbl>
            <c:dLbl>
              <c:idx val="5"/>
              <c:tx>
                <c:rich>
                  <a:bodyPr/>
                  <a:lstStyle/>
                  <a:p>
                    <a:fld id="{F86BA3D6-1BE8-46A6-9D88-FCBCB8763085}" type="CELLRANGE">
                      <a:rPr lang="es-CO"/>
                      <a:pPr/>
                      <a:t>[CELLRANGE]</a:t>
                    </a:fld>
                    <a:r>
                      <a:rPr lang="es-CO" baseline="0"/>
                      <a:t>
</a:t>
                    </a:r>
                    <a:fld id="{D0F57E85-45B5-43E0-A801-DEF162D1FE9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EE37-46D0-ABF1-67940609FCD4}"/>
                </c:ext>
              </c:extLst>
            </c:dLbl>
            <c:dLbl>
              <c:idx val="6"/>
              <c:tx>
                <c:rich>
                  <a:bodyPr/>
                  <a:lstStyle/>
                  <a:p>
                    <a:fld id="{69DBCE1A-AFB3-4CE1-937A-311BDFF01E45}" type="CELLRANGE">
                      <a:rPr lang="es-CO"/>
                      <a:pPr/>
                      <a:t>[CELLRANGE]</a:t>
                    </a:fld>
                    <a:r>
                      <a:rPr lang="es-CO" baseline="0"/>
                      <a:t>
</a:t>
                    </a:r>
                    <a:fld id="{F293DB4D-93DB-47A9-AD52-0477854FDBE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EE37-46D0-ABF1-67940609FCD4}"/>
                </c:ext>
              </c:extLst>
            </c:dLbl>
            <c:dLbl>
              <c:idx val="7"/>
              <c:tx>
                <c:rich>
                  <a:bodyPr/>
                  <a:lstStyle/>
                  <a:p>
                    <a:fld id="{DA7653FB-0AAC-4E55-912E-46E4F94371FB}" type="CELLRANGE">
                      <a:rPr lang="es-CO"/>
                      <a:pPr/>
                      <a:t>[CELLRANGE]</a:t>
                    </a:fld>
                    <a:r>
                      <a:rPr lang="es-CO" baseline="0"/>
                      <a:t>
</a:t>
                    </a:r>
                    <a:fld id="{FB52C5B9-2A5C-422D-996E-CAC357882E2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EE37-46D0-ABF1-67940609FCD4}"/>
                </c:ext>
              </c:extLst>
            </c:dLbl>
            <c:dLbl>
              <c:idx val="8"/>
              <c:tx>
                <c:rich>
                  <a:bodyPr/>
                  <a:lstStyle/>
                  <a:p>
                    <a:fld id="{908DD956-5CF3-4480-A026-F184AF668C2A}" type="CELLRANGE">
                      <a:rPr lang="es-CO"/>
                      <a:pPr/>
                      <a:t>[CELLRANGE]</a:t>
                    </a:fld>
                    <a:r>
                      <a:rPr lang="es-CO" baseline="0"/>
                      <a:t>
</a:t>
                    </a:r>
                    <a:fld id="{FE1BC424-19D3-4ABD-9970-57F54730E4A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EE37-46D0-ABF1-67940609FCD4}"/>
                </c:ext>
              </c:extLst>
            </c:dLbl>
            <c:dLbl>
              <c:idx val="9"/>
              <c:tx>
                <c:rich>
                  <a:bodyPr/>
                  <a:lstStyle/>
                  <a:p>
                    <a:fld id="{8385AE46-2872-44C3-958B-04CB8CFAEDED}" type="CELLRANGE">
                      <a:rPr lang="es-CO"/>
                      <a:pPr/>
                      <a:t>[CELLRANGE]</a:t>
                    </a:fld>
                    <a:r>
                      <a:rPr lang="es-CO" baseline="0"/>
                      <a:t>
</a:t>
                    </a:r>
                    <a:fld id="{BEE028FD-DF3A-44D9-B7C8-142A1EAFE4C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EE37-46D0-ABF1-67940609FCD4}"/>
                </c:ext>
              </c:extLst>
            </c:dLbl>
            <c:dLbl>
              <c:idx val="10"/>
              <c:tx>
                <c:rich>
                  <a:bodyPr/>
                  <a:lstStyle/>
                  <a:p>
                    <a:fld id="{E9A522AD-24D5-4207-8474-BF9092E45259}" type="CELLRANGE">
                      <a:rPr lang="es-CO"/>
                      <a:pPr/>
                      <a:t>[CELLRANGE]</a:t>
                    </a:fld>
                    <a:r>
                      <a:rPr lang="es-CO" baseline="0"/>
                      <a:t>
</a:t>
                    </a:r>
                    <a:fld id="{DA11414B-8992-49CC-AA65-58B85879418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EE37-46D0-ABF1-67940609FCD4}"/>
                </c:ext>
              </c:extLst>
            </c:dLbl>
            <c:dLbl>
              <c:idx val="11"/>
              <c:tx>
                <c:rich>
                  <a:bodyPr/>
                  <a:lstStyle/>
                  <a:p>
                    <a:fld id="{1C448C54-2E4E-4E30-B880-FA9B58D0AE9C}" type="CELLRANGE">
                      <a:rPr lang="es-CO"/>
                      <a:pPr/>
                      <a:t>[CELLRANGE]</a:t>
                    </a:fld>
                    <a:r>
                      <a:rPr lang="es-CO" baseline="0"/>
                      <a:t>
</a:t>
                    </a:r>
                    <a:fld id="{782CD8D0-0160-44A2-BF09-E0E27A5C882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EE37-46D0-ABF1-67940609FCD4}"/>
                </c:ext>
              </c:extLst>
            </c:dLbl>
            <c:dLbl>
              <c:idx val="12"/>
              <c:tx>
                <c:rich>
                  <a:bodyPr/>
                  <a:lstStyle/>
                  <a:p>
                    <a:fld id="{EE8D2552-AEA1-4C38-9392-7A423DBDFECE}" type="CELLRANGE">
                      <a:rPr lang="es-CO"/>
                      <a:pPr/>
                      <a:t>[CELLRANGE]</a:t>
                    </a:fld>
                    <a:r>
                      <a:rPr lang="es-CO" baseline="0"/>
                      <a:t>
</a:t>
                    </a:r>
                    <a:fld id="{8A584D76-9DDB-421D-A046-40434B0AE39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EE37-46D0-ABF1-67940609FCD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'A. MatriculaTotal PostgradoEdad'!$C$6:$O$6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MatriculaTotal PostgradoEdad'!$C$48:$O$48</c:f>
              <c:numCache>
                <c:formatCode>General</c:formatCode>
                <c:ptCount val="13"/>
                <c:pt idx="0">
                  <c:v>0</c:v>
                </c:pt>
                <c:pt idx="1">
                  <c:v>0</c:v>
                </c:pt>
                <c:pt idx="2">
                  <c:v>0</c:v>
                </c:pt>
                <c:pt idx="3">
                  <c:v>0</c:v>
                </c:pt>
                <c:pt idx="4">
                  <c:v>0</c:v>
                </c:pt>
                <c:pt idx="5">
                  <c:v>0</c:v>
                </c:pt>
                <c:pt idx="6">
                  <c:v>0</c:v>
                </c:pt>
                <c:pt idx="7">
                  <c:v>0</c:v>
                </c:pt>
                <c:pt idx="8">
                  <c:v>2</c:v>
                </c:pt>
                <c:pt idx="9">
                  <c:v>2</c:v>
                </c:pt>
                <c:pt idx="10">
                  <c:v>12</c:v>
                </c:pt>
                <c:pt idx="11">
                  <c:v>9</c:v>
                </c:pt>
                <c:pt idx="12">
                  <c:v>90</c:v>
                </c:pt>
              </c:numCache>
            </c:numRef>
          </c:val>
          <c:extLst>
            <c:ext xmlns:c15="http://schemas.microsoft.com/office/drawing/2012/chart" uri="{02D57815-91ED-43cb-92C2-25804820EDAC}">
              <c15:datalabelsRange>
                <c15:f>'B. MatriculaTotal PostgradoEdad'!$C$49:$O$49</c15:f>
                <c15:dlblRangeCache>
                  <c:ptCount val="13"/>
                  <c:pt idx="0">
                    <c:v>0,00%</c:v>
                  </c:pt>
                  <c:pt idx="1">
                    <c:v>0,00%</c:v>
                  </c:pt>
                  <c:pt idx="2">
                    <c:v>0,00%</c:v>
                  </c:pt>
                  <c:pt idx="3">
                    <c:v>0,00%</c:v>
                  </c:pt>
                  <c:pt idx="4">
                    <c:v>0,00%</c:v>
                  </c:pt>
                  <c:pt idx="5">
                    <c:v>0,00%</c:v>
                  </c:pt>
                  <c:pt idx="6">
                    <c:v>0,00%</c:v>
                  </c:pt>
                  <c:pt idx="7">
                    <c:v>0,00%</c:v>
                  </c:pt>
                  <c:pt idx="8">
                    <c:v>1,39%</c:v>
                  </c:pt>
                  <c:pt idx="9">
                    <c:v>1,39%</c:v>
                  </c:pt>
                  <c:pt idx="10">
                    <c:v>8,33%</c:v>
                  </c:pt>
                  <c:pt idx="11">
                    <c:v>6,25%</c:v>
                  </c:pt>
                  <c:pt idx="12">
                    <c:v>62,50%</c:v>
                  </c:pt>
                </c15:dlblRangeCache>
              </c15:datalabelsRange>
            </c:ext>
            <c:ext xmlns:c16="http://schemas.microsoft.com/office/drawing/2014/chart" uri="{C3380CC4-5D6E-409C-BE32-E72D297353CC}">
              <c16:uniqueId val="{0000001B-EA15-4104-8B05-C9C33D090D7A}"/>
            </c:ext>
          </c:extLst>
        </c:ser>
        <c:dLbls>
          <c:showLegendKey val="0"/>
          <c:showVal val="1"/>
          <c:showCatName val="0"/>
          <c:showSerName val="0"/>
          <c:showPercent val="0"/>
          <c:showBubbleSize val="0"/>
        </c:dLbls>
        <c:gapWidth val="20"/>
        <c:shape val="box"/>
        <c:axId val="102338944"/>
        <c:axId val="102340480"/>
        <c:axId val="0"/>
      </c:bar3DChart>
      <c:catAx>
        <c:axId val="102338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2340480"/>
        <c:crosses val="autoZero"/>
        <c:auto val="1"/>
        <c:lblAlgn val="ctr"/>
        <c:lblOffset val="100"/>
        <c:tickLblSkip val="1"/>
        <c:noMultiLvlLbl val="0"/>
      </c:catAx>
      <c:valAx>
        <c:axId val="10234048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2338944"/>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11968990799472655"/>
          <c:y val="0.16428772125337568"/>
          <c:w val="6.8391996364072352E-2"/>
          <c:h val="9.069130036357002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'Egresado Graduado PregradGenero'!$I$7:$J$7</c:f>
              <c:strCache>
                <c:ptCount val="1"/>
                <c:pt idx="0">
                  <c:v>SEMESTRE I</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Pt>
            <c:idx val="0"/>
            <c:invertIfNegative val="0"/>
            <c:bubble3D val="0"/>
            <c:spPr>
              <a:solidFill>
                <a:schemeClr val="accent6">
                  <a:lumMod val="60000"/>
                  <a:lumOff val="4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0-166E-4BC0-BD27-E0E753331632}"/>
              </c:ext>
            </c:extLst>
          </c:dPt>
          <c:dLbls>
            <c:dLbl>
              <c:idx val="0"/>
              <c:layout>
                <c:manualLayout>
                  <c:x val="1.3113330809913178E-2"/>
                  <c:y val="9.8046378223340641E-2"/>
                </c:manualLayout>
              </c:layout>
              <c:tx>
                <c:rich>
                  <a:bodyPr/>
                  <a:lstStyle/>
                  <a:p>
                    <a:fld id="{45C95BC4-10B2-43A6-8063-817710059B16}" type="CELLRANGE">
                      <a:rPr lang="en-US" baseline="0"/>
                      <a:pPr/>
                      <a:t>[CELLRANGE]</a:t>
                    </a:fld>
                    <a:r>
                      <a:rPr lang="en-US" baseline="0"/>
                      <a:t>
</a:t>
                    </a:r>
                    <a:fld id="{F4A1D3D7-DB11-420E-8763-F152890798AB}" type="SERIESNAME">
                      <a:rPr lang="en-US" baseline="0"/>
                      <a:pPr/>
                      <a:t>[NOMBRE DE LA SERIE]</a:t>
                    </a:fld>
                    <a:r>
                      <a:rPr lang="en-US" baseline="0"/>
                      <a:t>
</a:t>
                    </a:r>
                    <a:fld id="{53120D67-01AD-49FF-9501-3314093DDF5A}" type="VALUE">
                      <a:rPr lang="en-US" baseline="0"/>
                      <a:pPr/>
                      <a:t>[VALOR]</a:t>
                    </a:fld>
                    <a:endParaRPr lang="en-US" baseline="0"/>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166E-4BC0-BD27-E0E75333163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1"/>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'Egresado Graduado PregradGenero'!$H$6:$L$6</c:f>
              <c:strCache>
                <c:ptCount val="1"/>
                <c:pt idx="0">
                  <c:v>GRADUADOS  2021</c:v>
                </c:pt>
              </c:strCache>
            </c:strRef>
          </c:cat>
          <c:val>
            <c:numRef>
              <c:f>'Egresado Graduado PregradGenero'!$I$54</c:f>
              <c:numCache>
                <c:formatCode>General</c:formatCode>
                <c:ptCount val="1"/>
                <c:pt idx="0">
                  <c:v>753</c:v>
                </c:pt>
              </c:numCache>
            </c:numRef>
          </c:val>
          <c:extLst>
            <c:ext xmlns:c15="http://schemas.microsoft.com/office/drawing/2012/chart" uri="{02D57815-91ED-43cb-92C2-25804820EDAC}">
              <c15:datalabelsRange>
                <c15:f>'Egresado Graduado PregradGenero'!$I$55</c15:f>
                <c15:dlblRangeCache>
                  <c:ptCount val="1"/>
                  <c:pt idx="0">
                    <c:v>48,5%</c:v>
                  </c:pt>
                </c15:dlblRangeCache>
              </c15:datalabelsRange>
            </c:ext>
            <c:ext xmlns:c16="http://schemas.microsoft.com/office/drawing/2014/chart" uri="{C3380CC4-5D6E-409C-BE32-E72D297353CC}">
              <c16:uniqueId val="{00000001-166E-4BC0-BD27-E0E753331632}"/>
            </c:ext>
          </c:extLst>
        </c:ser>
        <c:ser>
          <c:idx val="2"/>
          <c:order val="2"/>
          <c:tx>
            <c:strRef>
              <c:f>EgresadoGraduadoPostgraGenero!$K$7</c:f>
              <c:strCache>
                <c:ptCount val="1"/>
                <c:pt idx="0">
                  <c:v>SEMESTRE II</c:v>
                </c:pt>
              </c:strCache>
            </c:strRef>
          </c:tx>
          <c:spPr>
            <a:solidFill>
              <a:schemeClr val="accent2">
                <a:lumMod val="60000"/>
                <a:lumOff val="40000"/>
              </a:schemeClr>
            </a:solidFill>
            <a:ln>
              <a:noFill/>
            </a:ln>
            <a:effectLst>
              <a:outerShdw blurRad="57150" dist="19050" dir="5400000" algn="ctr" rotWithShape="0">
                <a:srgbClr val="000000">
                  <a:alpha val="63000"/>
                </a:srgbClr>
              </a:outerShdw>
            </a:effectLst>
            <a:sp3d/>
          </c:spPr>
          <c:invertIfNegative val="0"/>
          <c:dLbls>
            <c:dLbl>
              <c:idx val="0"/>
              <c:layout>
                <c:manualLayout>
                  <c:x val="-1.3766794914398694E-16"/>
                  <c:y val="0.17385076431366731"/>
                </c:manualLayout>
              </c:layout>
              <c:tx>
                <c:rich>
                  <a:bodyPr/>
                  <a:lstStyle/>
                  <a:p>
                    <a:fld id="{8BA01117-32F3-4CA9-B36B-2B0FFD0A6A92}" type="CELLRANGE">
                      <a:rPr lang="en-US" baseline="0"/>
                      <a:pPr/>
                      <a:t>[CELLRANGE]</a:t>
                    </a:fld>
                    <a:r>
                      <a:rPr lang="en-US" baseline="0"/>
                      <a:t>
</a:t>
                    </a:r>
                    <a:fld id="{999E6572-9A98-4896-95A3-88CA43852DF6}" type="SERIESNAME">
                      <a:rPr lang="en-US" baseline="0"/>
                      <a:pPr/>
                      <a:t>[NOMBRE DE LA SERIE]</a:t>
                    </a:fld>
                    <a:r>
                      <a:rPr lang="en-US" baseline="0"/>
                      <a:t>
</a:t>
                    </a:r>
                    <a:fld id="{4FD2C387-3C75-4BC0-873F-66FE1C9CAA2F}" type="VALUE">
                      <a:rPr lang="en-US" baseline="0"/>
                      <a:pPr/>
                      <a:t>[VALOR]</a:t>
                    </a:fld>
                    <a:endParaRPr lang="en-US" baseline="0"/>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166E-4BC0-BD27-E0E75333163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1"/>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'Egresado Graduado PregradGenero'!$H$6:$L$6</c:f>
              <c:strCache>
                <c:ptCount val="1"/>
                <c:pt idx="0">
                  <c:v>GRADUADOS  2021</c:v>
                </c:pt>
              </c:strCache>
            </c:strRef>
          </c:cat>
          <c:val>
            <c:numRef>
              <c:f>'Egresado Graduado PregradGenero'!$K$54</c:f>
              <c:numCache>
                <c:formatCode>General</c:formatCode>
                <c:ptCount val="1"/>
                <c:pt idx="0">
                  <c:v>799</c:v>
                </c:pt>
              </c:numCache>
            </c:numRef>
          </c:val>
          <c:extLst>
            <c:ext xmlns:c15="http://schemas.microsoft.com/office/drawing/2012/chart" uri="{02D57815-91ED-43cb-92C2-25804820EDAC}">
              <c15:datalabelsRange>
                <c15:f>'Egresado Graduado PregradGenero'!$K$55</c15:f>
                <c15:dlblRangeCache>
                  <c:ptCount val="1"/>
                  <c:pt idx="0">
                    <c:v>51,5%</c:v>
                  </c:pt>
                </c15:dlblRangeCache>
              </c15:datalabelsRange>
            </c:ext>
            <c:ext xmlns:c16="http://schemas.microsoft.com/office/drawing/2014/chart" uri="{C3380CC4-5D6E-409C-BE32-E72D297353CC}">
              <c16:uniqueId val="{00000003-166E-4BC0-BD27-E0E753331632}"/>
            </c:ext>
          </c:extLst>
        </c:ser>
        <c:dLbls>
          <c:showLegendKey val="0"/>
          <c:showVal val="1"/>
          <c:showCatName val="0"/>
          <c:showSerName val="0"/>
          <c:showPercent val="0"/>
          <c:showBubbleSize val="0"/>
        </c:dLbls>
        <c:gapWidth val="150"/>
        <c:gapDepth val="90"/>
        <c:shape val="box"/>
        <c:axId val="29496832"/>
        <c:axId val="29498368"/>
        <c:axId val="0"/>
        <c:extLst>
          <c:ext xmlns:c15="http://schemas.microsoft.com/office/drawing/2012/chart" uri="{02D57815-91ED-43cb-92C2-25804820EDAC}">
            <c15:filteredBarSeries>
              <c15:ser>
                <c:idx val="1"/>
                <c:order val="1"/>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'Egresado Graduado PregradGenero'!$H$6:$L$6</c15:sqref>
                        </c15:formulaRef>
                      </c:ext>
                    </c:extLst>
                    <c:strCache>
                      <c:ptCount val="1"/>
                      <c:pt idx="0">
                        <c:v>GRADUADOS  2021</c:v>
                      </c:pt>
                    </c:strCache>
                  </c:strRef>
                </c:cat>
                <c:val>
                  <c:numRef>
                    <c:extLst>
                      <c:ext uri="{02D57815-91ED-43cb-92C2-25804820EDAC}">
                        <c15:formulaRef>
                          <c15:sqref>'Egresado Graduado PregradGenero'!$E$54</c15:sqref>
                        </c15:formulaRef>
                      </c:ext>
                    </c:extLst>
                    <c:numCache>
                      <c:formatCode>General</c:formatCode>
                      <c:ptCount val="1"/>
                    </c:numCache>
                  </c:numRef>
                </c:val>
                <c:extLst>
                  <c:ext xmlns:c16="http://schemas.microsoft.com/office/drawing/2014/chart" uri="{C3380CC4-5D6E-409C-BE32-E72D297353CC}">
                    <c16:uniqueId val="{00000004-166E-4BC0-BD27-E0E753331632}"/>
                  </c:ext>
                </c:extLst>
              </c15:ser>
            </c15:filteredBarSeries>
            <c15:filteredBarSeries>
              <c15:ser>
                <c:idx val="3"/>
                <c:order val="3"/>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'Egresado Graduado PregradGenero'!$H$6:$L$6</c15:sqref>
                        </c15:formulaRef>
                      </c:ext>
                    </c:extLst>
                    <c:strCache>
                      <c:ptCount val="1"/>
                      <c:pt idx="0">
                        <c:v>GRADUADOS  2021</c:v>
                      </c:pt>
                    </c:strCache>
                  </c:strRef>
                </c:cat>
                <c:val>
                  <c:numRef>
                    <c:extLst xmlns:c15="http://schemas.microsoft.com/office/drawing/2012/chart">
                      <c:ext xmlns:c15="http://schemas.microsoft.com/office/drawing/2012/chart" uri="{02D57815-91ED-43cb-92C2-25804820EDAC}">
                        <c15:formulaRef>
                          <c15:sqref>'Egresado Graduado PregradGenero'!$G$54</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5-166E-4BC0-BD27-E0E753331632}"/>
                  </c:ext>
                </c:extLst>
              </c15:ser>
            </c15:filteredBarSeries>
          </c:ext>
        </c:extLst>
      </c:bar3DChart>
      <c:catAx>
        <c:axId val="2949683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498368"/>
        <c:crosses val="autoZero"/>
        <c:auto val="1"/>
        <c:lblAlgn val="ctr"/>
        <c:lblOffset val="100"/>
        <c:noMultiLvlLbl val="0"/>
      </c:catAx>
      <c:valAx>
        <c:axId val="29498368"/>
        <c:scaling>
          <c:orientation val="minMax"/>
          <c:min val="4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496832"/>
        <c:crosses val="autoZero"/>
        <c:crossBetween val="between"/>
        <c:majorUnit val="5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5789910379263556"/>
          <c:y val="0.39733636388234977"/>
          <c:w val="0.11429429628298156"/>
          <c:h val="0.11735008725391904"/>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0"/>
          <c:order val="0"/>
          <c:tx>
            <c:v>Semestre A</c:v>
          </c:tx>
          <c:invertIfNegative val="0"/>
          <c:dLbls>
            <c:dLbl>
              <c:idx val="0"/>
              <c:tx>
                <c:rich>
                  <a:bodyPr/>
                  <a:lstStyle/>
                  <a:p>
                    <a:fld id="{6912E383-62F1-43EB-B687-C724241CB826}" type="CELLRANGE">
                      <a:rPr lang="es-CO"/>
                      <a:pPr/>
                      <a:t>[CELLRANGE]</a:t>
                    </a:fld>
                    <a:r>
                      <a:rPr lang="es-CO" baseline="0"/>
                      <a:t>
</a:t>
                    </a:r>
                    <a:fld id="{24BA4550-9027-4CE0-A82F-23A197B2E25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88AB-4130-B52B-DAF8DDF3DA05}"/>
                </c:ext>
              </c:extLst>
            </c:dLbl>
            <c:dLbl>
              <c:idx val="1"/>
              <c:tx>
                <c:rich>
                  <a:bodyPr/>
                  <a:lstStyle/>
                  <a:p>
                    <a:fld id="{80679FBB-310C-4DFF-BC81-B0217BDE057F}" type="CELLRANGE">
                      <a:rPr lang="es-CO"/>
                      <a:pPr/>
                      <a:t>[CELLRANGE]</a:t>
                    </a:fld>
                    <a:r>
                      <a:rPr lang="es-CO" baseline="0"/>
                      <a:t>
</a:t>
                    </a:r>
                    <a:fld id="{5BFED4E7-45C8-4F41-8F6D-CDDC5DF6BEC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88AB-4130-B52B-DAF8DDF3DA05}"/>
                </c:ext>
              </c:extLst>
            </c:dLbl>
            <c:dLbl>
              <c:idx val="2"/>
              <c:tx>
                <c:rich>
                  <a:bodyPr/>
                  <a:lstStyle/>
                  <a:p>
                    <a:fld id="{98AB1244-3858-42C7-B5AA-FE60B75E3925}" type="CELLRANGE">
                      <a:rPr lang="es-CO"/>
                      <a:pPr/>
                      <a:t>[CELLRANGE]</a:t>
                    </a:fld>
                    <a:r>
                      <a:rPr lang="es-CO" baseline="0"/>
                      <a:t>
</a:t>
                    </a:r>
                    <a:fld id="{EC9A12F6-E67C-469F-A0F9-7903DF7DCC9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88AB-4130-B52B-DAF8DDF3DA05}"/>
                </c:ext>
              </c:extLst>
            </c:dLbl>
            <c:dLbl>
              <c:idx val="3"/>
              <c:tx>
                <c:rich>
                  <a:bodyPr/>
                  <a:lstStyle/>
                  <a:p>
                    <a:fld id="{9E58561E-ECBA-4FBD-BD8A-9D44EF8C40C3}" type="CELLRANGE">
                      <a:rPr lang="es-CO"/>
                      <a:pPr/>
                      <a:t>[CELLRANGE]</a:t>
                    </a:fld>
                    <a:r>
                      <a:rPr lang="es-CO" baseline="0"/>
                      <a:t>
</a:t>
                    </a:r>
                    <a:fld id="{5849EC48-047A-4608-B786-9E3A5F85753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88AB-4130-B52B-DAF8DDF3DA05}"/>
                </c:ext>
              </c:extLst>
            </c:dLbl>
            <c:dLbl>
              <c:idx val="4"/>
              <c:tx>
                <c:rich>
                  <a:bodyPr/>
                  <a:lstStyle/>
                  <a:p>
                    <a:fld id="{B53A7541-5F75-459F-868D-5A268831FD86}" type="CELLRANGE">
                      <a:rPr lang="es-CO"/>
                      <a:pPr/>
                      <a:t>[CELLRANGE]</a:t>
                    </a:fld>
                    <a:r>
                      <a:rPr lang="es-CO" baseline="0"/>
                      <a:t>
</a:t>
                    </a:r>
                    <a:fld id="{3C4341F6-F7B9-4751-83E2-1D51B33CDB9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88AB-4130-B52B-DAF8DDF3DA05}"/>
                </c:ext>
              </c:extLst>
            </c:dLbl>
            <c:dLbl>
              <c:idx val="5"/>
              <c:tx>
                <c:rich>
                  <a:bodyPr/>
                  <a:lstStyle/>
                  <a:p>
                    <a:fld id="{A6BC55EB-9620-4462-95F3-8AD162F11D02}" type="CELLRANGE">
                      <a:rPr lang="es-CO"/>
                      <a:pPr/>
                      <a:t>[CELLRANGE]</a:t>
                    </a:fld>
                    <a:r>
                      <a:rPr lang="es-CO" baseline="0"/>
                      <a:t>
</a:t>
                    </a:r>
                    <a:fld id="{B80E9291-66DA-4997-994F-CD029F377CE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88AB-4130-B52B-DAF8DDF3DA05}"/>
                </c:ext>
              </c:extLst>
            </c:dLbl>
            <c:dLbl>
              <c:idx val="6"/>
              <c:tx>
                <c:rich>
                  <a:bodyPr/>
                  <a:lstStyle/>
                  <a:p>
                    <a:fld id="{783712B6-AB43-4AF5-9D8D-E19CB06EFF76}" type="CELLRANGE">
                      <a:rPr lang="es-CO"/>
                      <a:pPr/>
                      <a:t>[CELLRANGE]</a:t>
                    </a:fld>
                    <a:r>
                      <a:rPr lang="es-CO" baseline="0"/>
                      <a:t>
</a:t>
                    </a:r>
                    <a:fld id="{84B5BB7C-C2CF-47A9-8A54-F7D0C1F28DE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88AB-4130-B52B-DAF8DDF3DA05}"/>
                </c:ext>
              </c:extLst>
            </c:dLbl>
            <c:dLbl>
              <c:idx val="7"/>
              <c:tx>
                <c:rich>
                  <a:bodyPr/>
                  <a:lstStyle/>
                  <a:p>
                    <a:fld id="{A887FEEF-3606-4D6A-92F2-CCE0781C9EC5}" type="CELLRANGE">
                      <a:rPr lang="es-CO"/>
                      <a:pPr/>
                      <a:t>[CELLRANGE]</a:t>
                    </a:fld>
                    <a:r>
                      <a:rPr lang="es-CO" baseline="0"/>
                      <a:t>
</a:t>
                    </a:r>
                    <a:fld id="{2185D0BB-63AA-4383-A079-BF1E77DAB7E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88AB-4130-B52B-DAF8DDF3DA05}"/>
                </c:ext>
              </c:extLst>
            </c:dLbl>
            <c:dLbl>
              <c:idx val="8"/>
              <c:tx>
                <c:rich>
                  <a:bodyPr/>
                  <a:lstStyle/>
                  <a:p>
                    <a:fld id="{2EFA8292-ED0C-42DB-BB22-879973B16276}" type="CELLRANGE">
                      <a:rPr lang="es-CO"/>
                      <a:pPr/>
                      <a:t>[CELLRANGE]</a:t>
                    </a:fld>
                    <a:r>
                      <a:rPr lang="es-CO" baseline="0"/>
                      <a:t>
</a:t>
                    </a:r>
                    <a:fld id="{EB1D0096-0B8B-429E-8993-3F97CE20F68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88AB-4130-B52B-DAF8DDF3DA05}"/>
                </c:ext>
              </c:extLst>
            </c:dLbl>
            <c:dLbl>
              <c:idx val="9"/>
              <c:tx>
                <c:rich>
                  <a:bodyPr/>
                  <a:lstStyle/>
                  <a:p>
                    <a:fld id="{8806A674-B08E-45B0-8A4A-4B1A787EBAA3}" type="CELLRANGE">
                      <a:rPr lang="es-CO"/>
                      <a:pPr/>
                      <a:t>[CELLRANGE]</a:t>
                    </a:fld>
                    <a:r>
                      <a:rPr lang="es-CO" baseline="0"/>
                      <a:t>
</a:t>
                    </a:r>
                    <a:fld id="{79A68243-86A8-4D8D-BF96-60400FACFDE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88AB-4130-B52B-DAF8DDF3DA05}"/>
                </c:ext>
              </c:extLst>
            </c:dLbl>
            <c:dLbl>
              <c:idx val="10"/>
              <c:tx>
                <c:rich>
                  <a:bodyPr/>
                  <a:lstStyle/>
                  <a:p>
                    <a:fld id="{7E53327D-910A-4B89-BB41-70D5D8CF8A9B}" type="CELLRANGE">
                      <a:rPr lang="es-CO"/>
                      <a:pPr/>
                      <a:t>[CELLRANGE]</a:t>
                    </a:fld>
                    <a:r>
                      <a:rPr lang="es-CO" baseline="0"/>
                      <a:t>
</a:t>
                    </a:r>
                    <a:fld id="{6D7874B2-6B78-45FC-BF3D-FFCBA2A2028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88AB-4130-B52B-DAF8DDF3DA05}"/>
                </c:ext>
              </c:extLst>
            </c:dLbl>
            <c:dLbl>
              <c:idx val="11"/>
              <c:tx>
                <c:rich>
                  <a:bodyPr/>
                  <a:lstStyle/>
                  <a:p>
                    <a:fld id="{C01E5432-E038-4F03-873A-BFF3C6C22385}" type="CELLRANGE">
                      <a:rPr lang="es-CO"/>
                      <a:pPr/>
                      <a:t>[CELLRANGE]</a:t>
                    </a:fld>
                    <a:r>
                      <a:rPr lang="es-CO" baseline="0"/>
                      <a:t>
</a:t>
                    </a:r>
                    <a:fld id="{C967E6EE-A0A0-4E44-BDBF-E3CFD364229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88AB-4130-B52B-DAF8DDF3DA05}"/>
                </c:ext>
              </c:extLst>
            </c:dLbl>
            <c:dLbl>
              <c:idx val="12"/>
              <c:tx>
                <c:rich>
                  <a:bodyPr/>
                  <a:lstStyle/>
                  <a:p>
                    <a:fld id="{533B76D8-E0DA-4AC1-BA64-695964FC3803}" type="CELLRANGE">
                      <a:rPr lang="es-CO"/>
                      <a:pPr/>
                      <a:t>[CELLRANGE]</a:t>
                    </a:fld>
                    <a:r>
                      <a:rPr lang="es-CO" baseline="0"/>
                      <a:t>
</a:t>
                    </a:r>
                    <a:fld id="{278827B3-D60D-49CC-8BFC-4A81225F48B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88AB-4130-B52B-DAF8DDF3DA0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xmlns:c15="http://schemas.microsoft.com/office/drawing/2012/char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extLst xmlns:c15="http://schemas.microsoft.com/office/drawing/2012/chart"/>
            </c:strRef>
          </c:cat>
          <c:val>
            <c:numRef>
              <c:f>'A. MatriculaTotal PostgradoEdad'!$C$53:$O$53</c:f>
              <c:numCache>
                <c:formatCode>General</c:formatCode>
                <c:ptCount val="13"/>
                <c:pt idx="0">
                  <c:v>0</c:v>
                </c:pt>
                <c:pt idx="1">
                  <c:v>0</c:v>
                </c:pt>
                <c:pt idx="2">
                  <c:v>0</c:v>
                </c:pt>
                <c:pt idx="3">
                  <c:v>0</c:v>
                </c:pt>
                <c:pt idx="4">
                  <c:v>0</c:v>
                </c:pt>
                <c:pt idx="5">
                  <c:v>0</c:v>
                </c:pt>
                <c:pt idx="6">
                  <c:v>0</c:v>
                </c:pt>
                <c:pt idx="7">
                  <c:v>4</c:v>
                </c:pt>
                <c:pt idx="8">
                  <c:v>3</c:v>
                </c:pt>
                <c:pt idx="9">
                  <c:v>5</c:v>
                </c:pt>
                <c:pt idx="10">
                  <c:v>18</c:v>
                </c:pt>
                <c:pt idx="11">
                  <c:v>9</c:v>
                </c:pt>
                <c:pt idx="12">
                  <c:v>103</c:v>
                </c:pt>
              </c:numCache>
            </c:numRef>
          </c:val>
          <c:extLst xmlns:c15="http://schemas.microsoft.com/office/drawing/2012/chart">
            <c:ext xmlns:c15="http://schemas.microsoft.com/office/drawing/2012/chart" uri="{02D57815-91ED-43cb-92C2-25804820EDAC}">
              <c15:datalabelsRange>
                <c15:f>'A. MatriculaTotal PostgradoEdad'!$C$54:$O$54</c15:f>
                <c15:dlblRangeCache>
                  <c:ptCount val="13"/>
                  <c:pt idx="0">
                    <c:v>0,00%</c:v>
                  </c:pt>
                  <c:pt idx="1">
                    <c:v>0,00%</c:v>
                  </c:pt>
                  <c:pt idx="2">
                    <c:v>0,00%</c:v>
                  </c:pt>
                  <c:pt idx="3">
                    <c:v>0,00%</c:v>
                  </c:pt>
                  <c:pt idx="4">
                    <c:v>0,00%</c:v>
                  </c:pt>
                  <c:pt idx="5">
                    <c:v>0,00%</c:v>
                  </c:pt>
                  <c:pt idx="6">
                    <c:v>0,00%</c:v>
                  </c:pt>
                  <c:pt idx="7">
                    <c:v>2,82%</c:v>
                  </c:pt>
                  <c:pt idx="8">
                    <c:v>2,11%</c:v>
                  </c:pt>
                  <c:pt idx="9">
                    <c:v>3,52%</c:v>
                  </c:pt>
                  <c:pt idx="10">
                    <c:v>12,68%</c:v>
                  </c:pt>
                  <c:pt idx="11">
                    <c:v>6,34%</c:v>
                  </c:pt>
                  <c:pt idx="12">
                    <c:v>72,54%</c:v>
                  </c:pt>
                </c15:dlblRangeCache>
              </c15:datalabelsRange>
            </c:ext>
            <c:ext xmlns:c16="http://schemas.microsoft.com/office/drawing/2014/chart" uri="{C3380CC4-5D6E-409C-BE32-E72D297353CC}">
              <c16:uniqueId val="{0000000D-88AB-4130-B52B-DAF8DDF3DA05}"/>
            </c:ext>
          </c:extLst>
        </c:ser>
        <c:ser>
          <c:idx val="1"/>
          <c:order val="1"/>
          <c:tx>
            <c:v>Semestre B</c:v>
          </c:tx>
          <c:spPr>
            <a:solidFill>
              <a:schemeClr val="accent2"/>
            </a:solidFill>
            <a:ln>
              <a:noFill/>
            </a:ln>
            <a:effectLst/>
            <a:sp3d/>
          </c:spPr>
          <c:invertIfNegative val="0"/>
          <c:dLbls>
            <c:dLbl>
              <c:idx val="0"/>
              <c:tx>
                <c:rich>
                  <a:bodyPr/>
                  <a:lstStyle/>
                  <a:p>
                    <a:fld id="{D6934C77-7D2C-434D-924B-10CA6214F226}" type="CELLRANGE">
                      <a:rPr lang="es-CO"/>
                      <a:pPr/>
                      <a:t>[CELLRANGE]</a:t>
                    </a:fld>
                    <a:r>
                      <a:rPr lang="es-CO" baseline="0"/>
                      <a:t>
</a:t>
                    </a:r>
                    <a:fld id="{F46657C1-0F69-460C-A930-3307D9A31EF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42C8-4C4F-AD95-211E9C7063B1}"/>
                </c:ext>
              </c:extLst>
            </c:dLbl>
            <c:dLbl>
              <c:idx val="1"/>
              <c:tx>
                <c:rich>
                  <a:bodyPr/>
                  <a:lstStyle/>
                  <a:p>
                    <a:fld id="{A91A1A28-E0EA-42E3-899D-AB140C5CEC90}" type="CELLRANGE">
                      <a:rPr lang="es-CO"/>
                      <a:pPr/>
                      <a:t>[CELLRANGE]</a:t>
                    </a:fld>
                    <a:r>
                      <a:rPr lang="es-CO" baseline="0"/>
                      <a:t>
</a:t>
                    </a:r>
                    <a:fld id="{5E74AAFA-ACD6-4ECF-A453-C02310CAB50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42C8-4C4F-AD95-211E9C7063B1}"/>
                </c:ext>
              </c:extLst>
            </c:dLbl>
            <c:dLbl>
              <c:idx val="2"/>
              <c:tx>
                <c:rich>
                  <a:bodyPr/>
                  <a:lstStyle/>
                  <a:p>
                    <a:fld id="{C3FC4816-FAF0-436B-BDFE-55EC0A8B6514}" type="CELLRANGE">
                      <a:rPr lang="es-CO"/>
                      <a:pPr/>
                      <a:t>[CELLRANGE]</a:t>
                    </a:fld>
                    <a:r>
                      <a:rPr lang="es-CO" baseline="0"/>
                      <a:t>
</a:t>
                    </a:r>
                    <a:fld id="{6EFF5569-80C6-4DA8-8147-78C3803D13A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42C8-4C4F-AD95-211E9C7063B1}"/>
                </c:ext>
              </c:extLst>
            </c:dLbl>
            <c:dLbl>
              <c:idx val="3"/>
              <c:tx>
                <c:rich>
                  <a:bodyPr/>
                  <a:lstStyle/>
                  <a:p>
                    <a:fld id="{EF347A7A-B142-4062-885C-74C2C687E87F}" type="CELLRANGE">
                      <a:rPr lang="es-CO"/>
                      <a:pPr/>
                      <a:t>[CELLRANGE]</a:t>
                    </a:fld>
                    <a:r>
                      <a:rPr lang="es-CO" baseline="0"/>
                      <a:t>
</a:t>
                    </a:r>
                    <a:fld id="{8215291E-3E17-4B65-ABEC-2C644D35C90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42C8-4C4F-AD95-211E9C7063B1}"/>
                </c:ext>
              </c:extLst>
            </c:dLbl>
            <c:dLbl>
              <c:idx val="4"/>
              <c:tx>
                <c:rich>
                  <a:bodyPr/>
                  <a:lstStyle/>
                  <a:p>
                    <a:fld id="{515E5286-D12E-43C0-9B25-5D4A204E9AF2}" type="CELLRANGE">
                      <a:rPr lang="es-CO"/>
                      <a:pPr/>
                      <a:t>[CELLRANGE]</a:t>
                    </a:fld>
                    <a:r>
                      <a:rPr lang="es-CO" baseline="0"/>
                      <a:t>
</a:t>
                    </a:r>
                    <a:fld id="{7D2F14E6-0F2D-4566-BEAF-51C7FE20632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42C8-4C4F-AD95-211E9C7063B1}"/>
                </c:ext>
              </c:extLst>
            </c:dLbl>
            <c:dLbl>
              <c:idx val="5"/>
              <c:tx>
                <c:rich>
                  <a:bodyPr/>
                  <a:lstStyle/>
                  <a:p>
                    <a:fld id="{C5EEE7B6-043E-4155-9BFC-80408816283A}" type="CELLRANGE">
                      <a:rPr lang="es-CO"/>
                      <a:pPr/>
                      <a:t>[CELLRANGE]</a:t>
                    </a:fld>
                    <a:r>
                      <a:rPr lang="es-CO" baseline="0"/>
                      <a:t>
</a:t>
                    </a:r>
                    <a:fld id="{68E6213A-AF81-4190-B2EB-D59E53A3003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42C8-4C4F-AD95-211E9C7063B1}"/>
                </c:ext>
              </c:extLst>
            </c:dLbl>
            <c:dLbl>
              <c:idx val="6"/>
              <c:tx>
                <c:rich>
                  <a:bodyPr/>
                  <a:lstStyle/>
                  <a:p>
                    <a:fld id="{F89E4196-50E4-43CC-B4BF-3B6A292DD08A}" type="CELLRANGE">
                      <a:rPr lang="es-CO"/>
                      <a:pPr/>
                      <a:t>[CELLRANGE]</a:t>
                    </a:fld>
                    <a:r>
                      <a:rPr lang="es-CO" baseline="0"/>
                      <a:t>
</a:t>
                    </a:r>
                    <a:fld id="{7AC62CFE-DA76-4555-B23C-9E97C2C8A22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42C8-4C4F-AD95-211E9C7063B1}"/>
                </c:ext>
              </c:extLst>
            </c:dLbl>
            <c:dLbl>
              <c:idx val="7"/>
              <c:tx>
                <c:rich>
                  <a:bodyPr/>
                  <a:lstStyle/>
                  <a:p>
                    <a:fld id="{60CFD311-3F01-4E28-BECC-FFA2AE9C0437}" type="CELLRANGE">
                      <a:rPr lang="es-CO"/>
                      <a:pPr/>
                      <a:t>[CELLRANGE]</a:t>
                    </a:fld>
                    <a:r>
                      <a:rPr lang="es-CO" baseline="0"/>
                      <a:t>
</a:t>
                    </a:r>
                    <a:fld id="{B1E943ED-84AE-4164-A94A-65B48C10F7D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42C8-4C4F-AD95-211E9C7063B1}"/>
                </c:ext>
              </c:extLst>
            </c:dLbl>
            <c:dLbl>
              <c:idx val="8"/>
              <c:tx>
                <c:rich>
                  <a:bodyPr/>
                  <a:lstStyle/>
                  <a:p>
                    <a:fld id="{770F6EB2-E37B-4C96-9854-F1E8F7DAED2B}" type="CELLRANGE">
                      <a:rPr lang="es-CO"/>
                      <a:pPr/>
                      <a:t>[CELLRANGE]</a:t>
                    </a:fld>
                    <a:r>
                      <a:rPr lang="es-CO" baseline="0"/>
                      <a:t>
</a:t>
                    </a:r>
                    <a:fld id="{BD44E476-EE9E-45B9-8A06-C8C72051E43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42C8-4C4F-AD95-211E9C7063B1}"/>
                </c:ext>
              </c:extLst>
            </c:dLbl>
            <c:dLbl>
              <c:idx val="9"/>
              <c:tx>
                <c:rich>
                  <a:bodyPr/>
                  <a:lstStyle/>
                  <a:p>
                    <a:fld id="{62E2C140-78E8-4325-A056-E7367710672A}" type="CELLRANGE">
                      <a:rPr lang="es-CO"/>
                      <a:pPr/>
                      <a:t>[CELLRANGE]</a:t>
                    </a:fld>
                    <a:r>
                      <a:rPr lang="es-CO" baseline="0"/>
                      <a:t>
</a:t>
                    </a:r>
                    <a:fld id="{3F28776D-53E7-42CA-B661-E2E195F440F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42C8-4C4F-AD95-211E9C7063B1}"/>
                </c:ext>
              </c:extLst>
            </c:dLbl>
            <c:dLbl>
              <c:idx val="10"/>
              <c:tx>
                <c:rich>
                  <a:bodyPr/>
                  <a:lstStyle/>
                  <a:p>
                    <a:fld id="{627AFECA-4B0D-44FD-8328-47EF341FB7F4}" type="CELLRANGE">
                      <a:rPr lang="es-CO"/>
                      <a:pPr/>
                      <a:t>[CELLRANGE]</a:t>
                    </a:fld>
                    <a:r>
                      <a:rPr lang="es-CO" baseline="0"/>
                      <a:t>
</a:t>
                    </a:r>
                    <a:fld id="{252B985B-67ED-474E-89CD-2B357E72A6A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42C8-4C4F-AD95-211E9C7063B1}"/>
                </c:ext>
              </c:extLst>
            </c:dLbl>
            <c:dLbl>
              <c:idx val="11"/>
              <c:tx>
                <c:rich>
                  <a:bodyPr/>
                  <a:lstStyle/>
                  <a:p>
                    <a:fld id="{D3EADDA2-19F2-4D99-85D0-96754B4CA777}" type="CELLRANGE">
                      <a:rPr lang="es-CO"/>
                      <a:pPr/>
                      <a:t>[CELLRANGE]</a:t>
                    </a:fld>
                    <a:r>
                      <a:rPr lang="es-CO" baseline="0"/>
                      <a:t>
</a:t>
                    </a:r>
                    <a:fld id="{465DD0B0-690F-471D-A5C9-AD18A00E28C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42C8-4C4F-AD95-211E9C7063B1}"/>
                </c:ext>
              </c:extLst>
            </c:dLbl>
            <c:dLbl>
              <c:idx val="12"/>
              <c:tx>
                <c:rich>
                  <a:bodyPr/>
                  <a:lstStyle/>
                  <a:p>
                    <a:fld id="{D76856D0-A122-47A8-AE10-DF25810A715A}" type="CELLRANGE">
                      <a:rPr lang="es-CO"/>
                      <a:pPr/>
                      <a:t>[CELLRANGE]</a:t>
                    </a:fld>
                    <a:r>
                      <a:rPr lang="es-CO" baseline="0"/>
                      <a:t>
</a:t>
                    </a:r>
                    <a:fld id="{3CC526A9-0010-4B46-AC4C-24CC6AA021C2}"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42C8-4C4F-AD95-211E9C7063B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MatriculaTotal PostgradoEdad'!$C$48:$O$48</c:f>
              <c:numCache>
                <c:formatCode>General</c:formatCode>
                <c:ptCount val="13"/>
                <c:pt idx="0">
                  <c:v>0</c:v>
                </c:pt>
                <c:pt idx="1">
                  <c:v>0</c:v>
                </c:pt>
                <c:pt idx="2">
                  <c:v>0</c:v>
                </c:pt>
                <c:pt idx="3">
                  <c:v>0</c:v>
                </c:pt>
                <c:pt idx="4">
                  <c:v>0</c:v>
                </c:pt>
                <c:pt idx="5">
                  <c:v>0</c:v>
                </c:pt>
                <c:pt idx="6">
                  <c:v>0</c:v>
                </c:pt>
                <c:pt idx="7">
                  <c:v>0</c:v>
                </c:pt>
                <c:pt idx="8">
                  <c:v>2</c:v>
                </c:pt>
                <c:pt idx="9">
                  <c:v>2</c:v>
                </c:pt>
                <c:pt idx="10">
                  <c:v>12</c:v>
                </c:pt>
                <c:pt idx="11">
                  <c:v>9</c:v>
                </c:pt>
                <c:pt idx="12">
                  <c:v>90</c:v>
                </c:pt>
              </c:numCache>
            </c:numRef>
          </c:val>
          <c:extLst>
            <c:ext xmlns:c15="http://schemas.microsoft.com/office/drawing/2012/chart" uri="{02D57815-91ED-43cb-92C2-25804820EDAC}">
              <c15:datalabelsRange>
                <c15:f>'B. MatriculaTotal PostgradoEdad'!$C$53:$O$53</c15:f>
                <c15:dlblRangeCache>
                  <c:ptCount val="13"/>
                  <c:pt idx="0">
                    <c:v>0,00%</c:v>
                  </c:pt>
                  <c:pt idx="1">
                    <c:v>0,00%</c:v>
                  </c:pt>
                  <c:pt idx="2">
                    <c:v>0,00%</c:v>
                  </c:pt>
                  <c:pt idx="3">
                    <c:v>0,00%</c:v>
                  </c:pt>
                  <c:pt idx="4">
                    <c:v>0,00%</c:v>
                  </c:pt>
                  <c:pt idx="5">
                    <c:v>0,00%</c:v>
                  </c:pt>
                  <c:pt idx="6">
                    <c:v>0,00%</c:v>
                  </c:pt>
                  <c:pt idx="7">
                    <c:v>0,00%</c:v>
                  </c:pt>
                  <c:pt idx="8">
                    <c:v>0,00%</c:v>
                  </c:pt>
                  <c:pt idx="9">
                    <c:v>0,00%</c:v>
                  </c:pt>
                  <c:pt idx="10">
                    <c:v>0,00%</c:v>
                  </c:pt>
                  <c:pt idx="11">
                    <c:v>0,00%</c:v>
                  </c:pt>
                  <c:pt idx="12">
                    <c:v>100,00%</c:v>
                  </c:pt>
                </c15:dlblRangeCache>
              </c15:datalabelsRange>
            </c:ext>
            <c:ext xmlns:c16="http://schemas.microsoft.com/office/drawing/2014/chart" uri="{C3380CC4-5D6E-409C-BE32-E72D297353CC}">
              <c16:uniqueId val="{0000001B-88AB-4130-B52B-DAF8DDF3DA05}"/>
            </c:ext>
          </c:extLst>
        </c:ser>
        <c:dLbls>
          <c:showLegendKey val="0"/>
          <c:showVal val="1"/>
          <c:showCatName val="0"/>
          <c:showSerName val="0"/>
          <c:showPercent val="0"/>
          <c:showBubbleSize val="0"/>
        </c:dLbls>
        <c:gapWidth val="20"/>
        <c:shape val="box"/>
        <c:axId val="101135872"/>
        <c:axId val="101142912"/>
        <c:axId val="0"/>
        <c:extLst/>
      </c:bar3DChart>
      <c:catAx>
        <c:axId val="101135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1142912"/>
        <c:crosses val="autoZero"/>
        <c:auto val="1"/>
        <c:lblAlgn val="ctr"/>
        <c:lblOffset val="100"/>
        <c:tickLblSkip val="1"/>
        <c:noMultiLvlLbl val="0"/>
      </c:catAx>
      <c:valAx>
        <c:axId val="10114291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1135872"/>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15319170336589655"/>
          <c:y val="0.12165764076565125"/>
          <c:w val="6.8391996364072352E-2"/>
          <c:h val="9.069130036357002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89551607610212336"/>
          <c:h val="0.77110055703436797"/>
        </c:manualLayout>
      </c:layout>
      <c:bar3DChart>
        <c:barDir val="col"/>
        <c:grouping val="clustered"/>
        <c:varyColors val="0"/>
        <c:ser>
          <c:idx val="0"/>
          <c:order val="0"/>
          <c:tx>
            <c:v>Semestre A</c:v>
          </c:tx>
          <c:spPr>
            <a:solidFill>
              <a:schemeClr val="accent1"/>
            </a:solidFill>
            <a:ln>
              <a:noFill/>
            </a:ln>
            <a:effectLst/>
            <a:sp3d/>
          </c:spPr>
          <c:invertIfNegative val="0"/>
          <c:dLbls>
            <c:dLbl>
              <c:idx val="0"/>
              <c:tx>
                <c:rich>
                  <a:bodyPr/>
                  <a:lstStyle/>
                  <a:p>
                    <a:fld id="{13391276-60C9-401A-BB8B-77D2F31E4D5A}" type="CELLRANGE">
                      <a:rPr lang="es-CO"/>
                      <a:pPr/>
                      <a:t>[CELLRANGE]</a:t>
                    </a:fld>
                    <a:r>
                      <a:rPr lang="es-CO" baseline="0"/>
                      <a:t>
</a:t>
                    </a:r>
                    <a:fld id="{19E11953-82FC-4CFF-9544-2A7E6E74535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9F00-4CB8-A81D-C5AA42B47D9C}"/>
                </c:ext>
              </c:extLst>
            </c:dLbl>
            <c:dLbl>
              <c:idx val="1"/>
              <c:tx>
                <c:rich>
                  <a:bodyPr/>
                  <a:lstStyle/>
                  <a:p>
                    <a:fld id="{A77BAA66-20C2-4C5E-9BCC-FF1B82676D70}" type="CELLRANGE">
                      <a:rPr lang="es-CO"/>
                      <a:pPr/>
                      <a:t>[CELLRANGE]</a:t>
                    </a:fld>
                    <a:r>
                      <a:rPr lang="es-CO" baseline="0"/>
                      <a:t>
</a:t>
                    </a:r>
                    <a:fld id="{5F279B34-DD51-4C86-BF22-9E1583700DC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9F00-4CB8-A81D-C5AA42B47D9C}"/>
                </c:ext>
              </c:extLst>
            </c:dLbl>
            <c:dLbl>
              <c:idx val="2"/>
              <c:tx>
                <c:rich>
                  <a:bodyPr/>
                  <a:lstStyle/>
                  <a:p>
                    <a:fld id="{8A594BEA-8960-401D-ACE6-DC1B59735F76}" type="CELLRANGE">
                      <a:rPr lang="es-CO"/>
                      <a:pPr/>
                      <a:t>[CELLRANGE]</a:t>
                    </a:fld>
                    <a:r>
                      <a:rPr lang="es-CO" baseline="0"/>
                      <a:t>
</a:t>
                    </a:r>
                    <a:fld id="{ABF7E49B-29E2-4C0C-B099-6611F1730EA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9F00-4CB8-A81D-C5AA42B47D9C}"/>
                </c:ext>
              </c:extLst>
            </c:dLbl>
            <c:dLbl>
              <c:idx val="3"/>
              <c:tx>
                <c:rich>
                  <a:bodyPr/>
                  <a:lstStyle/>
                  <a:p>
                    <a:fld id="{44807DEE-D908-4484-97E0-A0416B98A5B5}" type="CELLRANGE">
                      <a:rPr lang="es-CO"/>
                      <a:pPr/>
                      <a:t>[CELLRANGE]</a:t>
                    </a:fld>
                    <a:r>
                      <a:rPr lang="es-CO" baseline="0"/>
                      <a:t>
</a:t>
                    </a:r>
                    <a:fld id="{A893B503-580D-4881-A258-4432B0A0F2C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9F00-4CB8-A81D-C5AA42B47D9C}"/>
                </c:ext>
              </c:extLst>
            </c:dLbl>
            <c:dLbl>
              <c:idx val="4"/>
              <c:tx>
                <c:rich>
                  <a:bodyPr/>
                  <a:lstStyle/>
                  <a:p>
                    <a:fld id="{352A952B-0008-4A77-8768-E6DA40205DAE}" type="CELLRANGE">
                      <a:rPr lang="es-CO"/>
                      <a:pPr/>
                      <a:t>[CELLRANGE]</a:t>
                    </a:fld>
                    <a:r>
                      <a:rPr lang="es-CO" baseline="0"/>
                      <a:t>
</a:t>
                    </a:r>
                    <a:fld id="{D1E17714-72DE-4BEA-90DA-FDAEFD67872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9F00-4CB8-A81D-C5AA42B47D9C}"/>
                </c:ext>
              </c:extLst>
            </c:dLbl>
            <c:dLbl>
              <c:idx val="5"/>
              <c:tx>
                <c:rich>
                  <a:bodyPr/>
                  <a:lstStyle/>
                  <a:p>
                    <a:fld id="{27984CF8-BC23-4061-A9AA-E5F1895759BE}" type="CELLRANGE">
                      <a:rPr lang="es-CO"/>
                      <a:pPr/>
                      <a:t>[CELLRANGE]</a:t>
                    </a:fld>
                    <a:r>
                      <a:rPr lang="es-CO" baseline="0"/>
                      <a:t>
</a:t>
                    </a:r>
                    <a:fld id="{D30DA913-382B-415D-905B-132B7CBD59E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9F00-4CB8-A81D-C5AA42B47D9C}"/>
                </c:ext>
              </c:extLst>
            </c:dLbl>
            <c:dLbl>
              <c:idx val="6"/>
              <c:tx>
                <c:rich>
                  <a:bodyPr/>
                  <a:lstStyle/>
                  <a:p>
                    <a:fld id="{A25BFB76-3EFC-4BFA-8E2F-0F8754751778}" type="CELLRANGE">
                      <a:rPr lang="es-CO"/>
                      <a:pPr/>
                      <a:t>[CELLRANGE]</a:t>
                    </a:fld>
                    <a:r>
                      <a:rPr lang="es-CO" baseline="0"/>
                      <a:t>
</a:t>
                    </a:r>
                    <a:fld id="{8C57B8E4-FE70-4AB4-9EEC-808EC52F74D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9F00-4CB8-A81D-C5AA42B47D9C}"/>
                </c:ext>
              </c:extLst>
            </c:dLbl>
            <c:dLbl>
              <c:idx val="7"/>
              <c:tx>
                <c:rich>
                  <a:bodyPr/>
                  <a:lstStyle/>
                  <a:p>
                    <a:fld id="{D4E06B27-0D71-4F27-B279-3F8235E69414}" type="CELLRANGE">
                      <a:rPr lang="es-CO"/>
                      <a:pPr/>
                      <a:t>[CELLRANGE]</a:t>
                    </a:fld>
                    <a:r>
                      <a:rPr lang="es-CO" baseline="0"/>
                      <a:t>
</a:t>
                    </a:r>
                    <a:fld id="{DC60009F-F858-42CD-B31D-0C858369338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9F00-4CB8-A81D-C5AA42B47D9C}"/>
                </c:ext>
              </c:extLst>
            </c:dLbl>
            <c:dLbl>
              <c:idx val="8"/>
              <c:tx>
                <c:rich>
                  <a:bodyPr/>
                  <a:lstStyle/>
                  <a:p>
                    <a:fld id="{F7681943-7716-4D2B-93C8-F05A7F43AB8D}" type="CELLRANGE">
                      <a:rPr lang="es-CO"/>
                      <a:pPr/>
                      <a:t>[CELLRANGE]</a:t>
                    </a:fld>
                    <a:r>
                      <a:rPr lang="es-CO" baseline="0"/>
                      <a:t>
</a:t>
                    </a:r>
                    <a:fld id="{42E6C901-6E46-46C6-A936-BDAEA91CEFE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9F00-4CB8-A81D-C5AA42B47D9C}"/>
                </c:ext>
              </c:extLst>
            </c:dLbl>
            <c:dLbl>
              <c:idx val="9"/>
              <c:tx>
                <c:rich>
                  <a:bodyPr/>
                  <a:lstStyle/>
                  <a:p>
                    <a:fld id="{E2550306-B82E-4EA8-924D-F7064AEFDFB2}" type="CELLRANGE">
                      <a:rPr lang="es-CO"/>
                      <a:pPr/>
                      <a:t>[CELLRANGE]</a:t>
                    </a:fld>
                    <a:r>
                      <a:rPr lang="es-CO" baseline="0"/>
                      <a:t>
</a:t>
                    </a:r>
                    <a:fld id="{E7F7F3E4-7F76-4E99-9660-65C163904AE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9F00-4CB8-A81D-C5AA42B47D9C}"/>
                </c:ext>
              </c:extLst>
            </c:dLbl>
            <c:dLbl>
              <c:idx val="10"/>
              <c:tx>
                <c:rich>
                  <a:bodyPr/>
                  <a:lstStyle/>
                  <a:p>
                    <a:fld id="{AC67418D-2526-4611-9940-917DB5FCBC85}" type="CELLRANGE">
                      <a:rPr lang="es-CO"/>
                      <a:pPr/>
                      <a:t>[CELLRANGE]</a:t>
                    </a:fld>
                    <a:r>
                      <a:rPr lang="es-CO" baseline="0"/>
                      <a:t>
</a:t>
                    </a:r>
                    <a:fld id="{9E31E840-F431-450F-BF10-18B6F3CE34F0}"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9F00-4CB8-A81D-C5AA42B47D9C}"/>
                </c:ext>
              </c:extLst>
            </c:dLbl>
            <c:dLbl>
              <c:idx val="11"/>
              <c:tx>
                <c:rich>
                  <a:bodyPr/>
                  <a:lstStyle/>
                  <a:p>
                    <a:fld id="{03B071B5-7581-48B3-AC19-886686BA0370}" type="CELLRANGE">
                      <a:rPr lang="es-CO"/>
                      <a:pPr/>
                      <a:t>[CELLRANGE]</a:t>
                    </a:fld>
                    <a:r>
                      <a:rPr lang="es-CO" baseline="0"/>
                      <a:t>
</a:t>
                    </a:r>
                    <a:fld id="{8B1481F6-868C-4CFE-9171-33C9D7539AFF}"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9F00-4CB8-A81D-C5AA42B47D9C}"/>
                </c:ext>
              </c:extLst>
            </c:dLbl>
            <c:dLbl>
              <c:idx val="12"/>
              <c:tx>
                <c:rich>
                  <a:bodyPr/>
                  <a:lstStyle/>
                  <a:p>
                    <a:fld id="{580D66FF-082C-41B7-9F49-EB7F97DF0DE5}" type="CELLRANGE">
                      <a:rPr lang="es-CO"/>
                      <a:pPr/>
                      <a:t>[CELLRANGE]</a:t>
                    </a:fld>
                    <a:r>
                      <a:rPr lang="es-CO" baseline="0"/>
                      <a:t>
</a:t>
                    </a:r>
                    <a:fld id="{F4BA3B7F-F992-45B1-88D7-C9411803326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9F00-4CB8-A81D-C5AA42B47D9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'A. MatriculaTotal PostgradoEdad'!$C$57:$O$57</c:f>
              <c:numCache>
                <c:formatCode>General</c:formatCode>
                <c:ptCount val="13"/>
                <c:pt idx="0">
                  <c:v>0</c:v>
                </c:pt>
                <c:pt idx="1">
                  <c:v>0</c:v>
                </c:pt>
                <c:pt idx="2">
                  <c:v>0</c:v>
                </c:pt>
                <c:pt idx="3">
                  <c:v>0</c:v>
                </c:pt>
                <c:pt idx="4">
                  <c:v>0</c:v>
                </c:pt>
                <c:pt idx="5">
                  <c:v>0</c:v>
                </c:pt>
                <c:pt idx="6">
                  <c:v>0</c:v>
                </c:pt>
                <c:pt idx="7">
                  <c:v>0</c:v>
                </c:pt>
                <c:pt idx="8">
                  <c:v>2</c:v>
                </c:pt>
                <c:pt idx="9">
                  <c:v>10</c:v>
                </c:pt>
                <c:pt idx="10">
                  <c:v>25</c:v>
                </c:pt>
                <c:pt idx="11">
                  <c:v>9</c:v>
                </c:pt>
                <c:pt idx="12">
                  <c:v>65</c:v>
                </c:pt>
              </c:numCache>
            </c:numRef>
          </c:val>
          <c:extLst>
            <c:ext xmlns:c15="http://schemas.microsoft.com/office/drawing/2012/chart" uri="{02D57815-91ED-43cb-92C2-25804820EDAC}">
              <c15:datalabelsRange>
                <c15:f>'A. MatriculaTotal PostgradoEdad'!$C$58:$O$58</c15:f>
                <c15:dlblRangeCache>
                  <c:ptCount val="13"/>
                  <c:pt idx="0">
                    <c:v>0,00%</c:v>
                  </c:pt>
                  <c:pt idx="1">
                    <c:v>0,00%</c:v>
                  </c:pt>
                  <c:pt idx="2">
                    <c:v>0,00%</c:v>
                  </c:pt>
                  <c:pt idx="3">
                    <c:v>0,00%</c:v>
                  </c:pt>
                  <c:pt idx="4">
                    <c:v>0,00%</c:v>
                  </c:pt>
                  <c:pt idx="5">
                    <c:v>0,00%</c:v>
                  </c:pt>
                  <c:pt idx="6">
                    <c:v>0,00%</c:v>
                  </c:pt>
                  <c:pt idx="7">
                    <c:v>0,00%</c:v>
                  </c:pt>
                  <c:pt idx="8">
                    <c:v>1,80%</c:v>
                  </c:pt>
                  <c:pt idx="9">
                    <c:v>9,01%</c:v>
                  </c:pt>
                  <c:pt idx="10">
                    <c:v>22,52%</c:v>
                  </c:pt>
                  <c:pt idx="11">
                    <c:v>8,11%</c:v>
                  </c:pt>
                  <c:pt idx="12">
                    <c:v>58,56%</c:v>
                  </c:pt>
                </c15:dlblRangeCache>
              </c15:datalabelsRange>
            </c:ext>
            <c:ext xmlns:c16="http://schemas.microsoft.com/office/drawing/2014/chart" uri="{C3380CC4-5D6E-409C-BE32-E72D297353CC}">
              <c16:uniqueId val="{0000000D-C629-4341-B6A2-AD779207EA14}"/>
            </c:ext>
          </c:extLst>
        </c:ser>
        <c:ser>
          <c:idx val="1"/>
          <c:order val="1"/>
          <c:tx>
            <c:v>Semestre B</c:v>
          </c:tx>
          <c:spPr>
            <a:solidFill>
              <a:schemeClr val="accent2"/>
            </a:solidFill>
            <a:ln>
              <a:noFill/>
            </a:ln>
            <a:effectLst/>
            <a:sp3d/>
          </c:spPr>
          <c:invertIfNegative val="0"/>
          <c:dLbls>
            <c:dLbl>
              <c:idx val="0"/>
              <c:tx>
                <c:rich>
                  <a:bodyPr/>
                  <a:lstStyle/>
                  <a:p>
                    <a:fld id="{48DE4FA6-772C-42A2-9772-959D64477289}" type="CELLRANGE">
                      <a:rPr lang="es-CO"/>
                      <a:pPr/>
                      <a:t>[CELLRANGE]</a:t>
                    </a:fld>
                    <a:r>
                      <a:rPr lang="es-CO" baseline="0"/>
                      <a:t>
</a:t>
                    </a:r>
                    <a:fld id="{0ED64BD7-8ED2-45C9-AD0B-238D7B871EB9}"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9F00-4CB8-A81D-C5AA42B47D9C}"/>
                </c:ext>
              </c:extLst>
            </c:dLbl>
            <c:dLbl>
              <c:idx val="1"/>
              <c:tx>
                <c:rich>
                  <a:bodyPr/>
                  <a:lstStyle/>
                  <a:p>
                    <a:fld id="{16B1269D-08BB-4688-8BE0-C1FF3B86D12B}" type="CELLRANGE">
                      <a:rPr lang="es-CO"/>
                      <a:pPr/>
                      <a:t>[CELLRANGE]</a:t>
                    </a:fld>
                    <a:r>
                      <a:rPr lang="es-CO" baseline="0"/>
                      <a:t>
</a:t>
                    </a:r>
                    <a:fld id="{9B970221-6F80-4575-AA01-3B186B2527EE}"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9F00-4CB8-A81D-C5AA42B47D9C}"/>
                </c:ext>
              </c:extLst>
            </c:dLbl>
            <c:dLbl>
              <c:idx val="2"/>
              <c:tx>
                <c:rich>
                  <a:bodyPr/>
                  <a:lstStyle/>
                  <a:p>
                    <a:fld id="{EC047AD0-1950-42E4-B5FD-625E08EF5952}" type="CELLRANGE">
                      <a:rPr lang="es-CO"/>
                      <a:pPr/>
                      <a:t>[CELLRANGE]</a:t>
                    </a:fld>
                    <a:r>
                      <a:rPr lang="es-CO" baseline="0"/>
                      <a:t>
</a:t>
                    </a:r>
                    <a:fld id="{E182C184-8A4B-482C-B4D6-7298C4E80F4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9F00-4CB8-A81D-C5AA42B47D9C}"/>
                </c:ext>
              </c:extLst>
            </c:dLbl>
            <c:dLbl>
              <c:idx val="3"/>
              <c:tx>
                <c:rich>
                  <a:bodyPr/>
                  <a:lstStyle/>
                  <a:p>
                    <a:fld id="{1B02FFAA-0C7C-413E-9E87-B784723E46D8}" type="CELLRANGE">
                      <a:rPr lang="es-CO"/>
                      <a:pPr/>
                      <a:t>[CELLRANGE]</a:t>
                    </a:fld>
                    <a:r>
                      <a:rPr lang="es-CO" baseline="0"/>
                      <a:t>
</a:t>
                    </a:r>
                    <a:fld id="{84099510-32B7-480C-B81A-6BAFB14DC0A5}"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9F00-4CB8-A81D-C5AA42B47D9C}"/>
                </c:ext>
              </c:extLst>
            </c:dLbl>
            <c:dLbl>
              <c:idx val="4"/>
              <c:tx>
                <c:rich>
                  <a:bodyPr/>
                  <a:lstStyle/>
                  <a:p>
                    <a:fld id="{F81658B7-64D0-4BE6-868A-2673977D3198}" type="CELLRANGE">
                      <a:rPr lang="es-CO"/>
                      <a:pPr/>
                      <a:t>[CELLRANGE]</a:t>
                    </a:fld>
                    <a:r>
                      <a:rPr lang="es-CO" baseline="0"/>
                      <a:t>
</a:t>
                    </a:r>
                    <a:fld id="{02D5AA04-ACC3-4792-8084-0111A150EE3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9F00-4CB8-A81D-C5AA42B47D9C}"/>
                </c:ext>
              </c:extLst>
            </c:dLbl>
            <c:dLbl>
              <c:idx val="5"/>
              <c:tx>
                <c:rich>
                  <a:bodyPr/>
                  <a:lstStyle/>
                  <a:p>
                    <a:fld id="{7BF8A942-68D9-4760-B705-4388FEBF7469}" type="CELLRANGE">
                      <a:rPr lang="es-CO"/>
                      <a:pPr/>
                      <a:t>[CELLRANGE]</a:t>
                    </a:fld>
                    <a:r>
                      <a:rPr lang="es-CO" baseline="0"/>
                      <a:t>
</a:t>
                    </a:r>
                    <a:fld id="{4D915DC9-9BBE-4FCB-A2F6-504630D54628}"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9F00-4CB8-A81D-C5AA42B47D9C}"/>
                </c:ext>
              </c:extLst>
            </c:dLbl>
            <c:dLbl>
              <c:idx val="6"/>
              <c:tx>
                <c:rich>
                  <a:bodyPr/>
                  <a:lstStyle/>
                  <a:p>
                    <a:fld id="{162779F7-3610-4B44-A5C0-3883656D8B27}" type="CELLRANGE">
                      <a:rPr lang="es-CO"/>
                      <a:pPr/>
                      <a:t>[CELLRANGE]</a:t>
                    </a:fld>
                    <a:r>
                      <a:rPr lang="es-CO" baseline="0"/>
                      <a:t>
</a:t>
                    </a:r>
                    <a:fld id="{81D86AC4-0846-46F1-B87F-1FE7348A95E3}"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9F00-4CB8-A81D-C5AA42B47D9C}"/>
                </c:ext>
              </c:extLst>
            </c:dLbl>
            <c:dLbl>
              <c:idx val="7"/>
              <c:tx>
                <c:rich>
                  <a:bodyPr/>
                  <a:lstStyle/>
                  <a:p>
                    <a:fld id="{1DE81AEE-6589-4A8C-89E0-4C5040D9A2A2}" type="CELLRANGE">
                      <a:rPr lang="es-CO"/>
                      <a:pPr/>
                      <a:t>[CELLRANGE]</a:t>
                    </a:fld>
                    <a:r>
                      <a:rPr lang="es-CO" baseline="0"/>
                      <a:t>
</a:t>
                    </a:r>
                    <a:fld id="{53CE7692-2739-4056-81B4-5CC6555E550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9F00-4CB8-A81D-C5AA42B47D9C}"/>
                </c:ext>
              </c:extLst>
            </c:dLbl>
            <c:dLbl>
              <c:idx val="8"/>
              <c:tx>
                <c:rich>
                  <a:bodyPr/>
                  <a:lstStyle/>
                  <a:p>
                    <a:fld id="{97D5571D-A874-49DA-AC4D-1E6360D3D84B}" type="CELLRANGE">
                      <a:rPr lang="es-CO"/>
                      <a:pPr/>
                      <a:t>[CELLRANGE]</a:t>
                    </a:fld>
                    <a:r>
                      <a:rPr lang="es-CO" baseline="0"/>
                      <a:t>
</a:t>
                    </a:r>
                    <a:fld id="{80D19D3A-0453-439E-9452-57FEA3941A9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9F00-4CB8-A81D-C5AA42B47D9C}"/>
                </c:ext>
              </c:extLst>
            </c:dLbl>
            <c:dLbl>
              <c:idx val="9"/>
              <c:tx>
                <c:rich>
                  <a:bodyPr/>
                  <a:lstStyle/>
                  <a:p>
                    <a:fld id="{510CCE78-43EB-4A81-ADF3-A7FDF7C36785}" type="CELLRANGE">
                      <a:rPr lang="es-CO"/>
                      <a:pPr/>
                      <a:t>[CELLRANGE]</a:t>
                    </a:fld>
                    <a:r>
                      <a:rPr lang="es-CO" baseline="0"/>
                      <a:t>
</a:t>
                    </a:r>
                    <a:fld id="{2D95107F-6C47-44C3-AB11-A6CFA51292FC}"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9F00-4CB8-A81D-C5AA42B47D9C}"/>
                </c:ext>
              </c:extLst>
            </c:dLbl>
            <c:dLbl>
              <c:idx val="10"/>
              <c:tx>
                <c:rich>
                  <a:bodyPr/>
                  <a:lstStyle/>
                  <a:p>
                    <a:fld id="{4348B7F4-9238-4B15-929B-5694FE7AE565}" type="CELLRANGE">
                      <a:rPr lang="es-CO"/>
                      <a:pPr/>
                      <a:t>[CELLRANGE]</a:t>
                    </a:fld>
                    <a:r>
                      <a:rPr lang="es-CO" baseline="0"/>
                      <a:t>
</a:t>
                    </a:r>
                    <a:fld id="{B7C9609A-7D8E-4CD3-82AB-84684FA0D2F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9F00-4CB8-A81D-C5AA42B47D9C}"/>
                </c:ext>
              </c:extLst>
            </c:dLbl>
            <c:dLbl>
              <c:idx val="11"/>
              <c:tx>
                <c:rich>
                  <a:bodyPr/>
                  <a:lstStyle/>
                  <a:p>
                    <a:fld id="{F098BA0B-2C32-4D36-8D2B-A4D044920654}" type="CELLRANGE">
                      <a:rPr lang="es-CO"/>
                      <a:pPr/>
                      <a:t>[CELLRANGE]</a:t>
                    </a:fld>
                    <a:r>
                      <a:rPr lang="es-CO" baseline="0"/>
                      <a:t>
</a:t>
                    </a:r>
                    <a:fld id="{9A9E95C7-26D8-4B40-BDBD-559053BDF3B7}"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9F00-4CB8-A81D-C5AA42B47D9C}"/>
                </c:ext>
              </c:extLst>
            </c:dLbl>
            <c:dLbl>
              <c:idx val="12"/>
              <c:tx>
                <c:rich>
                  <a:bodyPr/>
                  <a:lstStyle/>
                  <a:p>
                    <a:fld id="{99936C25-6F89-4607-8622-C0ED7D848C4E}" type="CELLRANGE">
                      <a:rPr lang="es-CO"/>
                      <a:pPr/>
                      <a:t>[CELLRANGE]</a:t>
                    </a:fld>
                    <a:r>
                      <a:rPr lang="es-CO" baseline="0"/>
                      <a:t>
</a:t>
                    </a:r>
                    <a:fld id="{EC7EF498-54E4-4F3F-B3A2-1E42FFF8AC6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9F00-4CB8-A81D-C5AA42B47D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'B. MatriculaTotal PregradoEdad'!$C$6:$O$6</c:f>
              <c:strCache>
                <c:ptCount val="13"/>
                <c:pt idx="0">
                  <c:v>Menores de 17</c:v>
                </c:pt>
                <c:pt idx="1">
                  <c:v>17 Años</c:v>
                </c:pt>
                <c:pt idx="2">
                  <c:v>18 Años</c:v>
                </c:pt>
                <c:pt idx="3">
                  <c:v>19 Años</c:v>
                </c:pt>
                <c:pt idx="4">
                  <c:v>20 Años</c:v>
                </c:pt>
                <c:pt idx="5">
                  <c:v>21 Años</c:v>
                </c:pt>
                <c:pt idx="6">
                  <c:v>22 Años</c:v>
                </c:pt>
                <c:pt idx="7">
                  <c:v>23 Años</c:v>
                </c:pt>
                <c:pt idx="8">
                  <c:v>24 Años</c:v>
                </c:pt>
                <c:pt idx="9">
                  <c:v>25 Años</c:v>
                </c:pt>
                <c:pt idx="10">
                  <c:v>26 - 28 Años</c:v>
                </c:pt>
                <c:pt idx="11">
                  <c:v>29 - 30 Años</c:v>
                </c:pt>
                <c:pt idx="12">
                  <c:v>&gt; 30 Años</c:v>
                </c:pt>
              </c:strCache>
            </c:strRef>
          </c:cat>
          <c:val>
            <c:numRef>
              <c:f>'B. MatriculaTotal PostgradoEdad'!$C$56:$O$56</c:f>
              <c:numCache>
                <c:formatCode>General</c:formatCode>
                <c:ptCount val="13"/>
                <c:pt idx="0">
                  <c:v>0</c:v>
                </c:pt>
                <c:pt idx="1">
                  <c:v>0</c:v>
                </c:pt>
                <c:pt idx="2">
                  <c:v>0</c:v>
                </c:pt>
                <c:pt idx="3">
                  <c:v>0</c:v>
                </c:pt>
                <c:pt idx="4">
                  <c:v>0</c:v>
                </c:pt>
                <c:pt idx="5">
                  <c:v>0</c:v>
                </c:pt>
                <c:pt idx="6">
                  <c:v>0</c:v>
                </c:pt>
                <c:pt idx="7">
                  <c:v>0</c:v>
                </c:pt>
                <c:pt idx="8">
                  <c:v>0</c:v>
                </c:pt>
                <c:pt idx="9">
                  <c:v>1</c:v>
                </c:pt>
                <c:pt idx="10">
                  <c:v>10</c:v>
                </c:pt>
                <c:pt idx="11">
                  <c:v>7</c:v>
                </c:pt>
                <c:pt idx="12">
                  <c:v>35</c:v>
                </c:pt>
              </c:numCache>
            </c:numRef>
          </c:val>
          <c:extLst>
            <c:ext xmlns:c15="http://schemas.microsoft.com/office/drawing/2012/chart" uri="{02D57815-91ED-43cb-92C2-25804820EDAC}">
              <c15:datalabelsRange>
                <c15:f>'B. MatriculaTotal PostgradoEdad'!$C$57:$O$57</c15:f>
                <c15:dlblRangeCache>
                  <c:ptCount val="13"/>
                  <c:pt idx="0">
                    <c:v>0,00%</c:v>
                  </c:pt>
                  <c:pt idx="1">
                    <c:v>0,00%</c:v>
                  </c:pt>
                  <c:pt idx="2">
                    <c:v>0,00%</c:v>
                  </c:pt>
                  <c:pt idx="3">
                    <c:v>0,00%</c:v>
                  </c:pt>
                  <c:pt idx="4">
                    <c:v>0,00%</c:v>
                  </c:pt>
                  <c:pt idx="5">
                    <c:v>0,00%</c:v>
                  </c:pt>
                  <c:pt idx="6">
                    <c:v>0,00%</c:v>
                  </c:pt>
                  <c:pt idx="7">
                    <c:v>0,00%</c:v>
                  </c:pt>
                  <c:pt idx="8">
                    <c:v>0,00%</c:v>
                  </c:pt>
                  <c:pt idx="9">
                    <c:v>1,89%</c:v>
                  </c:pt>
                  <c:pt idx="10">
                    <c:v>18,87%</c:v>
                  </c:pt>
                  <c:pt idx="11">
                    <c:v>13,21%</c:v>
                  </c:pt>
                  <c:pt idx="12">
                    <c:v>66,04%</c:v>
                  </c:pt>
                </c15:dlblRangeCache>
              </c15:datalabelsRange>
            </c:ext>
            <c:ext xmlns:c16="http://schemas.microsoft.com/office/drawing/2014/chart" uri="{C3380CC4-5D6E-409C-BE32-E72D297353CC}">
              <c16:uniqueId val="{0000001B-C629-4341-B6A2-AD779207EA14}"/>
            </c:ext>
          </c:extLst>
        </c:ser>
        <c:dLbls>
          <c:showLegendKey val="0"/>
          <c:showVal val="1"/>
          <c:showCatName val="0"/>
          <c:showSerName val="0"/>
          <c:showPercent val="0"/>
          <c:showBubbleSize val="0"/>
        </c:dLbls>
        <c:gapWidth val="20"/>
        <c:shape val="box"/>
        <c:axId val="102383616"/>
        <c:axId val="102385152"/>
        <c:axId val="0"/>
      </c:bar3DChart>
      <c:catAx>
        <c:axId val="1023836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27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2385152"/>
        <c:crosses val="autoZero"/>
        <c:auto val="1"/>
        <c:lblAlgn val="ctr"/>
        <c:lblOffset val="100"/>
        <c:tickLblSkip val="1"/>
        <c:noMultiLvlLbl val="0"/>
      </c:catAx>
      <c:valAx>
        <c:axId val="10238515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2383616"/>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13568377174615817"/>
          <c:y val="0.16340758520426579"/>
          <c:w val="6.8391996364072352E-2"/>
          <c:h val="9.069130036357002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92046103317150507"/>
          <c:h val="0.77110055703436797"/>
        </c:manualLayout>
      </c:layout>
      <c:bar3DChart>
        <c:barDir val="col"/>
        <c:grouping val="clustered"/>
        <c:varyColors val="0"/>
        <c:ser>
          <c:idx val="0"/>
          <c:order val="0"/>
          <c:tx>
            <c:v>Semestre A</c:v>
          </c:tx>
          <c:spPr>
            <a:solidFill>
              <a:schemeClr val="accent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'B. MatriculaTotal PregMunicipio'!$B$7:$B$43</c:f>
              <c:strCache>
                <c:ptCount val="37"/>
                <c:pt idx="0">
                  <c:v>ACEVEDO</c:v>
                </c:pt>
                <c:pt idx="1">
                  <c:v>AGRADO</c:v>
                </c:pt>
                <c:pt idx="2">
                  <c:v>AIPE</c:v>
                </c:pt>
                <c:pt idx="3">
                  <c:v>ALGECIRAS</c:v>
                </c:pt>
                <c:pt idx="4">
                  <c:v>ALTAMIRA</c:v>
                </c:pt>
                <c:pt idx="5">
                  <c:v>BARAYA</c:v>
                </c:pt>
                <c:pt idx="6">
                  <c:v>CAMPOALEGRE</c:v>
                </c:pt>
                <c:pt idx="7">
                  <c:v>COLOMBIA</c:v>
                </c:pt>
                <c:pt idx="8">
                  <c:v>ELIAS</c:v>
                </c:pt>
                <c:pt idx="9">
                  <c:v>GARZON</c:v>
                </c:pt>
                <c:pt idx="10">
                  <c:v>GIGANTE</c:v>
                </c:pt>
                <c:pt idx="11">
                  <c:v>GUADALUPE</c:v>
                </c:pt>
                <c:pt idx="12">
                  <c:v>HOBO</c:v>
                </c:pt>
                <c:pt idx="13">
                  <c:v>IQUIRA</c:v>
                </c:pt>
                <c:pt idx="14">
                  <c:v>ISNOS</c:v>
                </c:pt>
                <c:pt idx="15">
                  <c:v>LA ARGENTINA</c:v>
                </c:pt>
                <c:pt idx="16">
                  <c:v>LA PLATA</c:v>
                </c:pt>
                <c:pt idx="17">
                  <c:v>NATAGA</c:v>
                </c:pt>
                <c:pt idx="18">
                  <c:v>NEIVA</c:v>
                </c:pt>
                <c:pt idx="19">
                  <c:v>OPORAPA</c:v>
                </c:pt>
                <c:pt idx="20">
                  <c:v>PAICOL</c:v>
                </c:pt>
                <c:pt idx="21">
                  <c:v>PALERMO</c:v>
                </c:pt>
                <c:pt idx="22">
                  <c:v>PALESTINA</c:v>
                </c:pt>
                <c:pt idx="23">
                  <c:v>PITAL</c:v>
                </c:pt>
                <c:pt idx="24">
                  <c:v>PITALITO</c:v>
                </c:pt>
                <c:pt idx="25">
                  <c:v>RIVERA</c:v>
                </c:pt>
                <c:pt idx="26">
                  <c:v>SALADOBLANCO</c:v>
                </c:pt>
                <c:pt idx="27">
                  <c:v>SAN AGUSTIN</c:v>
                </c:pt>
                <c:pt idx="28">
                  <c:v>SANTA MARIA</c:v>
                </c:pt>
                <c:pt idx="29">
                  <c:v>SUAZA</c:v>
                </c:pt>
                <c:pt idx="30">
                  <c:v>TARQUI</c:v>
                </c:pt>
                <c:pt idx="31">
                  <c:v>TELLO</c:v>
                </c:pt>
                <c:pt idx="32">
                  <c:v>TERUEL</c:v>
                </c:pt>
                <c:pt idx="33">
                  <c:v>TESALIA</c:v>
                </c:pt>
                <c:pt idx="34">
                  <c:v>TIMANA</c:v>
                </c:pt>
                <c:pt idx="35">
                  <c:v>VILLAVIEJA</c:v>
                </c:pt>
                <c:pt idx="36">
                  <c:v>YAGUARA</c:v>
                </c:pt>
              </c:strCache>
            </c:strRef>
          </c:cat>
          <c:val>
            <c:numRef>
              <c:f>'A. MatriculaTotal PregMunicipio'!$BE$7:$BE$42</c:f>
              <c:numCache>
                <c:formatCode>General</c:formatCode>
                <c:ptCount val="36"/>
                <c:pt idx="0">
                  <c:v>54</c:v>
                </c:pt>
                <c:pt idx="1">
                  <c:v>43</c:v>
                </c:pt>
                <c:pt idx="2">
                  <c:v>72</c:v>
                </c:pt>
                <c:pt idx="3">
                  <c:v>89</c:v>
                </c:pt>
                <c:pt idx="4">
                  <c:v>31</c:v>
                </c:pt>
                <c:pt idx="5">
                  <c:v>26</c:v>
                </c:pt>
                <c:pt idx="6">
                  <c:v>145</c:v>
                </c:pt>
                <c:pt idx="7">
                  <c:v>29</c:v>
                </c:pt>
                <c:pt idx="8">
                  <c:v>32</c:v>
                </c:pt>
                <c:pt idx="9">
                  <c:v>1054</c:v>
                </c:pt>
                <c:pt idx="10">
                  <c:v>113</c:v>
                </c:pt>
                <c:pt idx="11">
                  <c:v>52</c:v>
                </c:pt>
                <c:pt idx="12">
                  <c:v>29</c:v>
                </c:pt>
                <c:pt idx="13">
                  <c:v>62</c:v>
                </c:pt>
                <c:pt idx="14">
                  <c:v>63</c:v>
                </c:pt>
                <c:pt idx="15">
                  <c:v>63</c:v>
                </c:pt>
                <c:pt idx="16">
                  <c:v>690</c:v>
                </c:pt>
                <c:pt idx="17">
                  <c:v>32</c:v>
                </c:pt>
                <c:pt idx="18">
                  <c:v>7298</c:v>
                </c:pt>
                <c:pt idx="19">
                  <c:v>41</c:v>
                </c:pt>
                <c:pt idx="20">
                  <c:v>57</c:v>
                </c:pt>
                <c:pt idx="21">
                  <c:v>201</c:v>
                </c:pt>
                <c:pt idx="22">
                  <c:v>38</c:v>
                </c:pt>
                <c:pt idx="23">
                  <c:v>70</c:v>
                </c:pt>
                <c:pt idx="24">
                  <c:v>1312</c:v>
                </c:pt>
                <c:pt idx="25">
                  <c:v>189</c:v>
                </c:pt>
                <c:pt idx="26">
                  <c:v>37</c:v>
                </c:pt>
                <c:pt idx="27">
                  <c:v>157</c:v>
                </c:pt>
                <c:pt idx="28">
                  <c:v>38</c:v>
                </c:pt>
                <c:pt idx="29">
                  <c:v>30</c:v>
                </c:pt>
                <c:pt idx="30">
                  <c:v>88</c:v>
                </c:pt>
                <c:pt idx="31">
                  <c:v>57</c:v>
                </c:pt>
                <c:pt idx="32">
                  <c:v>35</c:v>
                </c:pt>
                <c:pt idx="33">
                  <c:v>64</c:v>
                </c:pt>
                <c:pt idx="34">
                  <c:v>144</c:v>
                </c:pt>
                <c:pt idx="35">
                  <c:v>18</c:v>
                </c:pt>
              </c:numCache>
            </c:numRef>
          </c:val>
          <c:extLst>
            <c:ext xmlns:c16="http://schemas.microsoft.com/office/drawing/2014/chart" uri="{C3380CC4-5D6E-409C-BE32-E72D297353CC}">
              <c16:uniqueId val="{0000001C-4A70-4E58-9E55-F63A02A6318B}"/>
            </c:ext>
          </c:extLst>
        </c:ser>
        <c:ser>
          <c:idx val="1"/>
          <c:order val="1"/>
          <c:tx>
            <c:v>Semestre B</c:v>
          </c:tx>
          <c:spPr>
            <a:solidFill>
              <a:schemeClr val="accent5"/>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'B. MatriculaTotal PregMunicipio'!$B$7:$B$43</c:f>
              <c:strCache>
                <c:ptCount val="37"/>
                <c:pt idx="0">
                  <c:v>ACEVEDO</c:v>
                </c:pt>
                <c:pt idx="1">
                  <c:v>AGRADO</c:v>
                </c:pt>
                <c:pt idx="2">
                  <c:v>AIPE</c:v>
                </c:pt>
                <c:pt idx="3">
                  <c:v>ALGECIRAS</c:v>
                </c:pt>
                <c:pt idx="4">
                  <c:v>ALTAMIRA</c:v>
                </c:pt>
                <c:pt idx="5">
                  <c:v>BARAYA</c:v>
                </c:pt>
                <c:pt idx="6">
                  <c:v>CAMPOALEGRE</c:v>
                </c:pt>
                <c:pt idx="7">
                  <c:v>COLOMBIA</c:v>
                </c:pt>
                <c:pt idx="8">
                  <c:v>ELIAS</c:v>
                </c:pt>
                <c:pt idx="9">
                  <c:v>GARZON</c:v>
                </c:pt>
                <c:pt idx="10">
                  <c:v>GIGANTE</c:v>
                </c:pt>
                <c:pt idx="11">
                  <c:v>GUADALUPE</c:v>
                </c:pt>
                <c:pt idx="12">
                  <c:v>HOBO</c:v>
                </c:pt>
                <c:pt idx="13">
                  <c:v>IQUIRA</c:v>
                </c:pt>
                <c:pt idx="14">
                  <c:v>ISNOS</c:v>
                </c:pt>
                <c:pt idx="15">
                  <c:v>LA ARGENTINA</c:v>
                </c:pt>
                <c:pt idx="16">
                  <c:v>LA PLATA</c:v>
                </c:pt>
                <c:pt idx="17">
                  <c:v>NATAGA</c:v>
                </c:pt>
                <c:pt idx="18">
                  <c:v>NEIVA</c:v>
                </c:pt>
                <c:pt idx="19">
                  <c:v>OPORAPA</c:v>
                </c:pt>
                <c:pt idx="20">
                  <c:v>PAICOL</c:v>
                </c:pt>
                <c:pt idx="21">
                  <c:v>PALERMO</c:v>
                </c:pt>
                <c:pt idx="22">
                  <c:v>PALESTINA</c:v>
                </c:pt>
                <c:pt idx="23">
                  <c:v>PITAL</c:v>
                </c:pt>
                <c:pt idx="24">
                  <c:v>PITALITO</c:v>
                </c:pt>
                <c:pt idx="25">
                  <c:v>RIVERA</c:v>
                </c:pt>
                <c:pt idx="26">
                  <c:v>SALADOBLANCO</c:v>
                </c:pt>
                <c:pt idx="27">
                  <c:v>SAN AGUSTIN</c:v>
                </c:pt>
                <c:pt idx="28">
                  <c:v>SANTA MARIA</c:v>
                </c:pt>
                <c:pt idx="29">
                  <c:v>SUAZA</c:v>
                </c:pt>
                <c:pt idx="30">
                  <c:v>TARQUI</c:v>
                </c:pt>
                <c:pt idx="31">
                  <c:v>TELLO</c:v>
                </c:pt>
                <c:pt idx="32">
                  <c:v>TERUEL</c:v>
                </c:pt>
                <c:pt idx="33">
                  <c:v>TESALIA</c:v>
                </c:pt>
                <c:pt idx="34">
                  <c:v>TIMANA</c:v>
                </c:pt>
                <c:pt idx="35">
                  <c:v>VILLAVIEJA</c:v>
                </c:pt>
                <c:pt idx="36">
                  <c:v>YAGUARA</c:v>
                </c:pt>
              </c:strCache>
            </c:strRef>
          </c:cat>
          <c:val>
            <c:numRef>
              <c:f>'B. MatriculaTotal PregMunicipio'!$BC$7:$BC$43</c:f>
              <c:numCache>
                <c:formatCode>General</c:formatCode>
                <c:ptCount val="37"/>
                <c:pt idx="0">
                  <c:v>86</c:v>
                </c:pt>
                <c:pt idx="1">
                  <c:v>60</c:v>
                </c:pt>
                <c:pt idx="2">
                  <c:v>73</c:v>
                </c:pt>
                <c:pt idx="3">
                  <c:v>124</c:v>
                </c:pt>
                <c:pt idx="4">
                  <c:v>27</c:v>
                </c:pt>
                <c:pt idx="5">
                  <c:v>27</c:v>
                </c:pt>
                <c:pt idx="6">
                  <c:v>173</c:v>
                </c:pt>
                <c:pt idx="7">
                  <c:v>33</c:v>
                </c:pt>
                <c:pt idx="8">
                  <c:v>33</c:v>
                </c:pt>
                <c:pt idx="9">
                  <c:v>844</c:v>
                </c:pt>
                <c:pt idx="10">
                  <c:v>147</c:v>
                </c:pt>
                <c:pt idx="11">
                  <c:v>54</c:v>
                </c:pt>
                <c:pt idx="12">
                  <c:v>21</c:v>
                </c:pt>
                <c:pt idx="13">
                  <c:v>84</c:v>
                </c:pt>
                <c:pt idx="14">
                  <c:v>88</c:v>
                </c:pt>
                <c:pt idx="15">
                  <c:v>89</c:v>
                </c:pt>
                <c:pt idx="16">
                  <c:v>728</c:v>
                </c:pt>
                <c:pt idx="17">
                  <c:v>26</c:v>
                </c:pt>
                <c:pt idx="18">
                  <c:v>6617</c:v>
                </c:pt>
                <c:pt idx="19">
                  <c:v>51</c:v>
                </c:pt>
                <c:pt idx="20">
                  <c:v>64</c:v>
                </c:pt>
                <c:pt idx="21">
                  <c:v>270</c:v>
                </c:pt>
                <c:pt idx="22">
                  <c:v>44</c:v>
                </c:pt>
                <c:pt idx="23">
                  <c:v>121</c:v>
                </c:pt>
                <c:pt idx="24">
                  <c:v>1279</c:v>
                </c:pt>
                <c:pt idx="25">
                  <c:v>315</c:v>
                </c:pt>
                <c:pt idx="26">
                  <c:v>38</c:v>
                </c:pt>
                <c:pt idx="27">
                  <c:v>133</c:v>
                </c:pt>
                <c:pt idx="28">
                  <c:v>56</c:v>
                </c:pt>
                <c:pt idx="29">
                  <c:v>54</c:v>
                </c:pt>
                <c:pt idx="30">
                  <c:v>115</c:v>
                </c:pt>
                <c:pt idx="31">
                  <c:v>67</c:v>
                </c:pt>
                <c:pt idx="32">
                  <c:v>19</c:v>
                </c:pt>
                <c:pt idx="33">
                  <c:v>112</c:v>
                </c:pt>
                <c:pt idx="34">
                  <c:v>133</c:v>
                </c:pt>
                <c:pt idx="35">
                  <c:v>27</c:v>
                </c:pt>
                <c:pt idx="36">
                  <c:v>71</c:v>
                </c:pt>
              </c:numCache>
            </c:numRef>
          </c:val>
          <c:extLst>
            <c:ext xmlns:c16="http://schemas.microsoft.com/office/drawing/2014/chart" uri="{C3380CC4-5D6E-409C-BE32-E72D297353CC}">
              <c16:uniqueId val="{0000001D-4A70-4E58-9E55-F63A02A6318B}"/>
            </c:ext>
          </c:extLst>
        </c:ser>
        <c:dLbls>
          <c:showLegendKey val="0"/>
          <c:showVal val="1"/>
          <c:showCatName val="0"/>
          <c:showSerName val="0"/>
          <c:showPercent val="0"/>
          <c:showBubbleSize val="0"/>
        </c:dLbls>
        <c:gapWidth val="20"/>
        <c:shape val="box"/>
        <c:axId val="100955264"/>
        <c:axId val="100956800"/>
        <c:axId val="0"/>
      </c:bar3DChart>
      <c:catAx>
        <c:axId val="1009552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54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0956800"/>
        <c:crosses val="autoZero"/>
        <c:auto val="1"/>
        <c:lblAlgn val="ctr"/>
        <c:lblOffset val="100"/>
        <c:tickLblSkip val="1"/>
        <c:noMultiLvlLbl val="0"/>
      </c:catAx>
      <c:valAx>
        <c:axId val="10095680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0955264"/>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11038670113524175"/>
          <c:y val="0.17590230908155674"/>
          <c:w val="4.9740384567569275E-2"/>
          <c:h val="6.3565735582231594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92046103317150507"/>
          <c:h val="0.77110055703436797"/>
        </c:manualLayout>
      </c:layout>
      <c:bar3DChart>
        <c:barDir val="col"/>
        <c:grouping val="clustered"/>
        <c:varyColors val="0"/>
        <c:ser>
          <c:idx val="0"/>
          <c:order val="0"/>
          <c:tx>
            <c:v>Semestre A</c:v>
          </c:tx>
          <c:spPr>
            <a:solidFill>
              <a:schemeClr val="accent6"/>
            </a:solidFill>
            <a:ln>
              <a:noFill/>
            </a:ln>
            <a:effectLst/>
            <a:sp3d/>
          </c:spPr>
          <c:invertIfNegative val="0"/>
          <c:dLbls>
            <c:spPr>
              <a:noFill/>
              <a:ln>
                <a:noFill/>
              </a:ln>
              <a:effectLst/>
            </c:spPr>
            <c:txPr>
              <a:bodyPr rot="-540000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 MatriculaTotal PregDepartam'!$B$7:$B$35</c:f>
              <c:strCache>
                <c:ptCount val="29"/>
                <c:pt idx="0">
                  <c:v>AMAZONAS</c:v>
                </c:pt>
                <c:pt idx="1">
                  <c:v>ANTIOQUIA</c:v>
                </c:pt>
                <c:pt idx="2">
                  <c:v>ARAUCA</c:v>
                </c:pt>
                <c:pt idx="3">
                  <c:v>ATLANTICO</c:v>
                </c:pt>
                <c:pt idx="4">
                  <c:v>BOGOTA</c:v>
                </c:pt>
                <c:pt idx="5">
                  <c:v>BOLIVAR</c:v>
                </c:pt>
                <c:pt idx="6">
                  <c:v>BOYACA</c:v>
                </c:pt>
                <c:pt idx="7">
                  <c:v>CALDAS</c:v>
                </c:pt>
                <c:pt idx="8">
                  <c:v>CAQUETA</c:v>
                </c:pt>
                <c:pt idx="9">
                  <c:v>CASANARE</c:v>
                </c:pt>
                <c:pt idx="10">
                  <c:v>CAUCA</c:v>
                </c:pt>
                <c:pt idx="11">
                  <c:v>CESAR</c:v>
                </c:pt>
                <c:pt idx="12">
                  <c:v>CHOCO</c:v>
                </c:pt>
                <c:pt idx="13">
                  <c:v>CUNDINAMARCA</c:v>
                </c:pt>
                <c:pt idx="14">
                  <c:v>HUILA</c:v>
                </c:pt>
                <c:pt idx="15">
                  <c:v>LA GUAJIRA</c:v>
                </c:pt>
                <c:pt idx="16">
                  <c:v>MAGDALENA</c:v>
                </c:pt>
                <c:pt idx="17">
                  <c:v>META</c:v>
                </c:pt>
                <c:pt idx="18">
                  <c:v>NARIÑO</c:v>
                </c:pt>
                <c:pt idx="19">
                  <c:v>NORTE DE SANTANDER</c:v>
                </c:pt>
                <c:pt idx="20">
                  <c:v>PUTUMAYO</c:v>
                </c:pt>
                <c:pt idx="21">
                  <c:v>QUINDIO</c:v>
                </c:pt>
                <c:pt idx="22">
                  <c:v>RISARALDA</c:v>
                </c:pt>
                <c:pt idx="23">
                  <c:v>SANTANDER</c:v>
                </c:pt>
                <c:pt idx="24">
                  <c:v>SUCRE</c:v>
                </c:pt>
                <c:pt idx="25">
                  <c:v>TOLIMA</c:v>
                </c:pt>
                <c:pt idx="26">
                  <c:v>VALLE DEL CAUCA</c:v>
                </c:pt>
                <c:pt idx="27">
                  <c:v>VICHADA</c:v>
                </c:pt>
                <c:pt idx="28">
                  <c:v>DESCONICIDO</c:v>
                </c:pt>
              </c:strCache>
            </c:strRef>
          </c:cat>
          <c:val>
            <c:numRef>
              <c:f>'A. MatriculaTotal PregDepartam'!$BD$7:$BD$35</c:f>
              <c:numCache>
                <c:formatCode>General</c:formatCode>
                <c:ptCount val="29"/>
                <c:pt idx="0">
                  <c:v>9</c:v>
                </c:pt>
                <c:pt idx="1">
                  <c:v>6</c:v>
                </c:pt>
                <c:pt idx="2">
                  <c:v>4</c:v>
                </c:pt>
                <c:pt idx="3">
                  <c:v>4</c:v>
                </c:pt>
                <c:pt idx="4">
                  <c:v>32</c:v>
                </c:pt>
                <c:pt idx="5">
                  <c:v>7</c:v>
                </c:pt>
                <c:pt idx="6">
                  <c:v>8</c:v>
                </c:pt>
                <c:pt idx="7">
                  <c:v>6</c:v>
                </c:pt>
                <c:pt idx="8">
                  <c:v>89</c:v>
                </c:pt>
                <c:pt idx="9">
                  <c:v>4</c:v>
                </c:pt>
                <c:pt idx="10">
                  <c:v>35</c:v>
                </c:pt>
                <c:pt idx="11">
                  <c:v>3</c:v>
                </c:pt>
                <c:pt idx="12">
                  <c:v>1</c:v>
                </c:pt>
                <c:pt idx="13">
                  <c:v>31</c:v>
                </c:pt>
                <c:pt idx="14">
                  <c:v>12657</c:v>
                </c:pt>
                <c:pt idx="15">
                  <c:v>1</c:v>
                </c:pt>
                <c:pt idx="16">
                  <c:v>3</c:v>
                </c:pt>
                <c:pt idx="17">
                  <c:v>4</c:v>
                </c:pt>
                <c:pt idx="18">
                  <c:v>40</c:v>
                </c:pt>
                <c:pt idx="19">
                  <c:v>0</c:v>
                </c:pt>
                <c:pt idx="20">
                  <c:v>88</c:v>
                </c:pt>
                <c:pt idx="21">
                  <c:v>9</c:v>
                </c:pt>
                <c:pt idx="22">
                  <c:v>13</c:v>
                </c:pt>
                <c:pt idx="23">
                  <c:v>10</c:v>
                </c:pt>
                <c:pt idx="24">
                  <c:v>2</c:v>
                </c:pt>
                <c:pt idx="25">
                  <c:v>72</c:v>
                </c:pt>
                <c:pt idx="26">
                  <c:v>16</c:v>
                </c:pt>
                <c:pt idx="27">
                  <c:v>1</c:v>
                </c:pt>
                <c:pt idx="28">
                  <c:v>19</c:v>
                </c:pt>
              </c:numCache>
            </c:numRef>
          </c:val>
          <c:extLst>
            <c:ext xmlns:c16="http://schemas.microsoft.com/office/drawing/2014/chart" uri="{C3380CC4-5D6E-409C-BE32-E72D297353CC}">
              <c16:uniqueId val="{00000002-6C4D-49D7-9797-5AD7CF7514E7}"/>
            </c:ext>
          </c:extLst>
        </c:ser>
        <c:ser>
          <c:idx val="1"/>
          <c:order val="1"/>
          <c:tx>
            <c:v>Semestre B</c:v>
          </c:tx>
          <c:spPr>
            <a:solidFill>
              <a:schemeClr val="accent5"/>
            </a:solidFill>
            <a:ln>
              <a:noFill/>
            </a:ln>
            <a:effectLst/>
            <a:sp3d/>
          </c:spPr>
          <c:invertIfNegative val="0"/>
          <c:dLbls>
            <c:dLbl>
              <c:idx val="17"/>
              <c:spPr>
                <a:noFill/>
                <a:ln>
                  <a:noFill/>
                </a:ln>
                <a:effectLst/>
              </c:spPr>
              <c:txPr>
                <a:bodyPr rot="-540000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1EB2-414B-84D5-17F2D2EE5BBA}"/>
                </c:ext>
              </c:extLst>
            </c:dLbl>
            <c:spPr>
              <a:noFill/>
              <a:ln>
                <a:noFill/>
              </a:ln>
              <a:effectLst/>
            </c:spPr>
            <c:txPr>
              <a:bodyPr rot="-540000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 MatriculaTotal PregDepartam'!$B$7:$B$35</c:f>
              <c:strCache>
                <c:ptCount val="29"/>
                <c:pt idx="0">
                  <c:v>AMAZONAS</c:v>
                </c:pt>
                <c:pt idx="1">
                  <c:v>ANTIOQUIA</c:v>
                </c:pt>
                <c:pt idx="2">
                  <c:v>ARAUCA</c:v>
                </c:pt>
                <c:pt idx="3">
                  <c:v>ATLANTICO</c:v>
                </c:pt>
                <c:pt idx="4">
                  <c:v>BOGOTA</c:v>
                </c:pt>
                <c:pt idx="5">
                  <c:v>BOLIVAR</c:v>
                </c:pt>
                <c:pt idx="6">
                  <c:v>BOYACA</c:v>
                </c:pt>
                <c:pt idx="7">
                  <c:v>CALDAS</c:v>
                </c:pt>
                <c:pt idx="8">
                  <c:v>CAQUETA</c:v>
                </c:pt>
                <c:pt idx="9">
                  <c:v>CASANARE</c:v>
                </c:pt>
                <c:pt idx="10">
                  <c:v>CAUCA</c:v>
                </c:pt>
                <c:pt idx="11">
                  <c:v>CESAR</c:v>
                </c:pt>
                <c:pt idx="12">
                  <c:v>CHOCO</c:v>
                </c:pt>
                <c:pt idx="13">
                  <c:v>CUNDINAMARCA</c:v>
                </c:pt>
                <c:pt idx="14">
                  <c:v>HUILA</c:v>
                </c:pt>
                <c:pt idx="15">
                  <c:v>LA GUAJIRA</c:v>
                </c:pt>
                <c:pt idx="16">
                  <c:v>MAGDALENA</c:v>
                </c:pt>
                <c:pt idx="17">
                  <c:v>META</c:v>
                </c:pt>
                <c:pt idx="18">
                  <c:v>NARIÑO</c:v>
                </c:pt>
                <c:pt idx="19">
                  <c:v>NORTE DE SANTANDER</c:v>
                </c:pt>
                <c:pt idx="20">
                  <c:v>PUTUMAYO</c:v>
                </c:pt>
                <c:pt idx="21">
                  <c:v>QUINDIO</c:v>
                </c:pt>
                <c:pt idx="22">
                  <c:v>RISARALDA</c:v>
                </c:pt>
                <c:pt idx="23">
                  <c:v>SANTANDER</c:v>
                </c:pt>
                <c:pt idx="24">
                  <c:v>SUCRE</c:v>
                </c:pt>
                <c:pt idx="25">
                  <c:v>TOLIMA</c:v>
                </c:pt>
                <c:pt idx="26">
                  <c:v>VALLE DEL CAUCA</c:v>
                </c:pt>
                <c:pt idx="27">
                  <c:v>VICHADA</c:v>
                </c:pt>
                <c:pt idx="28">
                  <c:v>DESCONICIDO</c:v>
                </c:pt>
              </c:strCache>
            </c:strRef>
          </c:cat>
          <c:val>
            <c:numRef>
              <c:f>'B. MatriculaTotal PregDepartam'!$BD$7:$BD$35</c:f>
              <c:numCache>
                <c:formatCode>General</c:formatCode>
                <c:ptCount val="29"/>
                <c:pt idx="0">
                  <c:v>9</c:v>
                </c:pt>
                <c:pt idx="1">
                  <c:v>6</c:v>
                </c:pt>
                <c:pt idx="2">
                  <c:v>4</c:v>
                </c:pt>
                <c:pt idx="3">
                  <c:v>4</c:v>
                </c:pt>
                <c:pt idx="4">
                  <c:v>32</c:v>
                </c:pt>
                <c:pt idx="5">
                  <c:v>7</c:v>
                </c:pt>
                <c:pt idx="6">
                  <c:v>8</c:v>
                </c:pt>
                <c:pt idx="7">
                  <c:v>6</c:v>
                </c:pt>
                <c:pt idx="8">
                  <c:v>89</c:v>
                </c:pt>
                <c:pt idx="9">
                  <c:v>4</c:v>
                </c:pt>
                <c:pt idx="10">
                  <c:v>35</c:v>
                </c:pt>
                <c:pt idx="11">
                  <c:v>3</c:v>
                </c:pt>
                <c:pt idx="12">
                  <c:v>1</c:v>
                </c:pt>
                <c:pt idx="13">
                  <c:v>31</c:v>
                </c:pt>
                <c:pt idx="14">
                  <c:v>12657</c:v>
                </c:pt>
                <c:pt idx="15">
                  <c:v>1</c:v>
                </c:pt>
                <c:pt idx="16">
                  <c:v>3</c:v>
                </c:pt>
                <c:pt idx="17">
                  <c:v>4</c:v>
                </c:pt>
                <c:pt idx="18">
                  <c:v>40</c:v>
                </c:pt>
                <c:pt idx="19">
                  <c:v>0</c:v>
                </c:pt>
                <c:pt idx="20">
                  <c:v>88</c:v>
                </c:pt>
                <c:pt idx="21">
                  <c:v>9</c:v>
                </c:pt>
                <c:pt idx="22">
                  <c:v>13</c:v>
                </c:pt>
                <c:pt idx="23">
                  <c:v>10</c:v>
                </c:pt>
                <c:pt idx="24">
                  <c:v>2</c:v>
                </c:pt>
                <c:pt idx="25">
                  <c:v>72</c:v>
                </c:pt>
                <c:pt idx="26">
                  <c:v>16</c:v>
                </c:pt>
                <c:pt idx="27">
                  <c:v>1</c:v>
                </c:pt>
                <c:pt idx="28">
                  <c:v>19</c:v>
                </c:pt>
              </c:numCache>
            </c:numRef>
          </c:val>
          <c:extLst>
            <c:ext xmlns:c16="http://schemas.microsoft.com/office/drawing/2014/chart" uri="{C3380CC4-5D6E-409C-BE32-E72D297353CC}">
              <c16:uniqueId val="{00000003-6C4D-49D7-9797-5AD7CF7514E7}"/>
            </c:ext>
          </c:extLst>
        </c:ser>
        <c:dLbls>
          <c:showLegendKey val="0"/>
          <c:showVal val="1"/>
          <c:showCatName val="0"/>
          <c:showSerName val="0"/>
          <c:showPercent val="0"/>
          <c:showBubbleSize val="0"/>
        </c:dLbls>
        <c:gapWidth val="20"/>
        <c:shape val="box"/>
        <c:axId val="102865920"/>
        <c:axId val="102871808"/>
        <c:axId val="0"/>
      </c:bar3DChart>
      <c:catAx>
        <c:axId val="1028659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54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2871808"/>
        <c:crosses val="autoZero"/>
        <c:auto val="1"/>
        <c:lblAlgn val="ctr"/>
        <c:lblOffset val="100"/>
        <c:tickLblSkip val="1"/>
        <c:noMultiLvlLbl val="0"/>
      </c:catAx>
      <c:valAx>
        <c:axId val="102871808"/>
        <c:scaling>
          <c:orientation val="minMax"/>
          <c:max val="11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2865920"/>
        <c:crosses val="autoZero"/>
        <c:crossBetween val="between"/>
        <c:majorUnit val="1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11038670113524175"/>
          <c:y val="0.17590230908155674"/>
          <c:w val="3.6319934965310018E-2"/>
          <c:h val="6.3565735582231594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040996334122734E-2"/>
          <c:y val="4.8799111955998967E-2"/>
          <c:w val="0.92046103317150507"/>
          <c:h val="0.86215512266468763"/>
        </c:manualLayout>
      </c:layout>
      <c:barChart>
        <c:barDir val="col"/>
        <c:grouping val="clustered"/>
        <c:varyColors val="0"/>
        <c:ser>
          <c:idx val="0"/>
          <c:order val="0"/>
          <c:tx>
            <c:v>Crecimiento</c:v>
          </c:tx>
          <c:spPr>
            <a:solidFill>
              <a:schemeClr val="accent6">
                <a:lumMod val="60000"/>
                <a:lumOff val="40000"/>
              </a:schemeClr>
            </a:solidFill>
            <a:ln>
              <a:noFill/>
            </a:ln>
            <a:effectLst/>
          </c:spPr>
          <c:invertIfNegative val="0"/>
          <c:dLbls>
            <c:dLbl>
              <c:idx val="0"/>
              <c:layout>
                <c:manualLayout>
                  <c:x val="0"/>
                  <c:y val="5.7667103538663174E-2"/>
                </c:manualLayout>
              </c:layout>
              <c:tx>
                <c:rich>
                  <a:bodyPr/>
                  <a:lstStyle/>
                  <a:p>
                    <a:fld id="{4D57E8CF-5802-425C-837F-A8B2CE39745D}" type="CELLRANGE">
                      <a:rPr lang="en-US"/>
                      <a:pPr/>
                      <a:t>[CELLRANGE]</a:t>
                    </a:fld>
                    <a:endParaRPr lang="en-US" baseline="0"/>
                  </a:p>
                  <a:p>
                    <a:fld id="{47B99C69-8751-49EA-942A-1B733A4F3876}"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2EA-4880-97D8-79D885B20C3F}"/>
                </c:ext>
              </c:extLst>
            </c:dLbl>
            <c:dLbl>
              <c:idx val="1"/>
              <c:layout>
                <c:manualLayout>
                  <c:x val="-2.2701474243270784E-3"/>
                  <c:y val="7.8636959370904327E-2"/>
                </c:manualLayout>
              </c:layout>
              <c:tx>
                <c:rich>
                  <a:bodyPr/>
                  <a:lstStyle/>
                  <a:p>
                    <a:fld id="{5447775A-0250-4C27-B6A2-10C35304091A}" type="CELLRANGE">
                      <a:rPr lang="en-US"/>
                      <a:pPr/>
                      <a:t>[CELLRANGE]</a:t>
                    </a:fld>
                    <a:endParaRPr lang="en-US" baseline="0"/>
                  </a:p>
                  <a:p>
                    <a:fld id="{D1B3F4C7-F518-45EF-A3B2-9D657FC2EE21}"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2EA-4880-97D8-79D885B20C3F}"/>
                </c:ext>
              </c:extLst>
            </c:dLbl>
            <c:dLbl>
              <c:idx val="2"/>
              <c:tx>
                <c:rich>
                  <a:bodyPr/>
                  <a:lstStyle/>
                  <a:p>
                    <a:fld id="{8BF28AE7-7892-4CB4-B0D8-740BEFCA578F}" type="CELLRANGE">
                      <a:rPr lang="en-US"/>
                      <a:pPr/>
                      <a:t>[CELLRANGE]</a:t>
                    </a:fld>
                    <a:endParaRPr lang="en-US" baseline="0"/>
                  </a:p>
                  <a:p>
                    <a:fld id="{DFD3E3F7-7F75-4866-9548-F443AF03F943}"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F2EA-4880-97D8-79D885B20C3F}"/>
                </c:ext>
              </c:extLst>
            </c:dLbl>
            <c:dLbl>
              <c:idx val="3"/>
              <c:tx>
                <c:rich>
                  <a:bodyPr/>
                  <a:lstStyle/>
                  <a:p>
                    <a:fld id="{12FD4E79-3432-4150-921B-B63AF3C0897E}" type="CELLRANGE">
                      <a:rPr lang="en-US"/>
                      <a:pPr/>
                      <a:t>[CELLRANGE]</a:t>
                    </a:fld>
                    <a:endParaRPr lang="en-US" baseline="0"/>
                  </a:p>
                  <a:p>
                    <a:fld id="{9EFC5551-6760-411B-80BF-6995B767B553}"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2EA-4880-97D8-79D885B20C3F}"/>
                </c:ext>
              </c:extLst>
            </c:dLbl>
            <c:dLbl>
              <c:idx val="4"/>
              <c:tx>
                <c:rich>
                  <a:bodyPr/>
                  <a:lstStyle/>
                  <a:p>
                    <a:fld id="{9B13304C-3D7A-47E7-AC59-7364956CECE7}" type="CELLRANGE">
                      <a:rPr lang="en-US"/>
                      <a:pPr/>
                      <a:t>[CELLRANGE]</a:t>
                    </a:fld>
                    <a:endParaRPr lang="en-US" baseline="0"/>
                  </a:p>
                  <a:p>
                    <a:fld id="{81AA5109-E4E2-435B-9F57-0045667FFBDC}"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2EA-4880-97D8-79D885B20C3F}"/>
                </c:ext>
              </c:extLst>
            </c:dLbl>
            <c:dLbl>
              <c:idx val="5"/>
              <c:tx>
                <c:rich>
                  <a:bodyPr/>
                  <a:lstStyle/>
                  <a:p>
                    <a:fld id="{BFF421FC-99D1-4D08-9BB7-01FE086A0C9D}" type="CELLRANGE">
                      <a:rPr lang="en-US"/>
                      <a:pPr/>
                      <a:t>[CELLRANGE]</a:t>
                    </a:fld>
                    <a:endParaRPr lang="en-US" baseline="0"/>
                  </a:p>
                  <a:p>
                    <a:fld id="{717A0615-9653-4201-BA2C-4DABC024C765}"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2EA-4880-97D8-79D885B20C3F}"/>
                </c:ext>
              </c:extLst>
            </c:dLbl>
            <c:dLbl>
              <c:idx val="6"/>
              <c:tx>
                <c:rich>
                  <a:bodyPr/>
                  <a:lstStyle/>
                  <a:p>
                    <a:fld id="{048F62A0-3042-42FA-AE95-F03F72683FFA}" type="CELLRANGE">
                      <a:rPr lang="en-US"/>
                      <a:pPr/>
                      <a:t>[CELLRANGE]</a:t>
                    </a:fld>
                    <a:endParaRPr lang="en-US" baseline="0"/>
                  </a:p>
                  <a:p>
                    <a:fld id="{DF0676B5-BD79-4D07-9EFE-76E2380B97A1}"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2EA-4880-97D8-79D885B20C3F}"/>
                </c:ext>
              </c:extLst>
            </c:dLbl>
            <c:dLbl>
              <c:idx val="7"/>
              <c:tx>
                <c:rich>
                  <a:bodyPr/>
                  <a:lstStyle/>
                  <a:p>
                    <a:fld id="{22D7C87C-59B3-4120-8025-1FB0AD33759E}" type="CELLRANGE">
                      <a:rPr lang="en-US"/>
                      <a:pPr/>
                      <a:t>[CELLRANGE]</a:t>
                    </a:fld>
                    <a:endParaRPr lang="en-US" baseline="0"/>
                  </a:p>
                  <a:p>
                    <a:fld id="{1ABE3184-FB6C-4B1E-A254-A6F68DA33D96}"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2EA-4880-97D8-79D885B20C3F}"/>
                </c:ext>
              </c:extLst>
            </c:dLbl>
            <c:dLbl>
              <c:idx val="8"/>
              <c:tx>
                <c:rich>
                  <a:bodyPr/>
                  <a:lstStyle/>
                  <a:p>
                    <a:fld id="{53B6C502-6355-4B60-B4DF-43D01CF2AFBC}" type="CELLRANGE">
                      <a:rPr lang="en-US"/>
                      <a:pPr/>
                      <a:t>[CELLRANGE]</a:t>
                    </a:fld>
                    <a:endParaRPr lang="en-US" baseline="0"/>
                  </a:p>
                  <a:p>
                    <a:fld id="{F5CFB6E6-1E62-4AE9-ADAA-BFA52627A440}"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2EA-4880-97D8-79D885B20C3F}"/>
                </c:ext>
              </c:extLst>
            </c:dLbl>
            <c:dLbl>
              <c:idx val="9"/>
              <c:tx>
                <c:rich>
                  <a:bodyPr/>
                  <a:lstStyle/>
                  <a:p>
                    <a:fld id="{24DDB245-92C0-4957-89C6-6BA9C91C6325}" type="CELLRANGE">
                      <a:rPr lang="en-US"/>
                      <a:pPr/>
                      <a:t>[CELLRANGE]</a:t>
                    </a:fld>
                    <a:endParaRPr lang="en-US" baseline="0"/>
                  </a:p>
                  <a:p>
                    <a:fld id="{FA5B2C59-7100-487A-946C-5A7776B03FFB}"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2EA-4880-97D8-79D885B20C3F}"/>
                </c:ext>
              </c:extLst>
            </c:dLbl>
            <c:dLbl>
              <c:idx val="10"/>
              <c:tx>
                <c:rich>
                  <a:bodyPr/>
                  <a:lstStyle/>
                  <a:p>
                    <a:fld id="{4B96B0D7-ACB6-4DBC-B39B-46555716F5F7}" type="CELLRANGE">
                      <a:rPr lang="en-US"/>
                      <a:pPr/>
                      <a:t>[CELLRANGE]</a:t>
                    </a:fld>
                    <a:endParaRPr lang="en-US" baseline="0"/>
                  </a:p>
                  <a:p>
                    <a:fld id="{F3D33018-E8BD-494B-A6B0-EF765F122687}"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2EA-4880-97D8-79D885B20C3F}"/>
                </c:ext>
              </c:extLst>
            </c:dLbl>
            <c:dLbl>
              <c:idx val="11"/>
              <c:tx>
                <c:rich>
                  <a:bodyPr/>
                  <a:lstStyle/>
                  <a:p>
                    <a:fld id="{2697F75E-A838-4102-B2BC-ACB40778944F}" type="CELLRANGE">
                      <a:rPr lang="en-US"/>
                      <a:pPr/>
                      <a:t>[CELLRANGE]</a:t>
                    </a:fld>
                    <a:endParaRPr lang="en-US" baseline="0"/>
                  </a:p>
                  <a:p>
                    <a:fld id="{6A2899A1-6CE6-4CF4-B297-872641963AAD}"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F2EA-4880-97D8-79D885B20C3F}"/>
                </c:ext>
              </c:extLst>
            </c:dLbl>
            <c:dLbl>
              <c:idx val="12"/>
              <c:tx>
                <c:rich>
                  <a:bodyPr/>
                  <a:lstStyle/>
                  <a:p>
                    <a:fld id="{F38E7509-1328-488D-9C72-4059AFD59088}" type="CELLRANGE">
                      <a:rPr lang="en-US"/>
                      <a:pPr/>
                      <a:t>[CELLRANGE]</a:t>
                    </a:fld>
                    <a:endParaRPr lang="en-US" baseline="0"/>
                  </a:p>
                  <a:p>
                    <a:fld id="{16D68E5D-5DEB-4286-9324-58859287C235}"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2EA-4880-97D8-79D885B20C3F}"/>
                </c:ext>
              </c:extLst>
            </c:dLbl>
            <c:dLbl>
              <c:idx val="13"/>
              <c:tx>
                <c:rich>
                  <a:bodyPr/>
                  <a:lstStyle/>
                  <a:p>
                    <a:fld id="{8A72E4F8-20FF-486A-81B6-EB154220AD51}" type="CELLRANGE">
                      <a:rPr lang="en-US"/>
                      <a:pPr/>
                      <a:t>[CELLRANGE]</a:t>
                    </a:fld>
                    <a:endParaRPr lang="en-US" baseline="0"/>
                  </a:p>
                  <a:p>
                    <a:fld id="{8E031AF0-87A7-414C-A09F-E6F8A7116B75}"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2EA-4880-97D8-79D885B20C3F}"/>
                </c:ext>
              </c:extLst>
            </c:dLbl>
            <c:dLbl>
              <c:idx val="14"/>
              <c:tx>
                <c:rich>
                  <a:bodyPr/>
                  <a:lstStyle/>
                  <a:p>
                    <a:fld id="{F203F79C-0057-4CBD-84EE-C72FFD809A71}" type="CELLRANGE">
                      <a:rPr lang="en-US"/>
                      <a:pPr/>
                      <a:t>[CELLRANGE]</a:t>
                    </a:fld>
                    <a:endParaRPr lang="en-US" baseline="0"/>
                  </a:p>
                  <a:p>
                    <a:fld id="{8FA9B612-4726-4D33-8C73-B214BD3A2691}"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2EA-4880-97D8-79D885B20C3F}"/>
                </c:ext>
              </c:extLst>
            </c:dLbl>
            <c:dLbl>
              <c:idx val="15"/>
              <c:tx>
                <c:rich>
                  <a:bodyPr/>
                  <a:lstStyle/>
                  <a:p>
                    <a:fld id="{420A8023-0DD3-4162-9C22-50A1347CABC2}" type="CELLRANGE">
                      <a:rPr lang="en-US"/>
                      <a:pPr/>
                      <a:t>[CELLRANGE]</a:t>
                    </a:fld>
                    <a:endParaRPr lang="en-US" baseline="0"/>
                  </a:p>
                  <a:p>
                    <a:fld id="{F8D6928F-E93D-4F85-BE2F-40681F2F7560}"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2EA-4880-97D8-79D885B20C3F}"/>
                </c:ext>
              </c:extLst>
            </c:dLbl>
            <c:dLbl>
              <c:idx val="16"/>
              <c:tx>
                <c:rich>
                  <a:bodyPr/>
                  <a:lstStyle/>
                  <a:p>
                    <a:fld id="{A8F2FD07-D68E-489B-96BA-4C213F030693}" type="CELLRANGE">
                      <a:rPr lang="en-US"/>
                      <a:pPr/>
                      <a:t>[CELLRANGE]</a:t>
                    </a:fld>
                    <a:endParaRPr lang="en-US" baseline="0"/>
                  </a:p>
                  <a:p>
                    <a:fld id="{FD508E1B-6C89-43CB-9CD4-EEC0F1D6ED1B}"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F2EA-4880-97D8-79D885B20C3F}"/>
                </c:ext>
              </c:extLst>
            </c:dLbl>
            <c:dLbl>
              <c:idx val="17"/>
              <c:tx>
                <c:rich>
                  <a:bodyPr/>
                  <a:lstStyle/>
                  <a:p>
                    <a:fld id="{00A4479E-6F58-4566-AFD8-3495441D032B}" type="CELLRANGE">
                      <a:rPr lang="en-US"/>
                      <a:pPr/>
                      <a:t>[CELLRANGE]</a:t>
                    </a:fld>
                    <a:endParaRPr lang="en-US" baseline="0"/>
                  </a:p>
                  <a:p>
                    <a:fld id="{016C6328-62B6-47E0-B703-9C10E81169F5}"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F2EA-4880-97D8-79D885B20C3F}"/>
                </c:ext>
              </c:extLst>
            </c:dLbl>
            <c:dLbl>
              <c:idx val="18"/>
              <c:tx>
                <c:rich>
                  <a:bodyPr/>
                  <a:lstStyle/>
                  <a:p>
                    <a:fld id="{B4E043DB-45EE-4765-BD11-2D547FEB42F0}" type="CELLRANGE">
                      <a:rPr lang="en-US"/>
                      <a:pPr/>
                      <a:t>[CELLRANGE]</a:t>
                    </a:fld>
                    <a:endParaRPr lang="en-US" baseline="0"/>
                  </a:p>
                  <a:p>
                    <a:fld id="{974449DC-3AC8-43A9-8F3D-0267B77F984C}"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F2EA-4880-97D8-79D885B20C3F}"/>
                </c:ext>
              </c:extLst>
            </c:dLbl>
            <c:dLbl>
              <c:idx val="19"/>
              <c:tx>
                <c:rich>
                  <a:bodyPr/>
                  <a:lstStyle/>
                  <a:p>
                    <a:fld id="{024A3084-4F89-4337-8877-0F2CC1C2C927}" type="CELLRANGE">
                      <a:rPr lang="en-US"/>
                      <a:pPr/>
                      <a:t>[CELLRANGE]</a:t>
                    </a:fld>
                    <a:endParaRPr lang="en-US" baseline="0"/>
                  </a:p>
                  <a:p>
                    <a:fld id="{473BF027-74A0-4730-B370-0BA4AB876CF5}"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F2EA-4880-97D8-79D885B20C3F}"/>
                </c:ext>
              </c:extLst>
            </c:dLbl>
            <c:dLbl>
              <c:idx val="20"/>
              <c:tx>
                <c:rich>
                  <a:bodyPr/>
                  <a:lstStyle/>
                  <a:p>
                    <a:fld id="{9CB2184F-3D4B-4843-BF48-555E84F5F0A6}" type="CELLRANGE">
                      <a:rPr lang="en-US"/>
                      <a:pPr/>
                      <a:t>[CELLRANGE]</a:t>
                    </a:fld>
                    <a:endParaRPr lang="en-US" baseline="0"/>
                  </a:p>
                  <a:p>
                    <a:fld id="{9946239A-A195-4D5B-BB41-2440DA95D2AD}"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F2EA-4880-97D8-79D885B20C3F}"/>
                </c:ext>
              </c:extLst>
            </c:dLbl>
            <c:dLbl>
              <c:idx val="21"/>
              <c:tx>
                <c:rich>
                  <a:bodyPr/>
                  <a:lstStyle/>
                  <a:p>
                    <a:fld id="{C2AA7564-9FEB-4B8E-B9D0-3E6AF9BA8E0C}" type="CELLRANGE">
                      <a:rPr lang="en-US"/>
                      <a:pPr/>
                      <a:t>[CELLRANGE]</a:t>
                    </a:fld>
                    <a:endParaRPr lang="en-US" baseline="0"/>
                  </a:p>
                  <a:p>
                    <a:fld id="{81AE6A5E-7C0D-41CF-99AC-786A00965913}"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2EA-4880-97D8-79D885B20C3F}"/>
                </c:ext>
              </c:extLst>
            </c:dLbl>
            <c:dLbl>
              <c:idx val="22"/>
              <c:tx>
                <c:rich>
                  <a:bodyPr/>
                  <a:lstStyle/>
                  <a:p>
                    <a:fld id="{6930F63D-C560-460B-86BE-6EF19A186566}" type="CELLRANGE">
                      <a:rPr lang="en-US"/>
                      <a:pPr/>
                      <a:t>[CELLRANGE]</a:t>
                    </a:fld>
                    <a:endParaRPr lang="en-US" baseline="0"/>
                  </a:p>
                  <a:p>
                    <a:fld id="{1D4DEB1C-6E29-45A8-8C92-DC828623761C}"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F-F2EA-4880-97D8-79D885B20C3F}"/>
                </c:ext>
              </c:extLst>
            </c:dLbl>
            <c:dLbl>
              <c:idx val="23"/>
              <c:tx>
                <c:rich>
                  <a:bodyPr/>
                  <a:lstStyle/>
                  <a:p>
                    <a:fld id="{706D64D3-32D8-43BB-979C-4FB4EEFD7408}" type="CELLRANGE">
                      <a:rPr lang="es-CO"/>
                      <a:pPr/>
                      <a:t>[CELLRANGE]</a:t>
                    </a:fld>
                    <a:r>
                      <a:rPr lang="es-CO" baseline="0"/>
                      <a:t>
</a:t>
                    </a:r>
                    <a:fld id="{F7327A22-0A12-4B7D-AAEE-EC75A177684B}"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1-F2EA-4880-97D8-79D885B20C3F}"/>
                </c:ext>
              </c:extLst>
            </c:dLbl>
            <c:dLbl>
              <c:idx val="24"/>
              <c:tx>
                <c:rich>
                  <a:bodyPr/>
                  <a:lstStyle/>
                  <a:p>
                    <a:endParaRPr lang="es-CO"/>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A31F-4C71-A207-04FB37288114}"/>
                </c:ext>
              </c:extLst>
            </c:dLbl>
            <c:dLbl>
              <c:idx val="25"/>
              <c:tx>
                <c:rich>
                  <a:bodyPr/>
                  <a:lstStyle/>
                  <a:p>
                    <a:endParaRPr lang="es-CO"/>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33-F2EA-4880-97D8-79D885B20C3F}"/>
                </c:ext>
              </c:extLst>
            </c:dLbl>
            <c:dLbl>
              <c:idx val="26"/>
              <c:tx>
                <c:rich>
                  <a:bodyPr/>
                  <a:lstStyle/>
                  <a:p>
                    <a:endParaRPr lang="es-CO"/>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A31F-4C71-A207-04FB37288114}"/>
                </c:ext>
              </c:extLst>
            </c:dLbl>
            <c:dLbl>
              <c:idx val="27"/>
              <c:tx>
                <c:rich>
                  <a:bodyPr/>
                  <a:lstStyle/>
                  <a:p>
                    <a:endParaRPr lang="es-CO"/>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9D6F-47F0-BEE0-2B68B69B0042}"/>
                </c:ext>
              </c:extLst>
            </c:dLbl>
            <c:dLbl>
              <c:idx val="28"/>
              <c:tx>
                <c:rich>
                  <a:bodyPr/>
                  <a:lstStyle/>
                  <a:p>
                    <a:endParaRPr lang="es-CO"/>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44C-40AB-BDDE-1C407672D40C}"/>
                </c:ext>
              </c:extLst>
            </c:dLbl>
            <c:dLbl>
              <c:idx val="29"/>
              <c:tx>
                <c:rich>
                  <a:bodyPr/>
                  <a:lstStyle/>
                  <a:p>
                    <a:fld id="{ED8D8F3E-B083-4929-9BA4-71B47C9469AE}" type="CELLRANGE">
                      <a:rPr lang="en-US"/>
                      <a:pPr/>
                      <a:t>[CELLRANGE]</a:t>
                    </a:fld>
                    <a:endParaRPr lang="en-US" baseline="0"/>
                  </a:p>
                  <a:p>
                    <a:fld id="{3C8AB160-FFC5-4D27-A3C3-65E4D891648B}"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D44C-40AB-BDDE-1C407672D40C}"/>
                </c:ext>
              </c:extLst>
            </c:dLbl>
            <c:dLbl>
              <c:idx val="30"/>
              <c:tx>
                <c:rich>
                  <a:bodyPr/>
                  <a:lstStyle/>
                  <a:p>
                    <a:endParaRPr lang="en-US"/>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F487-457A-8804-DF0DE6347ACE}"/>
                </c:ext>
              </c:extLst>
            </c:dLbl>
            <c:dLbl>
              <c:idx val="31"/>
              <c:tx>
                <c:rich>
                  <a:bodyPr/>
                  <a:lstStyle/>
                  <a:p>
                    <a:endParaRPr lang="es-CO"/>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F487-457A-8804-DF0DE6347ACE}"/>
                </c:ext>
              </c:extLst>
            </c:dLbl>
            <c:dLbl>
              <c:idx val="32"/>
              <c:tx>
                <c:rich>
                  <a:bodyPr/>
                  <a:lstStyle/>
                  <a:p>
                    <a:endParaRPr lang="es-CO"/>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F487-457A-8804-DF0DE6347ACE}"/>
                </c:ext>
              </c:extLst>
            </c:dLbl>
            <c:dLbl>
              <c:idx val="33"/>
              <c:tx>
                <c:rich>
                  <a:bodyPr/>
                  <a:lstStyle/>
                  <a:p>
                    <a:endParaRPr lang="es-CO"/>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F487-457A-8804-DF0DE6347ACE}"/>
                </c:ext>
              </c:extLst>
            </c:dLbl>
            <c:dLbl>
              <c:idx val="34"/>
              <c:tx>
                <c:rich>
                  <a:bodyPr/>
                  <a:lstStyle/>
                  <a:p>
                    <a:endParaRPr lang="es-CO"/>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F487-457A-8804-DF0DE6347AC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numRef>
              <c:extLst>
                <c:ext xmlns:c15="http://schemas.microsoft.com/office/drawing/2012/chart" uri="{02D57815-91ED-43cb-92C2-25804820EDAC}">
                  <c15:fullRef>
                    <c15:sqref>'Historico MatriculaT Pregrado'!$AU$21</c15:sqref>
                  </c15:fullRef>
                </c:ext>
              </c:extLst>
              <c:f>'Historico MatriculaT Pregrado'!$AU$21</c:f>
              <c:numCache>
                <c:formatCode>General</c:formatCode>
                <c:ptCount val="1"/>
                <c:pt idx="0">
                  <c:v>300</c:v>
                </c:pt>
              </c:numCache>
            </c:numRef>
          </c:cat>
          <c:val>
            <c:numRef>
              <c:extLst>
                <c:ext xmlns:c15="http://schemas.microsoft.com/office/drawing/2012/chart" uri="{02D57815-91ED-43cb-92C2-25804820EDAC}">
                  <c15:fullRef>
                    <c15:sqref>'Historico MatriculaT Pregrado'!$C$74:$BJ$74</c15:sqref>
                  </c15:fullRef>
                </c:ext>
              </c:extLst>
              <c:f>('Historico MatriculaT Pregrado'!$C$74,'Historico MatriculaT Pregrado'!$E$74,'Historico MatriculaT Pregrado'!$G$74,'Historico MatriculaT Pregrado'!$I$74,'Historico MatriculaT Pregrado'!$K$74,'Historico MatriculaT Pregrado'!$M$74,'Historico MatriculaT Pregrado'!$O$74,'Historico MatriculaT Pregrado'!$Q$74,'Historico MatriculaT Pregrado'!$S$74,'Historico MatriculaT Pregrado'!$U$74,'Historico MatriculaT Pregrado'!$W$74,'Historico MatriculaT Pregrado'!$Y$74,'Historico MatriculaT Pregrado'!$AA$74,'Historico MatriculaT Pregrado'!$AC$74,'Historico MatriculaT Pregrado'!$AE$74,'Historico MatriculaT Pregrado'!$AG$74,'Historico MatriculaT Pregrado'!$AI$74,'Historico MatriculaT Pregrado'!$AK$74,'Historico MatriculaT Pregrado'!$AM$74,'Historico MatriculaT Pregrado'!$AO$74,'Historico MatriculaT Pregrado'!$AQ$74,'Historico MatriculaT Pregrado'!$AS$74,'Historico MatriculaT Pregrado'!$AU$74,'Historico MatriculaT Pregrado'!$AW$74:$BC$74,'Historico MatriculaT Pregrado'!$BE$74,'Historico MatriculaT Pregrado'!$BG$74:$BJ$74)</c:f>
              <c:numCache>
                <c:formatCode>General</c:formatCode>
                <c:ptCount val="35"/>
                <c:pt idx="0">
                  <c:v>-46</c:v>
                </c:pt>
                <c:pt idx="1">
                  <c:v>-91</c:v>
                </c:pt>
                <c:pt idx="2">
                  <c:v>461</c:v>
                </c:pt>
                <c:pt idx="3">
                  <c:v>1698</c:v>
                </c:pt>
                <c:pt idx="4">
                  <c:v>1336</c:v>
                </c:pt>
                <c:pt idx="5">
                  <c:v>640</c:v>
                </c:pt>
                <c:pt idx="6">
                  <c:v>6</c:v>
                </c:pt>
                <c:pt idx="7">
                  <c:v>-304</c:v>
                </c:pt>
                <c:pt idx="8">
                  <c:v>-360</c:v>
                </c:pt>
                <c:pt idx="9">
                  <c:v>513</c:v>
                </c:pt>
                <c:pt idx="10">
                  <c:v>879</c:v>
                </c:pt>
                <c:pt idx="11">
                  <c:v>1381</c:v>
                </c:pt>
                <c:pt idx="12">
                  <c:v>859</c:v>
                </c:pt>
                <c:pt idx="13">
                  <c:v>1206</c:v>
                </c:pt>
                <c:pt idx="14">
                  <c:v>401</c:v>
                </c:pt>
                <c:pt idx="15">
                  <c:v>658</c:v>
                </c:pt>
                <c:pt idx="16">
                  <c:v>1151</c:v>
                </c:pt>
                <c:pt idx="17">
                  <c:v>653</c:v>
                </c:pt>
                <c:pt idx="18">
                  <c:v>1157</c:v>
                </c:pt>
                <c:pt idx="19">
                  <c:v>1004</c:v>
                </c:pt>
                <c:pt idx="20">
                  <c:v>277</c:v>
                </c:pt>
                <c:pt idx="21">
                  <c:v>199</c:v>
                </c:pt>
                <c:pt idx="22">
                  <c:v>4290</c:v>
                </c:pt>
                <c:pt idx="23">
                  <c:v>3171</c:v>
                </c:pt>
              </c:numCache>
            </c:numRef>
          </c:val>
          <c:extLst>
            <c:ext xmlns:c15="http://schemas.microsoft.com/office/drawing/2012/chart" uri="{02D57815-91ED-43cb-92C2-25804820EDAC}">
              <c15:datalabelsRange>
                <c15:f>'Historico MatriculaT Pregrado'!$C$81:$BJ$81</c15:f>
                <c15:dlblRangeCache>
                  <c:ptCount val="60"/>
                  <c:pt idx="0">
                    <c:v>24,59%</c:v>
                  </c:pt>
                  <c:pt idx="2">
                    <c:v>29,48%</c:v>
                  </c:pt>
                  <c:pt idx="4">
                    <c:v>78,62%</c:v>
                  </c:pt>
                  <c:pt idx="6">
                    <c:v>54,01%</c:v>
                  </c:pt>
                  <c:pt idx="8">
                    <c:v>-45,37%</c:v>
                  </c:pt>
                  <c:pt idx="10">
                    <c:v>13,07%</c:v>
                  </c:pt>
                  <c:pt idx="12">
                    <c:v>-46,53%</c:v>
                  </c:pt>
                  <c:pt idx="14">
                    <c:v>-110,18%</c:v>
                  </c:pt>
                  <c:pt idx="16">
                    <c:v>-44,87%</c:v>
                  </c:pt>
                  <c:pt idx="18">
                    <c:v>-21,40%</c:v>
                  </c:pt>
                  <c:pt idx="20">
                    <c:v>17,89%</c:v>
                  </c:pt>
                  <c:pt idx="22">
                    <c:v>32,54%</c:v>
                  </c:pt>
                  <c:pt idx="24">
                    <c:v>32,16%</c:v>
                  </c:pt>
                  <c:pt idx="26">
                    <c:v>29,05%</c:v>
                  </c:pt>
                  <c:pt idx="28">
                    <c:v>6,04%</c:v>
                  </c:pt>
                  <c:pt idx="30">
                    <c:v>27,54%</c:v>
                  </c:pt>
                  <c:pt idx="32">
                    <c:v>7,87%</c:v>
                  </c:pt>
                  <c:pt idx="34">
                    <c:v>-18,32%</c:v>
                  </c:pt>
                  <c:pt idx="36">
                    <c:v>-44,01%</c:v>
                  </c:pt>
                  <c:pt idx="38">
                    <c:v>-15,05%</c:v>
                  </c:pt>
                  <c:pt idx="40">
                    <c:v>6,89%</c:v>
                  </c:pt>
                  <c:pt idx="42">
                    <c:v>14,17%</c:v>
                  </c:pt>
                  <c:pt idx="44">
                    <c:v>53,99%</c:v>
                  </c:pt>
                  <c:pt idx="46">
                    <c:v>63,23%</c:v>
                  </c:pt>
                </c15:dlblRangeCache>
              </c15:datalabelsRange>
            </c:ext>
            <c:ext xmlns:c15="http://schemas.microsoft.com/office/drawing/2012/chart" uri="{02D57815-91ED-43cb-92C2-25804820EDAC}">
              <c15:categoryFilterExceptions>
                <c15:categoryFilterException>
                  <c15:sqref>'Historico MatriculaT Pregrado'!$BF$74</c15:sqref>
                  <c15:dLbl>
                    <c:idx val="30"/>
                    <c:tx>
                      <c:rich>
                        <a:bodyPr/>
                        <a:lstStyle/>
                        <a:p>
                          <a:endParaRPr lang="es-CO"/>
                        </a:p>
                      </c:rich>
                    </c:tx>
                    <c:showLegendKey val="0"/>
                    <c:showVal val="1"/>
                    <c:showCatName val="0"/>
                    <c:showSerName val="0"/>
                    <c:showPercent val="0"/>
                    <c:showBubbleSize val="0"/>
                    <c:separator>
</c:separator>
                    <c:extLst>
                      <c:ext uri="{CE6537A1-D6FC-4f65-9D91-7224C49458BB}"/>
                      <c:ext xmlns:c16="http://schemas.microsoft.com/office/drawing/2014/chart" uri="{C3380CC4-5D6E-409C-BE32-E72D297353CC}">
                        <c16:uniqueId val="{00000000-C95A-45A0-B633-E7788B65BE33}"/>
                      </c:ext>
                    </c:extLst>
                  </c15:dLbl>
                </c15:categoryFilterException>
              </c15:categoryFilterExceptions>
            </c:ext>
            <c:ext xmlns:c16="http://schemas.microsoft.com/office/drawing/2014/chart" uri="{C3380CC4-5D6E-409C-BE32-E72D297353CC}">
              <c16:uniqueId val="{00000002-F2EA-4880-97D8-79D885B20C3F}"/>
            </c:ext>
          </c:extLst>
        </c:ser>
        <c:dLbls>
          <c:showLegendKey val="0"/>
          <c:showVal val="1"/>
          <c:showCatName val="0"/>
          <c:showSerName val="0"/>
          <c:showPercent val="0"/>
          <c:showBubbleSize val="0"/>
        </c:dLbls>
        <c:gapWidth val="20"/>
        <c:axId val="102655104"/>
        <c:axId val="102656640"/>
      </c:barChart>
      <c:lineChart>
        <c:grouping val="standard"/>
        <c:varyColors val="0"/>
        <c:ser>
          <c:idx val="1"/>
          <c:order val="1"/>
          <c:tx>
            <c:v> </c:v>
          </c:tx>
          <c:spPr>
            <a:ln w="38100" cap="rnd">
              <a:solidFill>
                <a:schemeClr val="accent5"/>
              </a:solidFill>
              <a:round/>
            </a:ln>
            <a:effectLst/>
          </c:spPr>
          <c:marker>
            <c:symbol val="none"/>
          </c:marker>
          <c:cat>
            <c:numRef>
              <c:extLst>
                <c:ext xmlns:c15="http://schemas.microsoft.com/office/drawing/2012/chart" uri="{02D57815-91ED-43cb-92C2-25804820EDAC}">
                  <c15:fullRef>
                    <c15:sqref>'Historico MatriculaT Pregrado'!$E$6:$BJ$6</c15:sqref>
                  </c15:fullRef>
                </c:ext>
              </c:extLst>
              <c:f>('Historico MatriculaT Pregrado'!$E$6,'Historico MatriculaT Pregrado'!$G$6,'Historico MatriculaT Pregrado'!$I$6,'Historico MatriculaT Pregrado'!$K$6,'Historico MatriculaT Pregrado'!$M$6,'Historico MatriculaT Pregrado'!$O$6,'Historico MatriculaT Pregrado'!$Q$6,'Historico MatriculaT Pregrado'!$S$6,'Historico MatriculaT Pregrado'!$U$6,'Historico MatriculaT Pregrado'!$W$6,'Historico MatriculaT Pregrado'!$Y$6,'Historico MatriculaT Pregrado'!$AA$6,'Historico MatriculaT Pregrado'!$AC$6,'Historico MatriculaT Pregrado'!$AE$6,'Historico MatriculaT Pregrado'!$AG$6,'Historico MatriculaT Pregrado'!$AI$6,'Historico MatriculaT Pregrado'!$AK$6,'Historico MatriculaT Pregrado'!$AM$6,'Historico MatriculaT Pregrado'!$AO$6,'Historico MatriculaT Pregrado'!$AQ$6,'Historico MatriculaT Pregrado'!$AS$6,'Historico MatriculaT Pregrado'!$AU$6,'Historico MatriculaT Pregrado'!$AW$6,'Historico MatriculaT Pregrado'!$AY$6:$BE$6,'Historico MatriculaT Pregrado'!$BG$6,'Historico MatriculaT Pregrado'!$BI$6:$BJ$6)</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5">
                  <c:v>2017</c:v>
                </c:pt>
                <c:pt idx="27">
                  <c:v>2018</c:v>
                </c:pt>
                <c:pt idx="29">
                  <c:v>2019</c:v>
                </c:pt>
                <c:pt idx="30">
                  <c:v>2020</c:v>
                </c:pt>
                <c:pt idx="31">
                  <c:v>2021</c:v>
                </c:pt>
              </c:numCache>
            </c:numRef>
          </c:cat>
          <c:val>
            <c:numRef>
              <c:extLst>
                <c:ext xmlns:c15="http://schemas.microsoft.com/office/drawing/2012/chart" uri="{02D57815-91ED-43cb-92C2-25804820EDAC}">
                  <c15:fullRef>
                    <c15:sqref>'Historico MatriculaT Pregrado'!$C$74:$BJ$74</c15:sqref>
                  </c15:fullRef>
                </c:ext>
              </c:extLst>
              <c:f>('Historico MatriculaT Pregrado'!$C$74,'Historico MatriculaT Pregrado'!$E$74,'Historico MatriculaT Pregrado'!$G$74,'Historico MatriculaT Pregrado'!$I$74,'Historico MatriculaT Pregrado'!$K$74,'Historico MatriculaT Pregrado'!$M$74,'Historico MatriculaT Pregrado'!$O$74,'Historico MatriculaT Pregrado'!$Q$74,'Historico MatriculaT Pregrado'!$S$74,'Historico MatriculaT Pregrado'!$U$74,'Historico MatriculaT Pregrado'!$W$74,'Historico MatriculaT Pregrado'!$Y$74,'Historico MatriculaT Pregrado'!$AA$74,'Historico MatriculaT Pregrado'!$AC$74,'Historico MatriculaT Pregrado'!$AE$74,'Historico MatriculaT Pregrado'!$AG$74,'Historico MatriculaT Pregrado'!$AI$74,'Historico MatriculaT Pregrado'!$AK$74,'Historico MatriculaT Pregrado'!$AM$74,'Historico MatriculaT Pregrado'!$AO$74,'Historico MatriculaT Pregrado'!$AQ$74,'Historico MatriculaT Pregrado'!$AS$74,'Historico MatriculaT Pregrado'!$AU$74,'Historico MatriculaT Pregrado'!$AW$74:$BC$74,'Historico MatriculaT Pregrado'!$BE$74,'Historico MatriculaT Pregrado'!$BG$74:$BJ$74)</c:f>
              <c:numCache>
                <c:formatCode>General</c:formatCode>
                <c:ptCount val="35"/>
                <c:pt idx="0">
                  <c:v>-46</c:v>
                </c:pt>
                <c:pt idx="1">
                  <c:v>-91</c:v>
                </c:pt>
                <c:pt idx="2">
                  <c:v>461</c:v>
                </c:pt>
                <c:pt idx="3">
                  <c:v>1698</c:v>
                </c:pt>
                <c:pt idx="4">
                  <c:v>1336</c:v>
                </c:pt>
                <c:pt idx="5">
                  <c:v>640</c:v>
                </c:pt>
                <c:pt idx="6">
                  <c:v>6</c:v>
                </c:pt>
                <c:pt idx="7">
                  <c:v>-304</c:v>
                </c:pt>
                <c:pt idx="8">
                  <c:v>-360</c:v>
                </c:pt>
                <c:pt idx="9">
                  <c:v>513</c:v>
                </c:pt>
                <c:pt idx="10">
                  <c:v>879</c:v>
                </c:pt>
                <c:pt idx="11">
                  <c:v>1381</c:v>
                </c:pt>
                <c:pt idx="12">
                  <c:v>859</c:v>
                </c:pt>
                <c:pt idx="13">
                  <c:v>1206</c:v>
                </c:pt>
                <c:pt idx="14">
                  <c:v>401</c:v>
                </c:pt>
                <c:pt idx="15">
                  <c:v>658</c:v>
                </c:pt>
                <c:pt idx="16">
                  <c:v>1151</c:v>
                </c:pt>
                <c:pt idx="17">
                  <c:v>653</c:v>
                </c:pt>
                <c:pt idx="18">
                  <c:v>1157</c:v>
                </c:pt>
                <c:pt idx="19">
                  <c:v>1004</c:v>
                </c:pt>
                <c:pt idx="20">
                  <c:v>277</c:v>
                </c:pt>
                <c:pt idx="21">
                  <c:v>199</c:v>
                </c:pt>
                <c:pt idx="22">
                  <c:v>4290</c:v>
                </c:pt>
                <c:pt idx="23">
                  <c:v>3171</c:v>
                </c:pt>
              </c:numCache>
            </c:numRef>
          </c:val>
          <c:smooth val="0"/>
          <c:extLst>
            <c:ext xmlns:c16="http://schemas.microsoft.com/office/drawing/2014/chart" uri="{C3380CC4-5D6E-409C-BE32-E72D297353CC}">
              <c16:uniqueId val="{00000035-F2EA-4880-97D8-79D885B20C3F}"/>
            </c:ext>
          </c:extLst>
        </c:ser>
        <c:dLbls>
          <c:showLegendKey val="0"/>
          <c:showVal val="0"/>
          <c:showCatName val="0"/>
          <c:showSerName val="0"/>
          <c:showPercent val="0"/>
          <c:showBubbleSize val="0"/>
        </c:dLbls>
        <c:marker val="1"/>
        <c:smooth val="0"/>
        <c:axId val="102655104"/>
        <c:axId val="102656640"/>
      </c:lineChart>
      <c:catAx>
        <c:axId val="102655104"/>
        <c:scaling>
          <c:orientation val="minMax"/>
        </c:scaling>
        <c:delete val="0"/>
        <c:axPos val="b"/>
        <c:majorGridlines>
          <c:spPr>
            <a:ln w="9525" cap="flat" cmpd="sng" algn="ctr">
              <a:solidFill>
                <a:schemeClr val="tx1">
                  <a:lumMod val="15000"/>
                  <a:lumOff val="85000"/>
                </a:schemeClr>
              </a:solidFill>
              <a:round/>
            </a:ln>
            <a:effectLst/>
          </c:spPr>
        </c:majorGridlines>
        <c:minorGridlines/>
        <c:numFmt formatCode="General" sourceLinked="1"/>
        <c:majorTickMark val="none"/>
        <c:minorTickMark val="none"/>
        <c:tickLblPos val="nextTo"/>
        <c:spPr>
          <a:noFill/>
          <a:ln>
            <a:solidFill>
              <a:srgbClr val="C00000">
                <a:alpha val="92000"/>
              </a:srgbClr>
            </a:solidFill>
          </a:ln>
          <a:effectLst/>
        </c:spPr>
        <c:txPr>
          <a:bodyPr rot="-54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2656640"/>
        <c:crosses val="autoZero"/>
        <c:auto val="0"/>
        <c:lblAlgn val="ctr"/>
        <c:lblOffset val="100"/>
        <c:noMultiLvlLbl val="0"/>
      </c:catAx>
      <c:valAx>
        <c:axId val="1026566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2655104"/>
        <c:crosses val="autoZero"/>
        <c:crossBetween val="between"/>
        <c:majorUnit val="300"/>
      </c:valAx>
      <c:spPr>
        <a:noFill/>
        <a:ln>
          <a:noFill/>
        </a:ln>
        <a:effectLst/>
      </c:spPr>
    </c:plotArea>
    <c:legend>
      <c:legendPos val="r"/>
      <c:layout>
        <c:manualLayout>
          <c:xMode val="edge"/>
          <c:yMode val="edge"/>
          <c:x val="0.11038670113524175"/>
          <c:y val="0.17590230908155674"/>
          <c:w val="6.1739262889751165E-2"/>
          <c:h val="6.4225232154795309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040996334122734E-2"/>
          <c:y val="4.8799111955998967E-2"/>
          <c:w val="0.92046103317150507"/>
          <c:h val="0.86215512266468763"/>
        </c:manualLayout>
      </c:layout>
      <c:barChart>
        <c:barDir val="col"/>
        <c:grouping val="clustered"/>
        <c:varyColors val="0"/>
        <c:ser>
          <c:idx val="0"/>
          <c:order val="0"/>
          <c:spPr>
            <a:solidFill>
              <a:schemeClr val="accent6"/>
            </a:solidFill>
            <a:ln w="25400">
              <a:noFill/>
            </a:ln>
            <a:effectLst/>
          </c:spPr>
          <c:invertIfNegative val="0"/>
          <c:dLbls>
            <c:dLbl>
              <c:idx val="0"/>
              <c:tx>
                <c:rich>
                  <a:bodyPr/>
                  <a:lstStyle/>
                  <a:p>
                    <a:fld id="{EC506F91-A9B9-494D-96D6-7DF376F0995F}" type="CELLRANGE">
                      <a:rPr lang="en-US"/>
                      <a:pPr/>
                      <a:t>[CELLRANGE]</a:t>
                    </a:fld>
                    <a:endParaRPr lang="en-US" baseline="0"/>
                  </a:p>
                  <a:p>
                    <a:fld id="{BE6B924B-251A-4069-A371-241178DDDED7}"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3E98-4F56-8485-36587FE475CB}"/>
                </c:ext>
              </c:extLst>
            </c:dLbl>
            <c:dLbl>
              <c:idx val="1"/>
              <c:tx>
                <c:rich>
                  <a:bodyPr/>
                  <a:lstStyle/>
                  <a:p>
                    <a:fld id="{EF9F253A-1629-4AAC-8690-1300DC89C76E}" type="CELLRANGE">
                      <a:rPr lang="en-US"/>
                      <a:pPr/>
                      <a:t>[CELLRANGE]</a:t>
                    </a:fld>
                    <a:endParaRPr lang="en-US" baseline="0"/>
                  </a:p>
                  <a:p>
                    <a:fld id="{B486C002-4CD0-4118-9175-9F3CB3CD4474}"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3E98-4F56-8485-36587FE475CB}"/>
                </c:ext>
              </c:extLst>
            </c:dLbl>
            <c:dLbl>
              <c:idx val="2"/>
              <c:tx>
                <c:rich>
                  <a:bodyPr/>
                  <a:lstStyle/>
                  <a:p>
                    <a:fld id="{E153B6F6-CB08-4F80-BADC-BAE14D676479}" type="CELLRANGE">
                      <a:rPr lang="en-US"/>
                      <a:pPr/>
                      <a:t>[CELLRANGE]</a:t>
                    </a:fld>
                    <a:endParaRPr lang="en-US" baseline="0"/>
                  </a:p>
                  <a:p>
                    <a:fld id="{BF39C1A3-9A28-4678-932D-0D5852711643}"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3E98-4F56-8485-36587FE475CB}"/>
                </c:ext>
              </c:extLst>
            </c:dLbl>
            <c:dLbl>
              <c:idx val="3"/>
              <c:tx>
                <c:rich>
                  <a:bodyPr/>
                  <a:lstStyle/>
                  <a:p>
                    <a:fld id="{5B1AF0CF-D56E-468A-9B73-561276FDDA08}" type="CELLRANGE">
                      <a:rPr lang="en-US"/>
                      <a:pPr/>
                      <a:t>[CELLRANGE]</a:t>
                    </a:fld>
                    <a:endParaRPr lang="en-US" baseline="0"/>
                  </a:p>
                  <a:p>
                    <a:fld id="{BCDC6E2D-38AC-43CD-984F-8A5AA22A45BB}"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3E98-4F56-8485-36587FE475CB}"/>
                </c:ext>
              </c:extLst>
            </c:dLbl>
            <c:dLbl>
              <c:idx val="4"/>
              <c:tx>
                <c:rich>
                  <a:bodyPr/>
                  <a:lstStyle/>
                  <a:p>
                    <a:fld id="{C22433CE-8DA8-4D04-8A94-2E341345A0A9}" type="CELLRANGE">
                      <a:rPr lang="en-US"/>
                      <a:pPr/>
                      <a:t>[CELLRANGE]</a:t>
                    </a:fld>
                    <a:endParaRPr lang="en-US" baseline="0"/>
                  </a:p>
                  <a:p>
                    <a:fld id="{2DE3E744-335E-42C5-B9B2-66AA0A963258}"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3E98-4F56-8485-36587FE475CB}"/>
                </c:ext>
              </c:extLst>
            </c:dLbl>
            <c:dLbl>
              <c:idx val="5"/>
              <c:tx>
                <c:rich>
                  <a:bodyPr/>
                  <a:lstStyle/>
                  <a:p>
                    <a:fld id="{C6D6FA3C-18DB-4183-8DFD-94EAE2D82919}" type="CELLRANGE">
                      <a:rPr lang="en-US"/>
                      <a:pPr/>
                      <a:t>[CELLRANGE]</a:t>
                    </a:fld>
                    <a:endParaRPr lang="en-US" baseline="0"/>
                  </a:p>
                  <a:p>
                    <a:fld id="{67882755-33F8-4BAD-B92F-0C4732B4F478}"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3E98-4F56-8485-36587FE475CB}"/>
                </c:ext>
              </c:extLst>
            </c:dLbl>
            <c:dLbl>
              <c:idx val="6"/>
              <c:tx>
                <c:rich>
                  <a:bodyPr/>
                  <a:lstStyle/>
                  <a:p>
                    <a:fld id="{8A6B7D6F-6E39-4063-9F6B-6421E66D0B9E}" type="CELLRANGE">
                      <a:rPr lang="en-US"/>
                      <a:pPr/>
                      <a:t>[CELLRANGE]</a:t>
                    </a:fld>
                    <a:endParaRPr lang="en-US" baseline="0"/>
                  </a:p>
                  <a:p>
                    <a:fld id="{83D72547-9A21-4225-9649-7E6D704B6035}"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3E98-4F56-8485-36587FE475CB}"/>
                </c:ext>
              </c:extLst>
            </c:dLbl>
            <c:dLbl>
              <c:idx val="7"/>
              <c:tx>
                <c:rich>
                  <a:bodyPr/>
                  <a:lstStyle/>
                  <a:p>
                    <a:fld id="{224B4418-EAC2-437D-920C-C34F116F4D5C}" type="CELLRANGE">
                      <a:rPr lang="en-US"/>
                      <a:pPr/>
                      <a:t>[CELLRANGE]</a:t>
                    </a:fld>
                    <a:endParaRPr lang="en-US" baseline="0"/>
                  </a:p>
                  <a:p>
                    <a:fld id="{E8CB2E80-28DB-410A-BF31-76CA486B77FF}"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3E98-4F56-8485-36587FE475CB}"/>
                </c:ext>
              </c:extLst>
            </c:dLbl>
            <c:dLbl>
              <c:idx val="8"/>
              <c:tx>
                <c:rich>
                  <a:bodyPr/>
                  <a:lstStyle/>
                  <a:p>
                    <a:fld id="{B5ADD145-6241-46FE-9AC6-FCD69EEB0D33}" type="CELLRANGE">
                      <a:rPr lang="en-US"/>
                      <a:pPr/>
                      <a:t>[CELLRANGE]</a:t>
                    </a:fld>
                    <a:endParaRPr lang="en-US" baseline="0"/>
                  </a:p>
                  <a:p>
                    <a:fld id="{D9CFD7A3-9FB2-4EA7-A5D7-4390A89FDC27}"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E-3E98-4F56-8485-36587FE475CB}"/>
                </c:ext>
              </c:extLst>
            </c:dLbl>
            <c:dLbl>
              <c:idx val="9"/>
              <c:layout>
                <c:manualLayout>
                  <c:x val="0"/>
                  <c:y val="-2.298671017294876E-2"/>
                </c:manualLayout>
              </c:layout>
              <c:tx>
                <c:rich>
                  <a:bodyPr/>
                  <a:lstStyle/>
                  <a:p>
                    <a:fld id="{C6C2D968-F991-4DFE-8DD9-3806FE8627D7}" type="CELLRANGE">
                      <a:rPr lang="en-US"/>
                      <a:pPr/>
                      <a:t>[CELLRANGE]</a:t>
                    </a:fld>
                    <a:endParaRPr lang="en-US" baseline="0"/>
                  </a:p>
                  <a:p>
                    <a:fld id="{AEBA5BCD-F1D8-4BE5-9457-D8B970D6984D}"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0-3E98-4F56-8485-36587FE475CB}"/>
                </c:ext>
              </c:extLst>
            </c:dLbl>
            <c:dLbl>
              <c:idx val="10"/>
              <c:tx>
                <c:rich>
                  <a:bodyPr/>
                  <a:lstStyle/>
                  <a:p>
                    <a:fld id="{8CCF30E4-C53C-421E-9B85-2A580BEDEA83}" type="CELLRANGE">
                      <a:rPr lang="en-US"/>
                      <a:pPr/>
                      <a:t>[CELLRANGE]</a:t>
                    </a:fld>
                    <a:endParaRPr lang="en-US" baseline="0"/>
                  </a:p>
                  <a:p>
                    <a:fld id="{8DBB3FE5-5332-4144-B393-532E865EC6A4}"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2-3E98-4F56-8485-36587FE475CB}"/>
                </c:ext>
              </c:extLst>
            </c:dLbl>
            <c:dLbl>
              <c:idx val="11"/>
              <c:tx>
                <c:rich>
                  <a:bodyPr/>
                  <a:lstStyle/>
                  <a:p>
                    <a:fld id="{45C45555-A08C-46AC-AC7B-AA3E09DEC7D2}" type="CELLRANGE">
                      <a:rPr lang="en-US"/>
                      <a:pPr/>
                      <a:t>[CELLRANGE]</a:t>
                    </a:fld>
                    <a:endParaRPr lang="en-US" baseline="0"/>
                  </a:p>
                  <a:p>
                    <a:fld id="{C9161EB8-C8A0-4E0C-943B-81F8841A7D48}"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4-3E98-4F56-8485-36587FE475CB}"/>
                </c:ext>
              </c:extLst>
            </c:dLbl>
            <c:dLbl>
              <c:idx val="12"/>
              <c:tx>
                <c:rich>
                  <a:bodyPr/>
                  <a:lstStyle/>
                  <a:p>
                    <a:fld id="{220C7293-E275-4421-B218-F481E1B3BA78}" type="CELLRANGE">
                      <a:rPr lang="en-US"/>
                      <a:pPr/>
                      <a:t>[CELLRANGE]</a:t>
                    </a:fld>
                    <a:endParaRPr lang="en-US" baseline="0"/>
                  </a:p>
                  <a:p>
                    <a:fld id="{095D21CB-3E2B-4C97-B711-CE5AF92D50A9}"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6-3E98-4F56-8485-36587FE475CB}"/>
                </c:ext>
              </c:extLst>
            </c:dLbl>
            <c:dLbl>
              <c:idx val="13"/>
              <c:tx>
                <c:rich>
                  <a:bodyPr/>
                  <a:lstStyle/>
                  <a:p>
                    <a:fld id="{01D28947-EB5F-476E-9C07-C32162BF967C}" type="CELLRANGE">
                      <a:rPr lang="en-US"/>
                      <a:pPr/>
                      <a:t>[CELLRANGE]</a:t>
                    </a:fld>
                    <a:endParaRPr lang="en-US" baseline="0"/>
                  </a:p>
                  <a:p>
                    <a:fld id="{7BB53A23-F5A5-4AC5-BB5A-B43F59267B42}"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8-3E98-4F56-8485-36587FE475CB}"/>
                </c:ext>
              </c:extLst>
            </c:dLbl>
            <c:dLbl>
              <c:idx val="14"/>
              <c:tx>
                <c:rich>
                  <a:bodyPr/>
                  <a:lstStyle/>
                  <a:p>
                    <a:fld id="{A91D30CD-C019-4544-9B71-E47714A8651B}" type="CELLRANGE">
                      <a:rPr lang="en-US"/>
                      <a:pPr/>
                      <a:t>[CELLRANGE]</a:t>
                    </a:fld>
                    <a:endParaRPr lang="en-US" baseline="0"/>
                  </a:p>
                  <a:p>
                    <a:fld id="{404AA41B-EFA1-4FF8-811D-D943FD358ACA}"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A-3E98-4F56-8485-36587FE475CB}"/>
                </c:ext>
              </c:extLst>
            </c:dLbl>
            <c:dLbl>
              <c:idx val="15"/>
              <c:tx>
                <c:rich>
                  <a:bodyPr/>
                  <a:lstStyle/>
                  <a:p>
                    <a:fld id="{A10432DF-0555-4339-95A4-CCD4B3CDACC2}" type="CELLRANGE">
                      <a:rPr lang="en-US"/>
                      <a:pPr/>
                      <a:t>[CELLRANGE]</a:t>
                    </a:fld>
                    <a:endParaRPr lang="en-US" baseline="0"/>
                  </a:p>
                  <a:p>
                    <a:fld id="{BBF92119-E61C-47D1-B070-05B33E41F693}"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C-3E98-4F56-8485-36587FE475CB}"/>
                </c:ext>
              </c:extLst>
            </c:dLbl>
            <c:dLbl>
              <c:idx val="16"/>
              <c:tx>
                <c:rich>
                  <a:bodyPr/>
                  <a:lstStyle/>
                  <a:p>
                    <a:fld id="{5E7B6553-4495-4CF5-89C0-E786ADC49317}" type="CELLRANGE">
                      <a:rPr lang="en-US"/>
                      <a:pPr/>
                      <a:t>[CELLRANGE]</a:t>
                    </a:fld>
                    <a:endParaRPr lang="en-US" baseline="0"/>
                  </a:p>
                  <a:p>
                    <a:fld id="{75FDC46F-3DE8-481F-8D2A-7785FC6CE2D8}"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3E-3E98-4F56-8485-36587FE475CB}"/>
                </c:ext>
              </c:extLst>
            </c:dLbl>
            <c:dLbl>
              <c:idx val="17"/>
              <c:tx>
                <c:rich>
                  <a:bodyPr/>
                  <a:lstStyle/>
                  <a:p>
                    <a:fld id="{95C9C6CB-CA55-45FE-98E4-01AABFD698DF}" type="CELLRANGE">
                      <a:rPr lang="en-US"/>
                      <a:pPr/>
                      <a:t>[CELLRANGE]</a:t>
                    </a:fld>
                    <a:endParaRPr lang="en-US" baseline="0"/>
                  </a:p>
                  <a:p>
                    <a:fld id="{F3788875-BB05-4687-8BD8-7BB6BC4C133A}"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40-3E98-4F56-8485-36587FE475CB}"/>
                </c:ext>
              </c:extLst>
            </c:dLbl>
            <c:dLbl>
              <c:idx val="18"/>
              <c:tx>
                <c:rich>
                  <a:bodyPr/>
                  <a:lstStyle/>
                  <a:p>
                    <a:fld id="{9EE6E624-EF8E-41FC-B5AC-07C88FD46009}" type="CELLRANGE">
                      <a:rPr lang="en-US"/>
                      <a:pPr/>
                      <a:t>[CELLRANGE]</a:t>
                    </a:fld>
                    <a:endParaRPr lang="en-US" baseline="0"/>
                  </a:p>
                  <a:p>
                    <a:fld id="{B6F8D741-1B3F-4432-8AC3-FADE198BCA90}"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42-3E98-4F56-8485-36587FE475CB}"/>
                </c:ext>
              </c:extLst>
            </c:dLbl>
            <c:dLbl>
              <c:idx val="19"/>
              <c:tx>
                <c:rich>
                  <a:bodyPr/>
                  <a:lstStyle/>
                  <a:p>
                    <a:fld id="{7F701552-C070-44F4-8AF6-71D2FA0B54E1}" type="CELLRANGE">
                      <a:rPr lang="en-US"/>
                      <a:pPr/>
                      <a:t>[CELLRANGE]</a:t>
                    </a:fld>
                    <a:endParaRPr lang="en-US" baseline="0"/>
                  </a:p>
                  <a:p>
                    <a:fld id="{92A240BC-67E4-409A-B65D-69F8859ACAEC}"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44-3E98-4F56-8485-36587FE475CB}"/>
                </c:ext>
              </c:extLst>
            </c:dLbl>
            <c:dLbl>
              <c:idx val="20"/>
              <c:tx>
                <c:rich>
                  <a:bodyPr/>
                  <a:lstStyle/>
                  <a:p>
                    <a:fld id="{A7751BF6-98FA-473F-B7BF-542B36630FE7}" type="CELLRANGE">
                      <a:rPr lang="en-US"/>
                      <a:pPr/>
                      <a:t>[CELLRANGE]</a:t>
                    </a:fld>
                    <a:endParaRPr lang="en-US" baseline="0"/>
                  </a:p>
                  <a:p>
                    <a:fld id="{882EB266-C91B-4573-8481-AB23F854C743}"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46-3E98-4F56-8485-36587FE475CB}"/>
                </c:ext>
              </c:extLst>
            </c:dLbl>
            <c:dLbl>
              <c:idx val="21"/>
              <c:tx>
                <c:rich>
                  <a:bodyPr/>
                  <a:lstStyle/>
                  <a:p>
                    <a:fld id="{E45962C7-D013-42AC-B688-C93E1B54635A}" type="CELLRANGE">
                      <a:rPr lang="en-US"/>
                      <a:pPr/>
                      <a:t>[CELLRANGE]</a:t>
                    </a:fld>
                    <a:endParaRPr lang="en-US" baseline="0"/>
                  </a:p>
                  <a:p>
                    <a:fld id="{6E8921A5-F92D-4085-9C21-56C8DC01117F}"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48-3E98-4F56-8485-36587FE475CB}"/>
                </c:ext>
              </c:extLst>
            </c:dLbl>
            <c:dLbl>
              <c:idx val="22"/>
              <c:tx>
                <c:rich>
                  <a:bodyPr/>
                  <a:lstStyle/>
                  <a:p>
                    <a:fld id="{581BA20A-9039-46DE-8F21-C6BCE7AD9D99}" type="CELLRANGE">
                      <a:rPr lang="en-US"/>
                      <a:pPr/>
                      <a:t>[CELLRANGE]</a:t>
                    </a:fld>
                    <a:endParaRPr lang="en-US" baseline="0"/>
                  </a:p>
                  <a:p>
                    <a:fld id="{4079F22B-9484-46E7-A9B3-AADCE3188172}"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4A-3E98-4F56-8485-36587FE475CB}"/>
                </c:ext>
              </c:extLst>
            </c:dLbl>
            <c:dLbl>
              <c:idx val="23"/>
              <c:tx>
                <c:rich>
                  <a:bodyPr/>
                  <a:lstStyle/>
                  <a:p>
                    <a:fld id="{63F1352A-9EC9-415B-83EF-9DB1A711F5CF}" type="CELLRANGE">
                      <a:rPr lang="es-CO"/>
                      <a:pPr/>
                      <a:t>[CELLRANGE]</a:t>
                    </a:fld>
                    <a:r>
                      <a:rPr lang="es-CO" baseline="0"/>
                      <a:t>
</a:t>
                    </a:r>
                    <a:fld id="{24615C94-C0A3-40D8-A3C8-B39185841BF6}"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4C-3E98-4F56-8485-36587FE475CB}"/>
                </c:ext>
              </c:extLst>
            </c:dLbl>
            <c:dLbl>
              <c:idx val="24"/>
              <c:tx>
                <c:rich>
                  <a:bodyPr/>
                  <a:lstStyle/>
                  <a:p>
                    <a:endParaRPr lang="es-CO"/>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A414-4302-9D73-601D69D91084}"/>
                </c:ext>
              </c:extLst>
            </c:dLbl>
            <c:dLbl>
              <c:idx val="25"/>
              <c:tx>
                <c:rich>
                  <a:bodyPr/>
                  <a:lstStyle/>
                  <a:p>
                    <a:fld id="{93240BD0-0FEB-4957-B1D0-A3CD6F7A1ABB}" type="CELLRANGE">
                      <a:rPr lang="es-CO"/>
                      <a:pPr/>
                      <a:t>[CELLRANGE]</a:t>
                    </a:fld>
                    <a:r>
                      <a:rPr lang="es-CO" baseline="0"/>
                      <a:t>
</a:t>
                    </a:r>
                    <a:fld id="{31EEA15F-D189-4C48-95D7-8614630D96FD}"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4E-3E98-4F56-8485-36587FE475CB}"/>
                </c:ext>
              </c:extLst>
            </c:dLbl>
            <c:dLbl>
              <c:idx val="26"/>
              <c:tx>
                <c:rich>
                  <a:bodyPr/>
                  <a:lstStyle/>
                  <a:p>
                    <a:endParaRPr lang="es-CO"/>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A414-4302-9D73-601D69D91084}"/>
                </c:ext>
              </c:extLst>
            </c:dLbl>
            <c:dLbl>
              <c:idx val="27"/>
              <c:tx>
                <c:rich>
                  <a:bodyPr/>
                  <a:lstStyle/>
                  <a:p>
                    <a:fld id="{86211140-D3DC-4D97-A7B0-F3AB23EB7ACA}" type="CELLRANGE">
                      <a:rPr lang="es-CO"/>
                      <a:pPr/>
                      <a:t>[CELLRANGE]</a:t>
                    </a:fld>
                    <a:r>
                      <a:rPr lang="es-CO" baseline="0"/>
                      <a:t>
</a:t>
                    </a:r>
                    <a:fld id="{741F6BA8-2081-4265-8534-3A6507471774}"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84EE-4574-8D03-89A230425BB6}"/>
                </c:ext>
              </c:extLst>
            </c:dLbl>
            <c:dLbl>
              <c:idx val="28"/>
              <c:tx>
                <c:rich>
                  <a:bodyPr/>
                  <a:lstStyle/>
                  <a:p>
                    <a:endParaRPr lang="es-CO"/>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705B-4F26-AA34-BB7F090B52DC}"/>
                </c:ext>
              </c:extLst>
            </c:dLbl>
            <c:dLbl>
              <c:idx val="29"/>
              <c:tx>
                <c:rich>
                  <a:bodyPr/>
                  <a:lstStyle/>
                  <a:p>
                    <a:fld id="{9E1FBADD-2EB6-4B4B-8034-A7DF6511549A}" type="CELLRANGE">
                      <a:rPr lang="en-US"/>
                      <a:pPr/>
                      <a:t>[CELLRANGE]</a:t>
                    </a:fld>
                    <a:endParaRPr lang="en-US" baseline="0"/>
                  </a:p>
                  <a:p>
                    <a:fld id="{3F4E8137-39DC-412E-AA0E-133E6164166D}" type="VALUE">
                      <a:rPr lang="en-US"/>
                      <a:pPr/>
                      <a:t>[VALOR]</a:t>
                    </a:fld>
                    <a:endParaRPr lang="es-CO"/>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705B-4F26-AA34-BB7F090B52DC}"/>
                </c:ext>
              </c:extLst>
            </c:dLbl>
            <c:dLbl>
              <c:idx val="30"/>
              <c:tx>
                <c:rich>
                  <a:bodyPr/>
                  <a:lstStyle/>
                  <a:p>
                    <a:fld id="{3CD65F52-CAF0-45C2-B900-F618BDDD56BD}" type="CELLRANGE">
                      <a:rPr lang="es-CO"/>
                      <a:pPr/>
                      <a:t>[CELLRANGE]</a:t>
                    </a:fld>
                    <a:r>
                      <a:rPr lang="es-CO" baseline="0"/>
                      <a:t>
</a:t>
                    </a:r>
                    <a:fld id="{E3D3F0E4-20B7-440B-A7CB-700BD6F314B1}"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414-4302-9D73-601D69D91084}"/>
                </c:ext>
              </c:extLst>
            </c:dLbl>
            <c:dLbl>
              <c:idx val="31"/>
              <c:tx>
                <c:rich>
                  <a:bodyPr/>
                  <a:lstStyle/>
                  <a:p>
                    <a:endParaRPr lang="en-US"/>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22F6-472A-86D6-B2746A08C98C}"/>
                </c:ext>
              </c:extLst>
            </c:dLbl>
            <c:dLbl>
              <c:idx val="32"/>
              <c:tx>
                <c:rich>
                  <a:bodyPr/>
                  <a:lstStyle/>
                  <a:p>
                    <a:endParaRPr lang="en-US"/>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22F6-472A-86D6-B2746A08C98C}"/>
                </c:ext>
              </c:extLst>
            </c:dLbl>
            <c:dLbl>
              <c:idx val="33"/>
              <c:tx>
                <c:rich>
                  <a:bodyPr/>
                  <a:lstStyle/>
                  <a:p>
                    <a:fld id="{65D5D16D-4488-4B94-B83F-AC08D268A374}" type="CELLRANGE">
                      <a:rPr lang="es-CO"/>
                      <a:pPr/>
                      <a:t>[CELLRANGE]</a:t>
                    </a:fld>
                    <a:r>
                      <a:rPr lang="es-CO" baseline="0"/>
                      <a:t>
</a:t>
                    </a:r>
                    <a:fld id="{2098D9DF-A781-46B9-A322-B0B57D0C659A}" type="VALUE">
                      <a:rPr lang="es-CO" baseline="0"/>
                      <a:pPr/>
                      <a:t>[VALOR]</a:t>
                    </a:fld>
                    <a:endParaRPr lang="es-CO"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A414-4302-9D73-601D69D91084}"/>
                </c:ext>
              </c:extLst>
            </c:dLbl>
            <c:spPr>
              <a:noFill/>
              <a:ln>
                <a:noFill/>
              </a:ln>
              <a:effectLst/>
            </c:spPr>
            <c:txPr>
              <a:bodyPr rot="0" vert="horz" lIns="38100" tIns="19050" rIns="38100" bIns="19050">
                <a:spAutoFit/>
              </a:bodyPr>
              <a:lstStyle/>
              <a:p>
                <a:pPr>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numRef>
              <c:extLst>
                <c:ext xmlns:c15="http://schemas.microsoft.com/office/drawing/2012/chart" uri="{02D57815-91ED-43cb-92C2-25804820EDAC}">
                  <c15:fullRef>
                    <c15:sqref>'Historico MatriculaT Postgrado'!$E$6:$BJ$6</c15:sqref>
                  </c15:fullRef>
                </c:ext>
              </c:extLst>
              <c:f>('Historico MatriculaT Postgrado'!$E$6,'Historico MatriculaT Postgrado'!$G$6,'Historico MatriculaT Postgrado'!$I$6,'Historico MatriculaT Postgrado'!$K$6,'Historico MatriculaT Postgrado'!$M$6,'Historico MatriculaT Postgrado'!$O$6,'Historico MatriculaT Postgrado'!$Q$6,'Historico MatriculaT Postgrado'!$S$6,'Historico MatriculaT Postgrado'!$U$6,'Historico MatriculaT Postgrado'!$W$6,'Historico MatriculaT Postgrado'!$Y$6,'Historico MatriculaT Postgrado'!$AA$6,'Historico MatriculaT Postgrado'!$AC$6,'Historico MatriculaT Postgrado'!$AE$6,'Historico MatriculaT Postgrado'!$AG$6,'Historico MatriculaT Postgrado'!$AI$6,'Historico MatriculaT Postgrado'!$AK$6,'Historico MatriculaT Postgrado'!$AM$6,'Historico MatriculaT Postgrado'!$AO$6,'Historico MatriculaT Postgrado'!$AQ$6,'Historico MatriculaT Postgrado'!$AS$6,'Historico MatriculaT Postgrado'!$AU$6,'Historico MatriculaT Postgrado'!$AW$6,'Historico MatriculaT Postgrado'!$AY$6:$BE$6,'Historico MatriculaT Postgrado'!$BG$6,'Historico MatriculaT Postgrado'!$BI$6:$BJ$6)</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5">
                  <c:v>2017</c:v>
                </c:pt>
                <c:pt idx="27">
                  <c:v>2018</c:v>
                </c:pt>
                <c:pt idx="29">
                  <c:v>2019</c:v>
                </c:pt>
                <c:pt idx="30">
                  <c:v>2020</c:v>
                </c:pt>
                <c:pt idx="31">
                  <c:v>2021</c:v>
                </c:pt>
              </c:numCache>
            </c:numRef>
          </c:cat>
          <c:val>
            <c:numRef>
              <c:extLst>
                <c:ext xmlns:c15="http://schemas.microsoft.com/office/drawing/2012/chart" uri="{02D57815-91ED-43cb-92C2-25804820EDAC}">
                  <c15:fullRef>
                    <c15:sqref>'Historico MatriculaT Postgrado'!$C$109:$BJ$109</c15:sqref>
                  </c15:fullRef>
                </c:ext>
              </c:extLst>
              <c:f>('Historico MatriculaT Postgrado'!$C$109,'Historico MatriculaT Postgrado'!$E$109,'Historico MatriculaT Postgrado'!$G$109,'Historico MatriculaT Postgrado'!$I$109,'Historico MatriculaT Postgrado'!$K$109,'Historico MatriculaT Postgrado'!$M$109,'Historico MatriculaT Postgrado'!$O$109,'Historico MatriculaT Postgrado'!$Q$109,'Historico MatriculaT Postgrado'!$S$109,'Historico MatriculaT Postgrado'!$U$109,'Historico MatriculaT Postgrado'!$W$109,'Historico MatriculaT Postgrado'!$Y$109,'Historico MatriculaT Postgrado'!$AA$109,'Historico MatriculaT Postgrado'!$AC$109,'Historico MatriculaT Postgrado'!$AE$109,'Historico MatriculaT Postgrado'!$AG$109,'Historico MatriculaT Postgrado'!$AI$109,'Historico MatriculaT Postgrado'!$AK$109,'Historico MatriculaT Postgrado'!$AM$109,'Historico MatriculaT Postgrado'!$AO$109,'Historico MatriculaT Postgrado'!$AQ$109,'Historico MatriculaT Postgrado'!$AS$109,'Historico MatriculaT Postgrado'!$AU$109,'Historico MatriculaT Postgrado'!$AW$109:$BC$109,'Historico MatriculaT Postgrado'!$BE$109,'Historico MatriculaT Postgrado'!$BG$109:$BI$109)</c:f>
              <c:numCache>
                <c:formatCode>General</c:formatCode>
                <c:ptCount val="34"/>
                <c:pt idx="0">
                  <c:v>30</c:v>
                </c:pt>
                <c:pt idx="1">
                  <c:v>51</c:v>
                </c:pt>
                <c:pt idx="2">
                  <c:v>636</c:v>
                </c:pt>
                <c:pt idx="3">
                  <c:v>950</c:v>
                </c:pt>
                <c:pt idx="4">
                  <c:v>-549</c:v>
                </c:pt>
                <c:pt idx="5">
                  <c:v>182</c:v>
                </c:pt>
                <c:pt idx="6">
                  <c:v>-442</c:v>
                </c:pt>
                <c:pt idx="7">
                  <c:v>-498</c:v>
                </c:pt>
                <c:pt idx="8">
                  <c:v>-140</c:v>
                </c:pt>
                <c:pt idx="9">
                  <c:v>-55</c:v>
                </c:pt>
                <c:pt idx="10">
                  <c:v>56</c:v>
                </c:pt>
                <c:pt idx="11">
                  <c:v>151</c:v>
                </c:pt>
                <c:pt idx="12">
                  <c:v>220</c:v>
                </c:pt>
                <c:pt idx="13">
                  <c:v>280</c:v>
                </c:pt>
                <c:pt idx="14">
                  <c:v>62</c:v>
                </c:pt>
                <c:pt idx="15">
                  <c:v>390</c:v>
                </c:pt>
                <c:pt idx="16">
                  <c:v>121</c:v>
                </c:pt>
                <c:pt idx="17">
                  <c:v>-238</c:v>
                </c:pt>
                <c:pt idx="18">
                  <c:v>-397</c:v>
                </c:pt>
                <c:pt idx="19">
                  <c:v>-118</c:v>
                </c:pt>
                <c:pt idx="20">
                  <c:v>58</c:v>
                </c:pt>
                <c:pt idx="21">
                  <c:v>139</c:v>
                </c:pt>
                <c:pt idx="22">
                  <c:v>1151</c:v>
                </c:pt>
                <c:pt idx="23">
                  <c:v>306</c:v>
                </c:pt>
                <c:pt idx="25">
                  <c:v>43</c:v>
                </c:pt>
                <c:pt idx="27">
                  <c:v>484</c:v>
                </c:pt>
                <c:pt idx="29">
                  <c:v>-118</c:v>
                </c:pt>
                <c:pt idx="30">
                  <c:v>6</c:v>
                </c:pt>
                <c:pt idx="31">
                  <c:v>247</c:v>
                </c:pt>
                <c:pt idx="33">
                  <c:v>-2267</c:v>
                </c:pt>
              </c:numCache>
            </c:numRef>
          </c:val>
          <c:extLst>
            <c:ext xmlns:c15="http://schemas.microsoft.com/office/drawing/2012/chart" uri="{02D57815-91ED-43cb-92C2-25804820EDAC}">
              <c15:datalabelsRange>
                <c15:f>'Historico MatriculaT Postgrado'!$C$114:$BJ$114</c15:f>
                <c15:dlblRangeCache>
                  <c:ptCount val="60"/>
                  <c:pt idx="0">
                    <c:v>-0,26%</c:v>
                  </c:pt>
                  <c:pt idx="2">
                    <c:v>-0,65%</c:v>
                  </c:pt>
                  <c:pt idx="4">
                    <c:v>15,14%</c:v>
                  </c:pt>
                  <c:pt idx="6">
                    <c:v>26,76%</c:v>
                  </c:pt>
                  <c:pt idx="8">
                    <c:v>7,37%</c:v>
                  </c:pt>
                  <c:pt idx="10">
                    <c:v>7,15%</c:v>
                  </c:pt>
                  <c:pt idx="12">
                    <c:v>-3,94%</c:v>
                  </c:pt>
                  <c:pt idx="14">
                    <c:v>-7,81%</c:v>
                  </c:pt>
                  <c:pt idx="16">
                    <c:v>-5,12%</c:v>
                  </c:pt>
                  <c:pt idx="18">
                    <c:v>4,48%</c:v>
                  </c:pt>
                  <c:pt idx="20">
                    <c:v>8,38%</c:v>
                  </c:pt>
                  <c:pt idx="22">
                    <c:v>12,07%</c:v>
                  </c:pt>
                  <c:pt idx="24">
                    <c:v>7,84%</c:v>
                  </c:pt>
                  <c:pt idx="26">
                    <c:v>9,74%</c:v>
                  </c:pt>
                  <c:pt idx="28">
                    <c:v>2,95%</c:v>
                  </c:pt>
                  <c:pt idx="30">
                    <c:v>6,25%</c:v>
                  </c:pt>
                  <c:pt idx="32">
                    <c:v>7,05%</c:v>
                  </c:pt>
                  <c:pt idx="34">
                    <c:v>2,25%</c:v>
                  </c:pt>
                  <c:pt idx="36">
                    <c:v>3,96%</c:v>
                  </c:pt>
                  <c:pt idx="38">
                    <c:v>4,41%</c:v>
                  </c:pt>
                  <c:pt idx="40">
                    <c:v>1,64%</c:v>
                  </c:pt>
                  <c:pt idx="42">
                    <c:v>1,63%</c:v>
                  </c:pt>
                  <c:pt idx="44">
                    <c:v>20,76%</c:v>
                  </c:pt>
                  <c:pt idx="52">
                    <c:v>1,71%</c:v>
                  </c:pt>
                  <c:pt idx="56">
                    <c:v>5,31%</c:v>
                  </c:pt>
                  <c:pt idx="58">
                    <c:v>0,00%</c:v>
                  </c:pt>
                </c15:dlblRangeCache>
              </c15:datalabelsRange>
            </c:ext>
            <c:ext xmlns:c16="http://schemas.microsoft.com/office/drawing/2014/chart" uri="{C3380CC4-5D6E-409C-BE32-E72D297353CC}">
              <c16:uniqueId val="{0000001B-3E98-4F56-8485-36587FE475CB}"/>
            </c:ext>
          </c:extLst>
        </c:ser>
        <c:dLbls>
          <c:showLegendKey val="0"/>
          <c:showVal val="0"/>
          <c:showCatName val="0"/>
          <c:showSerName val="0"/>
          <c:showPercent val="0"/>
          <c:showBubbleSize val="0"/>
        </c:dLbls>
        <c:gapWidth val="150"/>
        <c:axId val="104002304"/>
        <c:axId val="104003840"/>
      </c:barChart>
      <c:lineChart>
        <c:grouping val="standard"/>
        <c:varyColors val="0"/>
        <c:ser>
          <c:idx val="1"/>
          <c:order val="1"/>
          <c:tx>
            <c:v> </c:v>
          </c:tx>
          <c:spPr>
            <a:ln w="38100" cap="rnd">
              <a:solidFill>
                <a:schemeClr val="accent5"/>
              </a:solidFill>
              <a:round/>
            </a:ln>
            <a:effectLst/>
          </c:spPr>
          <c:marker>
            <c:symbol val="none"/>
          </c:marker>
          <c:cat>
            <c:numRef>
              <c:extLst>
                <c:ext xmlns:c15="http://schemas.microsoft.com/office/drawing/2012/chart" uri="{02D57815-91ED-43cb-92C2-25804820EDAC}">
                  <c15:fullRef>
                    <c15:sqref>'Historico MatriculaT Postgrado'!$E$6:$BJ$6</c15:sqref>
                  </c15:fullRef>
                </c:ext>
              </c:extLst>
              <c:f>('Historico MatriculaT Postgrado'!$E$6,'Historico MatriculaT Postgrado'!$G$6,'Historico MatriculaT Postgrado'!$I$6,'Historico MatriculaT Postgrado'!$K$6,'Historico MatriculaT Postgrado'!$M$6,'Historico MatriculaT Postgrado'!$O$6,'Historico MatriculaT Postgrado'!$Q$6,'Historico MatriculaT Postgrado'!$S$6,'Historico MatriculaT Postgrado'!$U$6,'Historico MatriculaT Postgrado'!$W$6,'Historico MatriculaT Postgrado'!$Y$6,'Historico MatriculaT Postgrado'!$AA$6,'Historico MatriculaT Postgrado'!$AC$6,'Historico MatriculaT Postgrado'!$AE$6,'Historico MatriculaT Postgrado'!$AG$6,'Historico MatriculaT Postgrado'!$AI$6,'Historico MatriculaT Postgrado'!$AK$6,'Historico MatriculaT Postgrado'!$AM$6,'Historico MatriculaT Postgrado'!$AO$6,'Historico MatriculaT Postgrado'!$AQ$6,'Historico MatriculaT Postgrado'!$AS$6,'Historico MatriculaT Postgrado'!$AU$6,'Historico MatriculaT Postgrado'!$AW$6,'Historico MatriculaT Postgrado'!$AY$6:$BE$6,'Historico MatriculaT Postgrado'!$BG$6,'Historico MatriculaT Postgrado'!$BI$6:$BJ$6)</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5">
                  <c:v>2017</c:v>
                </c:pt>
                <c:pt idx="27">
                  <c:v>2018</c:v>
                </c:pt>
                <c:pt idx="29">
                  <c:v>2019</c:v>
                </c:pt>
                <c:pt idx="30">
                  <c:v>2020</c:v>
                </c:pt>
                <c:pt idx="31">
                  <c:v>2021</c:v>
                </c:pt>
              </c:numCache>
            </c:numRef>
          </c:cat>
          <c:val>
            <c:numRef>
              <c:extLst>
                <c:ext xmlns:c15="http://schemas.microsoft.com/office/drawing/2012/chart" uri="{02D57815-91ED-43cb-92C2-25804820EDAC}">
                  <c15:fullRef>
                    <c15:sqref>'Historico MatriculaT Postgrado'!$C$109:$BJ$109</c15:sqref>
                  </c15:fullRef>
                </c:ext>
              </c:extLst>
              <c:f>('Historico MatriculaT Postgrado'!$C$109,'Historico MatriculaT Postgrado'!$E$109,'Historico MatriculaT Postgrado'!$G$109,'Historico MatriculaT Postgrado'!$I$109,'Historico MatriculaT Postgrado'!$K$109,'Historico MatriculaT Postgrado'!$M$109,'Historico MatriculaT Postgrado'!$O$109,'Historico MatriculaT Postgrado'!$Q$109,'Historico MatriculaT Postgrado'!$S$109,'Historico MatriculaT Postgrado'!$U$109,'Historico MatriculaT Postgrado'!$W$109,'Historico MatriculaT Postgrado'!$Y$109,'Historico MatriculaT Postgrado'!$AA$109,'Historico MatriculaT Postgrado'!$AC$109,'Historico MatriculaT Postgrado'!$AE$109,'Historico MatriculaT Postgrado'!$AG$109,'Historico MatriculaT Postgrado'!$AI$109,'Historico MatriculaT Postgrado'!$AK$109,'Historico MatriculaT Postgrado'!$AM$109,'Historico MatriculaT Postgrado'!$AO$109,'Historico MatriculaT Postgrado'!$AQ$109,'Historico MatriculaT Postgrado'!$AS$109,'Historico MatriculaT Postgrado'!$AU$109,'Historico MatriculaT Postgrado'!$AW$109:$BC$109,'Historico MatriculaT Postgrado'!$BE$109,'Historico MatriculaT Postgrado'!$BG$109:$BI$109)</c:f>
              <c:numCache>
                <c:formatCode>General</c:formatCode>
                <c:ptCount val="34"/>
                <c:pt idx="0">
                  <c:v>30</c:v>
                </c:pt>
                <c:pt idx="1">
                  <c:v>51</c:v>
                </c:pt>
                <c:pt idx="2">
                  <c:v>636</c:v>
                </c:pt>
                <c:pt idx="3">
                  <c:v>950</c:v>
                </c:pt>
                <c:pt idx="4">
                  <c:v>-549</c:v>
                </c:pt>
                <c:pt idx="5">
                  <c:v>182</c:v>
                </c:pt>
                <c:pt idx="6">
                  <c:v>-442</c:v>
                </c:pt>
                <c:pt idx="7">
                  <c:v>-498</c:v>
                </c:pt>
                <c:pt idx="8">
                  <c:v>-140</c:v>
                </c:pt>
                <c:pt idx="9">
                  <c:v>-55</c:v>
                </c:pt>
                <c:pt idx="10">
                  <c:v>56</c:v>
                </c:pt>
                <c:pt idx="11">
                  <c:v>151</c:v>
                </c:pt>
                <c:pt idx="12">
                  <c:v>220</c:v>
                </c:pt>
                <c:pt idx="13">
                  <c:v>280</c:v>
                </c:pt>
                <c:pt idx="14">
                  <c:v>62</c:v>
                </c:pt>
                <c:pt idx="15">
                  <c:v>390</c:v>
                </c:pt>
                <c:pt idx="16">
                  <c:v>121</c:v>
                </c:pt>
                <c:pt idx="17">
                  <c:v>-238</c:v>
                </c:pt>
                <c:pt idx="18">
                  <c:v>-397</c:v>
                </c:pt>
                <c:pt idx="19">
                  <c:v>-118</c:v>
                </c:pt>
                <c:pt idx="20">
                  <c:v>58</c:v>
                </c:pt>
                <c:pt idx="21">
                  <c:v>139</c:v>
                </c:pt>
                <c:pt idx="22">
                  <c:v>1151</c:v>
                </c:pt>
                <c:pt idx="23">
                  <c:v>306</c:v>
                </c:pt>
                <c:pt idx="25">
                  <c:v>43</c:v>
                </c:pt>
                <c:pt idx="27">
                  <c:v>484</c:v>
                </c:pt>
                <c:pt idx="29">
                  <c:v>-118</c:v>
                </c:pt>
                <c:pt idx="30">
                  <c:v>6</c:v>
                </c:pt>
                <c:pt idx="31">
                  <c:v>247</c:v>
                </c:pt>
                <c:pt idx="33">
                  <c:v>-2267</c:v>
                </c:pt>
              </c:numCache>
            </c:numRef>
          </c:val>
          <c:smooth val="0"/>
          <c:extLst>
            <c:ext xmlns:c16="http://schemas.microsoft.com/office/drawing/2014/chart" uri="{C3380CC4-5D6E-409C-BE32-E72D297353CC}">
              <c16:uniqueId val="{0000001C-3E98-4F56-8485-36587FE475CB}"/>
            </c:ext>
          </c:extLst>
        </c:ser>
        <c:dLbls>
          <c:showLegendKey val="0"/>
          <c:showVal val="0"/>
          <c:showCatName val="0"/>
          <c:showSerName val="0"/>
          <c:showPercent val="0"/>
          <c:showBubbleSize val="0"/>
        </c:dLbls>
        <c:marker val="1"/>
        <c:smooth val="0"/>
        <c:axId val="104002304"/>
        <c:axId val="104003840"/>
      </c:lineChart>
      <c:catAx>
        <c:axId val="1040023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rgbClr val="C00000">
                <a:alpha val="97000"/>
              </a:srgbClr>
            </a:solidFill>
          </a:ln>
          <a:effectLst/>
        </c:spPr>
        <c:txPr>
          <a:bodyPr rot="-540000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4003840"/>
        <c:crosses val="autoZero"/>
        <c:auto val="1"/>
        <c:lblAlgn val="ctr"/>
        <c:lblOffset val="100"/>
        <c:noMultiLvlLbl val="0"/>
      </c:catAx>
      <c:valAx>
        <c:axId val="1040038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a:solidFill>
                <a:schemeClr val="tx1">
                  <a:lumMod val="15000"/>
                  <a:lumOff val="85000"/>
                </a:schemeClr>
              </a:solidFill>
            </a:ln>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4002304"/>
        <c:crosses val="autoZero"/>
        <c:crossBetween val="between"/>
      </c:valAx>
      <c:spPr>
        <a:noFill/>
        <a:ln cmpd="sng">
          <a:solidFill>
            <a:schemeClr val="tx1">
              <a:lumMod val="15000"/>
              <a:lumOff val="85000"/>
            </a:schemeClr>
          </a:solid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92046103317150507"/>
          <c:h val="0.84312530216719583"/>
        </c:manualLayout>
      </c:layout>
      <c:bar3DChart>
        <c:barDir val="col"/>
        <c:grouping val="clustered"/>
        <c:varyColors val="0"/>
        <c:ser>
          <c:idx val="0"/>
          <c:order val="0"/>
          <c:tx>
            <c:v>Semestre A</c:v>
          </c:tx>
          <c:spPr>
            <a:solidFill>
              <a:schemeClr val="accent6"/>
            </a:solidFill>
            <a:ln>
              <a:noFill/>
            </a:ln>
            <a:effectLst/>
            <a:sp3d/>
          </c:spPr>
          <c:invertIfNegative val="0"/>
          <c:dLbls>
            <c:dLbl>
              <c:idx val="0"/>
              <c:layout>
                <c:manualLayout>
                  <c:x val="-1.1778561922914227E-3"/>
                  <c:y val="4.01922236784622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14F-474B-810C-ABE1AC5D473B}"/>
                </c:ext>
              </c:extLst>
            </c:dLbl>
            <c:dLbl>
              <c:idx val="1"/>
              <c:layout>
                <c:manualLayout>
                  <c:x val="-4.3187561477623306E-17"/>
                  <c:y val="3.84447356924421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14F-474B-810C-ABE1AC5D473B}"/>
                </c:ext>
              </c:extLst>
            </c:dLbl>
            <c:dLbl>
              <c:idx val="2"/>
              <c:layout>
                <c:manualLayout>
                  <c:x val="1.1778561922914227E-3"/>
                  <c:y val="3.84447356924421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14F-474B-810C-ABE1AC5D473B}"/>
                </c:ext>
              </c:extLst>
            </c:dLbl>
            <c:dLbl>
              <c:idx val="3"/>
              <c:layout>
                <c:manualLayout>
                  <c:x val="1.1778561922914227E-3"/>
                  <c:y val="2.79598077763215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14F-474B-810C-ABE1AC5D473B}"/>
                </c:ext>
              </c:extLst>
            </c:dLbl>
            <c:dLbl>
              <c:idx val="4"/>
              <c:layout>
                <c:manualLayout>
                  <c:x val="-1.7275024591049323E-16"/>
                  <c:y val="3.6697247706422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14F-474B-810C-ABE1AC5D473B}"/>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'A. Docentes Dedicacion '!$C$6:$G$7</c:f>
              <c:multiLvlStrCache>
                <c:ptCount val="5"/>
                <c:lvl>
                  <c:pt idx="0">
                    <c:v>Tiempo Completo</c:v>
                  </c:pt>
                  <c:pt idx="1">
                    <c:v>Medio Tiempo</c:v>
                  </c:pt>
                  <c:pt idx="2">
                    <c:v>Tiempo Completo</c:v>
                  </c:pt>
                  <c:pt idx="3">
                    <c:v>Medio Tiempo</c:v>
                  </c:pt>
                </c:lvl>
                <c:lvl>
                  <c:pt idx="0">
                    <c:v>DOCENTES DE PLANTA</c:v>
                  </c:pt>
                  <c:pt idx="2">
                    <c:v>OCASIONALES</c:v>
                  </c:pt>
                  <c:pt idx="4">
                    <c:v>CATEDRÁTICOS</c:v>
                  </c:pt>
                </c:lvl>
              </c:multiLvlStrCache>
            </c:multiLvlStrRef>
          </c:cat>
          <c:val>
            <c:numRef>
              <c:f>'A. Docentes Dedicacion '!$C$42:$G$42</c:f>
              <c:numCache>
                <c:formatCode>#,##0</c:formatCode>
                <c:ptCount val="5"/>
                <c:pt idx="0">
                  <c:v>257</c:v>
                </c:pt>
                <c:pt idx="1">
                  <c:v>44</c:v>
                </c:pt>
                <c:pt idx="2">
                  <c:v>64</c:v>
                </c:pt>
                <c:pt idx="3">
                  <c:v>2</c:v>
                </c:pt>
                <c:pt idx="4">
                  <c:v>644</c:v>
                </c:pt>
              </c:numCache>
            </c:numRef>
          </c:val>
          <c:extLst>
            <c:ext xmlns:c16="http://schemas.microsoft.com/office/drawing/2014/chart" uri="{C3380CC4-5D6E-409C-BE32-E72D297353CC}">
              <c16:uniqueId val="{0000001B-765B-4A2A-A110-B1B09B30C91E}"/>
            </c:ext>
          </c:extLst>
        </c:ser>
        <c:ser>
          <c:idx val="1"/>
          <c:order val="1"/>
          <c:tx>
            <c:v>Semestre B</c:v>
          </c:tx>
          <c:spPr>
            <a:solidFill>
              <a:schemeClr val="accent5"/>
            </a:solidFill>
            <a:ln>
              <a:noFill/>
            </a:ln>
            <a:effectLst/>
            <a:sp3d/>
          </c:spPr>
          <c:invertIfNegative val="0"/>
          <c:dLbls>
            <c:dLbl>
              <c:idx val="0"/>
              <c:layout>
                <c:manualLayout>
                  <c:x val="2.1593780738811653E-17"/>
                  <c:y val="4.01922236784622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14F-474B-810C-ABE1AC5D473B}"/>
                </c:ext>
              </c:extLst>
            </c:dLbl>
            <c:dLbl>
              <c:idx val="1"/>
              <c:layout>
                <c:manualLayout>
                  <c:x val="-3.5335685768743113E-3"/>
                  <c:y val="3.66972477064218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14F-474B-810C-ABE1AC5D473B}"/>
                </c:ext>
              </c:extLst>
            </c:dLbl>
            <c:dLbl>
              <c:idx val="2"/>
              <c:layout>
                <c:manualLayout>
                  <c:x val="7.06713715374845E-3"/>
                  <c:y val="1.57273918741808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14F-474B-810C-ABE1AC5D473B}"/>
                </c:ext>
              </c:extLst>
            </c:dLbl>
            <c:dLbl>
              <c:idx val="3"/>
              <c:layout>
                <c:manualLayout>
                  <c:x val="8.2449933460400464E-3"/>
                  <c:y val="5.242463958060288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14F-474B-810C-ABE1AC5D473B}"/>
                </c:ext>
              </c:extLst>
            </c:dLbl>
            <c:dLbl>
              <c:idx val="4"/>
              <c:layout>
                <c:manualLayout>
                  <c:x val="2.3557123845826728E-3"/>
                  <c:y val="3.84447356924421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14F-474B-810C-ABE1AC5D473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'A. Docentes Dedicacion '!$C$6:$G$7</c:f>
              <c:multiLvlStrCache>
                <c:ptCount val="5"/>
                <c:lvl>
                  <c:pt idx="0">
                    <c:v>Tiempo Completo</c:v>
                  </c:pt>
                  <c:pt idx="1">
                    <c:v>Medio Tiempo</c:v>
                  </c:pt>
                  <c:pt idx="2">
                    <c:v>Tiempo Completo</c:v>
                  </c:pt>
                  <c:pt idx="3">
                    <c:v>Medio Tiempo</c:v>
                  </c:pt>
                </c:lvl>
                <c:lvl>
                  <c:pt idx="0">
                    <c:v>DOCENTES DE PLANTA</c:v>
                  </c:pt>
                  <c:pt idx="2">
                    <c:v>OCASIONALES</c:v>
                  </c:pt>
                  <c:pt idx="4">
                    <c:v>CATEDRÁTICOS</c:v>
                  </c:pt>
                </c:lvl>
              </c:multiLvlStrCache>
            </c:multiLvlStrRef>
          </c:cat>
          <c:val>
            <c:numRef>
              <c:f>'B. Docentes Dedicacion'!$C$42:$G$42</c:f>
              <c:numCache>
                <c:formatCode>#,##0</c:formatCode>
                <c:ptCount val="5"/>
                <c:pt idx="0">
                  <c:v>252</c:v>
                </c:pt>
                <c:pt idx="1">
                  <c:v>46</c:v>
                </c:pt>
                <c:pt idx="2">
                  <c:v>55</c:v>
                </c:pt>
                <c:pt idx="3">
                  <c:v>3</c:v>
                </c:pt>
                <c:pt idx="4">
                  <c:v>657</c:v>
                </c:pt>
              </c:numCache>
            </c:numRef>
          </c:val>
          <c:extLst>
            <c:ext xmlns:c16="http://schemas.microsoft.com/office/drawing/2014/chart" uri="{C3380CC4-5D6E-409C-BE32-E72D297353CC}">
              <c16:uniqueId val="{0000001D-765B-4A2A-A110-B1B09B30C91E}"/>
            </c:ext>
          </c:extLst>
        </c:ser>
        <c:dLbls>
          <c:showLegendKey val="0"/>
          <c:showVal val="1"/>
          <c:showCatName val="0"/>
          <c:showSerName val="0"/>
          <c:showPercent val="0"/>
          <c:showBubbleSize val="0"/>
        </c:dLbls>
        <c:gapWidth val="150"/>
        <c:shape val="box"/>
        <c:axId val="104092032"/>
        <c:axId val="104093568"/>
        <c:axId val="0"/>
      </c:bar3DChart>
      <c:catAx>
        <c:axId val="104092032"/>
        <c:scaling>
          <c:orientation val="minMax"/>
        </c:scaling>
        <c:delete val="0"/>
        <c:axPos val="b"/>
        <c:numFmt formatCode="General"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4093568"/>
        <c:crosses val="autoZero"/>
        <c:auto val="1"/>
        <c:lblAlgn val="ctr"/>
        <c:lblOffset val="100"/>
        <c:noMultiLvlLbl val="0"/>
      </c:catAx>
      <c:valAx>
        <c:axId val="10409356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4092032"/>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w="6350" cap="flat" cmpd="sng" algn="ctr">
          <a:noFill/>
          <a:prstDash val="solid"/>
          <a:round/>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92046103317150507"/>
          <c:h val="0.84312530216719583"/>
        </c:manualLayout>
      </c:layout>
      <c:bar3DChart>
        <c:barDir val="col"/>
        <c:grouping val="clustered"/>
        <c:varyColors val="0"/>
        <c:ser>
          <c:idx val="0"/>
          <c:order val="0"/>
          <c:tx>
            <c:v>Semestre A</c:v>
          </c:tx>
          <c:spPr>
            <a:solidFill>
              <a:schemeClr val="accent1"/>
            </a:solidFill>
            <a:ln>
              <a:noFill/>
            </a:ln>
            <a:effectLst/>
            <a:sp3d/>
          </c:spPr>
          <c:invertIfNegative val="0"/>
          <c:dLbls>
            <c:dLbl>
              <c:idx val="0"/>
              <c:layout>
                <c:manualLayout>
                  <c:x val="-1.2956418115205672E-2"/>
                  <c:y val="-2.27173438182613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72-4B90-93CD-2FF66236E226}"/>
                </c:ext>
              </c:extLst>
            </c:dLbl>
            <c:dLbl>
              <c:idx val="1"/>
              <c:layout>
                <c:manualLayout>
                  <c:x val="-2.2379267653537076E-2"/>
                  <c:y val="-2.2717275019521643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layout>
                    <c:manualLayout>
                      <c:w val="2.671377844116947E-2"/>
                      <c:h val="3.8418592171391409E-2"/>
                    </c:manualLayout>
                  </c15:layout>
                </c:ext>
                <c:ext xmlns:c16="http://schemas.microsoft.com/office/drawing/2014/chart" uri="{C3380CC4-5D6E-409C-BE32-E72D297353CC}">
                  <c16:uniqueId val="{00000000-F772-4B90-93CD-2FF66236E226}"/>
                </c:ext>
              </c:extLst>
            </c:dLbl>
            <c:dLbl>
              <c:idx val="2"/>
              <c:layout>
                <c:manualLayout>
                  <c:x val="-2.2379267653537118E-2"/>
                  <c:y val="-3.14547837483617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72-4B90-93CD-2FF66236E226}"/>
                </c:ext>
              </c:extLst>
            </c:dLbl>
            <c:dLbl>
              <c:idx val="3"/>
              <c:layout>
                <c:manualLayout>
                  <c:x val="-1.6489986692079919E-2"/>
                  <c:y val="-3.14547837483617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72-4B90-93CD-2FF66236E2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'A. Docentes Titulo'!$F$7:$I$7</c:f>
              <c:strCache>
                <c:ptCount val="4"/>
                <c:pt idx="0">
                  <c:v>DOCTOR</c:v>
                </c:pt>
                <c:pt idx="1">
                  <c:v>MAGISTER</c:v>
                </c:pt>
                <c:pt idx="2">
                  <c:v>ESPECIALISTA</c:v>
                </c:pt>
                <c:pt idx="3">
                  <c:v>UNIVERSITARIO</c:v>
                </c:pt>
              </c:strCache>
            </c:strRef>
          </c:cat>
          <c:val>
            <c:numRef>
              <c:f>'A. Docentes Titulo'!$F$41:$I$41</c:f>
              <c:numCache>
                <c:formatCode>#,##0</c:formatCode>
                <c:ptCount val="4"/>
                <c:pt idx="0">
                  <c:v>74</c:v>
                </c:pt>
                <c:pt idx="1">
                  <c:v>181</c:v>
                </c:pt>
                <c:pt idx="2">
                  <c:v>85</c:v>
                </c:pt>
                <c:pt idx="3" formatCode="General">
                  <c:v>4</c:v>
                </c:pt>
              </c:numCache>
            </c:numRef>
          </c:val>
          <c:extLst>
            <c:ext xmlns:c16="http://schemas.microsoft.com/office/drawing/2014/chart" uri="{C3380CC4-5D6E-409C-BE32-E72D297353CC}">
              <c16:uniqueId val="{0000000D-5F8C-4D31-9908-9AF190BA6721}"/>
            </c:ext>
          </c:extLst>
        </c:ser>
        <c:ser>
          <c:idx val="1"/>
          <c:order val="1"/>
          <c:tx>
            <c:v>Semestre B</c:v>
          </c:tx>
          <c:spPr>
            <a:solidFill>
              <a:schemeClr val="accent2"/>
            </a:solidFill>
            <a:ln>
              <a:noFill/>
            </a:ln>
            <a:effectLst/>
            <a:sp3d/>
          </c:spPr>
          <c:invertIfNegative val="0"/>
          <c:dLbls>
            <c:dLbl>
              <c:idx val="0"/>
              <c:layout>
                <c:manualLayout>
                  <c:x val="2.8268548614994102E-2"/>
                  <c:y val="-2.09698558322411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72-4B90-93CD-2FF66236E226}"/>
                </c:ext>
              </c:extLst>
            </c:dLbl>
            <c:dLbl>
              <c:idx val="1"/>
              <c:layout>
                <c:manualLayout>
                  <c:x val="2.8268548614994147E-2"/>
                  <c:y val="-2.79598077763215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72-4B90-93CD-2FF66236E226}"/>
                </c:ext>
              </c:extLst>
            </c:dLbl>
            <c:dLbl>
              <c:idx val="2"/>
              <c:layout>
                <c:manualLayout>
                  <c:x val="2.826854861499406E-2"/>
                  <c:y val="-2.62123197903015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72-4B90-93CD-2FF66236E226}"/>
                </c:ext>
              </c:extLst>
            </c:dLbl>
            <c:dLbl>
              <c:idx val="3"/>
              <c:layout>
                <c:manualLayout>
                  <c:x val="2.4734980038119879E-2"/>
                  <c:y val="-2.79598077763215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772-4B90-93CD-2FF66236E2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'A. Docentes Titulo'!$F$7:$I$7</c:f>
              <c:strCache>
                <c:ptCount val="4"/>
                <c:pt idx="0">
                  <c:v>DOCTOR</c:v>
                </c:pt>
                <c:pt idx="1">
                  <c:v>MAGISTER</c:v>
                </c:pt>
                <c:pt idx="2">
                  <c:v>ESPECIALISTA</c:v>
                </c:pt>
                <c:pt idx="3">
                  <c:v>UNIVERSITARIO</c:v>
                </c:pt>
              </c:strCache>
            </c:strRef>
          </c:cat>
          <c:val>
            <c:numRef>
              <c:f>'B. Docentes Titulo'!$F$39:$I$39</c:f>
              <c:numCache>
                <c:formatCode>#,##0</c:formatCode>
                <c:ptCount val="4"/>
                <c:pt idx="0">
                  <c:v>81</c:v>
                </c:pt>
                <c:pt idx="1">
                  <c:v>190</c:v>
                </c:pt>
                <c:pt idx="2">
                  <c:v>82</c:v>
                </c:pt>
                <c:pt idx="3">
                  <c:v>3</c:v>
                </c:pt>
              </c:numCache>
            </c:numRef>
          </c:val>
          <c:extLst>
            <c:ext xmlns:c16="http://schemas.microsoft.com/office/drawing/2014/chart" uri="{C3380CC4-5D6E-409C-BE32-E72D297353CC}">
              <c16:uniqueId val="{0000000E-5F8C-4D31-9908-9AF190BA6721}"/>
            </c:ext>
          </c:extLst>
        </c:ser>
        <c:dLbls>
          <c:showLegendKey val="0"/>
          <c:showVal val="1"/>
          <c:showCatName val="0"/>
          <c:showSerName val="0"/>
          <c:showPercent val="0"/>
          <c:showBubbleSize val="0"/>
        </c:dLbls>
        <c:gapWidth val="150"/>
        <c:shape val="box"/>
        <c:axId val="104252160"/>
        <c:axId val="104253696"/>
        <c:axId val="0"/>
      </c:bar3DChart>
      <c:catAx>
        <c:axId val="104252160"/>
        <c:scaling>
          <c:orientation val="minMax"/>
        </c:scaling>
        <c:delete val="0"/>
        <c:axPos val="b"/>
        <c:numFmt formatCode="General" sourceLinked="1"/>
        <c:majorTickMark val="none"/>
        <c:minorTickMark val="none"/>
        <c:tickLblPos val="nextTo"/>
        <c:spPr>
          <a:noFill/>
          <a:ln w="6350" cap="flat" cmpd="sng" algn="ctr">
            <a:noFill/>
            <a:prstDash val="solid"/>
            <a:round/>
          </a:ln>
          <a:effectLst/>
        </c:spPr>
        <c:txPr>
          <a:bodyPr rot="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4253696"/>
        <c:crosses val="autoZero"/>
        <c:auto val="1"/>
        <c:lblAlgn val="ctr"/>
        <c:lblOffset val="100"/>
        <c:noMultiLvlLbl val="0"/>
      </c:catAx>
      <c:valAx>
        <c:axId val="104253696"/>
        <c:scaling>
          <c:orientation val="minMax"/>
        </c:scaling>
        <c:delete val="0"/>
        <c:axPos val="l"/>
        <c:majorGridlines>
          <c:spPr>
            <a:ln w="9525" cap="flat" cmpd="sng" algn="ctr">
              <a:solidFill>
                <a:schemeClr val="tx1">
                  <a:lumMod val="15000"/>
                  <a:lumOff val="85000"/>
                </a:schemeClr>
              </a:solidFill>
              <a:prstDash val="solid"/>
              <a:round/>
            </a:ln>
            <a:effectLst/>
          </c:spPr>
        </c:majorGridlines>
        <c:minorGridlines>
          <c:spPr>
            <a:ln w="9525" cap="flat" cmpd="sng" algn="ctr">
              <a:solidFill>
                <a:schemeClr val="tx1">
                  <a:lumMod val="5000"/>
                  <a:lumOff val="95000"/>
                </a:schemeClr>
              </a:solidFill>
              <a:prstDash val="solid"/>
              <a:round/>
            </a:ln>
            <a:effectLst/>
          </c:spPr>
        </c:minorGridlines>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4252160"/>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92046103317150507"/>
          <c:h val="0.84312530216719583"/>
        </c:manualLayout>
      </c:layout>
      <c:bar3DChart>
        <c:barDir val="col"/>
        <c:grouping val="clustered"/>
        <c:varyColors val="0"/>
        <c:ser>
          <c:idx val="0"/>
          <c:order val="0"/>
          <c:tx>
            <c:v>Semestre A</c:v>
          </c:tx>
          <c:spPr>
            <a:solidFill>
              <a:schemeClr val="accent6"/>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 Docentes Categoria'!$F$7:$I$7</c:f>
              <c:strCache>
                <c:ptCount val="4"/>
                <c:pt idx="0">
                  <c:v>TITULAR</c:v>
                </c:pt>
                <c:pt idx="1">
                  <c:v>ASOCIADO</c:v>
                </c:pt>
                <c:pt idx="2">
                  <c:v>ASISTENTE</c:v>
                </c:pt>
                <c:pt idx="3">
                  <c:v>AUXILIAR</c:v>
                </c:pt>
              </c:strCache>
            </c:strRef>
          </c:cat>
          <c:val>
            <c:numRef>
              <c:f>'A. Docentes Categoria'!$F$41:$I$41</c:f>
              <c:numCache>
                <c:formatCode>#,##0</c:formatCode>
                <c:ptCount val="4"/>
                <c:pt idx="0">
                  <c:v>74</c:v>
                </c:pt>
                <c:pt idx="1">
                  <c:v>85</c:v>
                </c:pt>
                <c:pt idx="2">
                  <c:v>186</c:v>
                </c:pt>
                <c:pt idx="3">
                  <c:v>22</c:v>
                </c:pt>
              </c:numCache>
            </c:numRef>
          </c:val>
          <c:extLst>
            <c:ext xmlns:c16="http://schemas.microsoft.com/office/drawing/2014/chart" uri="{C3380CC4-5D6E-409C-BE32-E72D297353CC}">
              <c16:uniqueId val="{00000006-B942-4D11-B0D9-D00D96083B53}"/>
            </c:ext>
          </c:extLst>
        </c:ser>
        <c:ser>
          <c:idx val="1"/>
          <c:order val="1"/>
          <c:tx>
            <c:v>Semestre B</c:v>
          </c:tx>
          <c:spPr>
            <a:solidFill>
              <a:schemeClr val="accent5"/>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 Docentes Categoria'!$F$7:$I$7</c:f>
              <c:strCache>
                <c:ptCount val="4"/>
                <c:pt idx="0">
                  <c:v>TITULAR</c:v>
                </c:pt>
                <c:pt idx="1">
                  <c:v>ASOCIADO</c:v>
                </c:pt>
                <c:pt idx="2">
                  <c:v>ASISTENTE</c:v>
                </c:pt>
                <c:pt idx="3">
                  <c:v>AUXILIAR</c:v>
                </c:pt>
              </c:strCache>
            </c:strRef>
          </c:cat>
          <c:val>
            <c:numRef>
              <c:f>'B. Docentes Categoria'!$F$39:$I$39</c:f>
              <c:numCache>
                <c:formatCode>General</c:formatCode>
                <c:ptCount val="4"/>
                <c:pt idx="0">
                  <c:v>252</c:v>
                </c:pt>
                <c:pt idx="1">
                  <c:v>46</c:v>
                </c:pt>
                <c:pt idx="2">
                  <c:v>55</c:v>
                </c:pt>
                <c:pt idx="3">
                  <c:v>3</c:v>
                </c:pt>
              </c:numCache>
            </c:numRef>
          </c:val>
          <c:extLst>
            <c:ext xmlns:c16="http://schemas.microsoft.com/office/drawing/2014/chart" uri="{C3380CC4-5D6E-409C-BE32-E72D297353CC}">
              <c16:uniqueId val="{00000007-B942-4D11-B0D9-D00D96083B53}"/>
            </c:ext>
          </c:extLst>
        </c:ser>
        <c:dLbls>
          <c:showLegendKey val="0"/>
          <c:showVal val="1"/>
          <c:showCatName val="0"/>
          <c:showSerName val="0"/>
          <c:showPercent val="0"/>
          <c:showBubbleSize val="0"/>
        </c:dLbls>
        <c:gapWidth val="150"/>
        <c:shape val="box"/>
        <c:axId val="44646784"/>
        <c:axId val="44648320"/>
        <c:axId val="0"/>
      </c:bar3DChart>
      <c:catAx>
        <c:axId val="44646784"/>
        <c:scaling>
          <c:orientation val="minMax"/>
        </c:scaling>
        <c:delete val="0"/>
        <c:axPos val="b"/>
        <c:numFmt formatCode="General"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44648320"/>
        <c:crosses val="autoZero"/>
        <c:auto val="1"/>
        <c:lblAlgn val="ctr"/>
        <c:lblOffset val="100"/>
        <c:noMultiLvlLbl val="0"/>
      </c:catAx>
      <c:valAx>
        <c:axId val="446483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646784"/>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92046103317150507"/>
          <c:h val="0.84312530216719583"/>
        </c:manualLayout>
      </c:layout>
      <c:bar3DChart>
        <c:barDir val="col"/>
        <c:grouping val="clustered"/>
        <c:varyColors val="0"/>
        <c:ser>
          <c:idx val="0"/>
          <c:order val="0"/>
          <c:tx>
            <c:v>Semestre A</c:v>
          </c:tx>
          <c:spPr>
            <a:solidFill>
              <a:schemeClr val="accent6"/>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 Docentes Genero'!$F$7:$G$7</c:f>
              <c:strCache>
                <c:ptCount val="2"/>
                <c:pt idx="0">
                  <c:v>HOMBRES</c:v>
                </c:pt>
                <c:pt idx="1">
                  <c:v>MUJERES</c:v>
                </c:pt>
              </c:strCache>
            </c:strRef>
          </c:cat>
          <c:val>
            <c:numRef>
              <c:f>'A. Docentes Genero'!$F$41:$G$41</c:f>
              <c:numCache>
                <c:formatCode>General</c:formatCode>
                <c:ptCount val="2"/>
                <c:pt idx="0">
                  <c:v>263</c:v>
                </c:pt>
                <c:pt idx="1">
                  <c:v>104</c:v>
                </c:pt>
              </c:numCache>
            </c:numRef>
          </c:val>
          <c:extLst>
            <c:ext xmlns:c16="http://schemas.microsoft.com/office/drawing/2014/chart" uri="{C3380CC4-5D6E-409C-BE32-E72D297353CC}">
              <c16:uniqueId val="{00000002-E5EA-4949-9746-52E3C17D6C0C}"/>
            </c:ext>
          </c:extLst>
        </c:ser>
        <c:ser>
          <c:idx val="1"/>
          <c:order val="1"/>
          <c:tx>
            <c:v>Semestre B</c:v>
          </c:tx>
          <c:spPr>
            <a:solidFill>
              <a:schemeClr val="accent5"/>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 Docentes Genero'!$F$7:$G$7</c:f>
              <c:strCache>
                <c:ptCount val="2"/>
                <c:pt idx="0">
                  <c:v>HOMBRES</c:v>
                </c:pt>
                <c:pt idx="1">
                  <c:v>MUJERES</c:v>
                </c:pt>
              </c:strCache>
            </c:strRef>
          </c:cat>
          <c:val>
            <c:numRef>
              <c:f>'B. Docentes Genero'!$F$39:$G$39</c:f>
              <c:numCache>
                <c:formatCode>General</c:formatCode>
                <c:ptCount val="2"/>
                <c:pt idx="0">
                  <c:v>253</c:v>
                </c:pt>
                <c:pt idx="1">
                  <c:v>103</c:v>
                </c:pt>
              </c:numCache>
            </c:numRef>
          </c:val>
          <c:extLst>
            <c:ext xmlns:c16="http://schemas.microsoft.com/office/drawing/2014/chart" uri="{C3380CC4-5D6E-409C-BE32-E72D297353CC}">
              <c16:uniqueId val="{00000003-E5EA-4949-9746-52E3C17D6C0C}"/>
            </c:ext>
          </c:extLst>
        </c:ser>
        <c:dLbls>
          <c:showLegendKey val="0"/>
          <c:showVal val="1"/>
          <c:showCatName val="0"/>
          <c:showSerName val="0"/>
          <c:showPercent val="0"/>
          <c:showBubbleSize val="0"/>
        </c:dLbls>
        <c:gapWidth val="150"/>
        <c:shape val="box"/>
        <c:axId val="106663936"/>
        <c:axId val="106665472"/>
        <c:axId val="0"/>
      </c:bar3DChart>
      <c:catAx>
        <c:axId val="106663936"/>
        <c:scaling>
          <c:orientation val="minMax"/>
        </c:scaling>
        <c:delete val="0"/>
        <c:axPos val="b"/>
        <c:numFmt formatCode="General"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6665472"/>
        <c:crosses val="autoZero"/>
        <c:auto val="1"/>
        <c:lblAlgn val="ctr"/>
        <c:lblOffset val="100"/>
        <c:noMultiLvlLbl val="0"/>
      </c:catAx>
      <c:valAx>
        <c:axId val="10666547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6663936"/>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EgresadoGraduadoPostgraGenero!$D$7</c:f>
              <c:strCache>
                <c:ptCount val="1"/>
                <c:pt idx="0">
                  <c:v>SEMESTRE I</c:v>
                </c:pt>
              </c:strCache>
            </c:strRef>
          </c:tx>
          <c:spPr>
            <a:solidFill>
              <a:schemeClr val="accent1">
                <a:lumMod val="60000"/>
                <a:lumOff val="40000"/>
              </a:schemeClr>
            </a:solidFill>
            <a:ln>
              <a:noFill/>
            </a:ln>
            <a:effectLst>
              <a:outerShdw blurRad="57150" dist="19050" dir="5400000" algn="ctr" rotWithShape="0">
                <a:srgbClr val="000000">
                  <a:alpha val="63000"/>
                </a:srgbClr>
              </a:outerShdw>
            </a:effectLst>
            <a:sp3d/>
          </c:spPr>
          <c:invertIfNegative val="0"/>
          <c:dLbls>
            <c:dLbl>
              <c:idx val="0"/>
              <c:layout>
                <c:manualLayout>
                  <c:x val="0"/>
                  <c:y val="0.17385076431366731"/>
                </c:manualLayout>
              </c:layout>
              <c:tx>
                <c:rich>
                  <a:bodyPr/>
                  <a:lstStyle/>
                  <a:p>
                    <a:fld id="{EBD97D67-846E-45E8-A847-0C23D0BEB78F}" type="CELLRANGE">
                      <a:rPr lang="en-US" baseline="0"/>
                      <a:pPr/>
                      <a:t>[CELLRANGE]</a:t>
                    </a:fld>
                    <a:r>
                      <a:rPr lang="en-US" baseline="0"/>
                      <a:t>
</a:t>
                    </a:r>
                    <a:fld id="{8F360314-E519-42F4-A177-80F00B14427F}" type="SERIESNAME">
                      <a:rPr lang="en-US" baseline="0"/>
                      <a:pPr/>
                      <a:t>[NOMBRE DE LA SERIE]</a:t>
                    </a:fld>
                    <a:r>
                      <a:rPr lang="en-US" baseline="0"/>
                      <a:t>
</a:t>
                    </a:r>
                    <a:fld id="{203E2FC7-42D3-4E84-8A3E-ACB99FF1F489}" type="VALUE">
                      <a:rPr lang="en-US" baseline="0"/>
                      <a:pPr/>
                      <a:t>[VALOR]</a:t>
                    </a:fld>
                    <a:endParaRPr lang="en-US" baseline="0"/>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612-465C-9502-0BC5AD65CEE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1"/>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EgresadoGraduadoPostgraGenero!$C$6</c:f>
              <c:strCache>
                <c:ptCount val="1"/>
                <c:pt idx="0">
                  <c:v>EGRESADOS 2021</c:v>
                </c:pt>
              </c:strCache>
            </c:strRef>
          </c:cat>
          <c:val>
            <c:numRef>
              <c:f>EgresadoGraduadoPostgraGenero!$D$56</c:f>
              <c:numCache>
                <c:formatCode>General</c:formatCode>
                <c:ptCount val="1"/>
                <c:pt idx="0">
                  <c:v>141</c:v>
                </c:pt>
              </c:numCache>
            </c:numRef>
          </c:val>
          <c:extLst>
            <c:ext xmlns:c15="http://schemas.microsoft.com/office/drawing/2012/chart" uri="{02D57815-91ED-43cb-92C2-25804820EDAC}">
              <c15:datalabelsRange>
                <c15:f>EgresadoGraduadoPostgraGenero!$D$57</c15:f>
                <c15:dlblRangeCache>
                  <c:ptCount val="1"/>
                  <c:pt idx="0">
                    <c:v>24,0%</c:v>
                  </c:pt>
                </c15:dlblRangeCache>
              </c15:datalabelsRange>
            </c:ext>
            <c:ext xmlns:c16="http://schemas.microsoft.com/office/drawing/2014/chart" uri="{C3380CC4-5D6E-409C-BE32-E72D297353CC}">
              <c16:uniqueId val="{00000001-9612-465C-9502-0BC5AD65CEE6}"/>
            </c:ext>
          </c:extLst>
        </c:ser>
        <c:ser>
          <c:idx val="2"/>
          <c:order val="2"/>
          <c:tx>
            <c:strRef>
              <c:f>EgresadoGraduadoPostgraGenero!$F$7</c:f>
              <c:strCache>
                <c:ptCount val="1"/>
                <c:pt idx="0">
                  <c:v>SEMESTRE II</c:v>
                </c:pt>
              </c:strCache>
            </c:strRef>
          </c:tx>
          <c:spPr>
            <a:solidFill>
              <a:schemeClr val="accent4">
                <a:lumMod val="60000"/>
                <a:lumOff val="40000"/>
              </a:schemeClr>
            </a:solidFill>
            <a:ln>
              <a:noFill/>
            </a:ln>
            <a:effectLst>
              <a:outerShdw blurRad="57150" dist="19050" dir="5400000" algn="ctr" rotWithShape="0">
                <a:srgbClr val="000000">
                  <a:alpha val="63000"/>
                </a:srgbClr>
              </a:outerShdw>
            </a:effectLst>
            <a:sp3d/>
          </c:spPr>
          <c:invertIfNegative val="0"/>
          <c:dLbls>
            <c:dLbl>
              <c:idx val="0"/>
              <c:layout>
                <c:manualLayout>
                  <c:x val="-1.8773119022166568E-3"/>
                  <c:y val="0.15327477346013396"/>
                </c:manualLayout>
              </c:layout>
              <c:tx>
                <c:rich>
                  <a:bodyPr/>
                  <a:lstStyle/>
                  <a:p>
                    <a:fld id="{A5C5636D-6313-4E58-A002-47D13414B373}" type="CELLRANGE">
                      <a:rPr lang="en-US" baseline="0"/>
                      <a:pPr/>
                      <a:t>[CELLRANGE]</a:t>
                    </a:fld>
                    <a:r>
                      <a:rPr lang="en-US" baseline="0"/>
                      <a:t>
</a:t>
                    </a:r>
                    <a:fld id="{C750BC9A-2056-4726-9286-D5EF533A9F48}" type="SERIESNAME">
                      <a:rPr lang="en-US" baseline="0"/>
                      <a:pPr/>
                      <a:t>[NOMBRE DE LA SERIE]</a:t>
                    </a:fld>
                    <a:r>
                      <a:rPr lang="en-US" baseline="0"/>
                      <a:t>
</a:t>
                    </a:r>
                    <a:fld id="{5C536DF6-130E-4F79-B651-A3E9CE40AD46}" type="VALUE">
                      <a:rPr lang="en-US" baseline="0"/>
                      <a:pPr/>
                      <a:t>[VALOR]</a:t>
                    </a:fld>
                    <a:endParaRPr lang="en-US" baseline="0"/>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612-465C-9502-0BC5AD65CEE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1"/>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EgresadoGraduadoPostgraGenero!$C$6</c:f>
              <c:strCache>
                <c:ptCount val="1"/>
                <c:pt idx="0">
                  <c:v>EGRESADOS 2021</c:v>
                </c:pt>
              </c:strCache>
            </c:strRef>
          </c:cat>
          <c:val>
            <c:numRef>
              <c:f>EgresadoGraduadoPostgraGenero!$F$56</c:f>
              <c:numCache>
                <c:formatCode>General</c:formatCode>
                <c:ptCount val="1"/>
                <c:pt idx="0">
                  <c:v>445</c:v>
                </c:pt>
              </c:numCache>
            </c:numRef>
          </c:val>
          <c:extLst>
            <c:ext xmlns:c15="http://schemas.microsoft.com/office/drawing/2012/chart" uri="{02D57815-91ED-43cb-92C2-25804820EDAC}">
              <c15:datalabelsRange>
                <c15:f>EgresadoGraduadoPostgraGenero!$F$57</c15:f>
                <c15:dlblRangeCache>
                  <c:ptCount val="1"/>
                  <c:pt idx="0">
                    <c:v>75,7%</c:v>
                  </c:pt>
                </c15:dlblRangeCache>
              </c15:datalabelsRange>
            </c:ext>
            <c:ext xmlns:c16="http://schemas.microsoft.com/office/drawing/2014/chart" uri="{C3380CC4-5D6E-409C-BE32-E72D297353CC}">
              <c16:uniqueId val="{00000003-9612-465C-9502-0BC5AD65CEE6}"/>
            </c:ext>
          </c:extLst>
        </c:ser>
        <c:dLbls>
          <c:showLegendKey val="0"/>
          <c:showVal val="1"/>
          <c:showCatName val="0"/>
          <c:showSerName val="0"/>
          <c:showPercent val="0"/>
          <c:showBubbleSize val="0"/>
        </c:dLbls>
        <c:gapWidth val="150"/>
        <c:gapDepth val="90"/>
        <c:shape val="box"/>
        <c:axId val="29902336"/>
        <c:axId val="29903872"/>
        <c:axId val="0"/>
        <c:extLst>
          <c:ext xmlns:c15="http://schemas.microsoft.com/office/drawing/2012/chart" uri="{02D57815-91ED-43cb-92C2-25804820EDAC}">
            <c15:filteredBarSeries>
              <c15: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EgresadoGraduadoPostgraGenero!$C$6</c15:sqref>
                        </c15:formulaRef>
                      </c:ext>
                    </c:extLst>
                    <c:strCache>
                      <c:ptCount val="1"/>
                      <c:pt idx="0">
                        <c:v>EGRESADOS 2021</c:v>
                      </c:pt>
                    </c:strCache>
                  </c:strRef>
                </c:cat>
                <c:val>
                  <c:numRef>
                    <c:extLst>
                      <c:ext uri="{02D57815-91ED-43cb-92C2-25804820EDAC}">
                        <c15:formulaRef>
                          <c15:sqref>'Egresado Graduado PregradGenero'!$E$54</c15:sqref>
                        </c15:formulaRef>
                      </c:ext>
                    </c:extLst>
                    <c:numCache>
                      <c:formatCode>General</c:formatCode>
                      <c:ptCount val="1"/>
                    </c:numCache>
                  </c:numRef>
                </c:val>
                <c:extLst>
                  <c:ext xmlns:c16="http://schemas.microsoft.com/office/drawing/2014/chart" uri="{C3380CC4-5D6E-409C-BE32-E72D297353CC}">
                    <c16:uniqueId val="{00000004-9612-465C-9502-0BC5AD65CEE6}"/>
                  </c:ext>
                </c:extLst>
              </c15:ser>
            </c15:filteredBarSeries>
            <c15:filteredBarSeries>
              <c15:ser>
                <c:idx val="3"/>
                <c:order val="3"/>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EgresadoGraduadoPostgraGenero!$C$6</c15:sqref>
                        </c15:formulaRef>
                      </c:ext>
                    </c:extLst>
                    <c:strCache>
                      <c:ptCount val="1"/>
                      <c:pt idx="0">
                        <c:v>EGRESADOS 2021</c:v>
                      </c:pt>
                    </c:strCache>
                  </c:strRef>
                </c:cat>
                <c:val>
                  <c:numRef>
                    <c:extLst xmlns:c15="http://schemas.microsoft.com/office/drawing/2012/chart">
                      <c:ext xmlns:c15="http://schemas.microsoft.com/office/drawing/2012/chart" uri="{02D57815-91ED-43cb-92C2-25804820EDAC}">
                        <c15:formulaRef>
                          <c15:sqref>'Egresado Graduado PregradGenero'!$G$54</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5-9612-465C-9502-0BC5AD65CEE6}"/>
                  </c:ext>
                </c:extLst>
              </c15:ser>
            </c15:filteredBarSeries>
          </c:ext>
        </c:extLst>
      </c:bar3DChart>
      <c:catAx>
        <c:axId val="2990233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903872"/>
        <c:crosses val="autoZero"/>
        <c:auto val="1"/>
        <c:lblAlgn val="ctr"/>
        <c:lblOffset val="100"/>
        <c:noMultiLvlLbl val="0"/>
      </c:catAx>
      <c:valAx>
        <c:axId val="29903872"/>
        <c:scaling>
          <c:orientation val="minMax"/>
          <c:max val="200"/>
          <c:min val="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902336"/>
        <c:crosses val="autoZero"/>
        <c:crossBetween val="between"/>
        <c:majorUnit val="2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4851260725807209"/>
          <c:y val="0.40081334779625677"/>
          <c:w val="0.11429429628298156"/>
          <c:h val="0.11735008725391904"/>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92046103317150507"/>
          <c:h val="0.84312530216719583"/>
        </c:manualLayout>
      </c:layout>
      <c:bar3DChart>
        <c:barDir val="col"/>
        <c:grouping val="clustered"/>
        <c:varyColors val="0"/>
        <c:ser>
          <c:idx val="0"/>
          <c:order val="0"/>
          <c:tx>
            <c:v>Semestre A</c:v>
          </c:tx>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 Horas Catedra Titulo'!$C$7:$F$7</c:f>
              <c:strCache>
                <c:ptCount val="4"/>
                <c:pt idx="0">
                  <c:v>DOCTOR</c:v>
                </c:pt>
                <c:pt idx="1">
                  <c:v>MAGISTER</c:v>
                </c:pt>
                <c:pt idx="2">
                  <c:v>ESPECIALISTA</c:v>
                </c:pt>
                <c:pt idx="3">
                  <c:v>PREGRADO</c:v>
                </c:pt>
              </c:strCache>
            </c:strRef>
          </c:cat>
          <c:val>
            <c:numRef>
              <c:f>'A. Horas Catedra Titulo'!$C$49:$F$49</c:f>
              <c:numCache>
                <c:formatCode>#,##0</c:formatCode>
                <c:ptCount val="4"/>
                <c:pt idx="0">
                  <c:v>4468</c:v>
                </c:pt>
                <c:pt idx="1">
                  <c:v>66176</c:v>
                </c:pt>
                <c:pt idx="2">
                  <c:v>47093</c:v>
                </c:pt>
                <c:pt idx="3">
                  <c:v>16653</c:v>
                </c:pt>
              </c:numCache>
            </c:numRef>
          </c:val>
          <c:extLst>
            <c:ext xmlns:c16="http://schemas.microsoft.com/office/drawing/2014/chart" uri="{C3380CC4-5D6E-409C-BE32-E72D297353CC}">
              <c16:uniqueId val="{00000000-2C63-4013-8335-E0D471D728C5}"/>
            </c:ext>
          </c:extLst>
        </c:ser>
        <c:ser>
          <c:idx val="1"/>
          <c:order val="1"/>
          <c:tx>
            <c:v>Semestre B</c:v>
          </c:tx>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 Horas Catedra Titulo'!$C$7:$F$7</c:f>
              <c:strCache>
                <c:ptCount val="4"/>
                <c:pt idx="0">
                  <c:v>DOCTOR</c:v>
                </c:pt>
                <c:pt idx="1">
                  <c:v>MAGISTER</c:v>
                </c:pt>
                <c:pt idx="2">
                  <c:v>ESPECIALISTA</c:v>
                </c:pt>
                <c:pt idx="3">
                  <c:v>PREGRADO</c:v>
                </c:pt>
              </c:strCache>
            </c:strRef>
          </c:cat>
          <c:val>
            <c:numRef>
              <c:f>'B. Horas Catedra Titulo'!$C$48:$F$48</c:f>
              <c:numCache>
                <c:formatCode>General</c:formatCode>
                <c:ptCount val="4"/>
                <c:pt idx="0">
                  <c:v>4093</c:v>
                </c:pt>
                <c:pt idx="1">
                  <c:v>61279</c:v>
                </c:pt>
                <c:pt idx="2">
                  <c:v>44210</c:v>
                </c:pt>
                <c:pt idx="3" formatCode="#,##0">
                  <c:v>17187</c:v>
                </c:pt>
              </c:numCache>
            </c:numRef>
          </c:val>
          <c:extLst>
            <c:ext xmlns:c16="http://schemas.microsoft.com/office/drawing/2014/chart" uri="{C3380CC4-5D6E-409C-BE32-E72D297353CC}">
              <c16:uniqueId val="{00000001-2C63-4013-8335-E0D471D728C5}"/>
            </c:ext>
          </c:extLst>
        </c:ser>
        <c:dLbls>
          <c:showLegendKey val="0"/>
          <c:showVal val="1"/>
          <c:showCatName val="0"/>
          <c:showSerName val="0"/>
          <c:showPercent val="0"/>
          <c:showBubbleSize val="0"/>
        </c:dLbls>
        <c:gapWidth val="150"/>
        <c:shape val="box"/>
        <c:axId val="105201024"/>
        <c:axId val="105215104"/>
        <c:axId val="0"/>
      </c:bar3DChart>
      <c:catAx>
        <c:axId val="105201024"/>
        <c:scaling>
          <c:orientation val="minMax"/>
        </c:scaling>
        <c:delete val="0"/>
        <c:axPos val="b"/>
        <c:numFmt formatCode="General"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5215104"/>
        <c:crosses val="autoZero"/>
        <c:auto val="1"/>
        <c:lblAlgn val="ctr"/>
        <c:lblOffset val="100"/>
        <c:noMultiLvlLbl val="0"/>
      </c:catAx>
      <c:valAx>
        <c:axId val="105215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201024"/>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46390600254249E-4"/>
          <c:y val="6.920360141122707E-2"/>
          <c:w val="0.89141854175973334"/>
          <c:h val="0.67756392881507288"/>
        </c:manualLayout>
      </c:layout>
      <c:barChart>
        <c:barDir val="col"/>
        <c:grouping val="clustered"/>
        <c:varyColors val="0"/>
        <c:ser>
          <c:idx val="0"/>
          <c:order val="0"/>
          <c:tx>
            <c:v>Semestre A</c:v>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6-45C0-4B71-8E0E-2EC99CD9C64B}"/>
              </c:ext>
            </c:extLst>
          </c:dPt>
          <c:dPt>
            <c:idx val="1"/>
            <c:invertIfNegative val="0"/>
            <c:bubble3D val="0"/>
            <c:extLst>
              <c:ext xmlns:c16="http://schemas.microsoft.com/office/drawing/2014/chart" uri="{C3380CC4-5D6E-409C-BE32-E72D297353CC}">
                <c16:uniqueId val="{00000005-45C0-4B71-8E0E-2EC99CD9C64B}"/>
              </c:ext>
            </c:extLst>
          </c:dPt>
          <c:dPt>
            <c:idx val="2"/>
            <c:invertIfNegative val="0"/>
            <c:bubble3D val="0"/>
            <c:extLst>
              <c:ext xmlns:c16="http://schemas.microsoft.com/office/drawing/2014/chart" uri="{C3380CC4-5D6E-409C-BE32-E72D297353CC}">
                <c16:uniqueId val="{00000004-45C0-4B71-8E0E-2EC99CD9C64B}"/>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 Docentes TCompleto'!$C$7:$D$7,'A. Docentes TCompleto'!$F$7)</c:f>
              <c:strCache>
                <c:ptCount val="3"/>
                <c:pt idx="0">
                  <c:v>NÚMERO DOCENTE PLANTA TIEMPO COMPLETO</c:v>
                </c:pt>
                <c:pt idx="1">
                  <c:v>NÚMERO DOCENTE PLANTA MEDIO TIEMPO</c:v>
                </c:pt>
                <c:pt idx="2">
                  <c:v>CÁTEDRA EQUIVALENTE TIEMPO COMPLETO</c:v>
                </c:pt>
              </c:strCache>
            </c:strRef>
          </c:cat>
          <c:val>
            <c:numRef>
              <c:f>('A. Docentes TCompleto'!$C$47:$D$47,'A. Docentes TCompleto'!$F$47)</c:f>
              <c:numCache>
                <c:formatCode>General</c:formatCode>
                <c:ptCount val="3"/>
                <c:pt idx="0">
                  <c:v>313</c:v>
                </c:pt>
                <c:pt idx="1">
                  <c:v>48</c:v>
                </c:pt>
                <c:pt idx="2" formatCode="0">
                  <c:v>186.65277777777777</c:v>
                </c:pt>
              </c:numCache>
            </c:numRef>
          </c:val>
          <c:extLst>
            <c:ext xmlns:c16="http://schemas.microsoft.com/office/drawing/2014/chart" uri="{C3380CC4-5D6E-409C-BE32-E72D297353CC}">
              <c16:uniqueId val="{00000002-45C0-4B71-8E0E-2EC99CD9C64B}"/>
            </c:ext>
          </c:extLst>
        </c:ser>
        <c:ser>
          <c:idx val="1"/>
          <c:order val="1"/>
          <c:tx>
            <c:v>Semestre B</c:v>
          </c:tx>
          <c:spPr>
            <a:solidFill>
              <a:schemeClr val="accent2"/>
            </a:solidFill>
            <a:ln>
              <a:noFill/>
            </a:ln>
            <a:effectLst/>
          </c:spPr>
          <c:invertIfNegative val="0"/>
          <c:dPt>
            <c:idx val="0"/>
            <c:invertIfNegative val="0"/>
            <c:bubble3D val="0"/>
            <c:extLst>
              <c:ext xmlns:c16="http://schemas.microsoft.com/office/drawing/2014/chart" uri="{C3380CC4-5D6E-409C-BE32-E72D297353CC}">
                <c16:uniqueId val="{00000007-A11F-484D-B54C-13F60AAC4966}"/>
              </c:ext>
            </c:extLst>
          </c:dPt>
          <c:dPt>
            <c:idx val="1"/>
            <c:invertIfNegative val="0"/>
            <c:bubble3D val="0"/>
            <c:extLst>
              <c:ext xmlns:c16="http://schemas.microsoft.com/office/drawing/2014/chart" uri="{C3380CC4-5D6E-409C-BE32-E72D297353CC}">
                <c16:uniqueId val="{00000009-A11F-484D-B54C-13F60AAC4966}"/>
              </c:ext>
            </c:extLst>
          </c:dPt>
          <c:dPt>
            <c:idx val="2"/>
            <c:invertIfNegative val="0"/>
            <c:bubble3D val="0"/>
            <c:extLst>
              <c:ext xmlns:c16="http://schemas.microsoft.com/office/drawing/2014/chart" uri="{C3380CC4-5D6E-409C-BE32-E72D297353CC}">
                <c16:uniqueId val="{0000000B-A11F-484D-B54C-13F60AAC4966}"/>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 Docentes TCompleto'!$C$7:$D$7,'A. Docentes TCompleto'!$F$7)</c:f>
              <c:strCache>
                <c:ptCount val="3"/>
                <c:pt idx="0">
                  <c:v>NÚMERO DOCENTE PLANTA TIEMPO COMPLETO</c:v>
                </c:pt>
                <c:pt idx="1">
                  <c:v>NÚMERO DOCENTE PLANTA MEDIO TIEMPO</c:v>
                </c:pt>
                <c:pt idx="2">
                  <c:v>CÁTEDRA EQUIVALENTE TIEMPO COMPLETO</c:v>
                </c:pt>
              </c:strCache>
            </c:strRef>
          </c:cat>
          <c:val>
            <c:numRef>
              <c:f>('B. Docentes TCompleto'!$C$46:$D$46,'B. Docentes TCompleto'!$F$46)</c:f>
              <c:numCache>
                <c:formatCode>General</c:formatCode>
                <c:ptCount val="3"/>
                <c:pt idx="0">
                  <c:v>296</c:v>
                </c:pt>
                <c:pt idx="1">
                  <c:v>49</c:v>
                </c:pt>
                <c:pt idx="2" formatCode="#,##0">
                  <c:v>176.06805555555553</c:v>
                </c:pt>
              </c:numCache>
            </c:numRef>
          </c:val>
          <c:extLst>
            <c:ext xmlns:c16="http://schemas.microsoft.com/office/drawing/2014/chart" uri="{C3380CC4-5D6E-409C-BE32-E72D297353CC}">
              <c16:uniqueId val="{00000003-45C0-4B71-8E0E-2EC99CD9C64B}"/>
            </c:ext>
          </c:extLst>
        </c:ser>
        <c:dLbls>
          <c:dLblPos val="inEnd"/>
          <c:showLegendKey val="0"/>
          <c:showVal val="1"/>
          <c:showCatName val="0"/>
          <c:showSerName val="0"/>
          <c:showPercent val="0"/>
          <c:showBubbleSize val="0"/>
        </c:dLbls>
        <c:gapWidth val="219"/>
        <c:overlap val="-27"/>
        <c:axId val="569156528"/>
        <c:axId val="569156856"/>
      </c:barChart>
      <c:catAx>
        <c:axId val="569156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69156856"/>
        <c:crosses val="autoZero"/>
        <c:auto val="1"/>
        <c:lblAlgn val="ctr"/>
        <c:lblOffset val="100"/>
        <c:noMultiLvlLbl val="0"/>
      </c:catAx>
      <c:valAx>
        <c:axId val="5691568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691565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071748503712303"/>
          <c:y val="0.89254122359405053"/>
          <c:w val="0.15500840794100595"/>
          <c:h val="9.706531090047021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92046103317150507"/>
          <c:h val="0.84312530216719583"/>
        </c:manualLayout>
      </c:layout>
      <c:bar3DChart>
        <c:barDir val="bar"/>
        <c:grouping val="clustered"/>
        <c:varyColors val="0"/>
        <c:ser>
          <c:idx val="0"/>
          <c:order val="0"/>
          <c:tx>
            <c:v>Estudiantes</c:v>
          </c:tx>
          <c:spPr>
            <a:solidFill>
              <a:schemeClr val="accent6"/>
            </a:solidFill>
            <a:ln>
              <a:noFill/>
            </a:ln>
            <a:effectLst/>
            <a:sp3d/>
          </c:spPr>
          <c:invertIfNegative val="0"/>
          <c:dPt>
            <c:idx val="0"/>
            <c:invertIfNegative val="0"/>
            <c:bubble3D val="0"/>
            <c:spPr>
              <a:solidFill>
                <a:schemeClr val="accent6">
                  <a:lumMod val="60000"/>
                  <a:lumOff val="40000"/>
                </a:schemeClr>
              </a:solidFill>
              <a:ln>
                <a:noFill/>
              </a:ln>
              <a:effectLst/>
              <a:sp3d/>
            </c:spPr>
            <c:extLst>
              <c:ext xmlns:c16="http://schemas.microsoft.com/office/drawing/2014/chart" uri="{C3380CC4-5D6E-409C-BE32-E72D297353CC}">
                <c16:uniqueId val="{0000002F-7663-46D2-85F6-0BC14C10CA02}"/>
              </c:ext>
            </c:extLst>
          </c:dPt>
          <c:dPt>
            <c:idx val="1"/>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13-7663-46D2-85F6-0BC14C10CA02}"/>
              </c:ext>
            </c:extLst>
          </c:dPt>
          <c:dPt>
            <c:idx val="2"/>
            <c:invertIfNegative val="0"/>
            <c:bubble3D val="0"/>
            <c:spPr>
              <a:solidFill>
                <a:schemeClr val="accent1">
                  <a:lumMod val="60000"/>
                  <a:lumOff val="40000"/>
                </a:schemeClr>
              </a:solidFill>
              <a:ln>
                <a:noFill/>
              </a:ln>
              <a:effectLst/>
              <a:sp3d/>
            </c:spPr>
            <c:extLst>
              <c:ext xmlns:c16="http://schemas.microsoft.com/office/drawing/2014/chart" uri="{C3380CC4-5D6E-409C-BE32-E72D297353CC}">
                <c16:uniqueId val="{0000001C-7663-46D2-85F6-0BC14C10CA02}"/>
              </c:ext>
            </c:extLst>
          </c:dPt>
          <c:dLbls>
            <c:dLbl>
              <c:idx val="0"/>
              <c:layout>
                <c:manualLayout>
                  <c:x val="2.3298235659829362E-2"/>
                  <c:y val="-2.10255093638258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7663-46D2-85F6-0BC14C10CA02}"/>
                </c:ext>
              </c:extLst>
            </c:dLbl>
            <c:dLbl>
              <c:idx val="1"/>
              <c:layout>
                <c:manualLayout>
                  <c:x val="2.0432692061319906E-2"/>
                  <c:y val="-2.27076301567477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663-46D2-85F6-0BC14C10CA02}"/>
                </c:ext>
              </c:extLst>
            </c:dLbl>
            <c:dLbl>
              <c:idx val="2"/>
              <c:layout>
                <c:manualLayout>
                  <c:x val="2.1471949977872211E-2"/>
                  <c:y val="-1.08599447337472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7663-46D2-85F6-0BC14C10CA02}"/>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'Servicios SaludPrograma'!$C$7:$E$7</c:f>
              <c:strCache>
                <c:ptCount val="3"/>
                <c:pt idx="0">
                  <c:v>MEDICA</c:v>
                </c:pt>
                <c:pt idx="1">
                  <c:v>ODONTOLÓGICA</c:v>
                </c:pt>
                <c:pt idx="2">
                  <c:v>PSICOLÓGICA</c:v>
                </c:pt>
              </c:strCache>
            </c:strRef>
          </c:cat>
          <c:val>
            <c:numRef>
              <c:f>'Servicios SaludPrograma'!$C$56:$E$56</c:f>
              <c:numCache>
                <c:formatCode>#,##0</c:formatCode>
                <c:ptCount val="3"/>
                <c:pt idx="0">
                  <c:v>242</c:v>
                </c:pt>
                <c:pt idx="1">
                  <c:v>253</c:v>
                </c:pt>
                <c:pt idx="2">
                  <c:v>783</c:v>
                </c:pt>
              </c:numCache>
            </c:numRef>
          </c:val>
          <c:extLst>
            <c:ext xmlns:c16="http://schemas.microsoft.com/office/drawing/2014/chart" uri="{C3380CC4-5D6E-409C-BE32-E72D297353CC}">
              <c16:uniqueId val="{00000002-7663-46D2-85F6-0BC14C10CA02}"/>
            </c:ext>
          </c:extLst>
        </c:ser>
        <c:dLbls>
          <c:showLegendKey val="0"/>
          <c:showVal val="1"/>
          <c:showCatName val="0"/>
          <c:showSerName val="0"/>
          <c:showPercent val="0"/>
          <c:showBubbleSize val="0"/>
        </c:dLbls>
        <c:gapWidth val="150"/>
        <c:shape val="box"/>
        <c:axId val="109873408"/>
        <c:axId val="109885696"/>
        <c:axId val="0"/>
      </c:bar3DChart>
      <c:catAx>
        <c:axId val="109873408"/>
        <c:scaling>
          <c:orientation val="minMax"/>
        </c:scaling>
        <c:delete val="0"/>
        <c:axPos val="l"/>
        <c:numFmt formatCode="General"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09885696"/>
        <c:crosses val="autoZero"/>
        <c:auto val="1"/>
        <c:lblAlgn val="ctr"/>
        <c:lblOffset val="100"/>
        <c:noMultiLvlLbl val="0"/>
      </c:catAx>
      <c:valAx>
        <c:axId val="109885696"/>
        <c:scaling>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9873408"/>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105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92046103317150507"/>
          <c:h val="0.84312530216719583"/>
        </c:manualLayout>
      </c:layout>
      <c:bar3DChart>
        <c:barDir val="bar"/>
        <c:grouping val="clustered"/>
        <c:varyColors val="0"/>
        <c:ser>
          <c:idx val="0"/>
          <c:order val="0"/>
          <c:tx>
            <c:v>Poblacion Beneficiada</c:v>
          </c:tx>
          <c:spPr>
            <a:solidFill>
              <a:schemeClr val="accent6"/>
            </a:solidFill>
            <a:ln>
              <a:noFill/>
            </a:ln>
            <a:effectLst/>
            <a:sp3d/>
          </c:spPr>
          <c:invertIfNegative val="0"/>
          <c:dPt>
            <c:idx val="0"/>
            <c:invertIfNegative val="0"/>
            <c:bubble3D val="0"/>
            <c:spPr>
              <a:solidFill>
                <a:schemeClr val="accent4">
                  <a:lumMod val="75000"/>
                </a:schemeClr>
              </a:solidFill>
              <a:ln>
                <a:noFill/>
              </a:ln>
              <a:effectLst/>
              <a:sp3d/>
            </c:spPr>
            <c:extLst>
              <c:ext xmlns:c16="http://schemas.microsoft.com/office/drawing/2014/chart" uri="{C3380CC4-5D6E-409C-BE32-E72D297353CC}">
                <c16:uniqueId val="{0000002B-93FC-42DF-93C1-E18FCF98929B}"/>
              </c:ext>
            </c:extLst>
          </c:dPt>
          <c:dPt>
            <c:idx val="1"/>
            <c:invertIfNegative val="0"/>
            <c:bubble3D val="0"/>
            <c:spPr>
              <a:solidFill>
                <a:srgbClr val="00B0F0"/>
              </a:solidFill>
              <a:ln>
                <a:noFill/>
              </a:ln>
              <a:effectLst/>
              <a:sp3d/>
            </c:spPr>
            <c:extLst>
              <c:ext xmlns:c16="http://schemas.microsoft.com/office/drawing/2014/chart" uri="{C3380CC4-5D6E-409C-BE32-E72D297353CC}">
                <c16:uniqueId val="{00000008-B415-4B59-9C40-FEE8D2A5A919}"/>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1B-93FC-42DF-93C1-E18FCF98929B}"/>
              </c:ext>
            </c:extLst>
          </c:dPt>
          <c:dPt>
            <c:idx val="3"/>
            <c:invertIfNegative val="0"/>
            <c:bubble3D val="0"/>
            <c:spPr>
              <a:solidFill>
                <a:schemeClr val="accent2"/>
              </a:solidFill>
              <a:ln>
                <a:noFill/>
              </a:ln>
              <a:effectLst/>
              <a:sp3d/>
            </c:spPr>
            <c:extLst>
              <c:ext xmlns:c16="http://schemas.microsoft.com/office/drawing/2014/chart" uri="{C3380CC4-5D6E-409C-BE32-E72D297353CC}">
                <c16:uniqueId val="{00000012-93FC-42DF-93C1-E18FCF98929B}"/>
              </c:ext>
            </c:extLst>
          </c:dPt>
          <c:dPt>
            <c:idx val="5"/>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9-07BE-4611-BF5E-74431AFAFA36}"/>
              </c:ext>
            </c:extLst>
          </c:dPt>
          <c:dPt>
            <c:idx val="6"/>
            <c:invertIfNegative val="0"/>
            <c:bubble3D val="0"/>
            <c:spPr>
              <a:solidFill>
                <a:schemeClr val="tx2">
                  <a:lumMod val="60000"/>
                  <a:lumOff val="40000"/>
                </a:schemeClr>
              </a:solidFill>
              <a:ln>
                <a:noFill/>
              </a:ln>
              <a:effectLst/>
              <a:sp3d/>
            </c:spPr>
            <c:extLst>
              <c:ext xmlns:c16="http://schemas.microsoft.com/office/drawing/2014/chart" uri="{C3380CC4-5D6E-409C-BE32-E72D297353CC}">
                <c16:uniqueId val="{0000000B-07BE-4611-BF5E-74431AFAFA3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'Poblacion Beneficiada'!$B$7:$B$13</c:f>
              <c:strCache>
                <c:ptCount val="7"/>
                <c:pt idx="0">
                  <c:v>Deporte Formativo (Estudiantes) </c:v>
                </c:pt>
                <c:pt idx="1">
                  <c:v>Servicios Kinesiologia (Estudiantes)</c:v>
                </c:pt>
                <c:pt idx="2">
                  <c:v>Deporte Representativo (Estudiantes)</c:v>
                </c:pt>
                <c:pt idx="3">
                  <c:v>Recreación (Estudiantes)</c:v>
                </c:pt>
                <c:pt idx="4">
                  <c:v>Servicio de Kinesiologia (Docentes y Administrativos)</c:v>
                </c:pt>
                <c:pt idx="5">
                  <c:v>Deporte Representativo (Docentes y Admnistrativos)</c:v>
                </c:pt>
                <c:pt idx="6">
                  <c:v>Recreación (Docentes y Administrativos)</c:v>
                </c:pt>
              </c:strCache>
            </c:strRef>
          </c:cat>
          <c:val>
            <c:numRef>
              <c:f>'Poblacion Beneficiada'!$C$7:$C$13</c:f>
              <c:numCache>
                <c:formatCode>_(* #,##0_);_(* \(#,##0\);_(* "-"??_);_(@_)</c:formatCode>
                <c:ptCount val="7"/>
                <c:pt idx="0">
                  <c:v>3490</c:v>
                </c:pt>
                <c:pt idx="1">
                  <c:v>200</c:v>
                </c:pt>
                <c:pt idx="2">
                  <c:v>4013</c:v>
                </c:pt>
                <c:pt idx="3">
                  <c:v>5262</c:v>
                </c:pt>
                <c:pt idx="4">
                  <c:v>75</c:v>
                </c:pt>
                <c:pt idx="5">
                  <c:v>471</c:v>
                </c:pt>
                <c:pt idx="6">
                  <c:v>85</c:v>
                </c:pt>
              </c:numCache>
            </c:numRef>
          </c:val>
          <c:extLst>
            <c:ext xmlns:c16="http://schemas.microsoft.com/office/drawing/2014/chart" uri="{C3380CC4-5D6E-409C-BE32-E72D297353CC}">
              <c16:uniqueId val="{00000007-93FC-42DF-93C1-E18FCF98929B}"/>
            </c:ext>
          </c:extLst>
        </c:ser>
        <c:dLbls>
          <c:showLegendKey val="0"/>
          <c:showVal val="1"/>
          <c:showCatName val="0"/>
          <c:showSerName val="0"/>
          <c:showPercent val="0"/>
          <c:showBubbleSize val="0"/>
        </c:dLbls>
        <c:gapWidth val="150"/>
        <c:shape val="box"/>
        <c:axId val="144387072"/>
        <c:axId val="144403456"/>
        <c:axId val="0"/>
      </c:bar3DChart>
      <c:catAx>
        <c:axId val="144387072"/>
        <c:scaling>
          <c:orientation val="minMax"/>
        </c:scaling>
        <c:delete val="0"/>
        <c:axPos val="l"/>
        <c:numFmt formatCode="General"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44403456"/>
        <c:crosses val="autoZero"/>
        <c:auto val="1"/>
        <c:lblAlgn val="ctr"/>
        <c:lblOffset val="100"/>
        <c:noMultiLvlLbl val="0"/>
      </c:catAx>
      <c:valAx>
        <c:axId val="144403456"/>
        <c:scaling>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4387072"/>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105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6040996334122734E-2"/>
          <c:y val="4.8799111955998967E-2"/>
          <c:w val="0.92046103317150507"/>
          <c:h val="0.84312530216719583"/>
        </c:manualLayout>
      </c:layout>
      <c:bar3DChart>
        <c:barDir val="col"/>
        <c:grouping val="clustered"/>
        <c:varyColors val="0"/>
        <c:ser>
          <c:idx val="0"/>
          <c:order val="0"/>
          <c:tx>
            <c:v>Medicina Preventiva</c:v>
          </c:tx>
          <c:spPr>
            <a:solidFill>
              <a:schemeClr val="accent6"/>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'Programas SaludOcupacional'!$C$27:$D$27</c:f>
              <c:strCache>
                <c:ptCount val="2"/>
                <c:pt idx="0">
                  <c:v>No. EVENTOS</c:v>
                </c:pt>
                <c:pt idx="1">
                  <c:v>No. ASITENTES</c:v>
                </c:pt>
              </c:strCache>
            </c:strRef>
          </c:cat>
          <c:val>
            <c:numRef>
              <c:f>'Programas SaludOcupacional'!$C$24:$D$24</c:f>
              <c:numCache>
                <c:formatCode>General</c:formatCode>
                <c:ptCount val="2"/>
                <c:pt idx="0">
                  <c:v>0</c:v>
                </c:pt>
                <c:pt idx="1">
                  <c:v>0</c:v>
                </c:pt>
              </c:numCache>
            </c:numRef>
          </c:val>
          <c:extLst>
            <c:ext xmlns:c16="http://schemas.microsoft.com/office/drawing/2014/chart" uri="{C3380CC4-5D6E-409C-BE32-E72D297353CC}">
              <c16:uniqueId val="{00000007-0A13-4DEC-81BB-B8B6E396B99C}"/>
            </c:ext>
          </c:extLst>
        </c:ser>
        <c:ser>
          <c:idx val="1"/>
          <c:order val="1"/>
          <c:tx>
            <c:v>Higiene y Seguridad</c:v>
          </c:tx>
          <c:spPr>
            <a:solidFill>
              <a:schemeClr val="accent5"/>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'Programas SaludOcupacional'!$C$27:$D$27</c:f>
              <c:strCache>
                <c:ptCount val="2"/>
                <c:pt idx="0">
                  <c:v>No. EVENTOS</c:v>
                </c:pt>
                <c:pt idx="1">
                  <c:v>No. ASITENTES</c:v>
                </c:pt>
              </c:strCache>
            </c:strRef>
          </c:cat>
          <c:val>
            <c:numRef>
              <c:f>'Programas SaludOcupacional'!$C$47:$D$47</c:f>
              <c:numCache>
                <c:formatCode>General</c:formatCode>
                <c:ptCount val="2"/>
                <c:pt idx="0">
                  <c:v>0</c:v>
                </c:pt>
                <c:pt idx="1">
                  <c:v>0</c:v>
                </c:pt>
              </c:numCache>
            </c:numRef>
          </c:val>
          <c:extLst>
            <c:ext xmlns:c16="http://schemas.microsoft.com/office/drawing/2014/chart" uri="{C3380CC4-5D6E-409C-BE32-E72D297353CC}">
              <c16:uniqueId val="{00000008-0A13-4DEC-81BB-B8B6E396B99C}"/>
            </c:ext>
          </c:extLst>
        </c:ser>
        <c:dLbls>
          <c:showLegendKey val="0"/>
          <c:showVal val="1"/>
          <c:showCatName val="0"/>
          <c:showSerName val="0"/>
          <c:showPercent val="0"/>
          <c:showBubbleSize val="0"/>
        </c:dLbls>
        <c:gapWidth val="150"/>
        <c:shape val="box"/>
        <c:axId val="160925184"/>
        <c:axId val="160926720"/>
        <c:axId val="0"/>
      </c:bar3DChart>
      <c:catAx>
        <c:axId val="160925184"/>
        <c:scaling>
          <c:orientation val="minMax"/>
        </c:scaling>
        <c:delete val="0"/>
        <c:axPos val="b"/>
        <c:numFmt formatCode="General"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CO"/>
          </a:p>
        </c:txPr>
        <c:crossAx val="160926720"/>
        <c:crosses val="autoZero"/>
        <c:auto val="1"/>
        <c:lblAlgn val="ctr"/>
        <c:lblOffset val="100"/>
        <c:noMultiLvlLbl val="0"/>
      </c:catAx>
      <c:valAx>
        <c:axId val="1609267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0925184"/>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105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'Presupuesto Ingresos'!$C$6</c:f>
              <c:strCache>
                <c:ptCount val="1"/>
                <c:pt idx="0">
                  <c:v>PRESUPUESTO INICIAL</c:v>
                </c:pt>
              </c:strCache>
            </c:strRef>
          </c:tx>
          <c:spPr>
            <a:solidFill>
              <a:schemeClr val="accent1"/>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('Presupuesto Ingresos'!$B$8,'Presupuesto Ingresos'!$B$14,'Presupuesto Ingresos'!$B$19,'Presupuesto Ingresos'!$B$25)</c:f>
              <c:strCache>
                <c:ptCount val="4"/>
                <c:pt idx="0">
                  <c:v>A- Rentas propias</c:v>
                </c:pt>
                <c:pt idx="1">
                  <c:v>B- Aportes del presupuesto Nacional</c:v>
                </c:pt>
                <c:pt idx="2">
                  <c:v>2- RECURSOS DE CAPITAL</c:v>
                </c:pt>
                <c:pt idx="3">
                  <c:v>TOTAL</c:v>
                </c:pt>
              </c:strCache>
            </c:strRef>
          </c:cat>
          <c:val>
            <c:numRef>
              <c:f>('Presupuesto Ingresos'!$C$8,'Presupuesto Ingresos'!$C$14,'Presupuesto Ingresos'!$C$19,'Presupuesto Ingresos'!$C$25)</c:f>
              <c:numCache>
                <c:formatCode>#,##0</c:formatCode>
                <c:ptCount val="4"/>
                <c:pt idx="0">
                  <c:v>59130952739</c:v>
                </c:pt>
                <c:pt idx="1">
                  <c:v>77030338274</c:v>
                </c:pt>
                <c:pt idx="2">
                  <c:v>7744071527</c:v>
                </c:pt>
                <c:pt idx="3">
                  <c:v>143905362540</c:v>
                </c:pt>
              </c:numCache>
            </c:numRef>
          </c:val>
          <c:extLst>
            <c:ext xmlns:c16="http://schemas.microsoft.com/office/drawing/2014/chart" uri="{C3380CC4-5D6E-409C-BE32-E72D297353CC}">
              <c16:uniqueId val="{00000001-9BD3-46C0-8789-6DA41D8BFC7A}"/>
            </c:ext>
          </c:extLst>
        </c:ser>
        <c:ser>
          <c:idx val="1"/>
          <c:order val="1"/>
          <c:tx>
            <c:strRef>
              <c:f>'Presupuesto Ingresos'!$D$6</c:f>
              <c:strCache>
                <c:ptCount val="1"/>
                <c:pt idx="0">
                  <c:v>ADICIONES Y/O DISMINUCIONES</c:v>
                </c:pt>
              </c:strCache>
            </c:strRef>
          </c:tx>
          <c:spPr>
            <a:solidFill>
              <a:schemeClr val="accent2"/>
            </a:solidFill>
            <a:ln>
              <a:noFill/>
            </a:ln>
            <a:effectLst/>
            <a:sp3d/>
          </c:spPr>
          <c:invertIfNegative val="0"/>
          <c:dLbls>
            <c:dLbl>
              <c:idx val="1"/>
              <c:layout>
                <c:manualLayout>
                  <c:x val="3.925417075564183E-3"/>
                  <c:y val="0.153550863723608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E0-45DB-B677-BAE51A9FC8EE}"/>
                </c:ext>
              </c:extLst>
            </c:dLbl>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('Presupuesto Ingresos'!$B$8,'Presupuesto Ingresos'!$B$14,'Presupuesto Ingresos'!$B$19,'Presupuesto Ingresos'!$B$25)</c:f>
              <c:strCache>
                <c:ptCount val="4"/>
                <c:pt idx="0">
                  <c:v>A- Rentas propias</c:v>
                </c:pt>
                <c:pt idx="1">
                  <c:v>B- Aportes del presupuesto Nacional</c:v>
                </c:pt>
                <c:pt idx="2">
                  <c:v>2- RECURSOS DE CAPITAL</c:v>
                </c:pt>
                <c:pt idx="3">
                  <c:v>TOTAL</c:v>
                </c:pt>
              </c:strCache>
            </c:strRef>
          </c:cat>
          <c:val>
            <c:numRef>
              <c:f>('Presupuesto Ingresos'!$D$8,'Presupuesto Ingresos'!$D$14,'Presupuesto Ingresos'!$D$19,'Presupuesto Ingresos'!$D$25)</c:f>
              <c:numCache>
                <c:formatCode>#,##0</c:formatCode>
                <c:ptCount val="4"/>
                <c:pt idx="0">
                  <c:v>-254156744</c:v>
                </c:pt>
                <c:pt idx="1">
                  <c:v>13950946809</c:v>
                </c:pt>
                <c:pt idx="2">
                  <c:v>19509326994</c:v>
                </c:pt>
                <c:pt idx="3">
                  <c:v>36073715742</c:v>
                </c:pt>
              </c:numCache>
            </c:numRef>
          </c:val>
          <c:extLst>
            <c:ext xmlns:c16="http://schemas.microsoft.com/office/drawing/2014/chart" uri="{C3380CC4-5D6E-409C-BE32-E72D297353CC}">
              <c16:uniqueId val="{00000000-9BD3-46C0-8789-6DA41D8BFC7A}"/>
            </c:ext>
          </c:extLst>
        </c:ser>
        <c:ser>
          <c:idx val="2"/>
          <c:order val="2"/>
          <c:tx>
            <c:strRef>
              <c:f>'Presupuesto Ingresos'!$E$6</c:f>
              <c:strCache>
                <c:ptCount val="1"/>
                <c:pt idx="0">
                  <c:v>PRESUPUESTO DEFINITIVO</c:v>
                </c:pt>
              </c:strCache>
            </c:strRef>
          </c:tx>
          <c:spPr>
            <a:solidFill>
              <a:schemeClr val="accent3"/>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('Presupuesto Ingresos'!$B$8,'Presupuesto Ingresos'!$B$14,'Presupuesto Ingresos'!$B$19,'Presupuesto Ingresos'!$B$25)</c:f>
              <c:strCache>
                <c:ptCount val="4"/>
                <c:pt idx="0">
                  <c:v>A- Rentas propias</c:v>
                </c:pt>
                <c:pt idx="1">
                  <c:v>B- Aportes del presupuesto Nacional</c:v>
                </c:pt>
                <c:pt idx="2">
                  <c:v>2- RECURSOS DE CAPITAL</c:v>
                </c:pt>
                <c:pt idx="3">
                  <c:v>TOTAL</c:v>
                </c:pt>
              </c:strCache>
            </c:strRef>
          </c:cat>
          <c:val>
            <c:numRef>
              <c:f>('Presupuesto Ingresos'!$E$8,'Presupuesto Ingresos'!$E$14,'Presupuesto Ingresos'!$E$19,'Presupuesto Ingresos'!$E$25)</c:f>
              <c:numCache>
                <c:formatCode>#,##0</c:formatCode>
                <c:ptCount val="4"/>
                <c:pt idx="0">
                  <c:v>58876795995</c:v>
                </c:pt>
                <c:pt idx="1">
                  <c:v>90981285083</c:v>
                </c:pt>
                <c:pt idx="2">
                  <c:v>27253398521</c:v>
                </c:pt>
                <c:pt idx="3">
                  <c:v>179979078282</c:v>
                </c:pt>
              </c:numCache>
            </c:numRef>
          </c:val>
          <c:extLst>
            <c:ext xmlns:c16="http://schemas.microsoft.com/office/drawing/2014/chart" uri="{C3380CC4-5D6E-409C-BE32-E72D297353CC}">
              <c16:uniqueId val="{00000002-9BD3-46C0-8789-6DA41D8BFC7A}"/>
            </c:ext>
          </c:extLst>
        </c:ser>
        <c:ser>
          <c:idx val="3"/>
          <c:order val="3"/>
          <c:tx>
            <c:strRef>
              <c:f>'Presupuesto Ingresos'!$F$6</c:f>
              <c:strCache>
                <c:ptCount val="1"/>
                <c:pt idx="0">
                  <c:v>PRESUPUESTO EJECUTADO</c:v>
                </c:pt>
              </c:strCache>
            </c:strRef>
          </c:tx>
          <c:spPr>
            <a:solidFill>
              <a:schemeClr val="accent4"/>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('Presupuesto Ingresos'!$B$8,'Presupuesto Ingresos'!$B$14,'Presupuesto Ingresos'!$B$19,'Presupuesto Ingresos'!$B$25)</c:f>
              <c:strCache>
                <c:ptCount val="4"/>
                <c:pt idx="0">
                  <c:v>A- Rentas propias</c:v>
                </c:pt>
                <c:pt idx="1">
                  <c:v>B- Aportes del presupuesto Nacional</c:v>
                </c:pt>
                <c:pt idx="2">
                  <c:v>2- RECURSOS DE CAPITAL</c:v>
                </c:pt>
                <c:pt idx="3">
                  <c:v>TOTAL</c:v>
                </c:pt>
              </c:strCache>
            </c:strRef>
          </c:cat>
          <c:val>
            <c:numRef>
              <c:f>('Presupuesto Ingresos'!$F$8,'Presupuesto Ingresos'!$F$14,'Presupuesto Ingresos'!$F$19,'Presupuesto Ingresos'!$F$25)</c:f>
              <c:numCache>
                <c:formatCode>#,##0</c:formatCode>
                <c:ptCount val="4"/>
                <c:pt idx="0">
                  <c:v>55053915100</c:v>
                </c:pt>
                <c:pt idx="1">
                  <c:v>89637823549</c:v>
                </c:pt>
                <c:pt idx="2">
                  <c:v>26844742000</c:v>
                </c:pt>
                <c:pt idx="3">
                  <c:v>172860073178</c:v>
                </c:pt>
              </c:numCache>
            </c:numRef>
          </c:val>
          <c:extLst>
            <c:ext xmlns:c16="http://schemas.microsoft.com/office/drawing/2014/chart" uri="{C3380CC4-5D6E-409C-BE32-E72D297353CC}">
              <c16:uniqueId val="{00000003-9BD3-46C0-8789-6DA41D8BFC7A}"/>
            </c:ext>
          </c:extLst>
        </c:ser>
        <c:dLbls>
          <c:showLegendKey val="0"/>
          <c:showVal val="1"/>
          <c:showCatName val="0"/>
          <c:showSerName val="0"/>
          <c:showPercent val="0"/>
          <c:showBubbleSize val="0"/>
        </c:dLbls>
        <c:gapWidth val="150"/>
        <c:shape val="box"/>
        <c:axId val="176805376"/>
        <c:axId val="176806912"/>
        <c:axId val="0"/>
      </c:bar3DChart>
      <c:catAx>
        <c:axId val="176805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6806912"/>
        <c:crosses val="autoZero"/>
        <c:auto val="1"/>
        <c:lblAlgn val="ctr"/>
        <c:lblOffset val="100"/>
        <c:noMultiLvlLbl val="0"/>
      </c:catAx>
      <c:valAx>
        <c:axId val="1768069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6805376"/>
        <c:crosses val="autoZero"/>
        <c:crossBetween val="between"/>
      </c:valAx>
      <c:dTable>
        <c:showHorzBorder val="1"/>
        <c:showVertBorder val="1"/>
        <c:showOutline val="1"/>
        <c:showKeys val="1"/>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'Presupuesto Gastos'!$C$6</c:f>
              <c:strCache>
                <c:ptCount val="1"/>
                <c:pt idx="0">
                  <c:v>PRESUPUESTO INICIAL</c:v>
                </c:pt>
              </c:strCache>
            </c:strRef>
          </c:tx>
          <c:spPr>
            <a:solidFill>
              <a:schemeClr val="accent1"/>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('Presupuesto Gastos'!$B$7,'Presupuesto Gastos'!$B$12,'Presupuesto Gastos'!$B$16,'Presupuesto Gastos'!$B$17,'Presupuesto Gastos'!$B$19)</c:f>
              <c:strCache>
                <c:ptCount val="5"/>
                <c:pt idx="0">
                  <c:v>FUNCIONAMIENTO</c:v>
                </c:pt>
                <c:pt idx="1">
                  <c:v>INVERSIÓN</c:v>
                </c:pt>
                <c:pt idx="2">
                  <c:v>FONDOS ESPECIALES</c:v>
                </c:pt>
                <c:pt idx="3">
                  <c:v>GASTOS DE PRODUCCIÓN Y COMERCIALIZACIÓN</c:v>
                </c:pt>
                <c:pt idx="4">
                  <c:v>TOTAL</c:v>
                </c:pt>
              </c:strCache>
            </c:strRef>
          </c:cat>
          <c:val>
            <c:numRef>
              <c:f>('Presupuesto Gastos'!$C$7,'Presupuesto Gastos'!$C$12,'Presupuesto Gastos'!$C$16,'Presupuesto Gastos'!$C$17,'Presupuesto Gastos'!$C$19)</c:f>
              <c:numCache>
                <c:formatCode>#,##0</c:formatCode>
                <c:ptCount val="5"/>
                <c:pt idx="0">
                  <c:v>92899448942</c:v>
                </c:pt>
                <c:pt idx="1">
                  <c:v>24503982391</c:v>
                </c:pt>
                <c:pt idx="2">
                  <c:v>25765984307</c:v>
                </c:pt>
                <c:pt idx="3">
                  <c:v>263247400</c:v>
                </c:pt>
                <c:pt idx="4">
                  <c:v>143905362540</c:v>
                </c:pt>
              </c:numCache>
            </c:numRef>
          </c:val>
          <c:extLst>
            <c:ext xmlns:c16="http://schemas.microsoft.com/office/drawing/2014/chart" uri="{C3380CC4-5D6E-409C-BE32-E72D297353CC}">
              <c16:uniqueId val="{00000000-1C62-4E49-AC81-42ADE15E9946}"/>
            </c:ext>
          </c:extLst>
        </c:ser>
        <c:ser>
          <c:idx val="1"/>
          <c:order val="1"/>
          <c:tx>
            <c:strRef>
              <c:f>'Presupuesto Gastos'!$D$6</c:f>
              <c:strCache>
                <c:ptCount val="1"/>
                <c:pt idx="0">
                  <c:v>ADICIONES Y/O DISMINUCIONES</c:v>
                </c:pt>
              </c:strCache>
            </c:strRef>
          </c:tx>
          <c:spPr>
            <a:solidFill>
              <a:schemeClr val="accent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('Presupuesto Gastos'!$B$7,'Presupuesto Gastos'!$B$12,'Presupuesto Gastos'!$B$16,'Presupuesto Gastos'!$B$17,'Presupuesto Gastos'!$B$19)</c:f>
              <c:strCache>
                <c:ptCount val="5"/>
                <c:pt idx="0">
                  <c:v>FUNCIONAMIENTO</c:v>
                </c:pt>
                <c:pt idx="1">
                  <c:v>INVERSIÓN</c:v>
                </c:pt>
                <c:pt idx="2">
                  <c:v>FONDOS ESPECIALES</c:v>
                </c:pt>
                <c:pt idx="3">
                  <c:v>GASTOS DE PRODUCCIÓN Y COMERCIALIZACIÓN</c:v>
                </c:pt>
                <c:pt idx="4">
                  <c:v>TOTAL</c:v>
                </c:pt>
              </c:strCache>
            </c:strRef>
          </c:cat>
          <c:val>
            <c:numRef>
              <c:f>('Presupuesto Gastos'!$D$7,'Presupuesto Gastos'!$D$12,'Presupuesto Gastos'!$D$16,'Presupuesto Gastos'!$D$17,'Presupuesto Gastos'!$D$19)</c:f>
              <c:numCache>
                <c:formatCode>#,##0</c:formatCode>
                <c:ptCount val="5"/>
                <c:pt idx="0">
                  <c:v>13663331829</c:v>
                </c:pt>
                <c:pt idx="1">
                  <c:v>22781632480</c:v>
                </c:pt>
                <c:pt idx="2">
                  <c:v>-6106445933</c:v>
                </c:pt>
                <c:pt idx="3">
                  <c:v>0</c:v>
                </c:pt>
                <c:pt idx="4">
                  <c:v>33206117059</c:v>
                </c:pt>
              </c:numCache>
            </c:numRef>
          </c:val>
          <c:extLst>
            <c:ext xmlns:c16="http://schemas.microsoft.com/office/drawing/2014/chart" uri="{C3380CC4-5D6E-409C-BE32-E72D297353CC}">
              <c16:uniqueId val="{00000001-1C62-4E49-AC81-42ADE15E9946}"/>
            </c:ext>
          </c:extLst>
        </c:ser>
        <c:ser>
          <c:idx val="2"/>
          <c:order val="2"/>
          <c:tx>
            <c:strRef>
              <c:f>'Presupuesto Gastos'!$E$6</c:f>
              <c:strCache>
                <c:ptCount val="1"/>
                <c:pt idx="0">
                  <c:v>PRESUPUESTO DEFINITIVO</c:v>
                </c:pt>
              </c:strCache>
            </c:strRef>
          </c:tx>
          <c:spPr>
            <a:solidFill>
              <a:schemeClr val="accent3"/>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('Presupuesto Gastos'!$B$7,'Presupuesto Gastos'!$B$12,'Presupuesto Gastos'!$B$16,'Presupuesto Gastos'!$B$17,'Presupuesto Gastos'!$B$19)</c:f>
              <c:strCache>
                <c:ptCount val="5"/>
                <c:pt idx="0">
                  <c:v>FUNCIONAMIENTO</c:v>
                </c:pt>
                <c:pt idx="1">
                  <c:v>INVERSIÓN</c:v>
                </c:pt>
                <c:pt idx="2">
                  <c:v>FONDOS ESPECIALES</c:v>
                </c:pt>
                <c:pt idx="3">
                  <c:v>GASTOS DE PRODUCCIÓN Y COMERCIALIZACIÓN</c:v>
                </c:pt>
                <c:pt idx="4">
                  <c:v>TOTAL</c:v>
                </c:pt>
              </c:strCache>
            </c:strRef>
          </c:cat>
          <c:val>
            <c:numRef>
              <c:f>('Presupuesto Gastos'!$E$7,'Presupuesto Gastos'!$E$12,'Presupuesto Gastos'!$E$16,'Presupuesto Gastos'!$E$17,'Presupuesto Gastos'!$E$19)</c:f>
              <c:numCache>
                <c:formatCode>#,##0</c:formatCode>
                <c:ptCount val="5"/>
                <c:pt idx="0">
                  <c:v>106562780771</c:v>
                </c:pt>
                <c:pt idx="1">
                  <c:v>47285614871</c:v>
                </c:pt>
                <c:pt idx="2">
                  <c:v>19659538374</c:v>
                </c:pt>
                <c:pt idx="3">
                  <c:v>263247400</c:v>
                </c:pt>
                <c:pt idx="4">
                  <c:v>177111479599</c:v>
                </c:pt>
              </c:numCache>
            </c:numRef>
          </c:val>
          <c:extLst>
            <c:ext xmlns:c16="http://schemas.microsoft.com/office/drawing/2014/chart" uri="{C3380CC4-5D6E-409C-BE32-E72D297353CC}">
              <c16:uniqueId val="{00000002-1C62-4E49-AC81-42ADE15E9946}"/>
            </c:ext>
          </c:extLst>
        </c:ser>
        <c:ser>
          <c:idx val="3"/>
          <c:order val="3"/>
          <c:tx>
            <c:strRef>
              <c:f>'Presupuesto Gastos'!$F$6</c:f>
              <c:strCache>
                <c:ptCount val="1"/>
                <c:pt idx="0">
                  <c:v>PRESUPUESTO EJECUTADO</c:v>
                </c:pt>
              </c:strCache>
            </c:strRef>
          </c:tx>
          <c:spPr>
            <a:solidFill>
              <a:schemeClr val="accent4"/>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('Presupuesto Gastos'!$B$7,'Presupuesto Gastos'!$B$12,'Presupuesto Gastos'!$B$16,'Presupuesto Gastos'!$B$17,'Presupuesto Gastos'!$B$19)</c:f>
              <c:strCache>
                <c:ptCount val="5"/>
                <c:pt idx="0">
                  <c:v>FUNCIONAMIENTO</c:v>
                </c:pt>
                <c:pt idx="1">
                  <c:v>INVERSIÓN</c:v>
                </c:pt>
                <c:pt idx="2">
                  <c:v>FONDOS ESPECIALES</c:v>
                </c:pt>
                <c:pt idx="3">
                  <c:v>GASTOS DE PRODUCCIÓN Y COMERCIALIZACIÓN</c:v>
                </c:pt>
                <c:pt idx="4">
                  <c:v>TOTAL</c:v>
                </c:pt>
              </c:strCache>
            </c:strRef>
          </c:cat>
          <c:val>
            <c:numRef>
              <c:f>('Presupuesto Gastos'!$F$7,'Presupuesto Gastos'!$F$12,'Presupuesto Gastos'!$F$16,'Presupuesto Gastos'!$F$17,'Presupuesto Gastos'!$F$19)</c:f>
              <c:numCache>
                <c:formatCode>#,##0</c:formatCode>
                <c:ptCount val="5"/>
                <c:pt idx="0">
                  <c:v>101456158195</c:v>
                </c:pt>
                <c:pt idx="1">
                  <c:v>26211798776</c:v>
                </c:pt>
                <c:pt idx="2">
                  <c:v>13535492366</c:v>
                </c:pt>
                <c:pt idx="3">
                  <c:v>197041228</c:v>
                </c:pt>
                <c:pt idx="4">
                  <c:v>144534315581</c:v>
                </c:pt>
              </c:numCache>
            </c:numRef>
          </c:val>
          <c:extLst>
            <c:ext xmlns:c16="http://schemas.microsoft.com/office/drawing/2014/chart" uri="{C3380CC4-5D6E-409C-BE32-E72D297353CC}">
              <c16:uniqueId val="{00000003-1C62-4E49-AC81-42ADE15E9946}"/>
            </c:ext>
          </c:extLst>
        </c:ser>
        <c:dLbls>
          <c:showLegendKey val="0"/>
          <c:showVal val="1"/>
          <c:showCatName val="0"/>
          <c:showSerName val="0"/>
          <c:showPercent val="0"/>
          <c:showBubbleSize val="0"/>
        </c:dLbls>
        <c:gapWidth val="150"/>
        <c:shape val="box"/>
        <c:axId val="546907480"/>
        <c:axId val="546907808"/>
        <c:axId val="0"/>
      </c:bar3DChart>
      <c:catAx>
        <c:axId val="5469074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6907808"/>
        <c:crosses val="autoZero"/>
        <c:auto val="1"/>
        <c:lblAlgn val="ctr"/>
        <c:lblOffset val="100"/>
        <c:noMultiLvlLbl val="0"/>
      </c:catAx>
      <c:valAx>
        <c:axId val="546907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690748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[1]FormacionUsuarios!$F$6</c:f>
              <c:strCache>
                <c:ptCount val="1"/>
                <c:pt idx="0">
                  <c:v>SEMESTRE 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[1]FormacionUsuarios!$B$7:$D$9</c:f>
              <c:multiLvlStrCache>
                <c:ptCount val="3"/>
                <c:lvl>
                  <c:pt idx="0">
                    <c:v>Formados</c:v>
                  </c:pt>
                  <c:pt idx="1">
                    <c:v>Formados</c:v>
                  </c:pt>
                  <c:pt idx="2">
                    <c:v>Capacitados</c:v>
                  </c:pt>
                </c:lvl>
                <c:lvl>
                  <c:pt idx="0">
                    <c:v>Pregrado Nuevos</c:v>
                  </c:pt>
                  <c:pt idx="1">
                    <c:v>Bases de Datos</c:v>
                  </c:pt>
                  <c:pt idx="2">
                    <c:v>Especializada</c:v>
                  </c:pt>
                </c:lvl>
                <c:lvl>
                  <c:pt idx="0">
                    <c:v>Nivel 1 Inducción</c:v>
                  </c:pt>
                  <c:pt idx="1">
                    <c:v>Nivel 2 Antiguos</c:v>
                  </c:pt>
                  <c:pt idx="2">
                    <c:v>Nivel 3 Investigador</c:v>
                  </c:pt>
                </c:lvl>
              </c:multiLvlStrCache>
            </c:multiLvlStrRef>
          </c:cat>
          <c:val>
            <c:numRef>
              <c:f>[1]FormacionUsuarios!$F$7:$F$9</c:f>
              <c:numCache>
                <c:formatCode>General</c:formatCode>
                <c:ptCount val="3"/>
                <c:pt idx="0">
                  <c:v>805</c:v>
                </c:pt>
                <c:pt idx="1">
                  <c:v>520</c:v>
                </c:pt>
                <c:pt idx="2">
                  <c:v>76</c:v>
                </c:pt>
              </c:numCache>
            </c:numRef>
          </c:val>
          <c:extLst>
            <c:ext xmlns:c16="http://schemas.microsoft.com/office/drawing/2014/chart" uri="{C3380CC4-5D6E-409C-BE32-E72D297353CC}">
              <c16:uniqueId val="{00000000-755F-4524-9326-C74FD0CE5507}"/>
            </c:ext>
          </c:extLst>
        </c:ser>
        <c:ser>
          <c:idx val="3"/>
          <c:order val="3"/>
          <c:tx>
            <c:strRef>
              <c:f>[1]FormacionUsuarios!$H$6</c:f>
              <c:strCache>
                <c:ptCount val="1"/>
                <c:pt idx="0">
                  <c:v>SEMESTRE B</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[1]FormacionUsuarios!$B$7:$D$9</c:f>
              <c:multiLvlStrCache>
                <c:ptCount val="3"/>
                <c:lvl>
                  <c:pt idx="0">
                    <c:v>Formados</c:v>
                  </c:pt>
                  <c:pt idx="1">
                    <c:v>Formados</c:v>
                  </c:pt>
                  <c:pt idx="2">
                    <c:v>Capacitados</c:v>
                  </c:pt>
                </c:lvl>
                <c:lvl>
                  <c:pt idx="0">
                    <c:v>Pregrado Nuevos</c:v>
                  </c:pt>
                  <c:pt idx="1">
                    <c:v>Bases de Datos</c:v>
                  </c:pt>
                  <c:pt idx="2">
                    <c:v>Especializada</c:v>
                  </c:pt>
                </c:lvl>
                <c:lvl>
                  <c:pt idx="0">
                    <c:v>Nivel 1 Inducción</c:v>
                  </c:pt>
                  <c:pt idx="1">
                    <c:v>Nivel 2 Antiguos</c:v>
                  </c:pt>
                  <c:pt idx="2">
                    <c:v>Nivel 3 Investigador</c:v>
                  </c:pt>
                </c:lvl>
              </c:multiLvlStrCache>
            </c:multiLvlStrRef>
          </c:cat>
          <c:val>
            <c:numRef>
              <c:f>[1]FormacionUsuarios!$H$7:$H$9</c:f>
              <c:numCache>
                <c:formatCode>General</c:formatCode>
                <c:ptCount val="3"/>
                <c:pt idx="0">
                  <c:v>863</c:v>
                </c:pt>
                <c:pt idx="1">
                  <c:v>615</c:v>
                </c:pt>
                <c:pt idx="2">
                  <c:v>23</c:v>
                </c:pt>
              </c:numCache>
            </c:numRef>
          </c:val>
          <c:extLst>
            <c:ext xmlns:c16="http://schemas.microsoft.com/office/drawing/2014/chart" uri="{C3380CC4-5D6E-409C-BE32-E72D297353CC}">
              <c16:uniqueId val="{00000001-755F-4524-9326-C74FD0CE5507}"/>
            </c:ext>
          </c:extLst>
        </c:ser>
        <c:dLbls>
          <c:dLblPos val="outEnd"/>
          <c:showLegendKey val="0"/>
          <c:showVal val="1"/>
          <c:showCatName val="0"/>
          <c:showSerName val="0"/>
          <c:showPercent val="0"/>
          <c:showBubbleSize val="0"/>
        </c:dLbls>
        <c:gapWidth val="219"/>
        <c:overlap val="-27"/>
        <c:axId val="105869312"/>
        <c:axId val="105870848"/>
        <c:extLst>
          <c:ext xmlns:c15="http://schemas.microsoft.com/office/drawing/2012/chart" uri="{02D57815-91ED-43cb-92C2-25804820EDAC}">
            <c15:filteredBarSeries>
              <c15:ser>
                <c:idx val="0"/>
                <c:order val="0"/>
                <c:tx>
                  <c:strRef>
                    <c:extLst>
                      <c:ext uri="{02D57815-91ED-43cb-92C2-25804820EDAC}">
                        <c15:formulaRef>
                          <c15:sqref>[1]FormacionUsuarios!$E$6</c15:sqref>
                        </c15:formulaRef>
                      </c:ext>
                    </c:extLst>
                    <c:strCache>
                      <c:ptCount val="1"/>
                      <c:pt idx="0">
                        <c:v>0</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uri="{02D57815-91ED-43cb-92C2-25804820EDAC}">
                        <c15:formulaRef>
                          <c15:sqref>[1]FormacionUsuarios!$B$7:$D$9</c15:sqref>
                        </c15:formulaRef>
                      </c:ext>
                    </c:extLst>
                    <c:multiLvlStrCache>
                      <c:ptCount val="3"/>
                      <c:lvl>
                        <c:pt idx="0">
                          <c:v>Formados</c:v>
                        </c:pt>
                        <c:pt idx="1">
                          <c:v>Formados</c:v>
                        </c:pt>
                        <c:pt idx="2">
                          <c:v>Capacitados</c:v>
                        </c:pt>
                      </c:lvl>
                      <c:lvl>
                        <c:pt idx="0">
                          <c:v>Pregrado Nuevos</c:v>
                        </c:pt>
                        <c:pt idx="1">
                          <c:v>Bases de Datos</c:v>
                        </c:pt>
                        <c:pt idx="2">
                          <c:v>Especializada</c:v>
                        </c:pt>
                      </c:lvl>
                      <c:lvl>
                        <c:pt idx="0">
                          <c:v>Nivel 1 Inducción</c:v>
                        </c:pt>
                        <c:pt idx="1">
                          <c:v>Nivel 2 Antiguos</c:v>
                        </c:pt>
                        <c:pt idx="2">
                          <c:v>Nivel 3 Investigador</c:v>
                        </c:pt>
                      </c:lvl>
                    </c:multiLvlStrCache>
                  </c:multiLvlStrRef>
                </c:cat>
                <c:val>
                  <c:numRef>
                    <c:extLst>
                      <c:ext uri="{02D57815-91ED-43cb-92C2-25804820EDAC}">
                        <c15:formulaRef>
                          <c15:sqref>[1]FormacionUsuarios!$E$7:$E$9</c15:sqref>
                        </c15:formulaRef>
                      </c:ext>
                    </c:extLst>
                    <c:numCache>
                      <c:formatCode>General</c:formatCode>
                      <c:ptCount val="3"/>
                      <c:pt idx="0">
                        <c:v>0</c:v>
                      </c:pt>
                      <c:pt idx="1">
                        <c:v>0</c:v>
                      </c:pt>
                      <c:pt idx="2">
                        <c:v>0</c:v>
                      </c:pt>
                    </c:numCache>
                  </c:numRef>
                </c:val>
                <c:extLst>
                  <c:ext xmlns:c16="http://schemas.microsoft.com/office/drawing/2014/chart" uri="{C3380CC4-5D6E-409C-BE32-E72D297353CC}">
                    <c16:uniqueId val="{00000002-755F-4524-9326-C74FD0CE5507}"/>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[1]FormacionUsuarios!$G$6</c15:sqref>
                        </c15:formulaRef>
                      </c:ext>
                    </c:extLst>
                    <c:strCache>
                      <c:ptCount val="1"/>
                      <c:pt idx="0">
                        <c:v>0</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[1]FormacionUsuarios!$B$7:$D$9</c15:sqref>
                        </c15:formulaRef>
                      </c:ext>
                    </c:extLst>
                    <c:multiLvlStrCache>
                      <c:ptCount val="3"/>
                      <c:lvl>
                        <c:pt idx="0">
                          <c:v>Formados</c:v>
                        </c:pt>
                        <c:pt idx="1">
                          <c:v>Formados</c:v>
                        </c:pt>
                        <c:pt idx="2">
                          <c:v>Capacitados</c:v>
                        </c:pt>
                      </c:lvl>
                      <c:lvl>
                        <c:pt idx="0">
                          <c:v>Pregrado Nuevos</c:v>
                        </c:pt>
                        <c:pt idx="1">
                          <c:v>Bases de Datos</c:v>
                        </c:pt>
                        <c:pt idx="2">
                          <c:v>Especializada</c:v>
                        </c:pt>
                      </c:lvl>
                      <c:lvl>
                        <c:pt idx="0">
                          <c:v>Nivel 1 Inducción</c:v>
                        </c:pt>
                        <c:pt idx="1">
                          <c:v>Nivel 2 Antiguos</c:v>
                        </c:pt>
                        <c:pt idx="2">
                          <c:v>Nivel 3 Investigador</c:v>
                        </c:pt>
                      </c:lvl>
                    </c:multiLvlStrCache>
                  </c:multiLvlStrRef>
                </c:cat>
                <c:val>
                  <c:numRef>
                    <c:extLst xmlns:c15="http://schemas.microsoft.com/office/drawing/2012/chart">
                      <c:ext xmlns:c15="http://schemas.microsoft.com/office/drawing/2012/chart" uri="{02D57815-91ED-43cb-92C2-25804820EDAC}">
                        <c15:formulaRef>
                          <c15:sqref>[1]FormacionUsuarios!$G$7:$G$9</c15:sqref>
                        </c15:formulaRef>
                      </c:ext>
                    </c:extLst>
                    <c:numCache>
                      <c:formatCode>General</c:formatCode>
                      <c:ptCount val="3"/>
                      <c:pt idx="0">
                        <c:v>0</c:v>
                      </c:pt>
                      <c:pt idx="1">
                        <c:v>0</c:v>
                      </c:pt>
                      <c:pt idx="2">
                        <c:v>0</c:v>
                      </c:pt>
                    </c:numCache>
                  </c:numRef>
                </c:val>
                <c:extLst xmlns:c15="http://schemas.microsoft.com/office/drawing/2012/chart">
                  <c:ext xmlns:c16="http://schemas.microsoft.com/office/drawing/2014/chart" uri="{C3380CC4-5D6E-409C-BE32-E72D297353CC}">
                    <c16:uniqueId val="{00000003-755F-4524-9326-C74FD0CE5507}"/>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[1]FormacionUsuarios!$I$6</c15:sqref>
                        </c15:formulaRef>
                      </c:ext>
                    </c:extLst>
                    <c:strCache>
                      <c:ptCount val="1"/>
                      <c:pt idx="0">
                        <c:v>0</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[1]FormacionUsuarios!$B$7:$D$9</c15:sqref>
                        </c15:formulaRef>
                      </c:ext>
                    </c:extLst>
                    <c:multiLvlStrCache>
                      <c:ptCount val="3"/>
                      <c:lvl>
                        <c:pt idx="0">
                          <c:v>Formados</c:v>
                        </c:pt>
                        <c:pt idx="1">
                          <c:v>Formados</c:v>
                        </c:pt>
                        <c:pt idx="2">
                          <c:v>Capacitados</c:v>
                        </c:pt>
                      </c:lvl>
                      <c:lvl>
                        <c:pt idx="0">
                          <c:v>Pregrado Nuevos</c:v>
                        </c:pt>
                        <c:pt idx="1">
                          <c:v>Bases de Datos</c:v>
                        </c:pt>
                        <c:pt idx="2">
                          <c:v>Especializada</c:v>
                        </c:pt>
                      </c:lvl>
                      <c:lvl>
                        <c:pt idx="0">
                          <c:v>Nivel 1 Inducción</c:v>
                        </c:pt>
                        <c:pt idx="1">
                          <c:v>Nivel 2 Antiguos</c:v>
                        </c:pt>
                        <c:pt idx="2">
                          <c:v>Nivel 3 Investigador</c:v>
                        </c:pt>
                      </c:lvl>
                    </c:multiLvlStrCache>
                  </c:multiLvlStrRef>
                </c:cat>
                <c:val>
                  <c:numRef>
                    <c:extLst xmlns:c15="http://schemas.microsoft.com/office/drawing/2012/chart">
                      <c:ext xmlns:c15="http://schemas.microsoft.com/office/drawing/2012/chart" uri="{02D57815-91ED-43cb-92C2-25804820EDAC}">
                        <c15:formulaRef>
                          <c15:sqref>[1]FormacionUsuarios!$I$7:$I$9</c15:sqref>
                        </c15:formulaRef>
                      </c:ext>
                    </c:extLst>
                    <c:numCache>
                      <c:formatCode>General</c:formatCode>
                      <c:ptCount val="3"/>
                      <c:pt idx="0">
                        <c:v>0</c:v>
                      </c:pt>
                      <c:pt idx="1">
                        <c:v>0</c:v>
                      </c:pt>
                      <c:pt idx="2">
                        <c:v>0</c:v>
                      </c:pt>
                    </c:numCache>
                  </c:numRef>
                </c:val>
                <c:extLst xmlns:c15="http://schemas.microsoft.com/office/drawing/2012/chart">
                  <c:ext xmlns:c16="http://schemas.microsoft.com/office/drawing/2014/chart" uri="{C3380CC4-5D6E-409C-BE32-E72D297353CC}">
                    <c16:uniqueId val="{00000004-755F-4524-9326-C74FD0CE5507}"/>
                  </c:ext>
                </c:extLst>
              </c15:ser>
            </c15:filteredBarSeries>
          </c:ext>
        </c:extLst>
      </c:barChart>
      <c:catAx>
        <c:axId val="1058693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870848"/>
        <c:crosses val="autoZero"/>
        <c:auto val="1"/>
        <c:lblAlgn val="ctr"/>
        <c:lblOffset val="100"/>
        <c:noMultiLvlLbl val="0"/>
      </c:catAx>
      <c:valAx>
        <c:axId val="1058708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869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[1]ConsultaBDSuscripcion!$D$7</c:f>
              <c:strCache>
                <c:ptCount val="1"/>
                <c:pt idx="0">
                  <c:v>SEMESTRE 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[1]ConsultaBDSuscripcion!$B$8:$B$16</c:f>
              <c:strCache>
                <c:ptCount val="9"/>
                <c:pt idx="0">
                  <c:v>Embase</c:v>
                </c:pt>
                <c:pt idx="1">
                  <c:v>Engineering Village</c:v>
                </c:pt>
                <c:pt idx="2">
                  <c:v>Gale</c:v>
                </c:pt>
                <c:pt idx="3">
                  <c:v>Info Legal DMS</c:v>
                </c:pt>
                <c:pt idx="4">
                  <c:v>JStor</c:v>
                </c:pt>
                <c:pt idx="5">
                  <c:v>One Petro</c:v>
                </c:pt>
                <c:pt idx="6">
                  <c:v>Sciencedirect</c:v>
                </c:pt>
                <c:pt idx="7">
                  <c:v>Scopus</c:v>
                </c:pt>
                <c:pt idx="8">
                  <c:v>Vlex</c:v>
                </c:pt>
              </c:strCache>
            </c:strRef>
          </c:cat>
          <c:val>
            <c:numRef>
              <c:f>[1]ConsultaBDSuscripcion!$D$8:$D$16</c:f>
              <c:numCache>
                <c:formatCode>General</c:formatCode>
                <c:ptCount val="9"/>
                <c:pt idx="0">
                  <c:v>978</c:v>
                </c:pt>
                <c:pt idx="1">
                  <c:v>315</c:v>
                </c:pt>
                <c:pt idx="2">
                  <c:v>909</c:v>
                </c:pt>
                <c:pt idx="3">
                  <c:v>1076</c:v>
                </c:pt>
                <c:pt idx="4">
                  <c:v>1313</c:v>
                </c:pt>
                <c:pt idx="5">
                  <c:v>463</c:v>
                </c:pt>
                <c:pt idx="6">
                  <c:v>4056</c:v>
                </c:pt>
                <c:pt idx="7">
                  <c:v>2246</c:v>
                </c:pt>
                <c:pt idx="8">
                  <c:v>3921</c:v>
                </c:pt>
              </c:numCache>
            </c:numRef>
          </c:val>
          <c:extLst>
            <c:ext xmlns:c16="http://schemas.microsoft.com/office/drawing/2014/chart" uri="{C3380CC4-5D6E-409C-BE32-E72D297353CC}">
              <c16:uniqueId val="{00000000-428C-4670-B6C2-525718D0B4B2}"/>
            </c:ext>
          </c:extLst>
        </c:ser>
        <c:ser>
          <c:idx val="2"/>
          <c:order val="2"/>
          <c:tx>
            <c:strRef>
              <c:f>[1]ConsultaBDSuscripcion!$E$7</c:f>
              <c:strCache>
                <c:ptCount val="1"/>
                <c:pt idx="0">
                  <c:v>SEMESTRE B</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[1]ConsultaBDSuscripcion!$B$8:$B$16</c:f>
              <c:strCache>
                <c:ptCount val="9"/>
                <c:pt idx="0">
                  <c:v>Embase</c:v>
                </c:pt>
                <c:pt idx="1">
                  <c:v>Engineering Village</c:v>
                </c:pt>
                <c:pt idx="2">
                  <c:v>Gale</c:v>
                </c:pt>
                <c:pt idx="3">
                  <c:v>Info Legal DMS</c:v>
                </c:pt>
                <c:pt idx="4">
                  <c:v>JStor</c:v>
                </c:pt>
                <c:pt idx="5">
                  <c:v>One Petro</c:v>
                </c:pt>
                <c:pt idx="6">
                  <c:v>Sciencedirect</c:v>
                </c:pt>
                <c:pt idx="7">
                  <c:v>Scopus</c:v>
                </c:pt>
                <c:pt idx="8">
                  <c:v>Vlex</c:v>
                </c:pt>
              </c:strCache>
            </c:strRef>
          </c:cat>
          <c:val>
            <c:numRef>
              <c:f>[1]ConsultaBDSuscripcion!$E$8:$E$16</c:f>
              <c:numCache>
                <c:formatCode>General</c:formatCode>
                <c:ptCount val="9"/>
                <c:pt idx="0">
                  <c:v>622</c:v>
                </c:pt>
                <c:pt idx="1">
                  <c:v>541</c:v>
                </c:pt>
                <c:pt idx="2">
                  <c:v>1143</c:v>
                </c:pt>
                <c:pt idx="3">
                  <c:v>597</c:v>
                </c:pt>
                <c:pt idx="4">
                  <c:v>1158</c:v>
                </c:pt>
                <c:pt idx="5">
                  <c:v>676</c:v>
                </c:pt>
                <c:pt idx="6">
                  <c:v>3683</c:v>
                </c:pt>
                <c:pt idx="7">
                  <c:v>1809</c:v>
                </c:pt>
                <c:pt idx="8">
                  <c:v>2587</c:v>
                </c:pt>
              </c:numCache>
            </c:numRef>
          </c:val>
          <c:extLst>
            <c:ext xmlns:c16="http://schemas.microsoft.com/office/drawing/2014/chart" uri="{C3380CC4-5D6E-409C-BE32-E72D297353CC}">
              <c16:uniqueId val="{00000001-428C-4670-B6C2-525718D0B4B2}"/>
            </c:ext>
          </c:extLst>
        </c:ser>
        <c:dLbls>
          <c:dLblPos val="outEnd"/>
          <c:showLegendKey val="0"/>
          <c:showVal val="1"/>
          <c:showCatName val="0"/>
          <c:showSerName val="0"/>
          <c:showPercent val="0"/>
          <c:showBubbleSize val="0"/>
        </c:dLbls>
        <c:gapWidth val="219"/>
        <c:overlap val="-27"/>
        <c:axId val="107230336"/>
        <c:axId val="107231872"/>
        <c:extLst>
          <c:ext xmlns:c15="http://schemas.microsoft.com/office/drawing/2012/chart" uri="{02D57815-91ED-43cb-92C2-25804820EDAC}">
            <c15:filteredBarSeries>
              <c15:ser>
                <c:idx val="0"/>
                <c:order val="0"/>
                <c:tx>
                  <c:strRef>
                    <c:extLst>
                      <c:ext uri="{02D57815-91ED-43cb-92C2-25804820EDAC}">
                        <c15:formulaRef>
                          <c15:sqref>[1]ConsultaBDSuscripcion!$C$6:$C$7</c15:sqref>
                        </c15:formulaRef>
                      </c:ext>
                    </c:extLst>
                    <c:strCache>
                      <c:ptCount val="1"/>
                      <c:pt idx="0">
                        <c:v>0 0</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[1]ConsultaBDSuscripcion!$B$8:$B$16</c15:sqref>
                        </c15:formulaRef>
                      </c:ext>
                    </c:extLst>
                    <c:strCache>
                      <c:ptCount val="9"/>
                      <c:pt idx="0">
                        <c:v>Embase</c:v>
                      </c:pt>
                      <c:pt idx="1">
                        <c:v>Engineering Village</c:v>
                      </c:pt>
                      <c:pt idx="2">
                        <c:v>Gale</c:v>
                      </c:pt>
                      <c:pt idx="3">
                        <c:v>Info Legal DMS</c:v>
                      </c:pt>
                      <c:pt idx="4">
                        <c:v>JStor</c:v>
                      </c:pt>
                      <c:pt idx="5">
                        <c:v>One Petro</c:v>
                      </c:pt>
                      <c:pt idx="6">
                        <c:v>Sciencedirect</c:v>
                      </c:pt>
                      <c:pt idx="7">
                        <c:v>Scopus</c:v>
                      </c:pt>
                      <c:pt idx="8">
                        <c:v>Vlex</c:v>
                      </c:pt>
                    </c:strCache>
                  </c:strRef>
                </c:cat>
                <c:val>
                  <c:numRef>
                    <c:extLst>
                      <c:ext uri="{02D57815-91ED-43cb-92C2-25804820EDAC}">
                        <c15:formulaRef>
                          <c15:sqref>[1]ConsultaBDSuscripcion!$C$8:$C$16</c15:sqref>
                        </c15:formulaRef>
                      </c:ext>
                    </c:extLst>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2-428C-4670-B6C2-525718D0B4B2}"/>
                  </c:ext>
                </c:extLst>
              </c15:ser>
            </c15:filteredBarSeries>
          </c:ext>
        </c:extLst>
      </c:barChart>
      <c:catAx>
        <c:axId val="1072303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231872"/>
        <c:crosses val="autoZero"/>
        <c:auto val="1"/>
        <c:lblAlgn val="ctr"/>
        <c:lblOffset val="100"/>
        <c:noMultiLvlLbl val="0"/>
      </c:catAx>
      <c:valAx>
        <c:axId val="1072318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230336"/>
        <c:crosses val="autoZero"/>
        <c:crossBetween val="between"/>
      </c:valAx>
      <c:spPr>
        <a:noFill/>
        <a:ln>
          <a:noFill/>
        </a:ln>
        <a:effectLst/>
      </c:spPr>
    </c:plotArea>
    <c:legend>
      <c:legendPos val="tr"/>
      <c:layout>
        <c:manualLayout>
          <c:xMode val="edge"/>
          <c:yMode val="edge"/>
          <c:x val="0.10821248503051983"/>
          <c:y val="7.2796934865900387E-2"/>
          <c:w val="9.5159485464738403E-2"/>
          <c:h val="0.13856638609828945"/>
        </c:manualLayout>
      </c:layout>
      <c:overlay val="1"/>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Libros</c:v>
          </c:tx>
          <c:spPr>
            <a:ln w="28575" cap="rnd">
              <a:solidFill>
                <a:schemeClr val="accent2"/>
              </a:solidFill>
              <a:round/>
            </a:ln>
            <a:effectLst/>
          </c:spPr>
          <c:marker>
            <c:symbol val="none"/>
          </c:marker>
          <c:dLbls>
            <c:spPr>
              <a:noFill/>
              <a:ln w="25400">
                <a:noFill/>
              </a:ln>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'Productividad Academica'!$C$6:$G$6</c:f>
              <c:numCache>
                <c:formatCode>General</c:formatCode>
                <c:ptCount val="5"/>
                <c:pt idx="0">
                  <c:v>2017</c:v>
                </c:pt>
                <c:pt idx="1">
                  <c:v>2018</c:v>
                </c:pt>
                <c:pt idx="2">
                  <c:v>2019</c:v>
                </c:pt>
                <c:pt idx="3">
                  <c:v>2020</c:v>
                </c:pt>
                <c:pt idx="4">
                  <c:v>2021</c:v>
                </c:pt>
              </c:numCache>
            </c:numRef>
          </c:cat>
          <c:val>
            <c:numRef>
              <c:f>'Productividad Academica'!$C$7:$G$7</c:f>
              <c:numCache>
                <c:formatCode>General</c:formatCode>
                <c:ptCount val="5"/>
                <c:pt idx="0">
                  <c:v>32</c:v>
                </c:pt>
                <c:pt idx="1">
                  <c:v>31</c:v>
                </c:pt>
                <c:pt idx="2">
                  <c:v>26</c:v>
                </c:pt>
                <c:pt idx="3">
                  <c:v>16</c:v>
                </c:pt>
                <c:pt idx="4">
                  <c:v>11</c:v>
                </c:pt>
              </c:numCache>
            </c:numRef>
          </c:val>
          <c:smooth val="0"/>
          <c:extLst>
            <c:ext xmlns:c16="http://schemas.microsoft.com/office/drawing/2014/chart" uri="{C3380CC4-5D6E-409C-BE32-E72D297353CC}">
              <c16:uniqueId val="{00000000-54F6-455D-BE09-75980A869939}"/>
            </c:ext>
          </c:extLst>
        </c:ser>
        <c:ser>
          <c:idx val="1"/>
          <c:order val="1"/>
          <c:tx>
            <c:v>Capítulo de libros</c:v>
          </c:tx>
          <c:marker>
            <c:symbol val="none"/>
          </c:marker>
          <c:cat>
            <c:numRef>
              <c:f>'Productividad Academica'!$C$6:$G$6</c:f>
              <c:numCache>
                <c:formatCode>General</c:formatCode>
                <c:ptCount val="5"/>
                <c:pt idx="0">
                  <c:v>2017</c:v>
                </c:pt>
                <c:pt idx="1">
                  <c:v>2018</c:v>
                </c:pt>
                <c:pt idx="2">
                  <c:v>2019</c:v>
                </c:pt>
                <c:pt idx="3">
                  <c:v>2020</c:v>
                </c:pt>
                <c:pt idx="4">
                  <c:v>2021</c:v>
                </c:pt>
              </c:numCache>
            </c:numRef>
          </c:cat>
          <c:val>
            <c:numRef>
              <c:f>'Productividad Academica'!$C$8:$G$8</c:f>
              <c:numCache>
                <c:formatCode>General</c:formatCode>
                <c:ptCount val="5"/>
                <c:pt idx="0">
                  <c:v>14</c:v>
                </c:pt>
                <c:pt idx="1">
                  <c:v>1</c:v>
                </c:pt>
                <c:pt idx="2">
                  <c:v>30</c:v>
                </c:pt>
                <c:pt idx="3">
                  <c:v>7</c:v>
                </c:pt>
                <c:pt idx="4">
                  <c:v>5</c:v>
                </c:pt>
              </c:numCache>
            </c:numRef>
          </c:val>
          <c:smooth val="0"/>
          <c:extLst>
            <c:ext xmlns:c16="http://schemas.microsoft.com/office/drawing/2014/chart" uri="{C3380CC4-5D6E-409C-BE32-E72D297353CC}">
              <c16:uniqueId val="{00000001-54F6-455D-BE09-75980A869939}"/>
            </c:ext>
          </c:extLst>
        </c:ser>
        <c:ser>
          <c:idx val="2"/>
          <c:order val="2"/>
          <c:tx>
            <c:v>Artículos CVLAC</c:v>
          </c:tx>
          <c:spPr>
            <a:ln w="28575" cap="rnd" cmpd="sng">
              <a:solidFill>
                <a:schemeClr val="accent3"/>
              </a:solidFill>
              <a:round/>
            </a:ln>
            <a:effectLst/>
          </c:spPr>
          <c:marker>
            <c:symbol val="none"/>
          </c:marker>
          <c:dLbls>
            <c:spPr>
              <a:noFill/>
              <a:ln w="25400">
                <a:noFill/>
              </a:ln>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'Productividad Academica'!$C$6:$G$6</c:f>
              <c:numCache>
                <c:formatCode>General</c:formatCode>
                <c:ptCount val="5"/>
                <c:pt idx="0">
                  <c:v>2017</c:v>
                </c:pt>
                <c:pt idx="1">
                  <c:v>2018</c:v>
                </c:pt>
                <c:pt idx="2">
                  <c:v>2019</c:v>
                </c:pt>
                <c:pt idx="3">
                  <c:v>2020</c:v>
                </c:pt>
                <c:pt idx="4">
                  <c:v>2021</c:v>
                </c:pt>
              </c:numCache>
            </c:numRef>
          </c:cat>
          <c:val>
            <c:numRef>
              <c:f>'Productividad Academica'!$C$9:$G$9</c:f>
              <c:numCache>
                <c:formatCode>General</c:formatCode>
                <c:ptCount val="5"/>
                <c:pt idx="0">
                  <c:v>44</c:v>
                </c:pt>
                <c:pt idx="1">
                  <c:v>67</c:v>
                </c:pt>
                <c:pt idx="2">
                  <c:v>68</c:v>
                </c:pt>
                <c:pt idx="3">
                  <c:v>138</c:v>
                </c:pt>
                <c:pt idx="4">
                  <c:v>147</c:v>
                </c:pt>
              </c:numCache>
            </c:numRef>
          </c:val>
          <c:smooth val="0"/>
          <c:extLst>
            <c:ext xmlns:c16="http://schemas.microsoft.com/office/drawing/2014/chart" uri="{C3380CC4-5D6E-409C-BE32-E72D297353CC}">
              <c16:uniqueId val="{00000002-54F6-455D-BE09-75980A869939}"/>
            </c:ext>
          </c:extLst>
        </c:ser>
        <c:ser>
          <c:idx val="3"/>
          <c:order val="3"/>
          <c:tx>
            <c:v>Artículos en SCOPUS</c:v>
          </c:tx>
          <c:marker>
            <c:symbol val="none"/>
          </c:marker>
          <c:cat>
            <c:numRef>
              <c:f>'Productividad Academica'!$C$6:$G$6</c:f>
              <c:numCache>
                <c:formatCode>General</c:formatCode>
                <c:ptCount val="5"/>
                <c:pt idx="0">
                  <c:v>2017</c:v>
                </c:pt>
                <c:pt idx="1">
                  <c:v>2018</c:v>
                </c:pt>
                <c:pt idx="2">
                  <c:v>2019</c:v>
                </c:pt>
                <c:pt idx="3">
                  <c:v>2020</c:v>
                </c:pt>
                <c:pt idx="4">
                  <c:v>2021</c:v>
                </c:pt>
              </c:numCache>
            </c:numRef>
          </c:cat>
          <c:val>
            <c:numRef>
              <c:f>'Productividad Academica'!#REF!</c:f>
              <c:numCache>
                <c:formatCode>General</c:formatCode>
                <c:ptCount val="1"/>
                <c:pt idx="0">
                  <c:v>1</c:v>
                </c:pt>
              </c:numCache>
            </c:numRef>
          </c:val>
          <c:smooth val="0"/>
          <c:extLst>
            <c:ext xmlns:c16="http://schemas.microsoft.com/office/drawing/2014/chart" uri="{C3380CC4-5D6E-409C-BE32-E72D297353CC}">
              <c16:uniqueId val="{00000003-54F6-455D-BE09-75980A869939}"/>
            </c:ext>
          </c:extLst>
        </c:ser>
        <c:dLbls>
          <c:showLegendKey val="0"/>
          <c:showVal val="0"/>
          <c:showCatName val="0"/>
          <c:showSerName val="0"/>
          <c:showPercent val="0"/>
          <c:showBubbleSize val="0"/>
        </c:dLbls>
        <c:smooth val="0"/>
        <c:axId val="181628288"/>
        <c:axId val="181654656"/>
      </c:lineChart>
      <c:catAx>
        <c:axId val="181628288"/>
        <c:scaling>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1654656"/>
        <c:crosses val="autoZero"/>
        <c:auto val="1"/>
        <c:lblAlgn val="ctr"/>
        <c:lblOffset val="100"/>
        <c:noMultiLvlLbl val="0"/>
      </c:catAx>
      <c:valAx>
        <c:axId val="18165465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1628288"/>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38100" cap="flat" cmpd="sng" algn="ctr">
      <a:no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EgresadoGraduadoPostgraGenero!$I$7</c:f>
              <c:strCache>
                <c:ptCount val="1"/>
                <c:pt idx="0">
                  <c:v>SEMESTRE I</c:v>
                </c:pt>
              </c:strCache>
            </c:strRef>
          </c:tx>
          <c:spPr>
            <a:solidFill>
              <a:schemeClr val="accent6">
                <a:lumMod val="60000"/>
                <a:lumOff val="40000"/>
              </a:schemeClr>
            </a:solidFill>
            <a:ln>
              <a:noFill/>
            </a:ln>
            <a:effectLst>
              <a:outerShdw blurRad="57150" dist="19050" dir="5400000" algn="ctr" rotWithShape="0">
                <a:srgbClr val="000000">
                  <a:alpha val="63000"/>
                </a:srgbClr>
              </a:outerShdw>
            </a:effectLst>
            <a:sp3d/>
          </c:spPr>
          <c:invertIfNegative val="0"/>
          <c:dLbls>
            <c:dLbl>
              <c:idx val="0"/>
              <c:layout>
                <c:manualLayout>
                  <c:x val="0"/>
                  <c:y val="0.17385076431366731"/>
                </c:manualLayout>
              </c:layout>
              <c:tx>
                <c:rich>
                  <a:bodyPr/>
                  <a:lstStyle/>
                  <a:p>
                    <a:fld id="{ED5F9EF3-7E10-44E7-A4A4-A3CC2A20A2BE}" type="CELLRANGE">
                      <a:rPr lang="en-US" baseline="0"/>
                      <a:pPr/>
                      <a:t>[CELLRANGE]</a:t>
                    </a:fld>
                    <a:r>
                      <a:rPr lang="en-US" baseline="0"/>
                      <a:t>
</a:t>
                    </a:r>
                    <a:fld id="{3533BFFA-F646-44EA-A161-93C3E6D84C88}" type="SERIESNAME">
                      <a:rPr lang="en-US" baseline="0"/>
                      <a:pPr/>
                      <a:t>[NOMBRE DE LA SERIE]</a:t>
                    </a:fld>
                    <a:r>
                      <a:rPr lang="en-US" baseline="0"/>
                      <a:t>
</a:t>
                    </a:r>
                    <a:fld id="{5439629B-7B82-4AD9-B56D-5E96FC24B327}" type="VALUE">
                      <a:rPr lang="en-US" baseline="0"/>
                      <a:pPr/>
                      <a:t>[VALOR]</a:t>
                    </a:fld>
                    <a:endParaRPr lang="en-US" baseline="0"/>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253-456A-AA53-575266C3EDD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1"/>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EgresadoGraduadoPostgraGenero!$H$6</c:f>
              <c:strCache>
                <c:ptCount val="1"/>
                <c:pt idx="0">
                  <c:v>GRADUADOS 2021</c:v>
                </c:pt>
              </c:strCache>
            </c:strRef>
          </c:cat>
          <c:val>
            <c:numRef>
              <c:f>EgresadoGraduadoPostgraGenero!$I$56</c:f>
              <c:numCache>
                <c:formatCode>General</c:formatCode>
                <c:ptCount val="1"/>
                <c:pt idx="0">
                  <c:v>229</c:v>
                </c:pt>
              </c:numCache>
            </c:numRef>
          </c:val>
          <c:extLst>
            <c:ext xmlns:c15="http://schemas.microsoft.com/office/drawing/2012/chart" uri="{02D57815-91ED-43cb-92C2-25804820EDAC}">
              <c15:datalabelsRange>
                <c15:f>EgresadoGraduadoPostgraGenero!$I$57</c15:f>
                <c15:dlblRangeCache>
                  <c:ptCount val="1"/>
                  <c:pt idx="0">
                    <c:v>48,3%</c:v>
                  </c:pt>
                </c15:dlblRangeCache>
              </c15:datalabelsRange>
            </c:ext>
            <c:ext xmlns:c16="http://schemas.microsoft.com/office/drawing/2014/chart" uri="{C3380CC4-5D6E-409C-BE32-E72D297353CC}">
              <c16:uniqueId val="{00000002-5253-456A-AA53-575266C3EDD7}"/>
            </c:ext>
          </c:extLst>
        </c:ser>
        <c:ser>
          <c:idx val="2"/>
          <c:order val="2"/>
          <c:tx>
            <c:strRef>
              <c:f>EgresadoGraduadoPostgraGenero!$K$7</c:f>
              <c:strCache>
                <c:ptCount val="1"/>
                <c:pt idx="0">
                  <c:v>SEMESTRE II</c:v>
                </c:pt>
              </c:strCache>
            </c:strRef>
          </c:tx>
          <c:spPr>
            <a:solidFill>
              <a:schemeClr val="accent2">
                <a:lumMod val="60000"/>
                <a:lumOff val="40000"/>
              </a:schemeClr>
            </a:solidFill>
            <a:ln>
              <a:noFill/>
            </a:ln>
            <a:effectLst>
              <a:outerShdw blurRad="57150" dist="19050" dir="5400000" algn="ctr" rotWithShape="0">
                <a:srgbClr val="000000">
                  <a:alpha val="63000"/>
                </a:srgbClr>
              </a:outerShdw>
            </a:effectLst>
            <a:sp3d/>
          </c:spPr>
          <c:invertIfNegative val="0"/>
          <c:dLbls>
            <c:dLbl>
              <c:idx val="0"/>
              <c:layout>
                <c:manualLayout>
                  <c:x val="-1.3766794914398694E-16"/>
                  <c:y val="0.16341971845484729"/>
                </c:manualLayout>
              </c:layout>
              <c:tx>
                <c:rich>
                  <a:bodyPr/>
                  <a:lstStyle/>
                  <a:p>
                    <a:fld id="{616EA7A2-497F-4AE8-896C-8C94E9C5F593}" type="CELLRANGE">
                      <a:rPr lang="en-US" baseline="0"/>
                      <a:pPr/>
                      <a:t>[CELLRANGE]</a:t>
                    </a:fld>
                    <a:r>
                      <a:rPr lang="en-US" baseline="0"/>
                      <a:t>
</a:t>
                    </a:r>
                    <a:fld id="{BE312B85-A6AE-40A3-A9CF-A16F2F1F2A5C}" type="SERIESNAME">
                      <a:rPr lang="en-US" baseline="0"/>
                      <a:pPr/>
                      <a:t>[NOMBRE DE LA SERIE]</a:t>
                    </a:fld>
                    <a:r>
                      <a:rPr lang="en-US" baseline="0"/>
                      <a:t>
</a:t>
                    </a:r>
                    <a:fld id="{7F794B81-CFBB-46A8-8BC8-5BFFE4915FDA}" type="VALUE">
                      <a:rPr lang="en-US" baseline="0"/>
                      <a:pPr/>
                      <a:t>[VALOR]</a:t>
                    </a:fld>
                    <a:endParaRPr lang="en-US" baseline="0"/>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5253-456A-AA53-575266C3EDD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1"/>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EgresadoGraduadoPostgraGenero!$H$6</c:f>
              <c:strCache>
                <c:ptCount val="1"/>
                <c:pt idx="0">
                  <c:v>GRADUADOS 2021</c:v>
                </c:pt>
              </c:strCache>
            </c:strRef>
          </c:cat>
          <c:val>
            <c:numRef>
              <c:f>EgresadoGraduadoPostgraGenero!$K$56</c:f>
              <c:numCache>
                <c:formatCode>General</c:formatCode>
                <c:ptCount val="1"/>
                <c:pt idx="0">
                  <c:v>219</c:v>
                </c:pt>
              </c:numCache>
            </c:numRef>
          </c:val>
          <c:extLst>
            <c:ext xmlns:c15="http://schemas.microsoft.com/office/drawing/2012/chart" uri="{02D57815-91ED-43cb-92C2-25804820EDAC}">
              <c15:datalabelsRange>
                <c15:f>EgresadoGraduadoPostgraGenero!$K$57</c15:f>
                <c15:dlblRangeCache>
                  <c:ptCount val="1"/>
                  <c:pt idx="0">
                    <c:v>46,2%</c:v>
                  </c:pt>
                </c15:dlblRangeCache>
              </c15:datalabelsRange>
            </c:ext>
            <c:ext xmlns:c16="http://schemas.microsoft.com/office/drawing/2014/chart" uri="{C3380CC4-5D6E-409C-BE32-E72D297353CC}">
              <c16:uniqueId val="{00000004-5253-456A-AA53-575266C3EDD7}"/>
            </c:ext>
          </c:extLst>
        </c:ser>
        <c:dLbls>
          <c:showLegendKey val="0"/>
          <c:showVal val="1"/>
          <c:showCatName val="0"/>
          <c:showSerName val="0"/>
          <c:showPercent val="0"/>
          <c:showBubbleSize val="0"/>
        </c:dLbls>
        <c:gapWidth val="150"/>
        <c:gapDepth val="90"/>
        <c:shape val="box"/>
        <c:axId val="30448256"/>
        <c:axId val="30458240"/>
        <c:axId val="0"/>
        <c:extLst>
          <c:ext xmlns:c15="http://schemas.microsoft.com/office/drawing/2012/chart" uri="{02D57815-91ED-43cb-92C2-25804820EDAC}">
            <c15:filteredBarSeries>
              <c15:ser>
                <c:idx val="1"/>
                <c:order val="1"/>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EgresadoGraduadoPostgraGenero!$H$6</c15:sqref>
                        </c15:formulaRef>
                      </c:ext>
                    </c:extLst>
                    <c:strCache>
                      <c:ptCount val="1"/>
                      <c:pt idx="0">
                        <c:v>GRADUADOS 2021</c:v>
                      </c:pt>
                    </c:strCache>
                  </c:strRef>
                </c:cat>
                <c:val>
                  <c:numRef>
                    <c:extLst>
                      <c:ext uri="{02D57815-91ED-43cb-92C2-25804820EDAC}">
                        <c15:formulaRef>
                          <c15:sqref>'Egresado Graduado PregradGenero'!$E$54</c15:sqref>
                        </c15:formulaRef>
                      </c:ext>
                    </c:extLst>
                    <c:numCache>
                      <c:formatCode>General</c:formatCode>
                      <c:ptCount val="1"/>
                    </c:numCache>
                  </c:numRef>
                </c:val>
                <c:extLst>
                  <c:ext xmlns:c16="http://schemas.microsoft.com/office/drawing/2014/chart" uri="{C3380CC4-5D6E-409C-BE32-E72D297353CC}">
                    <c16:uniqueId val="{00000005-5253-456A-AA53-575266C3EDD7}"/>
                  </c:ext>
                </c:extLst>
              </c15:ser>
            </c15:filteredBarSeries>
            <c15:filteredBarSeries>
              <c15:ser>
                <c:idx val="3"/>
                <c:order val="3"/>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EgresadoGraduadoPostgraGenero!$H$6</c15:sqref>
                        </c15:formulaRef>
                      </c:ext>
                    </c:extLst>
                    <c:strCache>
                      <c:ptCount val="1"/>
                      <c:pt idx="0">
                        <c:v>GRADUADOS 2021</c:v>
                      </c:pt>
                    </c:strCache>
                  </c:strRef>
                </c:cat>
                <c:val>
                  <c:numRef>
                    <c:extLst xmlns:c15="http://schemas.microsoft.com/office/drawing/2012/chart">
                      <c:ext xmlns:c15="http://schemas.microsoft.com/office/drawing/2012/chart" uri="{02D57815-91ED-43cb-92C2-25804820EDAC}">
                        <c15:formulaRef>
                          <c15:sqref>'Egresado Graduado PregradGenero'!$G$54</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6-5253-456A-AA53-575266C3EDD7}"/>
                  </c:ext>
                </c:extLst>
              </c15:ser>
            </c15:filteredBarSeries>
          </c:ext>
        </c:extLst>
      </c:bar3DChart>
      <c:catAx>
        <c:axId val="3044825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458240"/>
        <c:crosses val="autoZero"/>
        <c:auto val="1"/>
        <c:lblAlgn val="ctr"/>
        <c:lblOffset val="100"/>
        <c:noMultiLvlLbl val="0"/>
      </c:catAx>
      <c:valAx>
        <c:axId val="30458240"/>
        <c:scaling>
          <c:orientation val="minMax"/>
          <c:max val="240"/>
          <c:min val="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448256"/>
        <c:crosses val="autoZero"/>
        <c:crossBetween val="between"/>
        <c:majorUnit val="5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r"/>
      <c:layout>
        <c:manualLayout>
          <c:xMode val="edge"/>
          <c:yMode val="edge"/>
          <c:x val="0.85789910379263556"/>
          <c:y val="0.39733636388234977"/>
          <c:w val="0.11429429628298156"/>
          <c:h val="0.11735008725391904"/>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20155265951551E-2"/>
          <c:y val="2.8758164014582057E-2"/>
          <c:w val="0.93460854614016919"/>
          <c:h val="0.85078856450237983"/>
        </c:manualLayout>
      </c:layout>
      <c:barChart>
        <c:barDir val="col"/>
        <c:grouping val="clustered"/>
        <c:varyColors val="0"/>
        <c:ser>
          <c:idx val="0"/>
          <c:order val="0"/>
          <c:tx>
            <c:strRef>
              <c:f>'Movilidad Internacional'!$B$7</c:f>
              <c:strCache>
                <c:ptCount val="1"/>
                <c:pt idx="0">
                  <c:v>ADMINISTRATIVO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'Movilidad Internacional'!$C$7</c:f>
              <c:numCache>
                <c:formatCode>General</c:formatCode>
                <c:ptCount val="1"/>
                <c:pt idx="0">
                  <c:v>18</c:v>
                </c:pt>
              </c:numCache>
            </c:numRef>
          </c:val>
          <c:extLst>
            <c:ext xmlns:c16="http://schemas.microsoft.com/office/drawing/2014/chart" uri="{C3380CC4-5D6E-409C-BE32-E72D297353CC}">
              <c16:uniqueId val="{00000000-AE5A-4328-8B0B-E68897782269}"/>
            </c:ext>
          </c:extLst>
        </c:ser>
        <c:ser>
          <c:idx val="1"/>
          <c:order val="1"/>
          <c:tx>
            <c:strRef>
              <c:f>'Movilidad Internacional'!$B$12</c:f>
              <c:strCache>
                <c:ptCount val="1"/>
                <c:pt idx="0">
                  <c:v>DOCENTE EXTERNO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'Movilidad Internacional'!$C$12</c:f>
              <c:numCache>
                <c:formatCode>General</c:formatCode>
                <c:ptCount val="1"/>
                <c:pt idx="0">
                  <c:v>576</c:v>
                </c:pt>
              </c:numCache>
            </c:numRef>
          </c:val>
          <c:extLst>
            <c:ext xmlns:c16="http://schemas.microsoft.com/office/drawing/2014/chart" uri="{C3380CC4-5D6E-409C-BE32-E72D297353CC}">
              <c16:uniqueId val="{00000001-D840-4CD0-96B5-84BF613C5E6D}"/>
            </c:ext>
          </c:extLst>
        </c:ser>
        <c:ser>
          <c:idx val="2"/>
          <c:order val="2"/>
          <c:tx>
            <c:strRef>
              <c:f>'Movilidad Internacional'!$B$13</c:f>
              <c:strCache>
                <c:ptCount val="1"/>
                <c:pt idx="0">
                  <c:v>ESTUDIANTE EXTERNO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'Movilidad Internacional'!$C$13</c:f>
              <c:numCache>
                <c:formatCode>General</c:formatCode>
                <c:ptCount val="1"/>
                <c:pt idx="0">
                  <c:v>39</c:v>
                </c:pt>
              </c:numCache>
            </c:numRef>
          </c:val>
          <c:extLst>
            <c:ext xmlns:c16="http://schemas.microsoft.com/office/drawing/2014/chart" uri="{C3380CC4-5D6E-409C-BE32-E72D297353CC}">
              <c16:uniqueId val="{00000002-D840-4CD0-96B5-84BF613C5E6D}"/>
            </c:ext>
          </c:extLst>
        </c:ser>
        <c:ser>
          <c:idx val="3"/>
          <c:order val="3"/>
          <c:tx>
            <c:strRef>
              <c:f>'Movilidad Internacional'!$B$14</c:f>
              <c:strCache>
                <c:ptCount val="1"/>
                <c:pt idx="0">
                  <c:v>ADMINISTRATIVO EXTERNO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'Movilidad Internacional'!$C$14</c:f>
              <c:numCache>
                <c:formatCode>General</c:formatCode>
                <c:ptCount val="1"/>
                <c:pt idx="0">
                  <c:v>120</c:v>
                </c:pt>
              </c:numCache>
            </c:numRef>
          </c:val>
          <c:extLst>
            <c:ext xmlns:c16="http://schemas.microsoft.com/office/drawing/2014/chart" uri="{C3380CC4-5D6E-409C-BE32-E72D297353CC}">
              <c16:uniqueId val="{00000003-D840-4CD0-96B5-84BF613C5E6D}"/>
            </c:ext>
          </c:extLst>
        </c:ser>
        <c:ser>
          <c:idx val="4"/>
          <c:order val="4"/>
          <c:tx>
            <c:strRef>
              <c:f>'Movilidad Internacional'!$B$15</c:f>
              <c:strCache>
                <c:ptCount val="1"/>
                <c:pt idx="0">
                  <c:v>GRADUADO EXTERNO</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'Movilidad Internacional'!$C$15</c:f>
              <c:numCache>
                <c:formatCode>General</c:formatCode>
                <c:ptCount val="1"/>
                <c:pt idx="0">
                  <c:v>7</c:v>
                </c:pt>
              </c:numCache>
            </c:numRef>
          </c:val>
          <c:extLst>
            <c:ext xmlns:c16="http://schemas.microsoft.com/office/drawing/2014/chart" uri="{C3380CC4-5D6E-409C-BE32-E72D297353CC}">
              <c16:uniqueId val="{00000004-D840-4CD0-96B5-84BF613C5E6D}"/>
            </c:ext>
          </c:extLst>
        </c:ser>
        <c:ser>
          <c:idx val="5"/>
          <c:order val="5"/>
          <c:tx>
            <c:strRef>
              <c:f>'Movilidad Internacional'!$B$16</c:f>
              <c:strCache>
                <c:ptCount val="1"/>
                <c:pt idx="0">
                  <c:v>INVESTIGADOR EXTERNO</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'Movilidad Internacional'!$C$16</c:f>
              <c:numCache>
                <c:formatCode>General</c:formatCode>
                <c:ptCount val="1"/>
                <c:pt idx="0">
                  <c:v>4</c:v>
                </c:pt>
              </c:numCache>
            </c:numRef>
          </c:val>
          <c:extLst>
            <c:ext xmlns:c16="http://schemas.microsoft.com/office/drawing/2014/chart" uri="{C3380CC4-5D6E-409C-BE32-E72D297353CC}">
              <c16:uniqueId val="{00000005-D840-4CD0-96B5-84BF613C5E6D}"/>
            </c:ext>
          </c:extLst>
        </c:ser>
        <c:ser>
          <c:idx val="6"/>
          <c:order val="6"/>
          <c:tx>
            <c:strRef>
              <c:f>'Movilidad Internacional'!#REF!</c:f>
              <c:strCache>
                <c:ptCount val="1"/>
                <c:pt idx="0">
                  <c:v>#REF!</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'Movilidad Internacional'!#REF!</c:f>
              <c:numCache>
                <c:formatCode>General</c:formatCode>
                <c:ptCount val="1"/>
                <c:pt idx="0">
                  <c:v>1</c:v>
                </c:pt>
              </c:numCache>
            </c:numRef>
          </c:val>
          <c:extLst>
            <c:ext xmlns:c16="http://schemas.microsoft.com/office/drawing/2014/chart" uri="{C3380CC4-5D6E-409C-BE32-E72D297353CC}">
              <c16:uniqueId val="{00000006-D840-4CD0-96B5-84BF613C5E6D}"/>
            </c:ext>
          </c:extLst>
        </c:ser>
        <c:dLbls>
          <c:dLblPos val="outEnd"/>
          <c:showLegendKey val="0"/>
          <c:showVal val="1"/>
          <c:showCatName val="0"/>
          <c:showSerName val="0"/>
          <c:showPercent val="0"/>
          <c:showBubbleSize val="0"/>
        </c:dLbls>
        <c:gapWidth val="219"/>
        <c:overlap val="-27"/>
        <c:axId val="641013936"/>
        <c:axId val="395845008"/>
        <c:extLst/>
      </c:barChart>
      <c:catAx>
        <c:axId val="641013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95845008"/>
        <c:crosses val="autoZero"/>
        <c:auto val="1"/>
        <c:lblAlgn val="ctr"/>
        <c:lblOffset val="100"/>
        <c:noMultiLvlLbl val="0"/>
      </c:catAx>
      <c:valAx>
        <c:axId val="395845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41013936"/>
        <c:crosses val="autoZero"/>
        <c:crossBetween val="between"/>
      </c:valAx>
      <c:spPr>
        <a:noFill/>
        <a:ln>
          <a:noFill/>
        </a:ln>
        <a:effectLst/>
      </c:spPr>
    </c:plotArea>
    <c:legend>
      <c:legendPos val="b"/>
      <c:layout>
        <c:manualLayout>
          <c:xMode val="edge"/>
          <c:yMode val="edge"/>
          <c:x val="2.1822811850751911E-2"/>
          <c:y val="0.9401957819575355"/>
          <c:w val="0.95139146688549792"/>
          <c:h val="4.411794676178338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'Absorcion Bachilleres'!$B$7</c:f>
              <c:strCache>
                <c:ptCount val="1"/>
                <c:pt idx="0">
                  <c:v>BACHILLERES DPTO</c:v>
                </c:pt>
              </c:strCache>
            </c:strRef>
          </c:tx>
          <c:invertIfNegative val="0"/>
          <c:cat>
            <c:strRef>
              <c:f>'Absorcion Bachilleres'!$C$6:$R$6</c:f>
              <c:strCache>
                <c:ptCount val="16"/>
                <c:pt idx="0">
                  <c:v>2014</c:v>
                </c:pt>
                <c:pt idx="1">
                  <c:v>% Absorción</c:v>
                </c:pt>
                <c:pt idx="2">
                  <c:v>2015</c:v>
                </c:pt>
                <c:pt idx="3">
                  <c:v>% Absorción</c:v>
                </c:pt>
                <c:pt idx="4">
                  <c:v>2016</c:v>
                </c:pt>
                <c:pt idx="5">
                  <c:v>% Absorción</c:v>
                </c:pt>
                <c:pt idx="6">
                  <c:v>2017</c:v>
                </c:pt>
                <c:pt idx="7">
                  <c:v>% Absorción</c:v>
                </c:pt>
                <c:pt idx="8">
                  <c:v>2018</c:v>
                </c:pt>
                <c:pt idx="9">
                  <c:v>% Absorción</c:v>
                </c:pt>
                <c:pt idx="10">
                  <c:v>2019</c:v>
                </c:pt>
                <c:pt idx="11">
                  <c:v>% Absorción</c:v>
                </c:pt>
                <c:pt idx="12">
                  <c:v>2020</c:v>
                </c:pt>
                <c:pt idx="13">
                  <c:v>% Absorción</c:v>
                </c:pt>
                <c:pt idx="14">
                  <c:v>2021</c:v>
                </c:pt>
                <c:pt idx="15">
                  <c:v>% Absorción</c:v>
                </c:pt>
              </c:strCache>
            </c:strRef>
          </c:cat>
          <c:val>
            <c:numRef>
              <c:f>'Absorcion Bachilleres'!$C$7:$R$7</c:f>
              <c:numCache>
                <c:formatCode>0.00%</c:formatCode>
                <c:ptCount val="16"/>
                <c:pt idx="0" formatCode="0">
                  <c:v>12862</c:v>
                </c:pt>
                <c:pt idx="2" formatCode="0">
                  <c:v>14261</c:v>
                </c:pt>
                <c:pt idx="4" formatCode="0">
                  <c:v>13838</c:v>
                </c:pt>
                <c:pt idx="6" formatCode="0">
                  <c:v>10987</c:v>
                </c:pt>
                <c:pt idx="8" formatCode="0">
                  <c:v>11058</c:v>
                </c:pt>
                <c:pt idx="10" formatCode="0">
                  <c:v>11129</c:v>
                </c:pt>
                <c:pt idx="12" formatCode="0">
                  <c:v>11200</c:v>
                </c:pt>
                <c:pt idx="14" formatCode="0">
                  <c:v>11273</c:v>
                </c:pt>
              </c:numCache>
            </c:numRef>
          </c:val>
          <c:extLst>
            <c:ext xmlns:c16="http://schemas.microsoft.com/office/drawing/2014/chart" uri="{C3380CC4-5D6E-409C-BE32-E72D297353CC}">
              <c16:uniqueId val="{0000000D-BC46-4168-8503-C78478D80BD8}"/>
            </c:ext>
          </c:extLst>
        </c:ser>
        <c:ser>
          <c:idx val="1"/>
          <c:order val="1"/>
          <c:tx>
            <c:strRef>
              <c:f>'Absorcion Bachilleres'!$B$8</c:f>
              <c:strCache>
                <c:ptCount val="1"/>
                <c:pt idx="0">
                  <c:v>INSCRITOS USCO</c:v>
                </c:pt>
              </c:strCache>
            </c:strRef>
          </c:tx>
          <c:invertIfNegative val="0"/>
          <c:cat>
            <c:strRef>
              <c:f>'Absorcion Bachilleres'!$C$6:$R$6</c:f>
              <c:strCache>
                <c:ptCount val="16"/>
                <c:pt idx="0">
                  <c:v>2014</c:v>
                </c:pt>
                <c:pt idx="1">
                  <c:v>% Absorción</c:v>
                </c:pt>
                <c:pt idx="2">
                  <c:v>2015</c:v>
                </c:pt>
                <c:pt idx="3">
                  <c:v>% Absorción</c:v>
                </c:pt>
                <c:pt idx="4">
                  <c:v>2016</c:v>
                </c:pt>
                <c:pt idx="5">
                  <c:v>% Absorción</c:v>
                </c:pt>
                <c:pt idx="6">
                  <c:v>2017</c:v>
                </c:pt>
                <c:pt idx="7">
                  <c:v>% Absorción</c:v>
                </c:pt>
                <c:pt idx="8">
                  <c:v>2018</c:v>
                </c:pt>
                <c:pt idx="9">
                  <c:v>% Absorción</c:v>
                </c:pt>
                <c:pt idx="10">
                  <c:v>2019</c:v>
                </c:pt>
                <c:pt idx="11">
                  <c:v>% Absorción</c:v>
                </c:pt>
                <c:pt idx="12">
                  <c:v>2020</c:v>
                </c:pt>
                <c:pt idx="13">
                  <c:v>% Absorción</c:v>
                </c:pt>
                <c:pt idx="14">
                  <c:v>2021</c:v>
                </c:pt>
                <c:pt idx="15">
                  <c:v>% Absorción</c:v>
                </c:pt>
              </c:strCache>
            </c:strRef>
          </c:cat>
          <c:val>
            <c:numRef>
              <c:f>'Absorcion Bachilleres'!$C$8:$R$8</c:f>
              <c:numCache>
                <c:formatCode>0.00%</c:formatCode>
                <c:ptCount val="16"/>
                <c:pt idx="0" formatCode="0">
                  <c:v>7316</c:v>
                </c:pt>
                <c:pt idx="1">
                  <c:v>0.56880733944954132</c:v>
                </c:pt>
                <c:pt idx="2" formatCode="0">
                  <c:v>7275</c:v>
                </c:pt>
                <c:pt idx="3" formatCode="0">
                  <c:v>0.5101325292756469</c:v>
                </c:pt>
                <c:pt idx="4" formatCode="0">
                  <c:v>9708</c:v>
                </c:pt>
                <c:pt idx="5" formatCode="0">
                  <c:v>0.70154646625234862</c:v>
                </c:pt>
                <c:pt idx="6" formatCode="0">
                  <c:v>8945</c:v>
                </c:pt>
                <c:pt idx="7">
                  <c:v>0.81414398834986801</c:v>
                </c:pt>
                <c:pt idx="8" formatCode="0">
                  <c:v>8208</c:v>
                </c:pt>
                <c:pt idx="9">
                  <c:v>0.74226804123711343</c:v>
                </c:pt>
                <c:pt idx="10" formatCode="0">
                  <c:v>7831</c:v>
                </c:pt>
                <c:pt idx="11">
                  <c:v>0.70365711204960013</c:v>
                </c:pt>
                <c:pt idx="12" formatCode="0">
                  <c:v>7201</c:v>
                </c:pt>
                <c:pt idx="13">
                  <c:v>0.64294642857142859</c:v>
                </c:pt>
                <c:pt idx="14" formatCode="0">
                  <c:v>6385</c:v>
                </c:pt>
                <c:pt idx="15">
                  <c:v>0.56639758715514943</c:v>
                </c:pt>
              </c:numCache>
            </c:numRef>
          </c:val>
          <c:extLst>
            <c:ext xmlns:c16="http://schemas.microsoft.com/office/drawing/2014/chart" uri="{C3380CC4-5D6E-409C-BE32-E72D297353CC}">
              <c16:uniqueId val="{0000000F-BC46-4168-8503-C78478D80BD8}"/>
            </c:ext>
          </c:extLst>
        </c:ser>
        <c:ser>
          <c:idx val="2"/>
          <c:order val="2"/>
          <c:tx>
            <c:strRef>
              <c:f>'Absorcion Bachilleres'!$B$9</c:f>
              <c:strCache>
                <c:ptCount val="1"/>
                <c:pt idx="0">
                  <c:v>MATRICULADOS USCO</c:v>
                </c:pt>
              </c:strCache>
            </c:strRef>
          </c:tx>
          <c:invertIfNegative val="0"/>
          <c:cat>
            <c:strRef>
              <c:f>'Absorcion Bachilleres'!$C$6:$R$6</c:f>
              <c:strCache>
                <c:ptCount val="16"/>
                <c:pt idx="0">
                  <c:v>2014</c:v>
                </c:pt>
                <c:pt idx="1">
                  <c:v>% Absorción</c:v>
                </c:pt>
                <c:pt idx="2">
                  <c:v>2015</c:v>
                </c:pt>
                <c:pt idx="3">
                  <c:v>% Absorción</c:v>
                </c:pt>
                <c:pt idx="4">
                  <c:v>2016</c:v>
                </c:pt>
                <c:pt idx="5">
                  <c:v>% Absorción</c:v>
                </c:pt>
                <c:pt idx="6">
                  <c:v>2017</c:v>
                </c:pt>
                <c:pt idx="7">
                  <c:v>% Absorción</c:v>
                </c:pt>
                <c:pt idx="8">
                  <c:v>2018</c:v>
                </c:pt>
                <c:pt idx="9">
                  <c:v>% Absorción</c:v>
                </c:pt>
                <c:pt idx="10">
                  <c:v>2019</c:v>
                </c:pt>
                <c:pt idx="11">
                  <c:v>% Absorción</c:v>
                </c:pt>
                <c:pt idx="12">
                  <c:v>2020</c:v>
                </c:pt>
                <c:pt idx="13">
                  <c:v>% Absorción</c:v>
                </c:pt>
                <c:pt idx="14">
                  <c:v>2021</c:v>
                </c:pt>
                <c:pt idx="15">
                  <c:v>% Absorción</c:v>
                </c:pt>
              </c:strCache>
            </c:strRef>
          </c:cat>
          <c:val>
            <c:numRef>
              <c:f>'Absorcion Bachilleres'!$C$9:$R$9</c:f>
              <c:numCache>
                <c:formatCode>0.00%</c:formatCode>
                <c:ptCount val="16"/>
                <c:pt idx="0" formatCode="0">
                  <c:v>2626</c:v>
                </c:pt>
                <c:pt idx="1">
                  <c:v>0.2041673145700513</c:v>
                </c:pt>
                <c:pt idx="2" formatCode="0">
                  <c:v>2842</c:v>
                </c:pt>
                <c:pt idx="3" formatCode="0">
                  <c:v>0.19928476263936609</c:v>
                </c:pt>
                <c:pt idx="4" formatCode="0">
                  <c:v>3112</c:v>
                </c:pt>
                <c:pt idx="5" formatCode="0">
                  <c:v>0.22488798959387193</c:v>
                </c:pt>
                <c:pt idx="6" formatCode="0">
                  <c:v>3176</c:v>
                </c:pt>
                <c:pt idx="7">
                  <c:v>0.28906889960862836</c:v>
                </c:pt>
                <c:pt idx="8" formatCode="0">
                  <c:v>3274</c:v>
                </c:pt>
                <c:pt idx="9">
                  <c:v>0.29607523964550553</c:v>
                </c:pt>
                <c:pt idx="10" formatCode="0">
                  <c:v>3020</c:v>
                </c:pt>
                <c:pt idx="11">
                  <c:v>0.2713631054003055</c:v>
                </c:pt>
                <c:pt idx="12" formatCode="0">
                  <c:v>3352</c:v>
                </c:pt>
                <c:pt idx="13">
                  <c:v>0.29928571428571427</c:v>
                </c:pt>
                <c:pt idx="14" formatCode="0">
                  <c:v>3306</c:v>
                </c:pt>
                <c:pt idx="15">
                  <c:v>0.29326709837665216</c:v>
                </c:pt>
              </c:numCache>
            </c:numRef>
          </c:val>
          <c:extLst>
            <c:ext xmlns:c16="http://schemas.microsoft.com/office/drawing/2014/chart" uri="{C3380CC4-5D6E-409C-BE32-E72D297353CC}">
              <c16:uniqueId val="{00000011-BC46-4168-8503-C78478D80BD8}"/>
            </c:ext>
          </c:extLst>
        </c:ser>
        <c:dLbls>
          <c:showLegendKey val="0"/>
          <c:showVal val="0"/>
          <c:showCatName val="0"/>
          <c:showSerName val="0"/>
          <c:showPercent val="0"/>
          <c:showBubbleSize val="0"/>
        </c:dLbls>
        <c:gapWidth val="95"/>
        <c:overlap val="100"/>
        <c:axId val="223269632"/>
        <c:axId val="223271168"/>
      </c:barChart>
      <c:catAx>
        <c:axId val="223269632"/>
        <c:scaling>
          <c:orientation val="minMax"/>
        </c:scaling>
        <c:delete val="0"/>
        <c:axPos val="l"/>
        <c:numFmt formatCode="General" sourceLinked="0"/>
        <c:majorTickMark val="none"/>
        <c:minorTickMark val="none"/>
        <c:tickLblPos val="nextTo"/>
        <c:crossAx val="223271168"/>
        <c:crosses val="autoZero"/>
        <c:auto val="1"/>
        <c:lblAlgn val="ctr"/>
        <c:lblOffset val="100"/>
        <c:noMultiLvlLbl val="0"/>
      </c:catAx>
      <c:valAx>
        <c:axId val="223271168"/>
        <c:scaling>
          <c:orientation val="minMax"/>
        </c:scaling>
        <c:delete val="0"/>
        <c:axPos val="b"/>
        <c:majorGridlines/>
        <c:numFmt formatCode="0" sourceLinked="1"/>
        <c:majorTickMark val="none"/>
        <c:minorTickMark val="none"/>
        <c:tickLblPos val="nextTo"/>
        <c:crossAx val="223269632"/>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w="6350" cap="flat" cmpd="sng" algn="ctr">
          <a:noFill/>
          <a:prstDash val="solid"/>
          <a:round/>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Inscritos</c:v>
          </c:tx>
          <c:spPr>
            <a:solidFill>
              <a:schemeClr val="accent1"/>
            </a:solidFill>
            <a:ln>
              <a:noFill/>
            </a:ln>
            <a:effectLst>
              <a:outerShdw blurRad="57150" dist="19050" dir="5400000" algn="ctr" rotWithShape="0">
                <a:srgbClr val="000000">
                  <a:alpha val="63000"/>
                </a:srgbClr>
              </a:outerShdw>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('Hist. Inscrit Admitid Matricula'!$DF$6,'Hist. Inscrit Admitid Matricula'!$DI$6,'Hist. Inscrit Admitid Matricula'!$DL$6,'Hist. Inscrit Admitid Matricula'!$DO$6,'Hist. Inscrit Admitid Matricula'!$DR$6,'Hist. Inscrit Admitid Matricula'!$DU$6,'Hist. Inscrit Admitid Matricula'!$DX$6,'Hist. Inscrit Admitid Matricula'!$EA$6,'Hist. Inscrit Admitid Matricula'!$ED$6,'Hist. Inscrit Admitid Matricula'!$EG$6,'Hist. Inscrit Admitid Matricula'!$EJ$6,'Hist. Inscrit Admitid Matricula'!$EM$6,'Hist. Inscrit Admitid Matricula'!$FN$6,'Hist. Inscrit Admitid Matricula'!$FQ$6,'Hist. Inscrit Admitid Matricula'!$FT$6,'Hist. Inscrit Admitid Matricula'!$FW$6)</c:f>
              <c:strCache>
                <c:ptCount val="16"/>
                <c:pt idx="0">
                  <c:v>2010-1</c:v>
                </c:pt>
                <c:pt idx="1">
                  <c:v>2010-2</c:v>
                </c:pt>
                <c:pt idx="2">
                  <c:v>2011-1</c:v>
                </c:pt>
                <c:pt idx="3">
                  <c:v>2011-2</c:v>
                </c:pt>
                <c:pt idx="4">
                  <c:v>2012-1</c:v>
                </c:pt>
                <c:pt idx="5">
                  <c:v>2012-2</c:v>
                </c:pt>
                <c:pt idx="6">
                  <c:v>2013-1</c:v>
                </c:pt>
                <c:pt idx="7">
                  <c:v>2013-2</c:v>
                </c:pt>
                <c:pt idx="8">
                  <c:v>2014-1</c:v>
                </c:pt>
                <c:pt idx="9">
                  <c:v>2014-2</c:v>
                </c:pt>
                <c:pt idx="10">
                  <c:v>2015-1</c:v>
                </c:pt>
                <c:pt idx="11">
                  <c:v>2015-2</c:v>
                </c:pt>
                <c:pt idx="12">
                  <c:v>2020-1</c:v>
                </c:pt>
                <c:pt idx="13">
                  <c:v>2020-2</c:v>
                </c:pt>
                <c:pt idx="14">
                  <c:v>2021-1</c:v>
                </c:pt>
                <c:pt idx="15">
                  <c:v>2021-2</c:v>
                </c:pt>
              </c:strCache>
            </c:strRef>
          </c:cat>
          <c:val>
            <c:numRef>
              <c:f>('Hist. Inscrit Admitid Matricula'!$DF$144,'Hist. Inscrit Admitid Matricula'!$DI$144,'Hist. Inscrit Admitid Matricula'!$DL$144,'Hist. Inscrit Admitid Matricula'!$DO$144,'Hist. Inscrit Admitid Matricula'!$DR$144,'Hist. Inscrit Admitid Matricula'!$DU$144,'Hist. Inscrit Admitid Matricula'!$DX$144,'Hist. Inscrit Admitid Matricula'!$EA$144,'Hist. Inscrit Admitid Matricula'!$ED$144,'Hist. Inscrit Admitid Matricula'!$EG$144,'Hist. Inscrit Admitid Matricula'!$EJ$144,'Hist. Inscrit Admitid Matricula'!$EM$144,'Hist. Inscrit Admitid Matricula'!$FN$144,'Hist. Inscrit Admitid Matricula'!$FQ$144,'Hist. Inscrit Admitid Matricula'!$FT$144,'Hist. Inscrit Admitid Matricula'!$FW$144)</c:f>
              <c:numCache>
                <c:formatCode>General</c:formatCode>
                <c:ptCount val="16"/>
                <c:pt idx="0">
                  <c:v>2996</c:v>
                </c:pt>
                <c:pt idx="1">
                  <c:v>2364</c:v>
                </c:pt>
                <c:pt idx="2">
                  <c:v>4774</c:v>
                </c:pt>
                <c:pt idx="3">
                  <c:v>3462</c:v>
                </c:pt>
                <c:pt idx="4">
                  <c:v>3651</c:v>
                </c:pt>
                <c:pt idx="5">
                  <c:v>2916</c:v>
                </c:pt>
                <c:pt idx="6">
                  <c:v>4116</c:v>
                </c:pt>
                <c:pt idx="7">
                  <c:v>3200</c:v>
                </c:pt>
                <c:pt idx="8">
                  <c:v>3885</c:v>
                </c:pt>
                <c:pt idx="9">
                  <c:v>3380</c:v>
                </c:pt>
                <c:pt idx="10">
                  <c:v>5464</c:v>
                </c:pt>
                <c:pt idx="11">
                  <c:v>4244</c:v>
                </c:pt>
                <c:pt idx="12">
                  <c:v>4423</c:v>
                </c:pt>
                <c:pt idx="13">
                  <c:v>2778</c:v>
                </c:pt>
                <c:pt idx="14">
                  <c:v>4162</c:v>
                </c:pt>
                <c:pt idx="15">
                  <c:v>2223</c:v>
                </c:pt>
              </c:numCache>
            </c:numRef>
          </c:val>
          <c:extLst>
            <c:ext xmlns:c16="http://schemas.microsoft.com/office/drawing/2014/chart" uri="{C3380CC4-5D6E-409C-BE32-E72D297353CC}">
              <c16:uniqueId val="{00000005-57B5-4411-A50F-E3A6EBE04678}"/>
            </c:ext>
          </c:extLst>
        </c:ser>
        <c:ser>
          <c:idx val="1"/>
          <c:order val="1"/>
          <c:tx>
            <c:v>Admitidos</c:v>
          </c:tx>
          <c:spPr>
            <a:solidFill>
              <a:schemeClr val="accent2"/>
            </a:solidFill>
            <a:ln>
              <a:noFill/>
            </a:ln>
            <a:effectLst>
              <a:outerShdw blurRad="57150" dist="19050" dir="5400000" algn="ctr" rotWithShape="0">
                <a:srgbClr val="000000">
                  <a:alpha val="63000"/>
                </a:srgbClr>
              </a:outerShdw>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('Hist. Inscrit Admitid Matricula'!$DF$6,'Hist. Inscrit Admitid Matricula'!$DI$6,'Hist. Inscrit Admitid Matricula'!$DL$6,'Hist. Inscrit Admitid Matricula'!$DO$6,'Hist. Inscrit Admitid Matricula'!$DR$6,'Hist. Inscrit Admitid Matricula'!$DU$6,'Hist. Inscrit Admitid Matricula'!$DX$6,'Hist. Inscrit Admitid Matricula'!$EA$6,'Hist. Inscrit Admitid Matricula'!$ED$6,'Hist. Inscrit Admitid Matricula'!$EG$6,'Hist. Inscrit Admitid Matricula'!$EJ$6,'Hist. Inscrit Admitid Matricula'!$EM$6,'Hist. Inscrit Admitid Matricula'!$FN$6,'Hist. Inscrit Admitid Matricula'!$FQ$6,'Hist. Inscrit Admitid Matricula'!$FT$6,'Hist. Inscrit Admitid Matricula'!$FW$6)</c:f>
              <c:strCache>
                <c:ptCount val="16"/>
                <c:pt idx="0">
                  <c:v>2010-1</c:v>
                </c:pt>
                <c:pt idx="1">
                  <c:v>2010-2</c:v>
                </c:pt>
                <c:pt idx="2">
                  <c:v>2011-1</c:v>
                </c:pt>
                <c:pt idx="3">
                  <c:v>2011-2</c:v>
                </c:pt>
                <c:pt idx="4">
                  <c:v>2012-1</c:v>
                </c:pt>
                <c:pt idx="5">
                  <c:v>2012-2</c:v>
                </c:pt>
                <c:pt idx="6">
                  <c:v>2013-1</c:v>
                </c:pt>
                <c:pt idx="7">
                  <c:v>2013-2</c:v>
                </c:pt>
                <c:pt idx="8">
                  <c:v>2014-1</c:v>
                </c:pt>
                <c:pt idx="9">
                  <c:v>2014-2</c:v>
                </c:pt>
                <c:pt idx="10">
                  <c:v>2015-1</c:v>
                </c:pt>
                <c:pt idx="11">
                  <c:v>2015-2</c:v>
                </c:pt>
                <c:pt idx="12">
                  <c:v>2020-1</c:v>
                </c:pt>
                <c:pt idx="13">
                  <c:v>2020-2</c:v>
                </c:pt>
                <c:pt idx="14">
                  <c:v>2021-1</c:v>
                </c:pt>
                <c:pt idx="15">
                  <c:v>2021-2</c:v>
                </c:pt>
              </c:strCache>
            </c:strRef>
          </c:cat>
          <c:val>
            <c:numRef>
              <c:f>('Hist. Inscrit Admitid Matricula'!$DG$144,'Hist. Inscrit Admitid Matricula'!$DJ$144,'Hist. Inscrit Admitid Matricula'!$DM$144,'Hist. Inscrit Admitid Matricula'!$DP$144,'Hist. Inscrit Admitid Matricula'!$DS$144,'Hist. Inscrit Admitid Matricula'!$DV$144,'Hist. Inscrit Admitid Matricula'!$DY$144,'Hist. Inscrit Admitid Matricula'!$EB$144,'Hist. Inscrit Admitid Matricula'!$EE$144,'Hist. Inscrit Admitid Matricula'!$EH$144,'Hist. Inscrit Admitid Matricula'!$EK$144,'Hist. Inscrit Admitid Matricula'!$EN$144,'Hist. Inscrit Admitid Matricula'!$FO$144,'Hist. Inscrit Admitid Matricula'!$FR$144,'Hist. Inscrit Admitid Matricula'!$FU$144,'Hist. Inscrit Admitid Matricula'!$FX$144)</c:f>
              <c:numCache>
                <c:formatCode>General</c:formatCode>
                <c:ptCount val="16"/>
                <c:pt idx="0">
                  <c:v>1631</c:v>
                </c:pt>
                <c:pt idx="1">
                  <c:v>1220</c:v>
                </c:pt>
                <c:pt idx="2">
                  <c:v>1544</c:v>
                </c:pt>
                <c:pt idx="3">
                  <c:v>1525</c:v>
                </c:pt>
                <c:pt idx="4">
                  <c:v>1707</c:v>
                </c:pt>
                <c:pt idx="5">
                  <c:v>1607</c:v>
                </c:pt>
                <c:pt idx="6">
                  <c:v>1739</c:v>
                </c:pt>
                <c:pt idx="7">
                  <c:v>1658</c:v>
                </c:pt>
                <c:pt idx="8">
                  <c:v>1947</c:v>
                </c:pt>
                <c:pt idx="9">
                  <c:v>1698</c:v>
                </c:pt>
                <c:pt idx="10">
                  <c:v>2287</c:v>
                </c:pt>
                <c:pt idx="11">
                  <c:v>1823</c:v>
                </c:pt>
                <c:pt idx="12">
                  <c:v>2404</c:v>
                </c:pt>
                <c:pt idx="13">
                  <c:v>1678</c:v>
                </c:pt>
                <c:pt idx="14">
                  <c:v>2241</c:v>
                </c:pt>
                <c:pt idx="15">
                  <c:v>1695</c:v>
                </c:pt>
              </c:numCache>
            </c:numRef>
          </c:val>
          <c:extLst>
            <c:ext xmlns:c16="http://schemas.microsoft.com/office/drawing/2014/chart" uri="{C3380CC4-5D6E-409C-BE32-E72D297353CC}">
              <c16:uniqueId val="{00000006-57B5-4411-A50F-E3A6EBE04678}"/>
            </c:ext>
          </c:extLst>
        </c:ser>
        <c:ser>
          <c:idx val="2"/>
          <c:order val="2"/>
          <c:tx>
            <c:v>Matriculados</c:v>
          </c:tx>
          <c:spPr>
            <a:solidFill>
              <a:schemeClr val="accent3"/>
            </a:solidFill>
            <a:ln>
              <a:noFill/>
            </a:ln>
            <a:effectLst>
              <a:outerShdw blurRad="57150" dist="19050" dir="5400000" algn="ctr" rotWithShape="0">
                <a:srgbClr val="000000">
                  <a:alpha val="63000"/>
                </a:srgbClr>
              </a:outerShdw>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('Hist. Inscrit Admitid Matricula'!$DF$6,'Hist. Inscrit Admitid Matricula'!$DI$6,'Hist. Inscrit Admitid Matricula'!$DL$6,'Hist. Inscrit Admitid Matricula'!$DO$6,'Hist. Inscrit Admitid Matricula'!$DR$6,'Hist. Inscrit Admitid Matricula'!$DU$6,'Hist. Inscrit Admitid Matricula'!$DX$6,'Hist. Inscrit Admitid Matricula'!$EA$6,'Hist. Inscrit Admitid Matricula'!$ED$6,'Hist. Inscrit Admitid Matricula'!$EG$6,'Hist. Inscrit Admitid Matricula'!$EJ$6,'Hist. Inscrit Admitid Matricula'!$EM$6,'Hist. Inscrit Admitid Matricula'!$FN$6,'Hist. Inscrit Admitid Matricula'!$FQ$6,'Hist. Inscrit Admitid Matricula'!$FT$6,'Hist. Inscrit Admitid Matricula'!$FW$6)</c:f>
              <c:strCache>
                <c:ptCount val="16"/>
                <c:pt idx="0">
                  <c:v>2010-1</c:v>
                </c:pt>
                <c:pt idx="1">
                  <c:v>2010-2</c:v>
                </c:pt>
                <c:pt idx="2">
                  <c:v>2011-1</c:v>
                </c:pt>
                <c:pt idx="3">
                  <c:v>2011-2</c:v>
                </c:pt>
                <c:pt idx="4">
                  <c:v>2012-1</c:v>
                </c:pt>
                <c:pt idx="5">
                  <c:v>2012-2</c:v>
                </c:pt>
                <c:pt idx="6">
                  <c:v>2013-1</c:v>
                </c:pt>
                <c:pt idx="7">
                  <c:v>2013-2</c:v>
                </c:pt>
                <c:pt idx="8">
                  <c:v>2014-1</c:v>
                </c:pt>
                <c:pt idx="9">
                  <c:v>2014-2</c:v>
                </c:pt>
                <c:pt idx="10">
                  <c:v>2015-1</c:v>
                </c:pt>
                <c:pt idx="11">
                  <c:v>2015-2</c:v>
                </c:pt>
                <c:pt idx="12">
                  <c:v>2020-1</c:v>
                </c:pt>
                <c:pt idx="13">
                  <c:v>2020-2</c:v>
                </c:pt>
                <c:pt idx="14">
                  <c:v>2021-1</c:v>
                </c:pt>
                <c:pt idx="15">
                  <c:v>2021-2</c:v>
                </c:pt>
              </c:strCache>
            </c:strRef>
          </c:cat>
          <c:val>
            <c:numRef>
              <c:f>('Hist. Inscrit Admitid Matricula'!$DH$144,'Hist. Inscrit Admitid Matricula'!$DK$144,'Hist. Inscrit Admitid Matricula'!$DN$144,'Hist. Inscrit Admitid Matricula'!$DQ$144,'Hist. Inscrit Admitid Matricula'!$DT$144,'Hist. Inscrit Admitid Matricula'!$DW$144,'Hist. Inscrit Admitid Matricula'!$DZ$144,'Hist. Inscrit Admitid Matricula'!$EC$144,'Hist. Inscrit Admitid Matricula'!$EF$144,'Hist. Inscrit Admitid Matricula'!$EI$144,'Hist. Inscrit Admitid Matricula'!$EL$144,'Hist. Inscrit Admitid Matricula'!$EO$144,'Hist. Inscrit Admitid Matricula'!$FP$144,'Hist. Inscrit Admitid Matricula'!$FS$144,'Hist. Inscrit Admitid Matricula'!$FV$144,'Hist. Inscrit Admitid Matricula'!$FY$144)</c:f>
              <c:numCache>
                <c:formatCode>General</c:formatCode>
                <c:ptCount val="16"/>
                <c:pt idx="0">
                  <c:v>1176</c:v>
                </c:pt>
                <c:pt idx="1">
                  <c:v>1019</c:v>
                </c:pt>
                <c:pt idx="2">
                  <c:v>1392</c:v>
                </c:pt>
                <c:pt idx="3">
                  <c:v>1216</c:v>
                </c:pt>
                <c:pt idx="4">
                  <c:v>1354</c:v>
                </c:pt>
                <c:pt idx="5">
                  <c:v>1285</c:v>
                </c:pt>
                <c:pt idx="6">
                  <c:v>1317</c:v>
                </c:pt>
                <c:pt idx="7">
                  <c:v>1309</c:v>
                </c:pt>
                <c:pt idx="8">
                  <c:v>1484</c:v>
                </c:pt>
                <c:pt idx="9">
                  <c:v>1324</c:v>
                </c:pt>
                <c:pt idx="10">
                  <c:v>1776</c:v>
                </c:pt>
                <c:pt idx="11">
                  <c:v>1423</c:v>
                </c:pt>
                <c:pt idx="12">
                  <c:v>1871</c:v>
                </c:pt>
                <c:pt idx="13">
                  <c:v>1481</c:v>
                </c:pt>
                <c:pt idx="14">
                  <c:v>1870</c:v>
                </c:pt>
                <c:pt idx="15">
                  <c:v>1436</c:v>
                </c:pt>
              </c:numCache>
            </c:numRef>
          </c:val>
          <c:extLst>
            <c:ext xmlns:c16="http://schemas.microsoft.com/office/drawing/2014/chart" uri="{C3380CC4-5D6E-409C-BE32-E72D297353CC}">
              <c16:uniqueId val="{00000007-57B5-4411-A50F-E3A6EBE04678}"/>
            </c:ext>
          </c:extLst>
        </c:ser>
        <c:dLbls>
          <c:showLegendKey val="0"/>
          <c:showVal val="1"/>
          <c:showCatName val="0"/>
          <c:showSerName val="0"/>
          <c:showPercent val="0"/>
          <c:showBubbleSize val="0"/>
        </c:dLbls>
        <c:gapWidth val="150"/>
        <c:shape val="box"/>
        <c:axId val="29713920"/>
        <c:axId val="29712384"/>
        <c:axId val="0"/>
      </c:bar3DChart>
      <c:valAx>
        <c:axId val="29712384"/>
        <c:scaling>
          <c:orientation val="minMax"/>
        </c:scaling>
        <c:delete val="0"/>
        <c:axPos val="l"/>
        <c:majorGridlines>
          <c:spPr>
            <a:ln w="9525" cap="flat" cmpd="sng" algn="ctr">
              <a:solidFill>
                <a:schemeClr val="tx1">
                  <a:lumMod val="15000"/>
                  <a:lumOff val="85000"/>
                </a:schemeClr>
              </a:solidFill>
              <a:prstDash val="solid"/>
              <a:round/>
            </a:ln>
            <a:effectLst/>
          </c:spPr>
        </c:majorGridlines>
        <c:numFmt formatCode="General"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713920"/>
        <c:crosses val="autoZero"/>
        <c:crossBetween val="between"/>
      </c:valAx>
      <c:catAx>
        <c:axId val="29713920"/>
        <c:scaling>
          <c:orientation val="minMax"/>
        </c:scaling>
        <c:delete val="0"/>
        <c:axPos val="b"/>
        <c:majorGridlines>
          <c:spPr>
            <a:ln w="9525" cap="flat" cmpd="sng" algn="ctr">
              <a:solidFill>
                <a:schemeClr val="tx1">
                  <a:lumMod val="15000"/>
                  <a:lumOff val="85000"/>
                </a:schemeClr>
              </a:solidFill>
              <a:prstDash val="solid"/>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712384"/>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sz="10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'%Abs InscriAdmitiMatri Pregrado'!$C$7</c:f>
              <c:strCache>
                <c:ptCount val="1"/>
                <c:pt idx="0">
                  <c:v>INSCRITOS</c:v>
                </c:pt>
              </c:strCache>
            </c:strRef>
          </c:tx>
          <c:spPr>
            <a:solidFill>
              <a:schemeClr val="accent1">
                <a:lumMod val="60000"/>
                <a:lumOff val="40000"/>
              </a:schemeClr>
            </a:soli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1"/>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('%Abs InscriAdmitiMatri Pregrado'!$B$8,'%Abs InscriAdmitiMatri Pregrado'!$B$22,'%Abs InscriAdmitiMatri Pregrado'!$B$34,'%Abs InscriAdmitiMatri Pregrado'!$B$46,'%Abs InscriAdmitiMatri Pregrado'!$B$50,'%Abs InscriAdmitiMatri Pregrado'!$B$53,'%Abs InscriAdmitiMatri Pregrado'!$B$58)</c:f>
              <c:strCache>
                <c:ptCount val="7"/>
                <c:pt idx="0">
                  <c:v>FACULTAD ECONOMÍA Y ADMINISTRACIÓN</c:v>
                </c:pt>
                <c:pt idx="1">
                  <c:v>FACULTAD DE EDUCACIÓN</c:v>
                </c:pt>
                <c:pt idx="2">
                  <c:v>FACULTAD DE INGENIERÍA</c:v>
                </c:pt>
                <c:pt idx="3">
                  <c:v>FACULTAD CIENCIAS EXACTAS Y NATURALES</c:v>
                </c:pt>
                <c:pt idx="4">
                  <c:v>FACULTAD DE SALUD</c:v>
                </c:pt>
                <c:pt idx="5">
                  <c:v>FACULTAD CIENCIAS SOCIALES Y HUMANAS</c:v>
                </c:pt>
                <c:pt idx="6">
                  <c:v>FACULTAD DE CIENCIAS JURÍDICAS Y POLÍTICAS</c:v>
                </c:pt>
              </c:strCache>
            </c:strRef>
          </c:cat>
          <c:val>
            <c:numRef>
              <c:f>('%Abs InscriAdmitiMatri Pregrado'!$C$8,'%Abs InscriAdmitiMatri Pregrado'!$C$22,'%Abs InscriAdmitiMatri Pregrado'!$C$34,'%Abs InscriAdmitiMatri Pregrado'!$C$46,'%Abs InscriAdmitiMatri Pregrado'!$C$50,'%Abs InscriAdmitiMatri Pregrado'!$C$53,'%Abs InscriAdmitiMatri Pregrado'!$C$58)</c:f>
              <c:numCache>
                <c:formatCode>General</c:formatCode>
                <c:ptCount val="7"/>
                <c:pt idx="0">
                  <c:v>925</c:v>
                </c:pt>
                <c:pt idx="1">
                  <c:v>901</c:v>
                </c:pt>
                <c:pt idx="2">
                  <c:v>849</c:v>
                </c:pt>
                <c:pt idx="3">
                  <c:v>140</c:v>
                </c:pt>
                <c:pt idx="4">
                  <c:v>541</c:v>
                </c:pt>
                <c:pt idx="5">
                  <c:v>279</c:v>
                </c:pt>
                <c:pt idx="6">
                  <c:v>527</c:v>
                </c:pt>
              </c:numCache>
            </c:numRef>
          </c:val>
          <c:extLst>
            <c:ext xmlns:c16="http://schemas.microsoft.com/office/drawing/2014/chart" uri="{C3380CC4-5D6E-409C-BE32-E72D297353CC}">
              <c16:uniqueId val="{00000000-EA68-4B4A-A71C-9848ACEAA976}"/>
            </c:ext>
          </c:extLst>
        </c:ser>
        <c:ser>
          <c:idx val="1"/>
          <c:order val="1"/>
          <c:tx>
            <c:strRef>
              <c:f>'%Abs InscriAdmitiMatri Pregrado'!$D$7</c:f>
              <c:strCache>
                <c:ptCount val="1"/>
                <c:pt idx="0">
                  <c:v>ADMITIDOS</c:v>
                </c:pt>
              </c:strCache>
            </c:strRef>
          </c:tx>
          <c:spPr>
            <a:solidFill>
              <a:schemeClr val="accent2">
                <a:lumMod val="60000"/>
                <a:lumOff val="40000"/>
              </a:schemeClr>
            </a:soli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1"/>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('%Abs InscriAdmitiMatri Pregrado'!$B$8,'%Abs InscriAdmitiMatri Pregrado'!$B$22,'%Abs InscriAdmitiMatri Pregrado'!$B$34,'%Abs InscriAdmitiMatri Pregrado'!$B$46,'%Abs InscriAdmitiMatri Pregrado'!$B$50,'%Abs InscriAdmitiMatri Pregrado'!$B$53,'%Abs InscriAdmitiMatri Pregrado'!$B$58)</c:f>
              <c:strCache>
                <c:ptCount val="7"/>
                <c:pt idx="0">
                  <c:v>FACULTAD ECONOMÍA Y ADMINISTRACIÓN</c:v>
                </c:pt>
                <c:pt idx="1">
                  <c:v>FACULTAD DE EDUCACIÓN</c:v>
                </c:pt>
                <c:pt idx="2">
                  <c:v>FACULTAD DE INGENIERÍA</c:v>
                </c:pt>
                <c:pt idx="3">
                  <c:v>FACULTAD CIENCIAS EXACTAS Y NATURALES</c:v>
                </c:pt>
                <c:pt idx="4">
                  <c:v>FACULTAD DE SALUD</c:v>
                </c:pt>
                <c:pt idx="5">
                  <c:v>FACULTAD CIENCIAS SOCIALES Y HUMANAS</c:v>
                </c:pt>
                <c:pt idx="6">
                  <c:v>FACULTAD DE CIENCIAS JURÍDICAS Y POLÍTICAS</c:v>
                </c:pt>
              </c:strCache>
            </c:strRef>
          </c:cat>
          <c:val>
            <c:numRef>
              <c:f>('%Abs InscriAdmitiMatri Pregrado'!$D$8,'%Abs InscriAdmitiMatri Pregrado'!$D$22,'%Abs InscriAdmitiMatri Pregrado'!$D$34,'%Abs InscriAdmitiMatri Pregrado'!$D$46,'%Abs InscriAdmitiMatri Pregrado'!$D$50,'%Abs InscriAdmitiMatri Pregrado'!$D$53,'%Abs InscriAdmitiMatri Pregrado'!$D$58)</c:f>
              <c:numCache>
                <c:formatCode>General</c:formatCode>
                <c:ptCount val="7"/>
                <c:pt idx="0">
                  <c:v>621</c:v>
                </c:pt>
                <c:pt idx="1">
                  <c:v>461</c:v>
                </c:pt>
                <c:pt idx="2">
                  <c:v>508</c:v>
                </c:pt>
                <c:pt idx="3">
                  <c:v>113</c:v>
                </c:pt>
                <c:pt idx="4">
                  <c:v>107</c:v>
                </c:pt>
                <c:pt idx="5">
                  <c:v>165</c:v>
                </c:pt>
                <c:pt idx="6">
                  <c:v>266</c:v>
                </c:pt>
              </c:numCache>
            </c:numRef>
          </c:val>
          <c:extLst>
            <c:ext xmlns:c16="http://schemas.microsoft.com/office/drawing/2014/chart" uri="{C3380CC4-5D6E-409C-BE32-E72D297353CC}">
              <c16:uniqueId val="{00000001-EA68-4B4A-A71C-9848ACEAA976}"/>
            </c:ext>
          </c:extLst>
        </c:ser>
        <c:ser>
          <c:idx val="2"/>
          <c:order val="2"/>
          <c:tx>
            <c:v>MATRICULADOS</c:v>
          </c:tx>
          <c:spPr>
            <a:solidFill>
              <a:schemeClr val="accent4">
                <a:lumMod val="60000"/>
                <a:lumOff val="40000"/>
              </a:schemeClr>
            </a:soli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1"/>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('%Abs InscriAdmitiMatri Pregrado'!$B$8,'%Abs InscriAdmitiMatri Pregrado'!$B$22,'%Abs InscriAdmitiMatri Pregrado'!$B$34,'%Abs InscriAdmitiMatri Pregrado'!$B$46,'%Abs InscriAdmitiMatri Pregrado'!$B$50,'%Abs InscriAdmitiMatri Pregrado'!$B$53,'%Abs InscriAdmitiMatri Pregrado'!$B$58)</c:f>
              <c:strCache>
                <c:ptCount val="7"/>
                <c:pt idx="0">
                  <c:v>FACULTAD ECONOMÍA Y ADMINISTRACIÓN</c:v>
                </c:pt>
                <c:pt idx="1">
                  <c:v>FACULTAD DE EDUCACIÓN</c:v>
                </c:pt>
                <c:pt idx="2">
                  <c:v>FACULTAD DE INGENIERÍA</c:v>
                </c:pt>
                <c:pt idx="3">
                  <c:v>FACULTAD CIENCIAS EXACTAS Y NATURALES</c:v>
                </c:pt>
                <c:pt idx="4">
                  <c:v>FACULTAD DE SALUD</c:v>
                </c:pt>
                <c:pt idx="5">
                  <c:v>FACULTAD CIENCIAS SOCIALES Y HUMANAS</c:v>
                </c:pt>
                <c:pt idx="6">
                  <c:v>FACULTAD DE CIENCIAS JURÍDICAS Y POLÍTICAS</c:v>
                </c:pt>
              </c:strCache>
            </c:strRef>
          </c:cat>
          <c:val>
            <c:numRef>
              <c:f>('%Abs InscriAdmitiMatri Pregrado'!$E$8,'%Abs InscriAdmitiMatri Pregrado'!$E$22,'%Abs InscriAdmitiMatri Pregrado'!$E$34,'%Abs InscriAdmitiMatri Pregrado'!$E$46,'%Abs InscriAdmitiMatri Pregrado'!$E$50,'%Abs InscriAdmitiMatri Pregrado'!$E$53,'%Abs InscriAdmitiMatri Pregrado'!$E$58)</c:f>
              <c:numCache>
                <c:formatCode>General</c:formatCode>
                <c:ptCount val="7"/>
                <c:pt idx="0">
                  <c:v>520</c:v>
                </c:pt>
                <c:pt idx="1">
                  <c:v>384</c:v>
                </c:pt>
                <c:pt idx="2">
                  <c:v>423</c:v>
                </c:pt>
                <c:pt idx="3">
                  <c:v>90</c:v>
                </c:pt>
                <c:pt idx="4">
                  <c:v>91</c:v>
                </c:pt>
                <c:pt idx="5">
                  <c:v>137</c:v>
                </c:pt>
                <c:pt idx="6">
                  <c:v>225</c:v>
                </c:pt>
              </c:numCache>
            </c:numRef>
          </c:val>
          <c:extLst>
            <c:ext xmlns:c16="http://schemas.microsoft.com/office/drawing/2014/chart" uri="{C3380CC4-5D6E-409C-BE32-E72D297353CC}">
              <c16:uniqueId val="{00000002-EA68-4B4A-A71C-9848ACEAA976}"/>
            </c:ext>
          </c:extLst>
        </c:ser>
        <c:ser>
          <c:idx val="3"/>
          <c:order val="3"/>
          <c:tx>
            <c:strRef>
              <c:f>'%Abs InscriAdmitiMatri Pregrado'!$F$7</c:f>
              <c:strCache>
                <c:ptCount val="1"/>
                <c:pt idx="0">
                  <c:v>%  DE ABSORCIÓN</c:v>
                </c:pt>
              </c:strCache>
            </c:strRef>
          </c:tx>
          <c:spPr>
            <a:noFill/>
            <a:ln>
              <a:noFill/>
            </a:ln>
            <a:effectLst>
              <a:outerShdw blurRad="57150" dist="19050" dir="5400000" algn="ctr" rotWithShape="0">
                <a:srgbClr val="000000">
                  <a:alpha val="63000"/>
                </a:srgbClr>
              </a:outerShdw>
            </a:effectLst>
            <a:sp3d/>
          </c:spPr>
          <c:invertIfNegative val="0"/>
          <c:cat>
            <c:strRef>
              <c:f>('%Abs InscriAdmitiMatri Pregrado'!$B$8,'%Abs InscriAdmitiMatri Pregrado'!$B$22,'%Abs InscriAdmitiMatri Pregrado'!$B$34,'%Abs InscriAdmitiMatri Pregrado'!$B$46,'%Abs InscriAdmitiMatri Pregrado'!$B$50,'%Abs InscriAdmitiMatri Pregrado'!$B$53,'%Abs InscriAdmitiMatri Pregrado'!$B$58)</c:f>
              <c:strCache>
                <c:ptCount val="7"/>
                <c:pt idx="0">
                  <c:v>FACULTAD ECONOMÍA Y ADMINISTRACIÓN</c:v>
                </c:pt>
                <c:pt idx="1">
                  <c:v>FACULTAD DE EDUCACIÓN</c:v>
                </c:pt>
                <c:pt idx="2">
                  <c:v>FACULTAD DE INGENIERÍA</c:v>
                </c:pt>
                <c:pt idx="3">
                  <c:v>FACULTAD CIENCIAS EXACTAS Y NATURALES</c:v>
                </c:pt>
                <c:pt idx="4">
                  <c:v>FACULTAD DE SALUD</c:v>
                </c:pt>
                <c:pt idx="5">
                  <c:v>FACULTAD CIENCIAS SOCIALES Y HUMANAS</c:v>
                </c:pt>
                <c:pt idx="6">
                  <c:v>FACULTAD DE CIENCIAS JURÍDICAS Y POLÍTICAS</c:v>
                </c:pt>
              </c:strCache>
            </c:strRef>
          </c:cat>
          <c:val>
            <c:numRef>
              <c:f>('%Abs InscriAdmitiMatri Pregrado'!$F$8,'%Abs InscriAdmitiMatri Pregrado'!$F$22,'%Abs InscriAdmitiMatri Pregrado'!$F$34,'%Abs InscriAdmitiMatri Pregrado'!$F$46,'%Abs InscriAdmitiMatri Pregrado'!$F$50,'%Abs InscriAdmitiMatri Pregrado'!$F$53,'%Abs InscriAdmitiMatri Pregrado'!$F$58)</c:f>
              <c:numCache>
                <c:formatCode>0.0%</c:formatCode>
                <c:ptCount val="7"/>
                <c:pt idx="0">
                  <c:v>0.56216216216216219</c:v>
                </c:pt>
                <c:pt idx="1">
                  <c:v>0.42619311875693672</c:v>
                </c:pt>
                <c:pt idx="2">
                  <c:v>0.49823321554770317</c:v>
                </c:pt>
                <c:pt idx="3">
                  <c:v>0.6428571428571429</c:v>
                </c:pt>
                <c:pt idx="4">
                  <c:v>0.16820702402957485</c:v>
                </c:pt>
                <c:pt idx="5">
                  <c:v>0.49103942652329752</c:v>
                </c:pt>
                <c:pt idx="6">
                  <c:v>0.42694497153700189</c:v>
                </c:pt>
              </c:numCache>
            </c:numRef>
          </c:val>
          <c:extLst>
            <c:ext xmlns:c16="http://schemas.microsoft.com/office/drawing/2014/chart" uri="{C3380CC4-5D6E-409C-BE32-E72D297353CC}">
              <c16:uniqueId val="{00000003-EA68-4B4A-A71C-9848ACEAA976}"/>
            </c:ext>
          </c:extLst>
        </c:ser>
        <c:dLbls>
          <c:showLegendKey val="0"/>
          <c:showVal val="0"/>
          <c:showCatName val="0"/>
          <c:showSerName val="0"/>
          <c:showPercent val="0"/>
          <c:showBubbleSize val="0"/>
        </c:dLbls>
        <c:gapWidth val="150"/>
        <c:shape val="box"/>
        <c:axId val="29713920"/>
        <c:axId val="29712384"/>
        <c:axId val="0"/>
      </c:bar3DChart>
      <c:valAx>
        <c:axId val="29712384"/>
        <c:scaling>
          <c:orientation val="minMax"/>
          <c:max val="1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713920"/>
        <c:crosses val="autoZero"/>
        <c:crossBetween val="between"/>
        <c:majorUnit val="100"/>
      </c:valAx>
      <c:catAx>
        <c:axId val="297139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712384"/>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0.xml.rels><?xml version="1.0" encoding="UTF-8" standalone="yes"?>
<Relationships xmlns="http://schemas.openxmlformats.org/package/2006/relationships"><Relationship Id="rId3" Type="http://schemas.openxmlformats.org/officeDocument/2006/relationships/image" Target="../media/image29.jpg"/><Relationship Id="rId2" Type="http://schemas.openxmlformats.org/officeDocument/2006/relationships/image" Target="../media/image1.png"/><Relationship Id="rId1" Type="http://schemas.openxmlformats.org/officeDocument/2006/relationships/hyperlink" Target="#Indice!B8"/></Relationships>
</file>

<file path=xl/drawings/_rels/drawing10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0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0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43.xml"/></Relationships>
</file>

<file path=xl/drawings/_rels/drawing10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0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0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0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44.xml"/></Relationships>
</file>

<file path=xl/drawings/_rels/drawing10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0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0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45.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46.xml"/></Relationships>
</file>

<file path=xl/drawings/_rels/drawing1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1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47.xml"/></Relationships>
</file>

<file path=xl/drawings/_rels/drawing1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2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48.xml"/></Relationships>
</file>

<file path=xl/drawings/_rels/drawing1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2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49.xml"/></Relationships>
</file>

<file path=xl/drawings/_rels/drawing1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2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50.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3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51.xml"/></Relationships>
</file>

<file path=xl/drawings/_rels/drawing1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4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52.xml"/></Relationships>
</file>

<file path=xl/drawings/_rels/drawing14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4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4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4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5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5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53.xml"/></Relationships>
</file>

<file path=xl/drawings/_rels/drawing15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5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5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5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5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5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5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54.xml"/></Relationships>
</file>

<file path=xl/drawings/_rels/drawing15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60.xml.rels><?xml version="1.0" encoding="UTF-8" standalone="yes"?>
<Relationships xmlns="http://schemas.openxmlformats.org/package/2006/relationships"><Relationship Id="rId3" Type="http://schemas.openxmlformats.org/officeDocument/2006/relationships/chart" Target="../charts/chart55.xml"/><Relationship Id="rId2" Type="http://schemas.openxmlformats.org/officeDocument/2006/relationships/image" Target="../media/image46.svg"/><Relationship Id="rId1" Type="http://schemas.openxmlformats.org/officeDocument/2006/relationships/image" Target="../media/image27.png"/><Relationship Id="rId5" Type="http://schemas.openxmlformats.org/officeDocument/2006/relationships/image" Target="../media/image1.png"/><Relationship Id="rId4" Type="http://schemas.openxmlformats.org/officeDocument/2006/relationships/hyperlink" Target="#Indice!B8"/></Relationships>
</file>

<file path=xl/drawings/_rels/drawing16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62.xml.rels><?xml version="1.0" encoding="UTF-8" standalone="yes"?>
<Relationships xmlns="http://schemas.openxmlformats.org/package/2006/relationships"><Relationship Id="rId3" Type="http://schemas.openxmlformats.org/officeDocument/2006/relationships/hyperlink" Target="#Indice!B8"/><Relationship Id="rId2" Type="http://schemas.openxmlformats.org/officeDocument/2006/relationships/image" Target="../media/image46.svg"/><Relationship Id="rId1" Type="http://schemas.openxmlformats.org/officeDocument/2006/relationships/image" Target="../media/image27.png"/><Relationship Id="rId5" Type="http://schemas.openxmlformats.org/officeDocument/2006/relationships/chart" Target="../charts/chart56.xml"/><Relationship Id="rId4" Type="http://schemas.openxmlformats.org/officeDocument/2006/relationships/image" Target="../media/image1.png"/></Relationships>
</file>

<file path=xl/drawings/_rels/drawing163.xml.rels><?xml version="1.0" encoding="UTF-8" standalone="yes"?>
<Relationships xmlns="http://schemas.openxmlformats.org/package/2006/relationships"><Relationship Id="rId3" Type="http://schemas.openxmlformats.org/officeDocument/2006/relationships/hyperlink" Target="#Indice!B8"/><Relationship Id="rId2" Type="http://schemas.openxmlformats.org/officeDocument/2006/relationships/image" Target="../media/image30.png"/><Relationship Id="rId1" Type="http://schemas.openxmlformats.org/officeDocument/2006/relationships/hyperlink" Target="#TablaContenido"/></Relationships>
</file>

<file path=xl/drawings/_rels/drawing164.xml.rels><?xml version="1.0" encoding="UTF-8" standalone="yes"?>
<Relationships xmlns="http://schemas.openxmlformats.org/package/2006/relationships"><Relationship Id="rId3" Type="http://schemas.openxmlformats.org/officeDocument/2006/relationships/hyperlink" Target="#Indice!B8"/><Relationship Id="rId2" Type="http://schemas.openxmlformats.org/officeDocument/2006/relationships/image" Target="../media/image30.png"/><Relationship Id="rId1" Type="http://schemas.openxmlformats.org/officeDocument/2006/relationships/hyperlink" Target="#TablaContenido"/></Relationships>
</file>

<file path=xl/drawings/_rels/drawing165.xml.rels><?xml version="1.0" encoding="UTF-8" standalone="yes"?>
<Relationships xmlns="http://schemas.openxmlformats.org/package/2006/relationships"><Relationship Id="rId3" Type="http://schemas.openxmlformats.org/officeDocument/2006/relationships/hyperlink" Target="#Indice"/><Relationship Id="rId2" Type="http://schemas.openxmlformats.org/officeDocument/2006/relationships/image" Target="../media/image30.png"/><Relationship Id="rId1" Type="http://schemas.openxmlformats.org/officeDocument/2006/relationships/hyperlink" Target="#TablaContenido"/></Relationships>
</file>

<file path=xl/drawings/_rels/drawing166.xml.rels><?xml version="1.0" encoding="UTF-8" standalone="yes"?>
<Relationships xmlns="http://schemas.openxmlformats.org/package/2006/relationships"><Relationship Id="rId3" Type="http://schemas.openxmlformats.org/officeDocument/2006/relationships/hyperlink" Target="#Indice"/><Relationship Id="rId2" Type="http://schemas.openxmlformats.org/officeDocument/2006/relationships/image" Target="../media/image30.png"/><Relationship Id="rId1" Type="http://schemas.openxmlformats.org/officeDocument/2006/relationships/hyperlink" Target="#TablaContenido"/><Relationship Id="rId4" Type="http://schemas.openxmlformats.org/officeDocument/2006/relationships/chart" Target="../charts/chart57.xml"/></Relationships>
</file>

<file path=xl/drawings/_rels/drawing167.xml.rels><?xml version="1.0" encoding="UTF-8" standalone="yes"?>
<Relationships xmlns="http://schemas.openxmlformats.org/package/2006/relationships"><Relationship Id="rId3" Type="http://schemas.openxmlformats.org/officeDocument/2006/relationships/hyperlink" Target="#Indice"/><Relationship Id="rId2" Type="http://schemas.openxmlformats.org/officeDocument/2006/relationships/image" Target="../media/image30.png"/><Relationship Id="rId1" Type="http://schemas.openxmlformats.org/officeDocument/2006/relationships/hyperlink" Target="#TablaContenido"/></Relationships>
</file>

<file path=xl/drawings/_rels/drawing168.xml.rels><?xml version="1.0" encoding="UTF-8" standalone="yes"?>
<Relationships xmlns="http://schemas.openxmlformats.org/package/2006/relationships"><Relationship Id="rId3" Type="http://schemas.openxmlformats.org/officeDocument/2006/relationships/hyperlink" Target="#Indice"/><Relationship Id="rId2" Type="http://schemas.openxmlformats.org/officeDocument/2006/relationships/image" Target="../media/image30.png"/><Relationship Id="rId1" Type="http://schemas.openxmlformats.org/officeDocument/2006/relationships/hyperlink" Target="#TablaContenido"/><Relationship Id="rId4" Type="http://schemas.openxmlformats.org/officeDocument/2006/relationships/chart" Target="../charts/chart58.xml"/></Relationships>
</file>

<file path=xl/drawings/_rels/drawing16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7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7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7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7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7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7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7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7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7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7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8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8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59.xml"/></Relationships>
</file>

<file path=xl/drawings/_rels/drawing18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8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8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8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8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8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8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8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9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9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192.xml.rels><?xml version="1.0" encoding="UTF-8" standalone="yes" ?><Relationships xmlns="http://schemas.openxmlformats.org/package/2006/relationships"><Relationship Id="rId3" Target="../media/image1.png" Type="http://schemas.openxmlformats.org/officeDocument/2006/relationships/image"/><Relationship Id="rId2" Target="#Indice!B8" Type="http://schemas.openxmlformats.org/officeDocument/2006/relationships/hyperlink"/><Relationship Id="rId1" Target="../media/image31.jpeg" Type="http://schemas.openxmlformats.org/officeDocument/2006/relationships/image"/></Relationships>
</file>

<file path=xl/drawings/_rels/drawing193.xml.rels><?xml version="1.0" encoding="UTF-8" standalone="yes" ?><Relationships xmlns="http://schemas.openxmlformats.org/package/2006/relationships"><Relationship Id="rId3" Target="../media/image1.png" Type="http://schemas.openxmlformats.org/officeDocument/2006/relationships/image"/><Relationship Id="rId2" Target="#Indice!B8" Type="http://schemas.openxmlformats.org/officeDocument/2006/relationships/hyperlink"/><Relationship Id="rId1" Target="../media/image32.jpeg" Type="http://schemas.openxmlformats.org/officeDocument/2006/relationships/image"/></Relationships>
</file>

<file path=xl/drawings/_rels/drawing194.xml.rels><?xml version="1.0" encoding="UTF-8" standalone="yes" ?><Relationships xmlns="http://schemas.openxmlformats.org/package/2006/relationships"><Relationship Id="rId3" Target="../media/image1.png" Type="http://schemas.openxmlformats.org/officeDocument/2006/relationships/image"/><Relationship Id="rId2" Target="#Indice!B8" Type="http://schemas.openxmlformats.org/officeDocument/2006/relationships/hyperlink"/><Relationship Id="rId1" Target="../media/image33.jpeg" Type="http://schemas.openxmlformats.org/officeDocument/2006/relationships/image"/></Relationships>
</file>

<file path=xl/drawings/_rels/drawing19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image" Target="../media/image34.jpeg"/></Relationships>
</file>

<file path=xl/drawings/_rels/drawing196.xml.rels><?xml version="1.0" encoding="UTF-8" standalone="yes" ?><Relationships xmlns="http://schemas.openxmlformats.org/package/2006/relationships"><Relationship Id="rId3" Target="../media/image1.png" Type="http://schemas.openxmlformats.org/officeDocument/2006/relationships/image"/><Relationship Id="rId2" Target="#Indice!B8" Type="http://schemas.openxmlformats.org/officeDocument/2006/relationships/hyperlink"/><Relationship Id="rId1" Target="../media/image35.jpeg" Type="http://schemas.openxmlformats.org/officeDocument/2006/relationships/image"/></Relationships>
</file>

<file path=xl/drawings/_rels/drawing197.xml.rels><?xml version="1.0" encoding="UTF-8" standalone="yes" ?><Relationships xmlns="http://schemas.openxmlformats.org/package/2006/relationships"><Relationship Id="rId3" Target="../media/image1.png" Type="http://schemas.openxmlformats.org/officeDocument/2006/relationships/image"/><Relationship Id="rId2" Target="#Indice!B8" Type="http://schemas.openxmlformats.org/officeDocument/2006/relationships/hyperlink"/><Relationship Id="rId1" Target="../media/image36.jpeg" Type="http://schemas.openxmlformats.org/officeDocument/2006/relationships/image"/></Relationships>
</file>

<file path=xl/drawings/_rels/drawing19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image" Target="../media/image37.jpeg"/></Relationships>
</file>

<file path=xl/drawings/_rels/drawing199.xml.rels><?xml version="1.0" encoding="UTF-8" standalone="yes" ?><Relationships xmlns="http://schemas.openxmlformats.org/package/2006/relationships"><Relationship Id="rId3" Target="../media/image1.png" Type="http://schemas.openxmlformats.org/officeDocument/2006/relationships/image"/><Relationship Id="rId2" Target="#Indice!B8" Type="http://schemas.openxmlformats.org/officeDocument/2006/relationships/hyperlink"/><Relationship Id="rId1" Target="../media/image38.jpeg" Type="http://schemas.openxmlformats.org/officeDocument/2006/relationships/image"/></Relationships>
</file>

<file path=xl/drawings/_rels/drawing2.xml.rels><?xml version="1.0" encoding="UTF-8" standalone="yes"?>
<Relationships xmlns="http://schemas.openxmlformats.org/package/2006/relationships"><Relationship Id="rId2" Type="http://schemas.openxmlformats.org/officeDocument/2006/relationships/hyperlink" Target="#Hoja2!A1"/><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00.xml.rels><?xml version="1.0" encoding="UTF-8" standalone="yes" ?><Relationships xmlns="http://schemas.openxmlformats.org/package/2006/relationships"><Relationship Id="rId3" Target="../media/image1.png" Type="http://schemas.openxmlformats.org/officeDocument/2006/relationships/image"/><Relationship Id="rId2" Target="#Indice!B8" Type="http://schemas.openxmlformats.org/officeDocument/2006/relationships/hyperlink"/><Relationship Id="rId1" Target="../media/image39.jpeg" Type="http://schemas.openxmlformats.org/officeDocument/2006/relationships/image"/></Relationships>
</file>

<file path=xl/drawings/_rels/drawing201.xml.rels><?xml version="1.0" encoding="UTF-8" standalone="yes" ?><Relationships xmlns="http://schemas.openxmlformats.org/package/2006/relationships"><Relationship Id="rId3" Target="../media/image1.png" Type="http://schemas.openxmlformats.org/officeDocument/2006/relationships/image"/><Relationship Id="rId2" Target="#Indice!B8" Type="http://schemas.openxmlformats.org/officeDocument/2006/relationships/hyperlink"/><Relationship Id="rId1" Target="../media/image40.jpeg" Type="http://schemas.openxmlformats.org/officeDocument/2006/relationships/image"/></Relationships>
</file>

<file path=xl/drawings/_rels/drawing202.xml.rels><?xml version="1.0" encoding="UTF-8" standalone="yes" ?><Relationships xmlns="http://schemas.openxmlformats.org/package/2006/relationships"><Relationship Id="rId3" Target="../media/image1.png" Type="http://schemas.openxmlformats.org/officeDocument/2006/relationships/image"/><Relationship Id="rId2" Target="#Indice!B8" Type="http://schemas.openxmlformats.org/officeDocument/2006/relationships/hyperlink"/><Relationship Id="rId1" Target="../media/image41.jpeg" Type="http://schemas.openxmlformats.org/officeDocument/2006/relationships/image"/></Relationships>
</file>

<file path=xl/drawings/_rels/drawing203.xml.rels><?xml version="1.0" encoding="UTF-8" standalone="yes" ?><Relationships xmlns="http://schemas.openxmlformats.org/package/2006/relationships"><Relationship Id="rId3" Target="../media/image1.png" Type="http://schemas.openxmlformats.org/officeDocument/2006/relationships/image"/><Relationship Id="rId2" Target="#Indice!B8" Type="http://schemas.openxmlformats.org/officeDocument/2006/relationships/hyperlink"/><Relationship Id="rId1" Target="../media/image42.jpeg" Type="http://schemas.openxmlformats.org/officeDocument/2006/relationships/image"/></Relationships>
</file>

<file path=xl/drawings/_rels/drawing20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0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0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0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0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0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2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60.xml"/></Relationships>
</file>

<file path=xl/drawings/_rels/drawing2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2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hyperlink" Target="#Hoja3!A1"/></Relationships>
</file>

<file path=xl/drawings/_rels/drawing3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2.xml"/></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3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3.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4.xml"/></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3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5.xml"/></Relationships>
</file>

<file path=xl/drawings/_rels/drawing3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6.xml"/></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3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hyperlink" Target="#Indice!A1"/></Relationships>
</file>

<file path=xl/drawings/_rels/drawing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4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8.xml"/></Relationships>
</file>

<file path=xl/drawings/_rels/drawing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4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9.xml"/></Relationships>
</file>

<file path=xl/drawings/_rels/drawing4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10.xml"/></Relationships>
</file>

<file path=xl/drawings/_rels/drawing4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4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11.xml"/></Relationships>
</file>

<file path=xl/drawings/_rels/drawing4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12.xml"/></Relationships>
</file>

<file path=xl/drawings/_rels/drawing4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4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117" Type="http://schemas.openxmlformats.org/officeDocument/2006/relationships/hyperlink" Target="#'Grafica MatriculaTotal Postgrad'!A1"/><Relationship Id="rId21" Type="http://schemas.openxmlformats.org/officeDocument/2006/relationships/image" Target="../media/image13.png"/><Relationship Id="rId63" Type="http://schemas.openxmlformats.org/officeDocument/2006/relationships/hyperlink" Target="#'A. MatriculaTotal PregDepartam'!A1"/><Relationship Id="rId159" Type="http://schemas.openxmlformats.org/officeDocument/2006/relationships/hyperlink" Target="#'Orientacion Psicologica'!A1"/><Relationship Id="rId170" Type="http://schemas.openxmlformats.org/officeDocument/2006/relationships/hyperlink" Target="#'Grafica Prog. SaludOcupacional'!A1"/><Relationship Id="rId226" Type="http://schemas.openxmlformats.org/officeDocument/2006/relationships/hyperlink" Target="#'Red Investigacion y Educacion '!A1"/><Relationship Id="rId268" Type="http://schemas.openxmlformats.org/officeDocument/2006/relationships/hyperlink" Target="#BaseDatosPregrado!A1"/><Relationship Id="rId32" Type="http://schemas.openxmlformats.org/officeDocument/2006/relationships/hyperlink" Target="#'Grafica Graduados PregraPostgra'!A1"/><Relationship Id="rId74" Type="http://schemas.openxmlformats.org/officeDocument/2006/relationships/image" Target="../media/image19.png"/><Relationship Id="rId128" Type="http://schemas.openxmlformats.org/officeDocument/2006/relationships/hyperlink" Target="#MatriculaTotalPostgradoGenero!A1"/><Relationship Id="rId5" Type="http://schemas.openxmlformats.org/officeDocument/2006/relationships/image" Target="../media/image5.png"/><Relationship Id="rId181" Type="http://schemas.openxmlformats.org/officeDocument/2006/relationships/hyperlink" Target="#'PASPS Fac. CienPoliJurid'!A1"/><Relationship Id="rId237" Type="http://schemas.openxmlformats.org/officeDocument/2006/relationships/hyperlink" Target="#Indice"/><Relationship Id="rId279" Type="http://schemas.openxmlformats.org/officeDocument/2006/relationships/image" Target="../media/image26.png"/><Relationship Id="rId43" Type="http://schemas.openxmlformats.org/officeDocument/2006/relationships/image" Target="../media/image30.svg"/><Relationship Id="rId139" Type="http://schemas.openxmlformats.org/officeDocument/2006/relationships/hyperlink" Target="#'B. Docentes Dedicacion'!A1"/><Relationship Id="rId85" Type="http://schemas.openxmlformats.org/officeDocument/2006/relationships/hyperlink" Target="#'Formacion Docentes'!A1"/><Relationship Id="rId150" Type="http://schemas.openxmlformats.org/officeDocument/2006/relationships/hyperlink" Target="#'Grafica DocentesCategoria'!A1"/><Relationship Id="rId192" Type="http://schemas.openxmlformats.org/officeDocument/2006/relationships/hyperlink" Target="#ProdIntelDoce.CienJudidPolitica!A1"/><Relationship Id="rId206" Type="http://schemas.openxmlformats.org/officeDocument/2006/relationships/hyperlink" Target="#SistemaInformacion!A1"/><Relationship Id="rId248" Type="http://schemas.openxmlformats.org/officeDocument/2006/relationships/hyperlink" Target="#'Proyectos Investigacion'!A1"/><Relationship Id="rId269" Type="http://schemas.openxmlformats.org/officeDocument/2006/relationships/hyperlink" Target="#FormacionUsuarios!A1"/><Relationship Id="rId12" Type="http://schemas.openxmlformats.org/officeDocument/2006/relationships/image" Target="../media/image14.svg"/><Relationship Id="rId33" Type="http://schemas.openxmlformats.org/officeDocument/2006/relationships/hyperlink" Target="#'GraficaA %Absorcion Pregrado'!A1"/><Relationship Id="rId108" Type="http://schemas.openxmlformats.org/officeDocument/2006/relationships/hyperlink" Target="#'Graf MatriTPost Fac. Salud'!A1"/><Relationship Id="rId129" Type="http://schemas.openxmlformats.org/officeDocument/2006/relationships/hyperlink" Target="#'Historico MatriculaT Postgrado'!A1"/><Relationship Id="rId280" Type="http://schemas.openxmlformats.org/officeDocument/2006/relationships/image" Target="../media/image44.svg"/><Relationship Id="rId54" Type="http://schemas.openxmlformats.org/officeDocument/2006/relationships/hyperlink" Target="#'B. MatriculaPregrado Ingreso'!A1"/><Relationship Id="rId75" Type="http://schemas.openxmlformats.org/officeDocument/2006/relationships/image" Target="../media/image36.svg"/><Relationship Id="rId96" Type="http://schemas.openxmlformats.org/officeDocument/2006/relationships/hyperlink" Target="#'%Abs InscriAdmitiMatri Postgrad'!A1"/><Relationship Id="rId140" Type="http://schemas.openxmlformats.org/officeDocument/2006/relationships/hyperlink" Target="#'B. Docentes Titulo'!A1"/><Relationship Id="rId161" Type="http://schemas.openxmlformats.org/officeDocument/2006/relationships/hyperlink" Target="#'Restaurante FacSalud'!A1"/><Relationship Id="rId182" Type="http://schemas.openxmlformats.org/officeDocument/2006/relationships/hyperlink" Target="#'Pasantias Programas'!A1"/><Relationship Id="rId217" Type="http://schemas.openxmlformats.org/officeDocument/2006/relationships/hyperlink" Target="#SubSedeAltico!A1"/><Relationship Id="rId6" Type="http://schemas.openxmlformats.org/officeDocument/2006/relationships/image" Target="../media/image8.svg"/><Relationship Id="rId238" Type="http://schemas.openxmlformats.org/officeDocument/2006/relationships/hyperlink" Target="#Desercion!A1"/><Relationship Id="rId259" Type="http://schemas.openxmlformats.org/officeDocument/2006/relationships/hyperlink" Target="#Usuarios!A1"/><Relationship Id="rId23" Type="http://schemas.openxmlformats.org/officeDocument/2006/relationships/image" Target="../media/image14.png"/><Relationship Id="rId119" Type="http://schemas.openxmlformats.org/officeDocument/2006/relationships/hyperlink" Target="#'Grafica MatriT PregMunicipio'!A1"/><Relationship Id="rId270" Type="http://schemas.openxmlformats.org/officeDocument/2006/relationships/hyperlink" Target="#ConsultaBDSuscripcion!A1"/><Relationship Id="rId44" Type="http://schemas.openxmlformats.org/officeDocument/2006/relationships/hyperlink" Target="#'B. Matri. Pregrado GeneroSede'!A1"/><Relationship Id="rId65" Type="http://schemas.openxmlformats.org/officeDocument/2006/relationships/hyperlink" Target="#'A. MatriculaTotal PregMunicipio'!A1"/><Relationship Id="rId86" Type="http://schemas.openxmlformats.org/officeDocument/2006/relationships/hyperlink" Target="#'Personal Administrativo'!A1"/><Relationship Id="rId130" Type="http://schemas.openxmlformats.org/officeDocument/2006/relationships/hyperlink" Target="#'Historico MatriculaT PostConve'!A1"/><Relationship Id="rId151" Type="http://schemas.openxmlformats.org/officeDocument/2006/relationships/hyperlink" Target="#'Grafica DocentesGenero'!A1"/><Relationship Id="rId172" Type="http://schemas.openxmlformats.org/officeDocument/2006/relationships/hyperlink" Target="#'Presupuesto Gastos'!A1"/><Relationship Id="rId193" Type="http://schemas.openxmlformats.org/officeDocument/2006/relationships/hyperlink" Target="#'Uso Suelo'!A1"/><Relationship Id="rId207" Type="http://schemas.openxmlformats.org/officeDocument/2006/relationships/hyperlink" Target="#'Software Produccion'!A1"/><Relationship Id="rId228" Type="http://schemas.openxmlformats.org/officeDocument/2006/relationships/hyperlink" Target="#'Movilidad EstudPrograma'!A1"/><Relationship Id="rId249" Type="http://schemas.openxmlformats.org/officeDocument/2006/relationships/hyperlink" Target="#'PASPS Consolidado'!A1"/><Relationship Id="rId13" Type="http://schemas.openxmlformats.org/officeDocument/2006/relationships/image" Target="../media/image9.png"/><Relationship Id="rId109" Type="http://schemas.openxmlformats.org/officeDocument/2006/relationships/hyperlink" Target="#'Graf MatriTPost Fac. Ingenieria'!A1"/><Relationship Id="rId260" Type="http://schemas.openxmlformats.org/officeDocument/2006/relationships/hyperlink" Target="#ConsultaUsuarios!A1"/><Relationship Id="rId281" Type="http://schemas.openxmlformats.org/officeDocument/2006/relationships/hyperlink" Target="#UsuariosGrafica!A1"/><Relationship Id="rId34" Type="http://schemas.openxmlformats.org/officeDocument/2006/relationships/hyperlink" Target="#'GraficaB %Absorcion Pregrado'!A1"/><Relationship Id="rId55" Type="http://schemas.openxmlformats.org/officeDocument/2006/relationships/hyperlink" Target="#'GraficaA MatriculaPreg Ingreso'!A1"/><Relationship Id="rId76" Type="http://schemas.openxmlformats.org/officeDocument/2006/relationships/hyperlink" Target="#EstructuraOrganicaU!A1"/><Relationship Id="rId97" Type="http://schemas.openxmlformats.org/officeDocument/2006/relationships/hyperlink" Target="#'Grafica InscritosPregrado Edad'!A1"/><Relationship Id="rId120" Type="http://schemas.openxmlformats.org/officeDocument/2006/relationships/hyperlink" Target="#InscritosMatriculaGeneroPregrad!A1"/><Relationship Id="rId141" Type="http://schemas.openxmlformats.org/officeDocument/2006/relationships/hyperlink" Target="#'B. Docentes Categoria'!A1"/><Relationship Id="rId7" Type="http://schemas.openxmlformats.org/officeDocument/2006/relationships/image" Target="../media/image6.png"/><Relationship Id="rId162" Type="http://schemas.openxmlformats.org/officeDocument/2006/relationships/hyperlink" Target="#'Poblacion Beneficiada'!A1"/><Relationship Id="rId183" Type="http://schemas.openxmlformats.org/officeDocument/2006/relationships/hyperlink" Target="#'  Movilidad VIPS'!A1"/><Relationship Id="rId218" Type="http://schemas.openxmlformats.org/officeDocument/2006/relationships/hyperlink" Target="#SubSedeCaAgraria!A1"/><Relationship Id="rId239" Type="http://schemas.openxmlformats.org/officeDocument/2006/relationships/hyperlink" Target="#'B. Consolidado Matriculados'!A1"/><Relationship Id="rId250" Type="http://schemas.openxmlformats.org/officeDocument/2006/relationships/hyperlink" Target="#'ProdIntelecDoce Consolidado'!A1"/><Relationship Id="rId271" Type="http://schemas.openxmlformats.org/officeDocument/2006/relationships/hyperlink" Target="#ConsultaBDLibre!A1"/><Relationship Id="rId24" Type="http://schemas.openxmlformats.org/officeDocument/2006/relationships/image" Target="../media/image26.svg"/><Relationship Id="rId45" Type="http://schemas.openxmlformats.org/officeDocument/2006/relationships/hyperlink" Target="#'A. Matri Postgrado GeneroSede'!A1"/><Relationship Id="rId66" Type="http://schemas.openxmlformats.org/officeDocument/2006/relationships/hyperlink" Target="#'B. MatriculaTotal PregMunicipio'!A1"/><Relationship Id="rId87" Type="http://schemas.openxmlformats.org/officeDocument/2006/relationships/hyperlink" Target="#Presupuesto!A1"/><Relationship Id="rId110" Type="http://schemas.openxmlformats.org/officeDocument/2006/relationships/hyperlink" Target="#'Graf MatriTPost Fac. Educacion'!A1"/><Relationship Id="rId131" Type="http://schemas.openxmlformats.org/officeDocument/2006/relationships/hyperlink" Target="#'Evaluacion Indicadores'!A1"/><Relationship Id="rId152" Type="http://schemas.openxmlformats.org/officeDocument/2006/relationships/hyperlink" Target="#'Grafica HorasCatedra Titulo'!A1"/><Relationship Id="rId173" Type="http://schemas.openxmlformats.org/officeDocument/2006/relationships/hyperlink" Target="#'GraficaA PresupuestoIngresos'!A1"/><Relationship Id="rId194" Type="http://schemas.openxmlformats.org/officeDocument/2006/relationships/hyperlink" Target="#'Estructura Fisica Disponnible'!A1"/><Relationship Id="rId208" Type="http://schemas.openxmlformats.org/officeDocument/2006/relationships/hyperlink" Target="#CanalesTransmision!A1"/><Relationship Id="rId229" Type="http://schemas.openxmlformats.org/officeDocument/2006/relationships/hyperlink" Target="#'Movilidad DocenteProgra'!A1"/><Relationship Id="rId240" Type="http://schemas.openxmlformats.org/officeDocument/2006/relationships/hyperlink" Target="#Primiparos!A1"/><Relationship Id="rId261" Type="http://schemas.openxmlformats.org/officeDocument/2006/relationships/hyperlink" Target="#PrestamosLibrosAC!A1"/><Relationship Id="rId14" Type="http://schemas.openxmlformats.org/officeDocument/2006/relationships/image" Target="../media/image16.svg"/><Relationship Id="rId35" Type="http://schemas.openxmlformats.org/officeDocument/2006/relationships/hyperlink" Target="#'GraficaA %Absorcion Postgrado'!A1"/><Relationship Id="rId56" Type="http://schemas.openxmlformats.org/officeDocument/2006/relationships/hyperlink" Target="#'GraficaB MatriculaPreg Ingreso'!A1"/><Relationship Id="rId77" Type="http://schemas.openxmlformats.org/officeDocument/2006/relationships/hyperlink" Target="#'Consolidado OfertaProgramas'!A1"/><Relationship Id="rId100" Type="http://schemas.openxmlformats.org/officeDocument/2006/relationships/hyperlink" Target="#'Graf MatriTPregra Fac. Salud'!A1"/><Relationship Id="rId282" Type="http://schemas.openxmlformats.org/officeDocument/2006/relationships/hyperlink" Target="#PrestamosLibrosACGrafica!A1"/><Relationship Id="rId8" Type="http://schemas.openxmlformats.org/officeDocument/2006/relationships/image" Target="../media/image10.svg"/><Relationship Id="rId98" Type="http://schemas.openxmlformats.org/officeDocument/2006/relationships/hyperlink" Target="#'Grafica MatricTotalPregr Edades'!A1"/><Relationship Id="rId121" Type="http://schemas.openxmlformats.org/officeDocument/2006/relationships/hyperlink" Target="#'InscrMatricTotal PregradoGenero'!A1"/><Relationship Id="rId142" Type="http://schemas.openxmlformats.org/officeDocument/2006/relationships/hyperlink" Target="#'B. Docentes Genero'!A1"/><Relationship Id="rId163" Type="http://schemas.openxmlformats.org/officeDocument/2006/relationships/hyperlink" Target="#'Even. DeportivosRecreativos'!A1"/><Relationship Id="rId184" Type="http://schemas.openxmlformats.org/officeDocument/2006/relationships/hyperlink" Target="#'Productividad Academica'!A1"/><Relationship Id="rId219" Type="http://schemas.openxmlformats.org/officeDocument/2006/relationships/hyperlink" Target="#SubSedeComuneros!A1"/><Relationship Id="rId230" Type="http://schemas.openxmlformats.org/officeDocument/2006/relationships/hyperlink" Target="#'Movilidad EstudianPais'!A1"/><Relationship Id="rId251" Type="http://schemas.openxmlformats.org/officeDocument/2006/relationships/hyperlink" Target="#'MovilidadVIPS Facultades'!A1"/><Relationship Id="rId25" Type="http://schemas.openxmlformats.org/officeDocument/2006/relationships/hyperlink" Target="#'Grafica Egresados Pregrado'!A1"/><Relationship Id="rId46" Type="http://schemas.openxmlformats.org/officeDocument/2006/relationships/hyperlink" Target="#'B. Matri. Postgrado GeneroSede'!A1"/><Relationship Id="rId67" Type="http://schemas.openxmlformats.org/officeDocument/2006/relationships/hyperlink" Target="#Presentacion!A1"/><Relationship Id="rId272" Type="http://schemas.openxmlformats.org/officeDocument/2006/relationships/hyperlink" Target="#ConsultaBDFacultad!A1"/><Relationship Id="rId88" Type="http://schemas.openxmlformats.org/officeDocument/2006/relationships/hyperlink" Target="#'Grupos Investigacion'!A1"/><Relationship Id="rId111" Type="http://schemas.openxmlformats.org/officeDocument/2006/relationships/hyperlink" Target="#'Graf MatriTPost Fac. CSocialHum'!A1"/><Relationship Id="rId132" Type="http://schemas.openxmlformats.org/officeDocument/2006/relationships/hyperlink" Target="#'A. Docentes Dedicacion '!A1"/><Relationship Id="rId153" Type="http://schemas.openxmlformats.org/officeDocument/2006/relationships/hyperlink" Target="#'Grafica Docentes TiempoComplEqu'!A1"/><Relationship Id="rId174" Type="http://schemas.openxmlformats.org/officeDocument/2006/relationships/hyperlink" Target="#'GraficaA PresupuestoGastos'!A1"/><Relationship Id="rId195" Type="http://schemas.openxmlformats.org/officeDocument/2006/relationships/hyperlink" Target="#InmuebeUsoArea!A1"/><Relationship Id="rId209" Type="http://schemas.openxmlformats.org/officeDocument/2006/relationships/hyperlink" Target="#'Equipos Red'!A1"/><Relationship Id="rId220" Type="http://schemas.openxmlformats.org/officeDocument/2006/relationships/hyperlink" Target="#SubSedeGranja!A1"/><Relationship Id="rId241" Type="http://schemas.openxmlformats.org/officeDocument/2006/relationships/hyperlink" Target="#'Absorcion Bachilleres'!A1"/><Relationship Id="rId15" Type="http://schemas.openxmlformats.org/officeDocument/2006/relationships/image" Target="../media/image10.png"/><Relationship Id="rId36" Type="http://schemas.openxmlformats.org/officeDocument/2006/relationships/hyperlink" Target="#'GraficaB %Absorcion Postgrado'!A1"/><Relationship Id="rId57" Type="http://schemas.openxmlformats.org/officeDocument/2006/relationships/hyperlink" Target="#'A. Inscritos Pregrado Edad'!A1"/><Relationship Id="rId262" Type="http://schemas.openxmlformats.org/officeDocument/2006/relationships/hyperlink" Target="#PrestamosServicios!A1"/><Relationship Id="rId283" Type="http://schemas.openxmlformats.org/officeDocument/2006/relationships/hyperlink" Target="#PrestamosServiciosGrafica!A1"/><Relationship Id="rId78" Type="http://schemas.openxmlformats.org/officeDocument/2006/relationships/hyperlink" Target="#'Pregrado Neiva'!A1"/><Relationship Id="rId99" Type="http://schemas.openxmlformats.org/officeDocument/2006/relationships/hyperlink" Target="#'Graf MatriTPreg Fac. EconoAdmin'!A1"/><Relationship Id="rId101" Type="http://schemas.openxmlformats.org/officeDocument/2006/relationships/hyperlink" Target="#'Graf MatriTPreg Fac. Ingenieria'!A1"/><Relationship Id="rId122" Type="http://schemas.openxmlformats.org/officeDocument/2006/relationships/hyperlink" Target="#InscritosMatriculaGeneroPostgra!A1"/><Relationship Id="rId143" Type="http://schemas.openxmlformats.org/officeDocument/2006/relationships/hyperlink" Target="#'B. Horas Catedra Titulo'!A1"/><Relationship Id="rId164" Type="http://schemas.openxmlformats.org/officeDocument/2006/relationships/hyperlink" Target="#'Even. ProgramadosRealizados'!A1"/><Relationship Id="rId185" Type="http://schemas.openxmlformats.org/officeDocument/2006/relationships/hyperlink" Target="#'Grafica Productividada Academic'!A1"/><Relationship Id="rId9" Type="http://schemas.openxmlformats.org/officeDocument/2006/relationships/image" Target="../media/image7.png"/><Relationship Id="rId210" Type="http://schemas.openxmlformats.org/officeDocument/2006/relationships/hyperlink" Target="#'Equipos VideoConferencia'!A1"/><Relationship Id="rId26" Type="http://schemas.openxmlformats.org/officeDocument/2006/relationships/image" Target="../media/image15.png"/><Relationship Id="rId231" Type="http://schemas.openxmlformats.org/officeDocument/2006/relationships/hyperlink" Target="#'Movilidad DocentePais'!A1"/><Relationship Id="rId252" Type="http://schemas.openxmlformats.org/officeDocument/2006/relationships/hyperlink" Target="#EquipoUsuaFinal!A1"/><Relationship Id="rId273" Type="http://schemas.openxmlformats.org/officeDocument/2006/relationships/hyperlink" Target="#ConsultasBDProgramas!A1"/><Relationship Id="rId47" Type="http://schemas.openxmlformats.org/officeDocument/2006/relationships/hyperlink" Target="#'A. Matricula Estrato'!A1"/><Relationship Id="rId68" Type="http://schemas.openxmlformats.org/officeDocument/2006/relationships/image" Target="../media/image18.png"/><Relationship Id="rId89" Type="http://schemas.openxmlformats.org/officeDocument/2006/relationships/hyperlink" Target="#ClasificacionGrupoInvestigacion!A1"/><Relationship Id="rId112" Type="http://schemas.openxmlformats.org/officeDocument/2006/relationships/hyperlink" Target="#'Graf MatriTPost Fac. CExactNat'!A1"/><Relationship Id="rId133" Type="http://schemas.openxmlformats.org/officeDocument/2006/relationships/hyperlink" Target="#'A. Docentes Titulo'!A1"/><Relationship Id="rId154" Type="http://schemas.openxmlformats.org/officeDocument/2006/relationships/image" Target="../media/image20.png"/><Relationship Id="rId175" Type="http://schemas.openxmlformats.org/officeDocument/2006/relationships/hyperlink" Target="#'PASPS Fac. EcoAdmin'!A1"/><Relationship Id="rId196" Type="http://schemas.openxmlformats.org/officeDocument/2006/relationships/hyperlink" Target="#'InmueblesUsoArea Neiva'!A1"/><Relationship Id="rId200" Type="http://schemas.openxmlformats.org/officeDocument/2006/relationships/hyperlink" Target="#'Bloques Disponible Sedes'!A1"/><Relationship Id="rId16" Type="http://schemas.openxmlformats.org/officeDocument/2006/relationships/image" Target="../media/image18.svg"/><Relationship Id="rId221" Type="http://schemas.openxmlformats.org/officeDocument/2006/relationships/hyperlink" Target="#SubSedeRecreacional!A1"/><Relationship Id="rId242" Type="http://schemas.openxmlformats.org/officeDocument/2006/relationships/hyperlink" Target="#'Grafica AbsorcionBachilleres'!A1"/><Relationship Id="rId263" Type="http://schemas.openxmlformats.org/officeDocument/2006/relationships/hyperlink" Target="#PrestamosFacultad!A1"/><Relationship Id="rId284" Type="http://schemas.openxmlformats.org/officeDocument/2006/relationships/hyperlink" Target="#PrestamosFacultadGrafica!A1"/><Relationship Id="rId37" Type="http://schemas.openxmlformats.org/officeDocument/2006/relationships/hyperlink" Target="#'GraficaA Inscri Matric Pregrado'!A1"/><Relationship Id="rId58" Type="http://schemas.openxmlformats.org/officeDocument/2006/relationships/hyperlink" Target="#'B. Inscritos Pregrado Edad'!A1"/><Relationship Id="rId79" Type="http://schemas.openxmlformats.org/officeDocument/2006/relationships/hyperlink" Target="#'Pregrado Sedes'!A1"/><Relationship Id="rId102" Type="http://schemas.openxmlformats.org/officeDocument/2006/relationships/hyperlink" Target="#'Graf MatriTPreg Fac. Educacion'!A1"/><Relationship Id="rId123" Type="http://schemas.openxmlformats.org/officeDocument/2006/relationships/hyperlink" Target="#'InscrMatricTotal PostgradoGener'!A1"/><Relationship Id="rId144" Type="http://schemas.openxmlformats.org/officeDocument/2006/relationships/hyperlink" Target="#'B. Docentes TCompleto'!A1"/><Relationship Id="rId90" Type="http://schemas.openxmlformats.org/officeDocument/2006/relationships/hyperlink" Target="#'A. Consolidado Matriculados '!A1"/><Relationship Id="rId165" Type="http://schemas.openxmlformats.org/officeDocument/2006/relationships/hyperlink" Target="#'Actividades Extension '!A1"/><Relationship Id="rId186" Type="http://schemas.openxmlformats.org/officeDocument/2006/relationships/hyperlink" Target="#ProdIntelDoce.EconAdmon!A1"/><Relationship Id="rId211" Type="http://schemas.openxmlformats.org/officeDocument/2006/relationships/hyperlink" Target="#Correo!A1"/><Relationship Id="rId232" Type="http://schemas.openxmlformats.org/officeDocument/2006/relationships/hyperlink" Target="#'Movilidad AdminPais'!A1"/><Relationship Id="rId253" Type="http://schemas.openxmlformats.org/officeDocument/2006/relationships/hyperlink" Target="#'Motor BaseDato'!A1"/><Relationship Id="rId274" Type="http://schemas.openxmlformats.org/officeDocument/2006/relationships/hyperlink" Target="#ConsultaBDUbicacion!A1"/><Relationship Id="rId27" Type="http://schemas.openxmlformats.org/officeDocument/2006/relationships/image" Target="../media/image28.svg"/><Relationship Id="rId48" Type="http://schemas.openxmlformats.org/officeDocument/2006/relationships/hyperlink" Target="#'B. Matricula Estrato'!A1"/><Relationship Id="rId69" Type="http://schemas.openxmlformats.org/officeDocument/2006/relationships/image" Target="../media/image34.svg"/><Relationship Id="rId113" Type="http://schemas.openxmlformats.org/officeDocument/2006/relationships/hyperlink" Target="#'Graf MatriTPost Fac. JuridiPoli'!A1"/><Relationship Id="rId134" Type="http://schemas.openxmlformats.org/officeDocument/2006/relationships/hyperlink" Target="#'A. Docentes Categoria'!A1"/><Relationship Id="rId80" Type="http://schemas.openxmlformats.org/officeDocument/2006/relationships/hyperlink" Target="#'Postgrado Neiva'!A1"/><Relationship Id="rId155" Type="http://schemas.openxmlformats.org/officeDocument/2006/relationships/hyperlink" Target="#'Servicios Salud'!A1"/><Relationship Id="rId176" Type="http://schemas.openxmlformats.org/officeDocument/2006/relationships/hyperlink" Target="#'PASPS Fac. Salud'!A1"/><Relationship Id="rId197" Type="http://schemas.openxmlformats.org/officeDocument/2006/relationships/hyperlink" Target="#'InmueblesUsoArea Sedes'!A1"/><Relationship Id="rId201" Type="http://schemas.openxmlformats.org/officeDocument/2006/relationships/hyperlink" Target="#'Area Distribucion'!A1"/><Relationship Id="rId222" Type="http://schemas.openxmlformats.org/officeDocument/2006/relationships/hyperlink" Target="#'Sede Garzon'!A1"/><Relationship Id="rId243" Type="http://schemas.openxmlformats.org/officeDocument/2006/relationships/hyperlink" Target="#HistoricoGraduadosPregrado!A1"/><Relationship Id="rId264" Type="http://schemas.openxmlformats.org/officeDocument/2006/relationships/hyperlink" Target="#PrestamosPrograma!A1"/><Relationship Id="rId285" Type="http://schemas.openxmlformats.org/officeDocument/2006/relationships/hyperlink" Target="#PrestamosProgramaGrafica!A1"/><Relationship Id="rId17" Type="http://schemas.openxmlformats.org/officeDocument/2006/relationships/image" Target="../media/image11.png"/><Relationship Id="rId38" Type="http://schemas.openxmlformats.org/officeDocument/2006/relationships/hyperlink" Target="#'GraficaB Inscri Matric Pregrado'!A1"/><Relationship Id="rId59" Type="http://schemas.openxmlformats.org/officeDocument/2006/relationships/hyperlink" Target="#'A. MatriculaTotal PregradoEdad'!A1"/><Relationship Id="rId103" Type="http://schemas.openxmlformats.org/officeDocument/2006/relationships/hyperlink" Target="#'Graf MatriTPreg Fac. CSocialHum'!A1"/><Relationship Id="rId124" Type="http://schemas.openxmlformats.org/officeDocument/2006/relationships/hyperlink" Target="#'MatriculaTotal PregradoGenero'!A1"/><Relationship Id="rId70" Type="http://schemas.openxmlformats.org/officeDocument/2006/relationships/hyperlink" Target="#Generalidades!A1"/><Relationship Id="rId91" Type="http://schemas.openxmlformats.org/officeDocument/2006/relationships/hyperlink" Target="#'Consolidado Graduados'!A1"/><Relationship Id="rId145" Type="http://schemas.openxmlformats.org/officeDocument/2006/relationships/hyperlink" Target="#'Consolidado ProyectoInvestig'!A1"/><Relationship Id="rId166" Type="http://schemas.openxmlformats.org/officeDocument/2006/relationships/hyperlink" Target="#Talleres!A1"/><Relationship Id="rId187" Type="http://schemas.openxmlformats.org/officeDocument/2006/relationships/hyperlink" Target="#'ProdIntelDocen. Salud'!A1"/><Relationship Id="rId1" Type="http://schemas.openxmlformats.org/officeDocument/2006/relationships/image" Target="../media/image3.png"/><Relationship Id="rId212" Type="http://schemas.openxmlformats.org/officeDocument/2006/relationships/hyperlink" Target="#'Recursos Fisicos'!A1"/><Relationship Id="rId233" Type="http://schemas.openxmlformats.org/officeDocument/2006/relationships/hyperlink" Target="#'Grafica MovilidaInternacional'!A1"/><Relationship Id="rId254" Type="http://schemas.openxmlformats.org/officeDocument/2006/relationships/hyperlink" Target="#FondoDocumental!A1"/><Relationship Id="rId28" Type="http://schemas.openxmlformats.org/officeDocument/2006/relationships/hyperlink" Target="#'Grafica Graduados Pregrado'!A1"/><Relationship Id="rId49" Type="http://schemas.openxmlformats.org/officeDocument/2006/relationships/hyperlink" Target="#'GraficaA Matricula Estrato'!A1"/><Relationship Id="rId114" Type="http://schemas.openxmlformats.org/officeDocument/2006/relationships/hyperlink" Target="#'Grafica MatricuPregrado Formac'!A1"/><Relationship Id="rId275" Type="http://schemas.openxmlformats.org/officeDocument/2006/relationships/hyperlink" Target="#HistoricoPrestamosLibrosAC!A1"/><Relationship Id="rId60" Type="http://schemas.openxmlformats.org/officeDocument/2006/relationships/hyperlink" Target="#'B. MatriculaTotal PregradoEdad'!A1"/><Relationship Id="rId81" Type="http://schemas.openxmlformats.org/officeDocument/2006/relationships/hyperlink" Target="#'Registro Calificado'!A1"/><Relationship Id="rId135" Type="http://schemas.openxmlformats.org/officeDocument/2006/relationships/hyperlink" Target="#'A. Docentes Genero'!A1"/><Relationship Id="rId156" Type="http://schemas.openxmlformats.org/officeDocument/2006/relationships/hyperlink" Target="#'Servicios SaludPrograma'!A1"/><Relationship Id="rId177" Type="http://schemas.openxmlformats.org/officeDocument/2006/relationships/hyperlink" Target="#'PASPS Fac. Ingeni'!A1"/><Relationship Id="rId198" Type="http://schemas.openxmlformats.org/officeDocument/2006/relationships/hyperlink" Target="#InfraestructuraFisica!A1"/><Relationship Id="rId202" Type="http://schemas.openxmlformats.org/officeDocument/2006/relationships/hyperlink" Target="#'Sede Neiva'!A1"/><Relationship Id="rId223" Type="http://schemas.openxmlformats.org/officeDocument/2006/relationships/hyperlink" Target="#'Sede Pitalito'!A1"/><Relationship Id="rId244" Type="http://schemas.openxmlformats.org/officeDocument/2006/relationships/hyperlink" Target="#HistoricoGraduadosPostgrado!A1"/><Relationship Id="rId18" Type="http://schemas.openxmlformats.org/officeDocument/2006/relationships/image" Target="../media/image20.svg"/><Relationship Id="rId39" Type="http://schemas.openxmlformats.org/officeDocument/2006/relationships/hyperlink" Target="#'GraficaA InscriMatric Postgrado'!A1"/><Relationship Id="rId265" Type="http://schemas.openxmlformats.org/officeDocument/2006/relationships/hyperlink" Target="#PrestamosSede!A1"/><Relationship Id="rId286" Type="http://schemas.openxmlformats.org/officeDocument/2006/relationships/hyperlink" Target="#PrestamosSedeGrafica!A1"/><Relationship Id="rId50" Type="http://schemas.openxmlformats.org/officeDocument/2006/relationships/image" Target="../media/image17.png"/><Relationship Id="rId104" Type="http://schemas.openxmlformats.org/officeDocument/2006/relationships/hyperlink" Target="#'Graf MatriTPreg Fac. CExactaNat'!A1"/><Relationship Id="rId125" Type="http://schemas.openxmlformats.org/officeDocument/2006/relationships/hyperlink" Target="#'Historico MatriculaT Pregrado'!A1"/><Relationship Id="rId146" Type="http://schemas.openxmlformats.org/officeDocument/2006/relationships/hyperlink" Target="#'Revistas Academicas'!A1"/><Relationship Id="rId167" Type="http://schemas.openxmlformats.org/officeDocument/2006/relationships/hyperlink" Target="#'Grupos Artisticos'!A1"/><Relationship Id="rId188" Type="http://schemas.openxmlformats.org/officeDocument/2006/relationships/hyperlink" Target="#ProdIntelDoce.Ingenieria!A1"/><Relationship Id="rId71" Type="http://schemas.openxmlformats.org/officeDocument/2006/relationships/hyperlink" Target="#'Mision Vision Politicas'!A1"/><Relationship Id="rId92" Type="http://schemas.openxmlformats.org/officeDocument/2006/relationships/hyperlink" Target="#'Egresado Graduado PregradGenero'!A1"/><Relationship Id="rId213" Type="http://schemas.openxmlformats.org/officeDocument/2006/relationships/hyperlink" Target="#'Salas Informaticas'!A1"/><Relationship Id="rId234" Type="http://schemas.openxmlformats.org/officeDocument/2006/relationships/hyperlink" Target="#Indice!B9"/><Relationship Id="rId2" Type="http://schemas.openxmlformats.org/officeDocument/2006/relationships/image" Target="../media/image4.svg"/><Relationship Id="rId29" Type="http://schemas.openxmlformats.org/officeDocument/2006/relationships/hyperlink" Target="#'Grafica Egresados Postgrado'!A1"/><Relationship Id="rId255" Type="http://schemas.openxmlformats.org/officeDocument/2006/relationships/image" Target="../media/image24.png"/><Relationship Id="rId276" Type="http://schemas.openxmlformats.org/officeDocument/2006/relationships/hyperlink" Target="#HistoricoPrestamosServicios!A1"/><Relationship Id="rId40" Type="http://schemas.openxmlformats.org/officeDocument/2006/relationships/hyperlink" Target="#'GraficaB InscriMatric Postgrado'!A1"/><Relationship Id="rId115" Type="http://schemas.openxmlformats.org/officeDocument/2006/relationships/hyperlink" Target="#'Grafica MatriculaTotal Pregrado'!A1"/><Relationship Id="rId136" Type="http://schemas.openxmlformats.org/officeDocument/2006/relationships/hyperlink" Target="#'A. Horas Catedra Titulo'!A1"/><Relationship Id="rId157" Type="http://schemas.openxmlformats.org/officeDocument/2006/relationships/hyperlink" Target="#'Grafica Servicios SaludPrograma'!A1"/><Relationship Id="rId178" Type="http://schemas.openxmlformats.org/officeDocument/2006/relationships/hyperlink" Target="#'PASPS Fac. Educ'!A1"/><Relationship Id="rId61" Type="http://schemas.openxmlformats.org/officeDocument/2006/relationships/hyperlink" Target="#'A. MatriculaTotal PostgradoEdad'!A1"/><Relationship Id="rId82" Type="http://schemas.openxmlformats.org/officeDocument/2006/relationships/hyperlink" Target="#'Programas Acreditados'!A1"/><Relationship Id="rId199" Type="http://schemas.openxmlformats.org/officeDocument/2006/relationships/hyperlink" Target="#'BloquesDisponible Neiva'!A1"/><Relationship Id="rId203" Type="http://schemas.openxmlformats.org/officeDocument/2006/relationships/image" Target="../media/image21.png"/><Relationship Id="rId19" Type="http://schemas.openxmlformats.org/officeDocument/2006/relationships/image" Target="../media/image12.png"/><Relationship Id="rId224" Type="http://schemas.openxmlformats.org/officeDocument/2006/relationships/hyperlink" Target="#'Sede LaPlata'!A1"/><Relationship Id="rId245" Type="http://schemas.openxmlformats.org/officeDocument/2006/relationships/hyperlink" Target="#'A. Docente Catedra GenTitCat'!A1"/><Relationship Id="rId266" Type="http://schemas.openxmlformats.org/officeDocument/2006/relationships/hyperlink" Target="#PrestamosSalas!A1"/><Relationship Id="rId287" Type="http://schemas.openxmlformats.org/officeDocument/2006/relationships/hyperlink" Target="#PrestamosSalasGrafica!A1"/><Relationship Id="rId30" Type="http://schemas.openxmlformats.org/officeDocument/2006/relationships/hyperlink" Target="#'Grafica Graduados Postgrado'!A1"/><Relationship Id="rId105" Type="http://schemas.openxmlformats.org/officeDocument/2006/relationships/hyperlink" Target="#'Graf MatriTPreg Fac. JuridicaPo'!A1"/><Relationship Id="rId126" Type="http://schemas.openxmlformats.org/officeDocument/2006/relationships/hyperlink" Target="#'Historico MatriculaT PregSede'!A1"/><Relationship Id="rId147" Type="http://schemas.openxmlformats.org/officeDocument/2006/relationships/hyperlink" Target="#'Financiamiento Investigacion'!A1"/><Relationship Id="rId168" Type="http://schemas.openxmlformats.org/officeDocument/2006/relationships/hyperlink" Target="#'Programas SaludOcupacional'!A1"/><Relationship Id="rId51" Type="http://schemas.openxmlformats.org/officeDocument/2006/relationships/image" Target="../media/image32.svg"/><Relationship Id="rId72" Type="http://schemas.openxmlformats.org/officeDocument/2006/relationships/hyperlink" Target="#Contenidos!A1"/><Relationship Id="rId93" Type="http://schemas.openxmlformats.org/officeDocument/2006/relationships/hyperlink" Target="#EgresadoGraduadoPostgraGenero!A1"/><Relationship Id="rId189" Type="http://schemas.openxmlformats.org/officeDocument/2006/relationships/hyperlink" Target="#ProdIntelDocen.Educacion!A1"/><Relationship Id="rId3" Type="http://schemas.openxmlformats.org/officeDocument/2006/relationships/image" Target="../media/image4.png"/><Relationship Id="rId214" Type="http://schemas.openxmlformats.org/officeDocument/2006/relationships/hyperlink" Target="#SubSedeCentral!A1"/><Relationship Id="rId235" Type="http://schemas.openxmlformats.org/officeDocument/2006/relationships/image" Target="../media/image22.png"/><Relationship Id="rId256" Type="http://schemas.openxmlformats.org/officeDocument/2006/relationships/image" Target="../media/image42.svg"/><Relationship Id="rId277" Type="http://schemas.openxmlformats.org/officeDocument/2006/relationships/hyperlink" Target="#HistoricoPrestamosFacultad!A1"/><Relationship Id="rId116" Type="http://schemas.openxmlformats.org/officeDocument/2006/relationships/hyperlink" Target="#'Grafica MatricuPostgrado Formac'!A1"/><Relationship Id="rId137" Type="http://schemas.openxmlformats.org/officeDocument/2006/relationships/hyperlink" Target="#'A. Docentes TCompleto'!A1"/><Relationship Id="rId158" Type="http://schemas.openxmlformats.org/officeDocument/2006/relationships/hyperlink" Target="#'Prevencion Promocion'!A1"/><Relationship Id="rId20" Type="http://schemas.openxmlformats.org/officeDocument/2006/relationships/image" Target="../media/image22.svg"/><Relationship Id="rId41" Type="http://schemas.openxmlformats.org/officeDocument/2006/relationships/hyperlink" Target="#'A. Matri. Pregrado GeneroSede'!A1"/><Relationship Id="rId62" Type="http://schemas.openxmlformats.org/officeDocument/2006/relationships/hyperlink" Target="#'B. MatriculaTotal PostgradoEdad'!A1"/><Relationship Id="rId83" Type="http://schemas.openxmlformats.org/officeDocument/2006/relationships/hyperlink" Target="#'Consolidado Inscr. Matric. Grad'!A1"/><Relationship Id="rId179" Type="http://schemas.openxmlformats.org/officeDocument/2006/relationships/hyperlink" Target="#'PASPS Fac. CienSociHuma'!A1"/><Relationship Id="rId190" Type="http://schemas.openxmlformats.org/officeDocument/2006/relationships/hyperlink" Target="#'ProdIntelDoce. CienSociHumana'!A1"/><Relationship Id="rId204" Type="http://schemas.openxmlformats.org/officeDocument/2006/relationships/image" Target="../media/image38.svg"/><Relationship Id="rId225" Type="http://schemas.openxmlformats.org/officeDocument/2006/relationships/hyperlink" Target="#CTIC!A1"/><Relationship Id="rId246" Type="http://schemas.openxmlformats.org/officeDocument/2006/relationships/hyperlink" Target="#'B. Docente Catedra GenTitCat'!A1"/><Relationship Id="rId267" Type="http://schemas.openxmlformats.org/officeDocument/2006/relationships/image" Target="../media/image25.png"/><Relationship Id="rId288" Type="http://schemas.openxmlformats.org/officeDocument/2006/relationships/hyperlink" Target="#FormacionUsuariosGrafica!A1"/><Relationship Id="rId106" Type="http://schemas.openxmlformats.org/officeDocument/2006/relationships/hyperlink" Target="#'Grafica MatricTotalPostg Edades'!A1"/><Relationship Id="rId127" Type="http://schemas.openxmlformats.org/officeDocument/2006/relationships/hyperlink" Target="#'Historico MatriculaT PregConv'!A1"/><Relationship Id="rId10" Type="http://schemas.openxmlformats.org/officeDocument/2006/relationships/image" Target="../media/image12.svg"/><Relationship Id="rId31" Type="http://schemas.openxmlformats.org/officeDocument/2006/relationships/hyperlink" Target="#'Grafica Egresados PregraPostgra'!A1"/><Relationship Id="rId52" Type="http://schemas.openxmlformats.org/officeDocument/2006/relationships/hyperlink" Target="#'GraficaB Matricula Estrato'!A1"/><Relationship Id="rId73" Type="http://schemas.openxmlformats.org/officeDocument/2006/relationships/hyperlink" Target="#MapaProcesos!A1"/><Relationship Id="rId94" Type="http://schemas.openxmlformats.org/officeDocument/2006/relationships/hyperlink" Target="#'%Abs InscriAdmitiMatri Pregrado'!A1"/><Relationship Id="rId148" Type="http://schemas.openxmlformats.org/officeDocument/2006/relationships/hyperlink" Target="#'Grafica DocentesDedicacion'!A1"/><Relationship Id="rId169" Type="http://schemas.openxmlformats.org/officeDocument/2006/relationships/hyperlink" Target="#'Grafica PoblBeneficiada'!A1"/><Relationship Id="rId4" Type="http://schemas.openxmlformats.org/officeDocument/2006/relationships/image" Target="../media/image6.svg"/><Relationship Id="rId180" Type="http://schemas.openxmlformats.org/officeDocument/2006/relationships/hyperlink" Target="#'PASPS Fac. CienExacNat'!A1"/><Relationship Id="rId215" Type="http://schemas.openxmlformats.org/officeDocument/2006/relationships/hyperlink" Target="#SubSedeAdministrativa!A1"/><Relationship Id="rId236" Type="http://schemas.openxmlformats.org/officeDocument/2006/relationships/image" Target="../media/image23.png"/><Relationship Id="rId257" Type="http://schemas.openxmlformats.org/officeDocument/2006/relationships/hyperlink" Target="#'%FondoDocumental'!A1"/><Relationship Id="rId278" Type="http://schemas.openxmlformats.org/officeDocument/2006/relationships/hyperlink" Target="#ConsultaUsuariosGrafica!A1"/><Relationship Id="rId42" Type="http://schemas.openxmlformats.org/officeDocument/2006/relationships/image" Target="../media/image16.png"/><Relationship Id="rId84" Type="http://schemas.openxmlformats.org/officeDocument/2006/relationships/hyperlink" Target="#'Dedicacion Docentes'!A1"/><Relationship Id="rId138" Type="http://schemas.openxmlformats.org/officeDocument/2006/relationships/hyperlink" Target="#'A. Detalle PersonalAdministra'!A1"/><Relationship Id="rId191" Type="http://schemas.openxmlformats.org/officeDocument/2006/relationships/hyperlink" Target="#'ProdIntelDoce. CienExactNat'!A1"/><Relationship Id="rId205" Type="http://schemas.openxmlformats.org/officeDocument/2006/relationships/hyperlink" Target="#Hardware!A1"/><Relationship Id="rId247" Type="http://schemas.openxmlformats.org/officeDocument/2006/relationships/hyperlink" Target="#GruposInvestigacio!A1"/><Relationship Id="rId107" Type="http://schemas.openxmlformats.org/officeDocument/2006/relationships/hyperlink" Target="#'Graf MatricTPost Fac. EconoAdmi'!A1"/><Relationship Id="rId289" Type="http://schemas.openxmlformats.org/officeDocument/2006/relationships/hyperlink" Target="#ConsultasBDSuscripcionGrafica!A1"/><Relationship Id="rId11" Type="http://schemas.openxmlformats.org/officeDocument/2006/relationships/image" Target="../media/image8.png"/><Relationship Id="rId53" Type="http://schemas.openxmlformats.org/officeDocument/2006/relationships/hyperlink" Target="#'A. MatriculaPregrado Ingreso'!A1"/><Relationship Id="rId149" Type="http://schemas.openxmlformats.org/officeDocument/2006/relationships/hyperlink" Target="#'Grafica DocentesTitulo'!A1"/><Relationship Id="rId95" Type="http://schemas.openxmlformats.org/officeDocument/2006/relationships/hyperlink" Target="#'Hist. Inscrit Admitid Matricula'!A1"/><Relationship Id="rId160" Type="http://schemas.openxmlformats.org/officeDocument/2006/relationships/hyperlink" Target="#'Restaurante Venada'!A1"/><Relationship Id="rId216" Type="http://schemas.openxmlformats.org/officeDocument/2006/relationships/hyperlink" Target="#SubSedeSalud!A1"/><Relationship Id="rId258" Type="http://schemas.openxmlformats.org/officeDocument/2006/relationships/hyperlink" Target="#FDTesis!A1"/><Relationship Id="rId22" Type="http://schemas.openxmlformats.org/officeDocument/2006/relationships/image" Target="../media/image24.svg"/><Relationship Id="rId64" Type="http://schemas.openxmlformats.org/officeDocument/2006/relationships/hyperlink" Target="#'B. MatriculaTotal PregDepartam'!A1"/><Relationship Id="rId118" Type="http://schemas.openxmlformats.org/officeDocument/2006/relationships/hyperlink" Target="#'Grafica MatriT PregDepartament'!A1"/><Relationship Id="rId171" Type="http://schemas.openxmlformats.org/officeDocument/2006/relationships/hyperlink" Target="#'Presupuesto Ingresos'!A1"/><Relationship Id="rId227" Type="http://schemas.openxmlformats.org/officeDocument/2006/relationships/hyperlink" Target="#'Movilidad Internacional'!A1"/></Relationships>
</file>

<file path=xl/drawings/_rels/drawing5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14.xml"/></Relationships>
</file>

<file path=xl/drawings/_rels/drawing5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5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15.xml"/></Relationships>
</file>

<file path=xl/drawings/_rels/drawing5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16.xml"/></Relationships>
</file>

<file path=xl/drawings/_rels/drawing5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5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5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17.xml"/></Relationships>
</file>

<file path=xl/drawings/_rels/drawing5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5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5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18.xml"/></Relationships>
</file>

<file path=xl/drawings/_rels/drawing6.xml.rels><?xml version="1.0" encoding="UTF-8" standalone="yes"?>
<Relationships xmlns="http://schemas.openxmlformats.org/package/2006/relationships"><Relationship Id="rId3" Type="http://schemas.openxmlformats.org/officeDocument/2006/relationships/hyperlink" Target="#Indice!B8"/><Relationship Id="rId2" Type="http://schemas.openxmlformats.org/officeDocument/2006/relationships/image" Target="../media/image46.svg"/><Relationship Id="rId1" Type="http://schemas.openxmlformats.org/officeDocument/2006/relationships/image" Target="../media/image27.png"/><Relationship Id="rId4" Type="http://schemas.openxmlformats.org/officeDocument/2006/relationships/image" Target="../media/image1.png"/></Relationships>
</file>

<file path=xl/drawings/_rels/drawing6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6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6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19.xml"/></Relationships>
</file>

<file path=xl/drawings/_rels/drawing6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20.xml"/></Relationships>
</file>

<file path=xl/drawings/_rels/drawing6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6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6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21.xml"/></Relationships>
</file>

<file path=xl/drawings/_rels/drawing6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22.xml"/></Relationships>
</file>

<file path=xl/drawings/_rels/drawing6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6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23.xm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7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7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24.xml"/></Relationships>
</file>

<file path=xl/drawings/_rels/drawing7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7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7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7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7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25.xml"/></Relationships>
</file>

<file path=xl/drawings/_rels/drawing7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7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7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26.xm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8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27.xml"/></Relationships>
</file>

<file path=xl/drawings/_rels/drawing8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28.xml"/></Relationships>
</file>

<file path=xl/drawings/_rels/drawing8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29.xml"/></Relationships>
</file>

<file path=xl/drawings/_rels/drawing8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30.xml"/></Relationships>
</file>

<file path=xl/drawings/_rels/drawing8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31.xml"/></Relationships>
</file>

<file path=xl/drawings/_rels/drawing8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32.xml"/></Relationships>
</file>

<file path=xl/drawings/_rels/drawing8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33.xml"/></Relationships>
</file>

<file path=xl/drawings/_rels/drawing8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8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8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34.xml"/></Relationships>
</file>

<file path=xl/drawings/_rels/drawing9.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1.png"/><Relationship Id="rId1" Type="http://schemas.openxmlformats.org/officeDocument/2006/relationships/hyperlink" Target="#Indice!B8"/></Relationships>
</file>

<file path=xl/drawings/_rels/drawing9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35.xml"/></Relationships>
</file>

<file path=xl/drawings/_rels/drawing9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36.xml"/></Relationships>
</file>

<file path=xl/drawings/_rels/drawing9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37.xml"/></Relationships>
</file>

<file path=xl/drawings/_rels/drawing9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38.xml"/></Relationships>
</file>

<file path=xl/drawings/_rels/drawing9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39.xml"/></Relationships>
</file>

<file path=xl/drawings/_rels/drawing9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40.xml"/></Relationships>
</file>

<file path=xl/drawings/_rels/drawing9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41.xml"/></Relationships>
</file>

<file path=xl/drawings/_rels/drawing9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9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8"/></Relationships>
</file>

<file path=xl/drawings/_rels/drawing9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e!B8"/><Relationship Id="rId1" Type="http://schemas.openxmlformats.org/officeDocument/2006/relationships/chart" Target="../charts/chart4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485335</xdr:colOff>
      <xdr:row>3</xdr:row>
      <xdr:rowOff>53761</xdr:rowOff>
    </xdr:to>
    <xdr:pic>
      <xdr:nvPicPr>
        <xdr:cNvPr id="3" name="Imagen 2">
          <a:hlinkClick xmlns:r="http://schemas.openxmlformats.org/officeDocument/2006/relationships" r:id="rId1"/>
          <a:extLst>
            <a:ext uri="{FF2B5EF4-FFF2-40B4-BE49-F238E27FC236}">
              <a16:creationId xmlns:a16="http://schemas.microsoft.com/office/drawing/2014/main" id="{5F07F4B3-B18B-4FB3-8E16-51FD7029C3F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485585" cy="644311"/>
        </a:xfrm>
        <a:prstGeom prst="rect">
          <a:avLst/>
        </a:prstGeom>
      </xdr:spPr>
    </xdr:pic>
    <xdr:clientData/>
  </xdr:twoCellAnchor>
  <xdr:twoCellAnchor editAs="oneCell">
    <xdr:from>
      <xdr:col>7</xdr:col>
      <xdr:colOff>392137</xdr:colOff>
      <xdr:row>0</xdr:row>
      <xdr:rowOff>176674</xdr:rowOff>
    </xdr:from>
    <xdr:to>
      <xdr:col>7</xdr:col>
      <xdr:colOff>914400</xdr:colOff>
      <xdr:row>2</xdr:row>
      <xdr:rowOff>90130</xdr:rowOff>
    </xdr:to>
    <xdr:sp macro="" textlink="">
      <xdr:nvSpPr>
        <xdr:cNvPr id="4" name="Flecha: a la derecha con bandas 3">
          <a:hlinkClick xmlns:r="http://schemas.openxmlformats.org/officeDocument/2006/relationships" r:id="rId1"/>
          <a:extLst>
            <a:ext uri="{FF2B5EF4-FFF2-40B4-BE49-F238E27FC236}">
              <a16:creationId xmlns:a16="http://schemas.microsoft.com/office/drawing/2014/main" id="{7BC335BA-2D08-45E6-83F0-121F7600E82F}"/>
            </a:ext>
          </a:extLst>
        </xdr:cNvPr>
        <xdr:cNvSpPr/>
      </xdr:nvSpPr>
      <xdr:spPr>
        <a:xfrm flipH="1">
          <a:off x="6631012" y="176674"/>
          <a:ext cx="522263" cy="294456"/>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809625</xdr:colOff>
      <xdr:row>3</xdr:row>
      <xdr:rowOff>34711</xdr:rowOff>
    </xdr:to>
    <xdr:grpSp>
      <xdr:nvGrpSpPr>
        <xdr:cNvPr id="7" name="Grupo 6">
          <a:hlinkClick xmlns:r="http://schemas.openxmlformats.org/officeDocument/2006/relationships" r:id="rId1"/>
          <a:extLst>
            <a:ext uri="{FF2B5EF4-FFF2-40B4-BE49-F238E27FC236}">
              <a16:creationId xmlns:a16="http://schemas.microsoft.com/office/drawing/2014/main" id="{00000000-0008-0000-0800-000007000000}"/>
            </a:ext>
          </a:extLst>
        </xdr:cNvPr>
        <xdr:cNvGrpSpPr/>
      </xdr:nvGrpSpPr>
      <xdr:grpSpPr>
        <a:xfrm>
          <a:off x="238125" y="0"/>
          <a:ext cx="6810375" cy="625261"/>
          <a:chOff x="285750" y="200025"/>
          <a:chExt cx="6810375" cy="625261"/>
        </a:xfrm>
      </xdr:grpSpPr>
      <xdr:pic>
        <xdr:nvPicPr>
          <xdr:cNvPr id="8" name="Imagen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9" name="Flecha: a la derecha con bandas 8">
            <a:extLst>
              <a:ext uri="{FF2B5EF4-FFF2-40B4-BE49-F238E27FC236}">
                <a16:creationId xmlns:a16="http://schemas.microsoft.com/office/drawing/2014/main" id="{00000000-0008-0000-0800-000009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editAs="oneCell">
    <xdr:from>
      <xdr:col>1</xdr:col>
      <xdr:colOff>57150</xdr:colOff>
      <xdr:row>5</xdr:row>
      <xdr:rowOff>95250</xdr:rowOff>
    </xdr:from>
    <xdr:to>
      <xdr:col>7</xdr:col>
      <xdr:colOff>923925</xdr:colOff>
      <xdr:row>32</xdr:row>
      <xdr:rowOff>142874</xdr:rowOff>
    </xdr:to>
    <xdr:pic>
      <xdr:nvPicPr>
        <xdr:cNvPr id="3" name="Imagen 2">
          <a:extLst>
            <a:ext uri="{FF2B5EF4-FFF2-40B4-BE49-F238E27FC236}">
              <a16:creationId xmlns:a16="http://schemas.microsoft.com/office/drawing/2014/main" id="{15E03122-E370-4FED-BBBF-F4776872F19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8727"/>
        <a:stretch/>
      </xdr:blipFill>
      <xdr:spPr>
        <a:xfrm>
          <a:off x="295275" y="1162050"/>
          <a:ext cx="6867525" cy="6476999"/>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0</xdr:colOff>
      <xdr:row>0</xdr:row>
      <xdr:rowOff>0</xdr:rowOff>
    </xdr:from>
    <xdr:to>
      <xdr:col>55</xdr:col>
      <xdr:colOff>281829</xdr:colOff>
      <xdr:row>3</xdr:row>
      <xdr:rowOff>36792</xdr:rowOff>
    </xdr:to>
    <xdr:grpSp>
      <xdr:nvGrpSpPr>
        <xdr:cNvPr id="7" name="6 Grupo">
          <a:hlinkClick xmlns:r="http://schemas.openxmlformats.org/officeDocument/2006/relationships" r:id="rId1"/>
          <a:extLst>
            <a:ext uri="{FF2B5EF4-FFF2-40B4-BE49-F238E27FC236}">
              <a16:creationId xmlns:a16="http://schemas.microsoft.com/office/drawing/2014/main" id="{00000000-0008-0000-5D00-000007000000}"/>
            </a:ext>
          </a:extLst>
        </xdr:cNvPr>
        <xdr:cNvGrpSpPr/>
      </xdr:nvGrpSpPr>
      <xdr:grpSpPr>
        <a:xfrm>
          <a:off x="234863" y="0"/>
          <a:ext cx="36620356" cy="689189"/>
          <a:chOff x="235324" y="0"/>
          <a:chExt cx="22379829" cy="621899"/>
        </a:xfrm>
      </xdr:grpSpPr>
      <xdr:pic>
        <xdr:nvPicPr>
          <xdr:cNvPr id="8" name="Imagen 8">
            <a:extLst>
              <a:ext uri="{FF2B5EF4-FFF2-40B4-BE49-F238E27FC236}">
                <a16:creationId xmlns:a16="http://schemas.microsoft.com/office/drawing/2014/main" id="{00000000-0008-0000-5D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00000000-0008-0000-5D00-000009000000}"/>
              </a:ext>
            </a:extLst>
          </xdr:cNvPr>
          <xdr:cNvSpPr/>
        </xdr:nvSpPr>
        <xdr:spPr>
          <a:xfrm flipH="1">
            <a:off x="22100682" y="148177"/>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0</xdr:colOff>
      <xdr:row>0</xdr:row>
      <xdr:rowOff>0</xdr:rowOff>
    </xdr:from>
    <xdr:to>
      <xdr:col>55</xdr:col>
      <xdr:colOff>281829</xdr:colOff>
      <xdr:row>3</xdr:row>
      <xdr:rowOff>36792</xdr:rowOff>
    </xdr:to>
    <xdr:grpSp>
      <xdr:nvGrpSpPr>
        <xdr:cNvPr id="7" name="6 Grupo">
          <a:hlinkClick xmlns:r="http://schemas.openxmlformats.org/officeDocument/2006/relationships" r:id="rId1"/>
          <a:extLst>
            <a:ext uri="{FF2B5EF4-FFF2-40B4-BE49-F238E27FC236}">
              <a16:creationId xmlns:a16="http://schemas.microsoft.com/office/drawing/2014/main" id="{00000000-0008-0000-5E00-000007000000}"/>
            </a:ext>
          </a:extLst>
        </xdr:cNvPr>
        <xdr:cNvGrpSpPr/>
      </xdr:nvGrpSpPr>
      <xdr:grpSpPr>
        <a:xfrm>
          <a:off x="242161" y="0"/>
          <a:ext cx="39027592" cy="908572"/>
          <a:chOff x="235324" y="0"/>
          <a:chExt cx="22379829" cy="621899"/>
        </a:xfrm>
      </xdr:grpSpPr>
      <xdr:pic>
        <xdr:nvPicPr>
          <xdr:cNvPr id="8" name="Imagen 8">
            <a:extLst>
              <a:ext uri="{FF2B5EF4-FFF2-40B4-BE49-F238E27FC236}">
                <a16:creationId xmlns:a16="http://schemas.microsoft.com/office/drawing/2014/main" id="{00000000-0008-0000-5E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00000000-0008-0000-5E00-000009000000}"/>
              </a:ext>
            </a:extLst>
          </xdr:cNvPr>
          <xdr:cNvSpPr/>
        </xdr:nvSpPr>
        <xdr:spPr>
          <a:xfrm flipH="1">
            <a:off x="22100682" y="148177"/>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02.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17</xdr:col>
      <xdr:colOff>859491</xdr:colOff>
      <xdr:row>36</xdr:row>
      <xdr:rowOff>56029</xdr:rowOff>
    </xdr:to>
    <xdr:graphicFrame macro="">
      <xdr:nvGraphicFramePr>
        <xdr:cNvPr id="7" name="Gráfico 6">
          <a:extLst>
            <a:ext uri="{FF2B5EF4-FFF2-40B4-BE49-F238E27FC236}">
              <a16:creationId xmlns:a16="http://schemas.microsoft.com/office/drawing/2014/main" id="{00000000-0008-0000-5F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17</xdr:col>
      <xdr:colOff>771686</xdr:colOff>
      <xdr:row>3</xdr:row>
      <xdr:rowOff>36792</xdr:rowOff>
    </xdr:to>
    <xdr:grpSp>
      <xdr:nvGrpSpPr>
        <xdr:cNvPr id="14" name="13 Grupo">
          <a:hlinkClick xmlns:r="http://schemas.openxmlformats.org/officeDocument/2006/relationships" r:id="rId2"/>
          <a:extLst>
            <a:ext uri="{FF2B5EF4-FFF2-40B4-BE49-F238E27FC236}">
              <a16:creationId xmlns:a16="http://schemas.microsoft.com/office/drawing/2014/main" id="{00000000-0008-0000-5F00-00000E000000}"/>
            </a:ext>
          </a:extLst>
        </xdr:cNvPr>
        <xdr:cNvGrpSpPr/>
      </xdr:nvGrpSpPr>
      <xdr:grpSpPr>
        <a:xfrm>
          <a:off x="244929" y="0"/>
          <a:ext cx="16882543" cy="621899"/>
          <a:chOff x="244929" y="0"/>
          <a:chExt cx="16882543" cy="621899"/>
        </a:xfrm>
      </xdr:grpSpPr>
      <xdr:pic>
        <xdr:nvPicPr>
          <xdr:cNvPr id="12" name="Imagen 8">
            <a:extLst>
              <a:ext uri="{FF2B5EF4-FFF2-40B4-BE49-F238E27FC236}">
                <a16:creationId xmlns:a16="http://schemas.microsoft.com/office/drawing/2014/main" id="{00000000-0008-0000-5F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4929" y="0"/>
            <a:ext cx="2448499" cy="621899"/>
          </a:xfrm>
          <a:prstGeom prst="rect">
            <a:avLst/>
          </a:prstGeom>
        </xdr:spPr>
      </xdr:pic>
      <xdr:sp macro="" textlink="">
        <xdr:nvSpPr>
          <xdr:cNvPr id="13" name="Flecha: a la derecha con bandas 9">
            <a:extLst>
              <a:ext uri="{FF2B5EF4-FFF2-40B4-BE49-F238E27FC236}">
                <a16:creationId xmlns:a16="http://schemas.microsoft.com/office/drawing/2014/main" id="{00000000-0008-0000-5F00-00000D000000}"/>
              </a:ext>
            </a:extLst>
          </xdr:cNvPr>
          <xdr:cNvSpPr/>
        </xdr:nvSpPr>
        <xdr:spPr>
          <a:xfrm flipH="1">
            <a:off x="16613001" y="148176"/>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0</xdr:colOff>
      <xdr:row>0</xdr:row>
      <xdr:rowOff>0</xdr:rowOff>
    </xdr:from>
    <xdr:to>
      <xdr:col>61</xdr:col>
      <xdr:colOff>581186</xdr:colOff>
      <xdr:row>3</xdr:row>
      <xdr:rowOff>9578</xdr:rowOff>
    </xdr:to>
    <xdr:grpSp>
      <xdr:nvGrpSpPr>
        <xdr:cNvPr id="10" name="Grupo 9">
          <a:hlinkClick xmlns:r="http://schemas.openxmlformats.org/officeDocument/2006/relationships" r:id="rId1"/>
          <a:extLst>
            <a:ext uri="{FF2B5EF4-FFF2-40B4-BE49-F238E27FC236}">
              <a16:creationId xmlns:a16="http://schemas.microsoft.com/office/drawing/2014/main" id="{002325BD-B0D4-4217-9698-3982AB1AA030}"/>
            </a:ext>
          </a:extLst>
        </xdr:cNvPr>
        <xdr:cNvGrpSpPr/>
      </xdr:nvGrpSpPr>
      <xdr:grpSpPr>
        <a:xfrm>
          <a:off x="238125" y="0"/>
          <a:ext cx="49958106" cy="621899"/>
          <a:chOff x="244929" y="0"/>
          <a:chExt cx="41008007" cy="621899"/>
        </a:xfrm>
      </xdr:grpSpPr>
      <xdr:pic>
        <xdr:nvPicPr>
          <xdr:cNvPr id="8" name="Imagen 8">
            <a:extLst>
              <a:ext uri="{FF2B5EF4-FFF2-40B4-BE49-F238E27FC236}">
                <a16:creationId xmlns:a16="http://schemas.microsoft.com/office/drawing/2014/main" id="{F76751C2-8110-4257-84C6-7143D3C1987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0EF42991-556F-4EDF-8EB0-E32807B2E1BD}"/>
              </a:ext>
            </a:extLst>
          </xdr:cNvPr>
          <xdr:cNvSpPr/>
        </xdr:nvSpPr>
        <xdr:spPr>
          <a:xfrm flipH="1">
            <a:off x="40738465" y="148176"/>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0</xdr:colOff>
      <xdr:row>0</xdr:row>
      <xdr:rowOff>0</xdr:rowOff>
    </xdr:from>
    <xdr:to>
      <xdr:col>61</xdr:col>
      <xdr:colOff>581186</xdr:colOff>
      <xdr:row>3</xdr:row>
      <xdr:rowOff>9578</xdr:rowOff>
    </xdr:to>
    <xdr:grpSp>
      <xdr:nvGrpSpPr>
        <xdr:cNvPr id="7" name="Grupo 6">
          <a:hlinkClick xmlns:r="http://schemas.openxmlformats.org/officeDocument/2006/relationships" r:id="rId1"/>
          <a:extLst>
            <a:ext uri="{FF2B5EF4-FFF2-40B4-BE49-F238E27FC236}">
              <a16:creationId xmlns:a16="http://schemas.microsoft.com/office/drawing/2014/main" id="{8CB98009-E00B-4DE9-AD6F-68F0ED42FF82}"/>
            </a:ext>
          </a:extLst>
        </xdr:cNvPr>
        <xdr:cNvGrpSpPr/>
      </xdr:nvGrpSpPr>
      <xdr:grpSpPr>
        <a:xfrm>
          <a:off x="235324" y="0"/>
          <a:ext cx="47970862" cy="625902"/>
          <a:chOff x="244929" y="0"/>
          <a:chExt cx="41008007" cy="621899"/>
        </a:xfrm>
      </xdr:grpSpPr>
      <xdr:pic>
        <xdr:nvPicPr>
          <xdr:cNvPr id="8" name="Imagen 8">
            <a:extLst>
              <a:ext uri="{FF2B5EF4-FFF2-40B4-BE49-F238E27FC236}">
                <a16:creationId xmlns:a16="http://schemas.microsoft.com/office/drawing/2014/main" id="{A9DCA32D-DC6E-4906-95B1-4820893293F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1B78CC78-84F9-4DCF-951A-04A9EA6A0DBC}"/>
              </a:ext>
            </a:extLst>
          </xdr:cNvPr>
          <xdr:cNvSpPr/>
        </xdr:nvSpPr>
        <xdr:spPr>
          <a:xfrm flipH="1">
            <a:off x="40738465" y="148176"/>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0</xdr:colOff>
      <xdr:row>0</xdr:row>
      <xdr:rowOff>0</xdr:rowOff>
    </xdr:from>
    <xdr:to>
      <xdr:col>61</xdr:col>
      <xdr:colOff>581186</xdr:colOff>
      <xdr:row>3</xdr:row>
      <xdr:rowOff>9578</xdr:rowOff>
    </xdr:to>
    <xdr:grpSp>
      <xdr:nvGrpSpPr>
        <xdr:cNvPr id="7" name="Grupo 6">
          <a:hlinkClick xmlns:r="http://schemas.openxmlformats.org/officeDocument/2006/relationships" r:id="rId1"/>
          <a:extLst>
            <a:ext uri="{FF2B5EF4-FFF2-40B4-BE49-F238E27FC236}">
              <a16:creationId xmlns:a16="http://schemas.microsoft.com/office/drawing/2014/main" id="{3E5DA50F-0FC8-4567-9DEF-7DF56400CF61}"/>
            </a:ext>
          </a:extLst>
        </xdr:cNvPr>
        <xdr:cNvGrpSpPr/>
      </xdr:nvGrpSpPr>
      <xdr:grpSpPr>
        <a:xfrm>
          <a:off x="235324" y="0"/>
          <a:ext cx="47970862" cy="625902"/>
          <a:chOff x="244929" y="0"/>
          <a:chExt cx="41008007" cy="621899"/>
        </a:xfrm>
      </xdr:grpSpPr>
      <xdr:pic>
        <xdr:nvPicPr>
          <xdr:cNvPr id="8" name="Imagen 8">
            <a:extLst>
              <a:ext uri="{FF2B5EF4-FFF2-40B4-BE49-F238E27FC236}">
                <a16:creationId xmlns:a16="http://schemas.microsoft.com/office/drawing/2014/main" id="{565550F4-7B25-4EBF-94BE-9CD90D0902C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D6904EED-5D79-4B43-817A-37B6F97CCE55}"/>
              </a:ext>
            </a:extLst>
          </xdr:cNvPr>
          <xdr:cNvSpPr/>
        </xdr:nvSpPr>
        <xdr:spPr>
          <a:xfrm flipH="1">
            <a:off x="40738465" y="148176"/>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17</xdr:col>
      <xdr:colOff>859491</xdr:colOff>
      <xdr:row>36</xdr:row>
      <xdr:rowOff>56029</xdr:rowOff>
    </xdr:to>
    <xdr:graphicFrame macro="">
      <xdr:nvGraphicFramePr>
        <xdr:cNvPr id="7" name="Gráfico 6">
          <a:extLst>
            <a:ext uri="{FF2B5EF4-FFF2-40B4-BE49-F238E27FC236}">
              <a16:creationId xmlns:a16="http://schemas.microsoft.com/office/drawing/2014/main" id="{00000000-0008-0000-6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17</xdr:col>
      <xdr:colOff>771686</xdr:colOff>
      <xdr:row>3</xdr:row>
      <xdr:rowOff>36792</xdr:rowOff>
    </xdr:to>
    <xdr:grpSp>
      <xdr:nvGrpSpPr>
        <xdr:cNvPr id="8" name="13 Grupo">
          <a:hlinkClick xmlns:r="http://schemas.openxmlformats.org/officeDocument/2006/relationships" r:id="rId2"/>
          <a:extLst>
            <a:ext uri="{FF2B5EF4-FFF2-40B4-BE49-F238E27FC236}">
              <a16:creationId xmlns:a16="http://schemas.microsoft.com/office/drawing/2014/main" id="{1262C974-BA0A-4337-977C-FCEA7F312999}"/>
            </a:ext>
          </a:extLst>
        </xdr:cNvPr>
        <xdr:cNvGrpSpPr/>
      </xdr:nvGrpSpPr>
      <xdr:grpSpPr>
        <a:xfrm>
          <a:off x="244929" y="0"/>
          <a:ext cx="16882543" cy="621899"/>
          <a:chOff x="244929" y="0"/>
          <a:chExt cx="16882543" cy="621899"/>
        </a:xfrm>
      </xdr:grpSpPr>
      <xdr:pic>
        <xdr:nvPicPr>
          <xdr:cNvPr id="9" name="Imagen 8">
            <a:extLst>
              <a:ext uri="{FF2B5EF4-FFF2-40B4-BE49-F238E27FC236}">
                <a16:creationId xmlns:a16="http://schemas.microsoft.com/office/drawing/2014/main" id="{8DC789D4-3FF6-47ED-9A6C-07551B5C204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4929"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4BF7E2A7-EFBD-48B1-B086-E8DE61C5115C}"/>
              </a:ext>
            </a:extLst>
          </xdr:cNvPr>
          <xdr:cNvSpPr/>
        </xdr:nvSpPr>
        <xdr:spPr>
          <a:xfrm flipH="1">
            <a:off x="16613001" y="148176"/>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0</xdr:colOff>
      <xdr:row>0</xdr:row>
      <xdr:rowOff>0</xdr:rowOff>
    </xdr:from>
    <xdr:to>
      <xdr:col>61</xdr:col>
      <xdr:colOff>327526</xdr:colOff>
      <xdr:row>3</xdr:row>
      <xdr:rowOff>2447</xdr:rowOff>
    </xdr:to>
    <xdr:grpSp>
      <xdr:nvGrpSpPr>
        <xdr:cNvPr id="7" name="Grupo 6">
          <a:hlinkClick xmlns:r="http://schemas.openxmlformats.org/officeDocument/2006/relationships" r:id="rId1"/>
          <a:extLst>
            <a:ext uri="{FF2B5EF4-FFF2-40B4-BE49-F238E27FC236}">
              <a16:creationId xmlns:a16="http://schemas.microsoft.com/office/drawing/2014/main" id="{6A63828C-0B1A-4AC0-A6BE-695FD5519F79}"/>
            </a:ext>
          </a:extLst>
        </xdr:cNvPr>
        <xdr:cNvGrpSpPr/>
      </xdr:nvGrpSpPr>
      <xdr:grpSpPr>
        <a:xfrm>
          <a:off x="243417" y="0"/>
          <a:ext cx="47793776" cy="616280"/>
          <a:chOff x="244929" y="0"/>
          <a:chExt cx="41008007" cy="621899"/>
        </a:xfrm>
      </xdr:grpSpPr>
      <xdr:pic>
        <xdr:nvPicPr>
          <xdr:cNvPr id="8" name="Imagen 8">
            <a:extLst>
              <a:ext uri="{FF2B5EF4-FFF2-40B4-BE49-F238E27FC236}">
                <a16:creationId xmlns:a16="http://schemas.microsoft.com/office/drawing/2014/main" id="{2299D962-9C7C-46A3-A7E4-4F1DEBF6A57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61E67622-67FF-47EB-86B5-8B53D6E7598A}"/>
              </a:ext>
            </a:extLst>
          </xdr:cNvPr>
          <xdr:cNvSpPr/>
        </xdr:nvSpPr>
        <xdr:spPr>
          <a:xfrm flipH="1">
            <a:off x="40738465" y="148176"/>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0</xdr:colOff>
      <xdr:row>0</xdr:row>
      <xdr:rowOff>0</xdr:rowOff>
    </xdr:from>
    <xdr:to>
      <xdr:col>61</xdr:col>
      <xdr:colOff>327526</xdr:colOff>
      <xdr:row>3</xdr:row>
      <xdr:rowOff>2447</xdr:rowOff>
    </xdr:to>
    <xdr:grpSp>
      <xdr:nvGrpSpPr>
        <xdr:cNvPr id="7" name="Grupo 6">
          <a:hlinkClick xmlns:r="http://schemas.openxmlformats.org/officeDocument/2006/relationships" r:id="rId1"/>
          <a:extLst>
            <a:ext uri="{FF2B5EF4-FFF2-40B4-BE49-F238E27FC236}">
              <a16:creationId xmlns:a16="http://schemas.microsoft.com/office/drawing/2014/main" id="{56F98380-38F8-4815-AF95-12DC55F60F24}"/>
            </a:ext>
          </a:extLst>
        </xdr:cNvPr>
        <xdr:cNvGrpSpPr/>
      </xdr:nvGrpSpPr>
      <xdr:grpSpPr>
        <a:xfrm>
          <a:off x="235324" y="0"/>
          <a:ext cx="47717202" cy="573947"/>
          <a:chOff x="244929" y="0"/>
          <a:chExt cx="41008007" cy="621899"/>
        </a:xfrm>
      </xdr:grpSpPr>
      <xdr:pic>
        <xdr:nvPicPr>
          <xdr:cNvPr id="8" name="Imagen 8">
            <a:extLst>
              <a:ext uri="{FF2B5EF4-FFF2-40B4-BE49-F238E27FC236}">
                <a16:creationId xmlns:a16="http://schemas.microsoft.com/office/drawing/2014/main" id="{74B688E7-7B32-42B8-B599-CFAFFCBB6E2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F797911D-4659-4636-B3AD-98A3177E2903}"/>
              </a:ext>
            </a:extLst>
          </xdr:cNvPr>
          <xdr:cNvSpPr/>
        </xdr:nvSpPr>
        <xdr:spPr>
          <a:xfrm flipH="1">
            <a:off x="40738465" y="148176"/>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17</xdr:col>
      <xdr:colOff>859491</xdr:colOff>
      <xdr:row>36</xdr:row>
      <xdr:rowOff>56029</xdr:rowOff>
    </xdr:to>
    <xdr:graphicFrame macro="">
      <xdr:nvGraphicFramePr>
        <xdr:cNvPr id="7" name="Gráfico 6">
          <a:extLst>
            <a:ext uri="{FF2B5EF4-FFF2-40B4-BE49-F238E27FC236}">
              <a16:creationId xmlns:a16="http://schemas.microsoft.com/office/drawing/2014/main" id="{00000000-0008-0000-6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17</xdr:col>
      <xdr:colOff>925367</xdr:colOff>
      <xdr:row>3</xdr:row>
      <xdr:rowOff>27987</xdr:rowOff>
    </xdr:to>
    <xdr:grpSp>
      <xdr:nvGrpSpPr>
        <xdr:cNvPr id="8" name="13 Grupo">
          <a:hlinkClick xmlns:r="http://schemas.openxmlformats.org/officeDocument/2006/relationships" r:id="rId2"/>
          <a:extLst>
            <a:ext uri="{FF2B5EF4-FFF2-40B4-BE49-F238E27FC236}">
              <a16:creationId xmlns:a16="http://schemas.microsoft.com/office/drawing/2014/main" id="{BD074BD8-8F5E-45B5-92E9-C097C5C2514D}"/>
            </a:ext>
          </a:extLst>
        </xdr:cNvPr>
        <xdr:cNvGrpSpPr/>
      </xdr:nvGrpSpPr>
      <xdr:grpSpPr>
        <a:xfrm>
          <a:off x="235324" y="0"/>
          <a:ext cx="16882543" cy="621899"/>
          <a:chOff x="244929" y="0"/>
          <a:chExt cx="16882543" cy="621899"/>
        </a:xfrm>
      </xdr:grpSpPr>
      <xdr:pic>
        <xdr:nvPicPr>
          <xdr:cNvPr id="9" name="Imagen 8">
            <a:extLst>
              <a:ext uri="{FF2B5EF4-FFF2-40B4-BE49-F238E27FC236}">
                <a16:creationId xmlns:a16="http://schemas.microsoft.com/office/drawing/2014/main" id="{B65859B8-4F64-4721-B7B2-F194CD80485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4929"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FDABC639-9368-468D-97C2-57B61BEA5388}"/>
              </a:ext>
            </a:extLst>
          </xdr:cNvPr>
          <xdr:cNvSpPr/>
        </xdr:nvSpPr>
        <xdr:spPr>
          <a:xfrm flipH="1">
            <a:off x="16613001" y="148176"/>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809625</xdr:colOff>
      <xdr:row>3</xdr:row>
      <xdr:rowOff>34711</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0900-000008000000}"/>
            </a:ext>
          </a:extLst>
        </xdr:cNvPr>
        <xdr:cNvGrpSpPr/>
      </xdr:nvGrpSpPr>
      <xdr:grpSpPr>
        <a:xfrm>
          <a:off x="238125" y="0"/>
          <a:ext cx="6810375" cy="625261"/>
          <a:chOff x="285750" y="200025"/>
          <a:chExt cx="6810375" cy="625261"/>
        </a:xfrm>
      </xdr:grpSpPr>
      <xdr:pic>
        <xdr:nvPicPr>
          <xdr:cNvPr id="9" name="Imagen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0900-00000A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797861</xdr:colOff>
      <xdr:row>3</xdr:row>
      <xdr:rowOff>27987</xdr:rowOff>
    </xdr:to>
    <xdr:grpSp>
      <xdr:nvGrpSpPr>
        <xdr:cNvPr id="10" name="Grupo 9">
          <a:hlinkClick xmlns:r="http://schemas.openxmlformats.org/officeDocument/2006/relationships" r:id="rId1"/>
          <a:extLst>
            <a:ext uri="{FF2B5EF4-FFF2-40B4-BE49-F238E27FC236}">
              <a16:creationId xmlns:a16="http://schemas.microsoft.com/office/drawing/2014/main" id="{D312F2A0-D732-47EB-84C7-613C5785F60F}"/>
            </a:ext>
          </a:extLst>
        </xdr:cNvPr>
        <xdr:cNvGrpSpPr/>
      </xdr:nvGrpSpPr>
      <xdr:grpSpPr>
        <a:xfrm>
          <a:off x="235324" y="0"/>
          <a:ext cx="19556508" cy="621899"/>
          <a:chOff x="235324" y="0"/>
          <a:chExt cx="17517037" cy="621899"/>
        </a:xfrm>
      </xdr:grpSpPr>
      <xdr:pic>
        <xdr:nvPicPr>
          <xdr:cNvPr id="8" name="Imagen 8">
            <a:extLst>
              <a:ext uri="{FF2B5EF4-FFF2-40B4-BE49-F238E27FC236}">
                <a16:creationId xmlns:a16="http://schemas.microsoft.com/office/drawing/2014/main" id="{75B5693E-9EA0-4DDB-B32B-46CE6FB05F7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7D7480CC-DC29-4DE5-AB67-B8F5EC03042B}"/>
              </a:ext>
            </a:extLst>
          </xdr:cNvPr>
          <xdr:cNvSpPr/>
        </xdr:nvSpPr>
        <xdr:spPr>
          <a:xfrm flipH="1">
            <a:off x="17237890" y="148176"/>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0</xdr:colOff>
      <xdr:row>0</xdr:row>
      <xdr:rowOff>0</xdr:rowOff>
    </xdr:from>
    <xdr:to>
      <xdr:col>51</xdr:col>
      <xdr:colOff>617766</xdr:colOff>
      <xdr:row>3</xdr:row>
      <xdr:rowOff>9578</xdr:rowOff>
    </xdr:to>
    <xdr:grpSp>
      <xdr:nvGrpSpPr>
        <xdr:cNvPr id="10" name="Grupo 9">
          <a:hlinkClick xmlns:r="http://schemas.openxmlformats.org/officeDocument/2006/relationships" r:id="rId1"/>
          <a:extLst>
            <a:ext uri="{FF2B5EF4-FFF2-40B4-BE49-F238E27FC236}">
              <a16:creationId xmlns:a16="http://schemas.microsoft.com/office/drawing/2014/main" id="{E6975D79-9221-41E0-9E8A-AE775A7788FF}"/>
            </a:ext>
          </a:extLst>
        </xdr:cNvPr>
        <xdr:cNvGrpSpPr/>
      </xdr:nvGrpSpPr>
      <xdr:grpSpPr>
        <a:xfrm>
          <a:off x="244929" y="0"/>
          <a:ext cx="41044587" cy="621899"/>
          <a:chOff x="244929" y="0"/>
          <a:chExt cx="37302623" cy="621899"/>
        </a:xfrm>
      </xdr:grpSpPr>
      <xdr:pic>
        <xdr:nvPicPr>
          <xdr:cNvPr id="8" name="Imagen 8">
            <a:extLst>
              <a:ext uri="{FF2B5EF4-FFF2-40B4-BE49-F238E27FC236}">
                <a16:creationId xmlns:a16="http://schemas.microsoft.com/office/drawing/2014/main" id="{9A0719F7-C381-445A-83BB-FB239A41D8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CB5A5149-8D5B-47B4-B79C-25AE8CF98CF2}"/>
              </a:ext>
            </a:extLst>
          </xdr:cNvPr>
          <xdr:cNvSpPr/>
        </xdr:nvSpPr>
        <xdr:spPr>
          <a:xfrm flipH="1">
            <a:off x="37033081" y="145775"/>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0</xdr:colOff>
      <xdr:row>0</xdr:row>
      <xdr:rowOff>0</xdr:rowOff>
    </xdr:from>
    <xdr:to>
      <xdr:col>51</xdr:col>
      <xdr:colOff>617766</xdr:colOff>
      <xdr:row>3</xdr:row>
      <xdr:rowOff>9578</xdr:rowOff>
    </xdr:to>
    <xdr:grpSp>
      <xdr:nvGrpSpPr>
        <xdr:cNvPr id="7" name="Grupo 6">
          <a:hlinkClick xmlns:r="http://schemas.openxmlformats.org/officeDocument/2006/relationships" r:id="rId1"/>
          <a:extLst>
            <a:ext uri="{FF2B5EF4-FFF2-40B4-BE49-F238E27FC236}">
              <a16:creationId xmlns:a16="http://schemas.microsoft.com/office/drawing/2014/main" id="{A5824598-51F5-4798-9077-ED44241E8162}"/>
            </a:ext>
          </a:extLst>
        </xdr:cNvPr>
        <xdr:cNvGrpSpPr/>
      </xdr:nvGrpSpPr>
      <xdr:grpSpPr>
        <a:xfrm>
          <a:off x="244929" y="0"/>
          <a:ext cx="41044587" cy="621899"/>
          <a:chOff x="244929" y="0"/>
          <a:chExt cx="37302623" cy="621899"/>
        </a:xfrm>
      </xdr:grpSpPr>
      <xdr:pic>
        <xdr:nvPicPr>
          <xdr:cNvPr id="8" name="Imagen 8">
            <a:extLst>
              <a:ext uri="{FF2B5EF4-FFF2-40B4-BE49-F238E27FC236}">
                <a16:creationId xmlns:a16="http://schemas.microsoft.com/office/drawing/2014/main" id="{A0FDE46B-5D10-4B6B-949B-BE865FDD2A7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72AC5686-E667-4B5A-87F4-5B08F9E9CDF8}"/>
              </a:ext>
            </a:extLst>
          </xdr:cNvPr>
          <xdr:cNvSpPr/>
        </xdr:nvSpPr>
        <xdr:spPr>
          <a:xfrm flipH="1">
            <a:off x="37033081" y="145775"/>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13.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651080</xdr:colOff>
      <xdr:row>3</xdr:row>
      <xdr:rowOff>13980</xdr:rowOff>
    </xdr:to>
    <xdr:grpSp>
      <xdr:nvGrpSpPr>
        <xdr:cNvPr id="7" name="7 Grupo">
          <a:hlinkClick xmlns:r="http://schemas.openxmlformats.org/officeDocument/2006/relationships" r:id="rId1"/>
          <a:extLst>
            <a:ext uri="{FF2B5EF4-FFF2-40B4-BE49-F238E27FC236}">
              <a16:creationId xmlns:a16="http://schemas.microsoft.com/office/drawing/2014/main" id="{21DFBBC6-DAE6-4934-8989-A4B6F7752FFD}"/>
            </a:ext>
          </a:extLst>
        </xdr:cNvPr>
        <xdr:cNvGrpSpPr/>
      </xdr:nvGrpSpPr>
      <xdr:grpSpPr>
        <a:xfrm>
          <a:off x="257175" y="0"/>
          <a:ext cx="9480755" cy="623580"/>
          <a:chOff x="235324" y="0"/>
          <a:chExt cx="9505407" cy="625261"/>
        </a:xfrm>
      </xdr:grpSpPr>
      <xdr:pic>
        <xdr:nvPicPr>
          <xdr:cNvPr id="8" name="Imagen 9">
            <a:extLst>
              <a:ext uri="{FF2B5EF4-FFF2-40B4-BE49-F238E27FC236}">
                <a16:creationId xmlns:a16="http://schemas.microsoft.com/office/drawing/2014/main" id="{A836AA74-EE69-4181-9D72-21497BCC9FE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7925" cy="625261"/>
          </a:xfrm>
          <a:prstGeom prst="rect">
            <a:avLst/>
          </a:prstGeom>
        </xdr:spPr>
      </xdr:pic>
      <xdr:sp macro="" textlink="">
        <xdr:nvSpPr>
          <xdr:cNvPr id="9" name="Flecha: a la derecha con bandas 10">
            <a:extLst>
              <a:ext uri="{FF2B5EF4-FFF2-40B4-BE49-F238E27FC236}">
                <a16:creationId xmlns:a16="http://schemas.microsoft.com/office/drawing/2014/main" id="{3398060E-99BC-4CE6-B10D-649D766FA51B}"/>
              </a:ext>
            </a:extLst>
          </xdr:cNvPr>
          <xdr:cNvSpPr/>
        </xdr:nvSpPr>
        <xdr:spPr>
          <a:xfrm flipH="1">
            <a:off x="9226381"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14.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650520</xdr:colOff>
      <xdr:row>3</xdr:row>
      <xdr:rowOff>7256</xdr:rowOff>
    </xdr:to>
    <xdr:grpSp>
      <xdr:nvGrpSpPr>
        <xdr:cNvPr id="7" name="7 Grupo">
          <a:hlinkClick xmlns:r="http://schemas.openxmlformats.org/officeDocument/2006/relationships" r:id="rId1"/>
          <a:extLst>
            <a:ext uri="{FF2B5EF4-FFF2-40B4-BE49-F238E27FC236}">
              <a16:creationId xmlns:a16="http://schemas.microsoft.com/office/drawing/2014/main" id="{65A27295-EDC8-4FEA-A87A-01F6657327BE}"/>
            </a:ext>
          </a:extLst>
        </xdr:cNvPr>
        <xdr:cNvGrpSpPr/>
      </xdr:nvGrpSpPr>
      <xdr:grpSpPr>
        <a:xfrm>
          <a:off x="369794" y="0"/>
          <a:ext cx="9480755" cy="623580"/>
          <a:chOff x="235324" y="0"/>
          <a:chExt cx="9505407" cy="625261"/>
        </a:xfrm>
      </xdr:grpSpPr>
      <xdr:pic>
        <xdr:nvPicPr>
          <xdr:cNvPr id="8" name="Imagen 9">
            <a:extLst>
              <a:ext uri="{FF2B5EF4-FFF2-40B4-BE49-F238E27FC236}">
                <a16:creationId xmlns:a16="http://schemas.microsoft.com/office/drawing/2014/main" id="{39DEEB71-5C8F-4709-9A6D-617199E0E18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7925" cy="625261"/>
          </a:xfrm>
          <a:prstGeom prst="rect">
            <a:avLst/>
          </a:prstGeom>
        </xdr:spPr>
      </xdr:pic>
      <xdr:sp macro="" textlink="">
        <xdr:nvSpPr>
          <xdr:cNvPr id="9" name="Flecha: a la derecha con bandas 10">
            <a:extLst>
              <a:ext uri="{FF2B5EF4-FFF2-40B4-BE49-F238E27FC236}">
                <a16:creationId xmlns:a16="http://schemas.microsoft.com/office/drawing/2014/main" id="{98D94C9E-4A5F-4AA9-B06E-48B9A6857391}"/>
              </a:ext>
            </a:extLst>
          </xdr:cNvPr>
          <xdr:cNvSpPr/>
        </xdr:nvSpPr>
        <xdr:spPr>
          <a:xfrm flipH="1">
            <a:off x="9226381"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15.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11</xdr:col>
      <xdr:colOff>859491</xdr:colOff>
      <xdr:row>36</xdr:row>
      <xdr:rowOff>56029</xdr:rowOff>
    </xdr:to>
    <xdr:graphicFrame macro="">
      <xdr:nvGraphicFramePr>
        <xdr:cNvPr id="7" name="Gráfico 6">
          <a:extLst>
            <a:ext uri="{FF2B5EF4-FFF2-40B4-BE49-F238E27FC236}">
              <a16:creationId xmlns:a16="http://schemas.microsoft.com/office/drawing/2014/main" id="{00000000-0008-0000-6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11</xdr:col>
      <xdr:colOff>796197</xdr:colOff>
      <xdr:row>3</xdr:row>
      <xdr:rowOff>29668</xdr:rowOff>
    </xdr:to>
    <xdr:grpSp>
      <xdr:nvGrpSpPr>
        <xdr:cNvPr id="11" name="Grupo 10">
          <a:hlinkClick xmlns:r="http://schemas.openxmlformats.org/officeDocument/2006/relationships" r:id="rId2"/>
          <a:extLst>
            <a:ext uri="{FF2B5EF4-FFF2-40B4-BE49-F238E27FC236}">
              <a16:creationId xmlns:a16="http://schemas.microsoft.com/office/drawing/2014/main" id="{2484D05C-440C-4A2F-822C-D3AC13CD32BC}"/>
            </a:ext>
          </a:extLst>
        </xdr:cNvPr>
        <xdr:cNvGrpSpPr/>
      </xdr:nvGrpSpPr>
      <xdr:grpSpPr>
        <a:xfrm>
          <a:off x="235324" y="0"/>
          <a:ext cx="10769432" cy="623580"/>
          <a:chOff x="235324" y="0"/>
          <a:chExt cx="10769432" cy="623580"/>
        </a:xfrm>
      </xdr:grpSpPr>
      <xdr:pic>
        <xdr:nvPicPr>
          <xdr:cNvPr id="9" name="Imagen 9">
            <a:extLst>
              <a:ext uri="{FF2B5EF4-FFF2-40B4-BE49-F238E27FC236}">
                <a16:creationId xmlns:a16="http://schemas.microsoft.com/office/drawing/2014/main" id="{729F65B9-536A-4EA0-A02A-7B4DB1EE69E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5324" y="0"/>
            <a:ext cx="2441576" cy="623580"/>
          </a:xfrm>
          <a:prstGeom prst="rect">
            <a:avLst/>
          </a:prstGeom>
        </xdr:spPr>
      </xdr:pic>
      <xdr:sp macro="" textlink="">
        <xdr:nvSpPr>
          <xdr:cNvPr id="10" name="Flecha: a la derecha con bandas 10">
            <a:extLst>
              <a:ext uri="{FF2B5EF4-FFF2-40B4-BE49-F238E27FC236}">
                <a16:creationId xmlns:a16="http://schemas.microsoft.com/office/drawing/2014/main" id="{E29F1482-64B4-47AE-8657-9E81FFB87987}"/>
              </a:ext>
            </a:extLst>
          </xdr:cNvPr>
          <xdr:cNvSpPr/>
        </xdr:nvSpPr>
        <xdr:spPr>
          <a:xfrm flipH="1">
            <a:off x="10491740" y="159783"/>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16.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946355</xdr:colOff>
      <xdr:row>3</xdr:row>
      <xdr:rowOff>33030</xdr:rowOff>
    </xdr:to>
    <xdr:grpSp>
      <xdr:nvGrpSpPr>
        <xdr:cNvPr id="9" name="Grupo 8">
          <a:hlinkClick xmlns:r="http://schemas.openxmlformats.org/officeDocument/2006/relationships" r:id="rId1"/>
          <a:extLst>
            <a:ext uri="{FF2B5EF4-FFF2-40B4-BE49-F238E27FC236}">
              <a16:creationId xmlns:a16="http://schemas.microsoft.com/office/drawing/2014/main" id="{228D1F5B-C52A-49AD-A438-43CE5644E5AB}"/>
            </a:ext>
          </a:extLst>
        </xdr:cNvPr>
        <xdr:cNvGrpSpPr/>
      </xdr:nvGrpSpPr>
      <xdr:grpSpPr>
        <a:xfrm>
          <a:off x="304800" y="0"/>
          <a:ext cx="11176205" cy="623580"/>
          <a:chOff x="304800" y="0"/>
          <a:chExt cx="11176205" cy="623580"/>
        </a:xfrm>
      </xdr:grpSpPr>
      <xdr:pic>
        <xdr:nvPicPr>
          <xdr:cNvPr id="7" name="Imagen 9">
            <a:extLst>
              <a:ext uri="{FF2B5EF4-FFF2-40B4-BE49-F238E27FC236}">
                <a16:creationId xmlns:a16="http://schemas.microsoft.com/office/drawing/2014/main" id="{5CEAEE14-7352-4795-A46E-5BF8A00120C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04800" y="0"/>
            <a:ext cx="2441576" cy="623580"/>
          </a:xfrm>
          <a:prstGeom prst="rect">
            <a:avLst/>
          </a:prstGeom>
        </xdr:spPr>
      </xdr:pic>
      <xdr:sp macro="" textlink="">
        <xdr:nvSpPr>
          <xdr:cNvPr id="8" name="Flecha: a la derecha con bandas 10">
            <a:extLst>
              <a:ext uri="{FF2B5EF4-FFF2-40B4-BE49-F238E27FC236}">
                <a16:creationId xmlns:a16="http://schemas.microsoft.com/office/drawing/2014/main" id="{67F20BAC-E224-4C43-82F9-BFD578EE8098}"/>
              </a:ext>
            </a:extLst>
          </xdr:cNvPr>
          <xdr:cNvSpPr/>
        </xdr:nvSpPr>
        <xdr:spPr>
          <a:xfrm flipH="1">
            <a:off x="10967989" y="132889"/>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17.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1034881</xdr:colOff>
      <xdr:row>3</xdr:row>
      <xdr:rowOff>29668</xdr:rowOff>
    </xdr:to>
    <xdr:grpSp>
      <xdr:nvGrpSpPr>
        <xdr:cNvPr id="10" name="Grupo 9">
          <a:hlinkClick xmlns:r="http://schemas.openxmlformats.org/officeDocument/2006/relationships" r:id="rId1"/>
          <a:extLst>
            <a:ext uri="{FF2B5EF4-FFF2-40B4-BE49-F238E27FC236}">
              <a16:creationId xmlns:a16="http://schemas.microsoft.com/office/drawing/2014/main" id="{8B7386A6-2B2F-40D8-BCBA-9CFF7A215488}"/>
            </a:ext>
          </a:extLst>
        </xdr:cNvPr>
        <xdr:cNvGrpSpPr/>
      </xdr:nvGrpSpPr>
      <xdr:grpSpPr>
        <a:xfrm>
          <a:off x="369794" y="0"/>
          <a:ext cx="11008116" cy="623580"/>
          <a:chOff x="369794" y="0"/>
          <a:chExt cx="11008116" cy="623580"/>
        </a:xfrm>
      </xdr:grpSpPr>
      <xdr:pic>
        <xdr:nvPicPr>
          <xdr:cNvPr id="8" name="Imagen 9">
            <a:extLst>
              <a:ext uri="{FF2B5EF4-FFF2-40B4-BE49-F238E27FC236}">
                <a16:creationId xmlns:a16="http://schemas.microsoft.com/office/drawing/2014/main" id="{57DEFC83-11D0-4729-A0C7-C0D6ED2A5B5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9794" y="0"/>
            <a:ext cx="2441576" cy="623580"/>
          </a:xfrm>
          <a:prstGeom prst="rect">
            <a:avLst/>
          </a:prstGeom>
        </xdr:spPr>
      </xdr:pic>
      <xdr:sp macro="" textlink="">
        <xdr:nvSpPr>
          <xdr:cNvPr id="9" name="Flecha: a la derecha con bandas 10">
            <a:extLst>
              <a:ext uri="{FF2B5EF4-FFF2-40B4-BE49-F238E27FC236}">
                <a16:creationId xmlns:a16="http://schemas.microsoft.com/office/drawing/2014/main" id="{83CA95C1-DCAE-42F5-898D-3E34A3BCEC40}"/>
              </a:ext>
            </a:extLst>
          </xdr:cNvPr>
          <xdr:cNvSpPr/>
        </xdr:nvSpPr>
        <xdr:spPr>
          <a:xfrm flipH="1">
            <a:off x="10864894" y="144095"/>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18.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11</xdr:col>
      <xdr:colOff>859491</xdr:colOff>
      <xdr:row>36</xdr:row>
      <xdr:rowOff>56029</xdr:rowOff>
    </xdr:to>
    <xdr:graphicFrame macro="">
      <xdr:nvGraphicFramePr>
        <xdr:cNvPr id="7" name="Gráfico 6">
          <a:extLst>
            <a:ext uri="{FF2B5EF4-FFF2-40B4-BE49-F238E27FC236}">
              <a16:creationId xmlns:a16="http://schemas.microsoft.com/office/drawing/2014/main" id="{00000000-0008-0000-6F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11</xdr:col>
      <xdr:colOff>803480</xdr:colOff>
      <xdr:row>3</xdr:row>
      <xdr:rowOff>33030</xdr:rowOff>
    </xdr:to>
    <xdr:grpSp>
      <xdr:nvGrpSpPr>
        <xdr:cNvPr id="12" name="Grupo 11">
          <a:hlinkClick xmlns:r="http://schemas.openxmlformats.org/officeDocument/2006/relationships" r:id="rId2"/>
          <a:extLst>
            <a:ext uri="{FF2B5EF4-FFF2-40B4-BE49-F238E27FC236}">
              <a16:creationId xmlns:a16="http://schemas.microsoft.com/office/drawing/2014/main" id="{D6D6223B-3E03-48CA-923F-AEFD5969BDA2}"/>
            </a:ext>
          </a:extLst>
        </xdr:cNvPr>
        <xdr:cNvGrpSpPr/>
      </xdr:nvGrpSpPr>
      <xdr:grpSpPr>
        <a:xfrm>
          <a:off x="238125" y="0"/>
          <a:ext cx="10804730" cy="623580"/>
          <a:chOff x="238125" y="0"/>
          <a:chExt cx="10804730" cy="623580"/>
        </a:xfrm>
      </xdr:grpSpPr>
      <xdr:pic>
        <xdr:nvPicPr>
          <xdr:cNvPr id="9" name="Imagen 9">
            <a:extLst>
              <a:ext uri="{FF2B5EF4-FFF2-40B4-BE49-F238E27FC236}">
                <a16:creationId xmlns:a16="http://schemas.microsoft.com/office/drawing/2014/main" id="{82B6FB5B-50A2-416C-B3EE-697D1AB343B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1576" cy="623580"/>
          </a:xfrm>
          <a:prstGeom prst="rect">
            <a:avLst/>
          </a:prstGeom>
        </xdr:spPr>
      </xdr:pic>
      <xdr:sp macro="" textlink="">
        <xdr:nvSpPr>
          <xdr:cNvPr id="10" name="Flecha: a la derecha con bandas 10">
            <a:extLst>
              <a:ext uri="{FF2B5EF4-FFF2-40B4-BE49-F238E27FC236}">
                <a16:creationId xmlns:a16="http://schemas.microsoft.com/office/drawing/2014/main" id="{DBF18304-7293-4334-B0D9-41FD8789F812}"/>
              </a:ext>
            </a:extLst>
          </xdr:cNvPr>
          <xdr:cNvSpPr/>
        </xdr:nvSpPr>
        <xdr:spPr>
          <a:xfrm flipH="1">
            <a:off x="10529839" y="132889"/>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19.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1034881</xdr:colOff>
      <xdr:row>3</xdr:row>
      <xdr:rowOff>7256</xdr:rowOff>
    </xdr:to>
    <xdr:grpSp>
      <xdr:nvGrpSpPr>
        <xdr:cNvPr id="10" name="Grupo 9">
          <a:hlinkClick xmlns:r="http://schemas.openxmlformats.org/officeDocument/2006/relationships" r:id="rId1"/>
          <a:extLst>
            <a:ext uri="{FF2B5EF4-FFF2-40B4-BE49-F238E27FC236}">
              <a16:creationId xmlns:a16="http://schemas.microsoft.com/office/drawing/2014/main" id="{7AABEE3A-B8A5-4D9A-9033-1B8EC342F99D}"/>
            </a:ext>
          </a:extLst>
        </xdr:cNvPr>
        <xdr:cNvGrpSpPr/>
      </xdr:nvGrpSpPr>
      <xdr:grpSpPr>
        <a:xfrm>
          <a:off x="371475" y="0"/>
          <a:ext cx="11007556" cy="616856"/>
          <a:chOff x="369794" y="0"/>
          <a:chExt cx="11008116" cy="623580"/>
        </a:xfrm>
      </xdr:grpSpPr>
      <xdr:pic>
        <xdr:nvPicPr>
          <xdr:cNvPr id="11" name="Imagen 9">
            <a:extLst>
              <a:ext uri="{FF2B5EF4-FFF2-40B4-BE49-F238E27FC236}">
                <a16:creationId xmlns:a16="http://schemas.microsoft.com/office/drawing/2014/main" id="{263E0C30-7CD5-47FC-A73B-552EEC5DFAC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9794" y="0"/>
            <a:ext cx="2441576" cy="623580"/>
          </a:xfrm>
          <a:prstGeom prst="rect">
            <a:avLst/>
          </a:prstGeom>
        </xdr:spPr>
      </xdr:pic>
      <xdr:sp macro="" textlink="">
        <xdr:nvSpPr>
          <xdr:cNvPr id="12" name="Flecha: a la derecha con bandas 10">
            <a:extLst>
              <a:ext uri="{FF2B5EF4-FFF2-40B4-BE49-F238E27FC236}">
                <a16:creationId xmlns:a16="http://schemas.microsoft.com/office/drawing/2014/main" id="{1DA9CC70-5D24-4B1B-A11E-15AC1702D093}"/>
              </a:ext>
            </a:extLst>
          </xdr:cNvPr>
          <xdr:cNvSpPr/>
        </xdr:nvSpPr>
        <xdr:spPr>
          <a:xfrm flipH="1">
            <a:off x="10864894" y="144095"/>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0</xdr:colOff>
      <xdr:row>0</xdr:row>
      <xdr:rowOff>0</xdr:rowOff>
    </xdr:from>
    <xdr:to>
      <xdr:col>4</xdr:col>
      <xdr:colOff>1352550</xdr:colOff>
      <xdr:row>3</xdr:row>
      <xdr:rowOff>34711</xdr:rowOff>
    </xdr:to>
    <xdr:grpSp>
      <xdr:nvGrpSpPr>
        <xdr:cNvPr id="6" name="Grupo 5">
          <a:hlinkClick xmlns:r="http://schemas.openxmlformats.org/officeDocument/2006/relationships" r:id="rId1"/>
          <a:extLst>
            <a:ext uri="{FF2B5EF4-FFF2-40B4-BE49-F238E27FC236}">
              <a16:creationId xmlns:a16="http://schemas.microsoft.com/office/drawing/2014/main" id="{00000000-0008-0000-0A00-000006000000}"/>
            </a:ext>
          </a:extLst>
        </xdr:cNvPr>
        <xdr:cNvGrpSpPr/>
      </xdr:nvGrpSpPr>
      <xdr:grpSpPr>
        <a:xfrm>
          <a:off x="238125" y="0"/>
          <a:ext cx="6810375" cy="625261"/>
          <a:chOff x="285750" y="200025"/>
          <a:chExt cx="6810375" cy="625261"/>
        </a:xfrm>
      </xdr:grpSpPr>
      <xdr:pic>
        <xdr:nvPicPr>
          <xdr:cNvPr id="7" name="Imagen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11" name="Flecha: a la derecha con bandas 10">
            <a:extLst>
              <a:ext uri="{FF2B5EF4-FFF2-40B4-BE49-F238E27FC236}">
                <a16:creationId xmlns:a16="http://schemas.microsoft.com/office/drawing/2014/main" id="{00000000-0008-0000-0A00-00000B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20.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1034881</xdr:colOff>
      <xdr:row>3</xdr:row>
      <xdr:rowOff>7256</xdr:rowOff>
    </xdr:to>
    <xdr:grpSp>
      <xdr:nvGrpSpPr>
        <xdr:cNvPr id="7" name="Grupo 6">
          <a:hlinkClick xmlns:r="http://schemas.openxmlformats.org/officeDocument/2006/relationships" r:id="rId1"/>
          <a:extLst>
            <a:ext uri="{FF2B5EF4-FFF2-40B4-BE49-F238E27FC236}">
              <a16:creationId xmlns:a16="http://schemas.microsoft.com/office/drawing/2014/main" id="{532CD05D-4CC4-4F6A-AF4F-8AFE1C05A56E}"/>
            </a:ext>
          </a:extLst>
        </xdr:cNvPr>
        <xdr:cNvGrpSpPr/>
      </xdr:nvGrpSpPr>
      <xdr:grpSpPr>
        <a:xfrm>
          <a:off x="371475" y="0"/>
          <a:ext cx="11007556" cy="616856"/>
          <a:chOff x="369794" y="0"/>
          <a:chExt cx="11008116" cy="623580"/>
        </a:xfrm>
      </xdr:grpSpPr>
      <xdr:pic>
        <xdr:nvPicPr>
          <xdr:cNvPr id="8" name="Imagen 9">
            <a:extLst>
              <a:ext uri="{FF2B5EF4-FFF2-40B4-BE49-F238E27FC236}">
                <a16:creationId xmlns:a16="http://schemas.microsoft.com/office/drawing/2014/main" id="{1C4952E2-B6D3-4F87-ABED-BFB0DA71A3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9794" y="0"/>
            <a:ext cx="2441576" cy="623580"/>
          </a:xfrm>
          <a:prstGeom prst="rect">
            <a:avLst/>
          </a:prstGeom>
        </xdr:spPr>
      </xdr:pic>
      <xdr:sp macro="" textlink="">
        <xdr:nvSpPr>
          <xdr:cNvPr id="9" name="Flecha: a la derecha con bandas 10">
            <a:extLst>
              <a:ext uri="{FF2B5EF4-FFF2-40B4-BE49-F238E27FC236}">
                <a16:creationId xmlns:a16="http://schemas.microsoft.com/office/drawing/2014/main" id="{F34575A5-65E6-4669-A175-286A560A250B}"/>
              </a:ext>
            </a:extLst>
          </xdr:cNvPr>
          <xdr:cNvSpPr/>
        </xdr:nvSpPr>
        <xdr:spPr>
          <a:xfrm flipH="1">
            <a:off x="10864894" y="144095"/>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21.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11</xdr:col>
      <xdr:colOff>859491</xdr:colOff>
      <xdr:row>36</xdr:row>
      <xdr:rowOff>56029</xdr:rowOff>
    </xdr:to>
    <xdr:graphicFrame macro="">
      <xdr:nvGraphicFramePr>
        <xdr:cNvPr id="7" name="Gráfico 6">
          <a:extLst>
            <a:ext uri="{FF2B5EF4-FFF2-40B4-BE49-F238E27FC236}">
              <a16:creationId xmlns:a16="http://schemas.microsoft.com/office/drawing/2014/main" id="{00000000-0008-0000-7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11</xdr:col>
      <xdr:colOff>803480</xdr:colOff>
      <xdr:row>3</xdr:row>
      <xdr:rowOff>33030</xdr:rowOff>
    </xdr:to>
    <xdr:grpSp>
      <xdr:nvGrpSpPr>
        <xdr:cNvPr id="8" name="Grupo 7">
          <a:hlinkClick xmlns:r="http://schemas.openxmlformats.org/officeDocument/2006/relationships" r:id="rId2"/>
          <a:extLst>
            <a:ext uri="{FF2B5EF4-FFF2-40B4-BE49-F238E27FC236}">
              <a16:creationId xmlns:a16="http://schemas.microsoft.com/office/drawing/2014/main" id="{673E2857-7EE2-44A6-B421-3F9FB247377F}"/>
            </a:ext>
          </a:extLst>
        </xdr:cNvPr>
        <xdr:cNvGrpSpPr/>
      </xdr:nvGrpSpPr>
      <xdr:grpSpPr>
        <a:xfrm>
          <a:off x="238125" y="0"/>
          <a:ext cx="10804730" cy="623580"/>
          <a:chOff x="238125" y="0"/>
          <a:chExt cx="10804730" cy="623580"/>
        </a:xfrm>
      </xdr:grpSpPr>
      <xdr:pic>
        <xdr:nvPicPr>
          <xdr:cNvPr id="9" name="Imagen 9">
            <a:extLst>
              <a:ext uri="{FF2B5EF4-FFF2-40B4-BE49-F238E27FC236}">
                <a16:creationId xmlns:a16="http://schemas.microsoft.com/office/drawing/2014/main" id="{CB11365A-2D6B-4600-BB13-AC311B9AF74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1576" cy="623580"/>
          </a:xfrm>
          <a:prstGeom prst="rect">
            <a:avLst/>
          </a:prstGeom>
        </xdr:spPr>
      </xdr:pic>
      <xdr:sp macro="" textlink="">
        <xdr:nvSpPr>
          <xdr:cNvPr id="10" name="Flecha: a la derecha con bandas 10">
            <a:extLst>
              <a:ext uri="{FF2B5EF4-FFF2-40B4-BE49-F238E27FC236}">
                <a16:creationId xmlns:a16="http://schemas.microsoft.com/office/drawing/2014/main" id="{8C315923-CFA1-4DC2-9F23-9E2B8C0601A1}"/>
              </a:ext>
            </a:extLst>
          </xdr:cNvPr>
          <xdr:cNvSpPr/>
        </xdr:nvSpPr>
        <xdr:spPr>
          <a:xfrm flipH="1">
            <a:off x="10529839" y="132889"/>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22.xml><?xml version="1.0" encoding="utf-8"?>
<xdr:wsDr xmlns:xdr="http://schemas.openxmlformats.org/drawingml/2006/spreadsheetDrawing" xmlns:a="http://schemas.openxmlformats.org/drawingml/2006/main">
  <xdr:twoCellAnchor>
    <xdr:from>
      <xdr:col>1</xdr:col>
      <xdr:colOff>0</xdr:colOff>
      <xdr:row>0</xdr:row>
      <xdr:rowOff>0</xdr:rowOff>
    </xdr:from>
    <xdr:to>
      <xdr:col>6</xdr:col>
      <xdr:colOff>996781</xdr:colOff>
      <xdr:row>3</xdr:row>
      <xdr:rowOff>7256</xdr:rowOff>
    </xdr:to>
    <xdr:grpSp>
      <xdr:nvGrpSpPr>
        <xdr:cNvPr id="13" name="Grupo 12">
          <a:hlinkClick xmlns:r="http://schemas.openxmlformats.org/officeDocument/2006/relationships" r:id="rId1"/>
          <a:extLst>
            <a:ext uri="{FF2B5EF4-FFF2-40B4-BE49-F238E27FC236}">
              <a16:creationId xmlns:a16="http://schemas.microsoft.com/office/drawing/2014/main" id="{ADB71E3F-C8B2-47C2-B402-A333FDB821EE}"/>
            </a:ext>
          </a:extLst>
        </xdr:cNvPr>
        <xdr:cNvGrpSpPr/>
      </xdr:nvGrpSpPr>
      <xdr:grpSpPr>
        <a:xfrm>
          <a:off x="285750" y="0"/>
          <a:ext cx="8759656" cy="616856"/>
          <a:chOff x="285750" y="0"/>
          <a:chExt cx="8759656" cy="616856"/>
        </a:xfrm>
      </xdr:grpSpPr>
      <xdr:pic>
        <xdr:nvPicPr>
          <xdr:cNvPr id="11" name="Imagen 9">
            <a:extLst>
              <a:ext uri="{FF2B5EF4-FFF2-40B4-BE49-F238E27FC236}">
                <a16:creationId xmlns:a16="http://schemas.microsoft.com/office/drawing/2014/main" id="{1C9EEBE9-D1AC-4316-98A8-36A120436D7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0"/>
            <a:ext cx="2441452" cy="616856"/>
          </a:xfrm>
          <a:prstGeom prst="rect">
            <a:avLst/>
          </a:prstGeom>
        </xdr:spPr>
      </xdr:pic>
      <xdr:sp macro="" textlink="">
        <xdr:nvSpPr>
          <xdr:cNvPr id="12" name="Flecha: a la derecha con bandas 10">
            <a:extLst>
              <a:ext uri="{FF2B5EF4-FFF2-40B4-BE49-F238E27FC236}">
                <a16:creationId xmlns:a16="http://schemas.microsoft.com/office/drawing/2014/main" id="{26A15082-BEB8-455F-A690-7CC68565AD2D}"/>
              </a:ext>
            </a:extLst>
          </xdr:cNvPr>
          <xdr:cNvSpPr/>
        </xdr:nvSpPr>
        <xdr:spPr>
          <a:xfrm flipH="1">
            <a:off x="8532416" y="171116"/>
            <a:ext cx="512990" cy="281909"/>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23.xml><?xml version="1.0" encoding="utf-8"?>
<xdr:wsDr xmlns:xdr="http://schemas.openxmlformats.org/drawingml/2006/spreadsheetDrawing" xmlns:a="http://schemas.openxmlformats.org/drawingml/2006/main">
  <xdr:twoCellAnchor>
    <xdr:from>
      <xdr:col>1</xdr:col>
      <xdr:colOff>0</xdr:colOff>
      <xdr:row>0</xdr:row>
      <xdr:rowOff>0</xdr:rowOff>
    </xdr:from>
    <xdr:to>
      <xdr:col>6</xdr:col>
      <xdr:colOff>993979</xdr:colOff>
      <xdr:row>3</xdr:row>
      <xdr:rowOff>532</xdr:rowOff>
    </xdr:to>
    <xdr:grpSp>
      <xdr:nvGrpSpPr>
        <xdr:cNvPr id="7" name="Grupo 6">
          <a:hlinkClick xmlns:r="http://schemas.openxmlformats.org/officeDocument/2006/relationships" r:id="rId1"/>
          <a:extLst>
            <a:ext uri="{FF2B5EF4-FFF2-40B4-BE49-F238E27FC236}">
              <a16:creationId xmlns:a16="http://schemas.microsoft.com/office/drawing/2014/main" id="{13E854B4-E664-4F8B-9E2F-BDACD84B58B7}"/>
            </a:ext>
          </a:extLst>
        </xdr:cNvPr>
        <xdr:cNvGrpSpPr/>
      </xdr:nvGrpSpPr>
      <xdr:grpSpPr>
        <a:xfrm>
          <a:off x="371475" y="0"/>
          <a:ext cx="8756854" cy="610132"/>
          <a:chOff x="285750" y="0"/>
          <a:chExt cx="8759656" cy="616856"/>
        </a:xfrm>
      </xdr:grpSpPr>
      <xdr:pic>
        <xdr:nvPicPr>
          <xdr:cNvPr id="8" name="Imagen 9">
            <a:extLst>
              <a:ext uri="{FF2B5EF4-FFF2-40B4-BE49-F238E27FC236}">
                <a16:creationId xmlns:a16="http://schemas.microsoft.com/office/drawing/2014/main" id="{E31E69F5-F8CD-4E93-957F-110787D5DB8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0"/>
            <a:ext cx="2441452" cy="616856"/>
          </a:xfrm>
          <a:prstGeom prst="rect">
            <a:avLst/>
          </a:prstGeom>
        </xdr:spPr>
      </xdr:pic>
      <xdr:sp macro="" textlink="">
        <xdr:nvSpPr>
          <xdr:cNvPr id="9" name="Flecha: a la derecha con bandas 10">
            <a:extLst>
              <a:ext uri="{FF2B5EF4-FFF2-40B4-BE49-F238E27FC236}">
                <a16:creationId xmlns:a16="http://schemas.microsoft.com/office/drawing/2014/main" id="{854454CA-0CFD-4C53-8EB3-A9AD66CDAF22}"/>
              </a:ext>
            </a:extLst>
          </xdr:cNvPr>
          <xdr:cNvSpPr/>
        </xdr:nvSpPr>
        <xdr:spPr>
          <a:xfrm flipH="1">
            <a:off x="8532416" y="171116"/>
            <a:ext cx="512990" cy="281909"/>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24.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11</xdr:col>
      <xdr:colOff>859491</xdr:colOff>
      <xdr:row>36</xdr:row>
      <xdr:rowOff>56029</xdr:rowOff>
    </xdr:to>
    <xdr:graphicFrame macro="">
      <xdr:nvGraphicFramePr>
        <xdr:cNvPr id="7" name="Gráfico 6">
          <a:extLst>
            <a:ext uri="{FF2B5EF4-FFF2-40B4-BE49-F238E27FC236}">
              <a16:creationId xmlns:a16="http://schemas.microsoft.com/office/drawing/2014/main" id="{00000000-0008-0000-7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11</xdr:col>
      <xdr:colOff>803480</xdr:colOff>
      <xdr:row>3</xdr:row>
      <xdr:rowOff>33030</xdr:rowOff>
    </xdr:to>
    <xdr:grpSp>
      <xdr:nvGrpSpPr>
        <xdr:cNvPr id="8" name="Grupo 7">
          <a:hlinkClick xmlns:r="http://schemas.openxmlformats.org/officeDocument/2006/relationships" r:id="rId2"/>
          <a:extLst>
            <a:ext uri="{FF2B5EF4-FFF2-40B4-BE49-F238E27FC236}">
              <a16:creationId xmlns:a16="http://schemas.microsoft.com/office/drawing/2014/main" id="{FF695BFD-1E0A-4C82-B372-2EA7E0EB1C6B}"/>
            </a:ext>
          </a:extLst>
        </xdr:cNvPr>
        <xdr:cNvGrpSpPr/>
      </xdr:nvGrpSpPr>
      <xdr:grpSpPr>
        <a:xfrm>
          <a:off x="244929" y="0"/>
          <a:ext cx="10872765" cy="618137"/>
          <a:chOff x="238125" y="0"/>
          <a:chExt cx="10804730" cy="623580"/>
        </a:xfrm>
      </xdr:grpSpPr>
      <xdr:pic>
        <xdr:nvPicPr>
          <xdr:cNvPr id="9" name="Imagen 9">
            <a:extLst>
              <a:ext uri="{FF2B5EF4-FFF2-40B4-BE49-F238E27FC236}">
                <a16:creationId xmlns:a16="http://schemas.microsoft.com/office/drawing/2014/main" id="{E4960441-B012-4327-8D06-D2A93CBF1CE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1576" cy="623580"/>
          </a:xfrm>
          <a:prstGeom prst="rect">
            <a:avLst/>
          </a:prstGeom>
        </xdr:spPr>
      </xdr:pic>
      <xdr:sp macro="" textlink="">
        <xdr:nvSpPr>
          <xdr:cNvPr id="10" name="Flecha: a la derecha con bandas 10">
            <a:extLst>
              <a:ext uri="{FF2B5EF4-FFF2-40B4-BE49-F238E27FC236}">
                <a16:creationId xmlns:a16="http://schemas.microsoft.com/office/drawing/2014/main" id="{76DD030F-ACAE-4344-B6D1-2DB0D93C39DD}"/>
              </a:ext>
            </a:extLst>
          </xdr:cNvPr>
          <xdr:cNvSpPr/>
        </xdr:nvSpPr>
        <xdr:spPr>
          <a:xfrm flipH="1">
            <a:off x="10529839" y="132889"/>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25.xml><?xml version="1.0" encoding="utf-8"?>
<xdr:wsDr xmlns:xdr="http://schemas.openxmlformats.org/drawingml/2006/spreadsheetDrawing" xmlns:a="http://schemas.openxmlformats.org/drawingml/2006/main">
  <xdr:twoCellAnchor>
    <xdr:from>
      <xdr:col>1</xdr:col>
      <xdr:colOff>0</xdr:colOff>
      <xdr:row>0</xdr:row>
      <xdr:rowOff>0</xdr:rowOff>
    </xdr:from>
    <xdr:to>
      <xdr:col>12</xdr:col>
      <xdr:colOff>889204</xdr:colOff>
      <xdr:row>3</xdr:row>
      <xdr:rowOff>532</xdr:rowOff>
    </xdr:to>
    <xdr:grpSp>
      <xdr:nvGrpSpPr>
        <xdr:cNvPr id="5" name="Grupo 4">
          <a:hlinkClick xmlns:r="http://schemas.openxmlformats.org/officeDocument/2006/relationships" r:id="rId1"/>
          <a:extLst>
            <a:ext uri="{FF2B5EF4-FFF2-40B4-BE49-F238E27FC236}">
              <a16:creationId xmlns:a16="http://schemas.microsoft.com/office/drawing/2014/main" id="{84BCFAA1-6EFD-4D61-AE35-271E90D0CC71}"/>
            </a:ext>
          </a:extLst>
        </xdr:cNvPr>
        <xdr:cNvGrpSpPr/>
      </xdr:nvGrpSpPr>
      <xdr:grpSpPr>
        <a:xfrm>
          <a:off x="367393" y="0"/>
          <a:ext cx="15367204" cy="612853"/>
          <a:chOff x="371475" y="0"/>
          <a:chExt cx="15376729" cy="610132"/>
        </a:xfrm>
      </xdr:grpSpPr>
      <xdr:pic>
        <xdr:nvPicPr>
          <xdr:cNvPr id="3" name="Imagen 9">
            <a:extLst>
              <a:ext uri="{FF2B5EF4-FFF2-40B4-BE49-F238E27FC236}">
                <a16:creationId xmlns:a16="http://schemas.microsoft.com/office/drawing/2014/main" id="{EDEEEE97-51BB-44CE-99C0-3A709DE231C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71475" y="0"/>
            <a:ext cx="2440671" cy="610132"/>
          </a:xfrm>
          <a:prstGeom prst="rect">
            <a:avLst/>
          </a:prstGeom>
        </xdr:spPr>
      </xdr:pic>
      <xdr:sp macro="" textlink="">
        <xdr:nvSpPr>
          <xdr:cNvPr id="4" name="Flecha: a la derecha con bandas 10">
            <a:extLst>
              <a:ext uri="{FF2B5EF4-FFF2-40B4-BE49-F238E27FC236}">
                <a16:creationId xmlns:a16="http://schemas.microsoft.com/office/drawing/2014/main" id="{4954D2EE-17CA-4238-B126-64146BAD1A21}"/>
              </a:ext>
            </a:extLst>
          </xdr:cNvPr>
          <xdr:cNvSpPr/>
        </xdr:nvSpPr>
        <xdr:spPr>
          <a:xfrm flipH="1">
            <a:off x="15235378" y="178776"/>
            <a:ext cx="512826" cy="278836"/>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26.xml><?xml version="1.0" encoding="utf-8"?>
<xdr:wsDr xmlns:xdr="http://schemas.openxmlformats.org/drawingml/2006/spreadsheetDrawing" xmlns:a="http://schemas.openxmlformats.org/drawingml/2006/main">
  <xdr:twoCellAnchor>
    <xdr:from>
      <xdr:col>1</xdr:col>
      <xdr:colOff>0</xdr:colOff>
      <xdr:row>0</xdr:row>
      <xdr:rowOff>0</xdr:rowOff>
    </xdr:from>
    <xdr:to>
      <xdr:col>12</xdr:col>
      <xdr:colOff>889204</xdr:colOff>
      <xdr:row>3</xdr:row>
      <xdr:rowOff>532</xdr:rowOff>
    </xdr:to>
    <xdr:grpSp>
      <xdr:nvGrpSpPr>
        <xdr:cNvPr id="2" name="Grupo 1">
          <a:hlinkClick xmlns:r="http://schemas.openxmlformats.org/officeDocument/2006/relationships" r:id="rId1"/>
          <a:extLst>
            <a:ext uri="{FF2B5EF4-FFF2-40B4-BE49-F238E27FC236}">
              <a16:creationId xmlns:a16="http://schemas.microsoft.com/office/drawing/2014/main" id="{DD61CA7A-A600-4001-8D09-2CED824F20D4}"/>
            </a:ext>
          </a:extLst>
        </xdr:cNvPr>
        <xdr:cNvGrpSpPr/>
      </xdr:nvGrpSpPr>
      <xdr:grpSpPr>
        <a:xfrm>
          <a:off x="369094" y="0"/>
          <a:ext cx="15379110" cy="619657"/>
          <a:chOff x="371475" y="0"/>
          <a:chExt cx="15376729" cy="610132"/>
        </a:xfrm>
      </xdr:grpSpPr>
      <xdr:pic>
        <xdr:nvPicPr>
          <xdr:cNvPr id="3" name="Imagen 9">
            <a:extLst>
              <a:ext uri="{FF2B5EF4-FFF2-40B4-BE49-F238E27FC236}">
                <a16:creationId xmlns:a16="http://schemas.microsoft.com/office/drawing/2014/main" id="{0BEBD991-AF61-47D0-BB0A-7E07A0B90EA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71475" y="0"/>
            <a:ext cx="2440671" cy="610132"/>
          </a:xfrm>
          <a:prstGeom prst="rect">
            <a:avLst/>
          </a:prstGeom>
        </xdr:spPr>
      </xdr:pic>
      <xdr:sp macro="" textlink="">
        <xdr:nvSpPr>
          <xdr:cNvPr id="4" name="Flecha: a la derecha con bandas 10">
            <a:extLst>
              <a:ext uri="{FF2B5EF4-FFF2-40B4-BE49-F238E27FC236}">
                <a16:creationId xmlns:a16="http://schemas.microsoft.com/office/drawing/2014/main" id="{70443A15-D410-4F4B-8B2E-475704412EF1}"/>
              </a:ext>
            </a:extLst>
          </xdr:cNvPr>
          <xdr:cNvSpPr/>
        </xdr:nvSpPr>
        <xdr:spPr>
          <a:xfrm flipH="1">
            <a:off x="15235378" y="178776"/>
            <a:ext cx="512826" cy="278836"/>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27.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1108279</xdr:colOff>
      <xdr:row>3</xdr:row>
      <xdr:rowOff>532</xdr:rowOff>
    </xdr:to>
    <xdr:grpSp>
      <xdr:nvGrpSpPr>
        <xdr:cNvPr id="10" name="Grupo 9">
          <a:hlinkClick xmlns:r="http://schemas.openxmlformats.org/officeDocument/2006/relationships" r:id="rId1"/>
          <a:extLst>
            <a:ext uri="{FF2B5EF4-FFF2-40B4-BE49-F238E27FC236}">
              <a16:creationId xmlns:a16="http://schemas.microsoft.com/office/drawing/2014/main" id="{381E8675-05E5-461F-8D91-7550E069DECB}"/>
            </a:ext>
          </a:extLst>
        </xdr:cNvPr>
        <xdr:cNvGrpSpPr/>
      </xdr:nvGrpSpPr>
      <xdr:grpSpPr>
        <a:xfrm>
          <a:off x="371475" y="0"/>
          <a:ext cx="9880804" cy="610132"/>
          <a:chOff x="371475" y="0"/>
          <a:chExt cx="9880804" cy="610132"/>
        </a:xfrm>
      </xdr:grpSpPr>
      <xdr:pic>
        <xdr:nvPicPr>
          <xdr:cNvPr id="8" name="Imagen 9">
            <a:extLst>
              <a:ext uri="{FF2B5EF4-FFF2-40B4-BE49-F238E27FC236}">
                <a16:creationId xmlns:a16="http://schemas.microsoft.com/office/drawing/2014/main" id="{9A64750E-0ACE-4CFE-99CA-9E903C88D49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71475" y="0"/>
            <a:ext cx="2440671" cy="610132"/>
          </a:xfrm>
          <a:prstGeom prst="rect">
            <a:avLst/>
          </a:prstGeom>
        </xdr:spPr>
      </xdr:pic>
      <xdr:sp macro="" textlink="">
        <xdr:nvSpPr>
          <xdr:cNvPr id="9" name="Flecha: a la derecha con bandas 10">
            <a:extLst>
              <a:ext uri="{FF2B5EF4-FFF2-40B4-BE49-F238E27FC236}">
                <a16:creationId xmlns:a16="http://schemas.microsoft.com/office/drawing/2014/main" id="{90E0130C-44BD-4C02-A698-C4A278BA2D84}"/>
              </a:ext>
            </a:extLst>
          </xdr:cNvPr>
          <xdr:cNvSpPr/>
        </xdr:nvSpPr>
        <xdr:spPr>
          <a:xfrm flipH="1">
            <a:off x="9739453" y="159726"/>
            <a:ext cx="512826" cy="278836"/>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28.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1106598</xdr:colOff>
      <xdr:row>2</xdr:row>
      <xdr:rowOff>206720</xdr:rowOff>
    </xdr:to>
    <xdr:grpSp>
      <xdr:nvGrpSpPr>
        <xdr:cNvPr id="7" name="Grupo 6">
          <a:hlinkClick xmlns:r="http://schemas.openxmlformats.org/officeDocument/2006/relationships" r:id="rId1"/>
          <a:extLst>
            <a:ext uri="{FF2B5EF4-FFF2-40B4-BE49-F238E27FC236}">
              <a16:creationId xmlns:a16="http://schemas.microsoft.com/office/drawing/2014/main" id="{CA9D6754-DA85-4F4C-8721-10FA12298745}"/>
            </a:ext>
          </a:extLst>
        </xdr:cNvPr>
        <xdr:cNvGrpSpPr/>
      </xdr:nvGrpSpPr>
      <xdr:grpSpPr>
        <a:xfrm>
          <a:off x="371475" y="0"/>
          <a:ext cx="9879123" cy="606770"/>
          <a:chOff x="371475" y="0"/>
          <a:chExt cx="9880804" cy="610132"/>
        </a:xfrm>
      </xdr:grpSpPr>
      <xdr:pic>
        <xdr:nvPicPr>
          <xdr:cNvPr id="8" name="Imagen 9">
            <a:extLst>
              <a:ext uri="{FF2B5EF4-FFF2-40B4-BE49-F238E27FC236}">
                <a16:creationId xmlns:a16="http://schemas.microsoft.com/office/drawing/2014/main" id="{FEFC5F5F-CE41-41E7-AFB5-718E98538A7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71475" y="0"/>
            <a:ext cx="2440671" cy="610132"/>
          </a:xfrm>
          <a:prstGeom prst="rect">
            <a:avLst/>
          </a:prstGeom>
        </xdr:spPr>
      </xdr:pic>
      <xdr:sp macro="" textlink="">
        <xdr:nvSpPr>
          <xdr:cNvPr id="9" name="Flecha: a la derecha con bandas 10">
            <a:extLst>
              <a:ext uri="{FF2B5EF4-FFF2-40B4-BE49-F238E27FC236}">
                <a16:creationId xmlns:a16="http://schemas.microsoft.com/office/drawing/2014/main" id="{6DB09B6C-497D-4E17-A7B5-EB9D9D0A1C60}"/>
              </a:ext>
            </a:extLst>
          </xdr:cNvPr>
          <xdr:cNvSpPr/>
        </xdr:nvSpPr>
        <xdr:spPr>
          <a:xfrm flipH="1">
            <a:off x="9739453" y="159726"/>
            <a:ext cx="512826" cy="278836"/>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29.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11</xdr:col>
      <xdr:colOff>859491</xdr:colOff>
      <xdr:row>36</xdr:row>
      <xdr:rowOff>56029</xdr:rowOff>
    </xdr:to>
    <xdr:graphicFrame macro="">
      <xdr:nvGraphicFramePr>
        <xdr:cNvPr id="7" name="Gráfico 6">
          <a:extLst>
            <a:ext uri="{FF2B5EF4-FFF2-40B4-BE49-F238E27FC236}">
              <a16:creationId xmlns:a16="http://schemas.microsoft.com/office/drawing/2014/main" id="{00000000-0008-0000-7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11</xdr:col>
      <xdr:colOff>803480</xdr:colOff>
      <xdr:row>3</xdr:row>
      <xdr:rowOff>33030</xdr:rowOff>
    </xdr:to>
    <xdr:grpSp>
      <xdr:nvGrpSpPr>
        <xdr:cNvPr id="8" name="Grupo 7">
          <a:hlinkClick xmlns:r="http://schemas.openxmlformats.org/officeDocument/2006/relationships" r:id="rId2"/>
          <a:extLst>
            <a:ext uri="{FF2B5EF4-FFF2-40B4-BE49-F238E27FC236}">
              <a16:creationId xmlns:a16="http://schemas.microsoft.com/office/drawing/2014/main" id="{88ACA2F7-30F9-449D-B5A4-F5818B5C507C}"/>
            </a:ext>
          </a:extLst>
        </xdr:cNvPr>
        <xdr:cNvGrpSpPr/>
      </xdr:nvGrpSpPr>
      <xdr:grpSpPr>
        <a:xfrm>
          <a:off x="238125" y="0"/>
          <a:ext cx="10804730" cy="623580"/>
          <a:chOff x="238125" y="0"/>
          <a:chExt cx="10804730" cy="623580"/>
        </a:xfrm>
      </xdr:grpSpPr>
      <xdr:pic>
        <xdr:nvPicPr>
          <xdr:cNvPr id="9" name="Imagen 9">
            <a:extLst>
              <a:ext uri="{FF2B5EF4-FFF2-40B4-BE49-F238E27FC236}">
                <a16:creationId xmlns:a16="http://schemas.microsoft.com/office/drawing/2014/main" id="{18A11386-3990-4A14-A812-144C57E6EB0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1576" cy="623580"/>
          </a:xfrm>
          <a:prstGeom prst="rect">
            <a:avLst/>
          </a:prstGeom>
        </xdr:spPr>
      </xdr:pic>
      <xdr:sp macro="" textlink="">
        <xdr:nvSpPr>
          <xdr:cNvPr id="10" name="Flecha: a la derecha con bandas 10">
            <a:extLst>
              <a:ext uri="{FF2B5EF4-FFF2-40B4-BE49-F238E27FC236}">
                <a16:creationId xmlns:a16="http://schemas.microsoft.com/office/drawing/2014/main" id="{DD872AE4-B408-41C0-95FF-FB3B745B9620}"/>
              </a:ext>
            </a:extLst>
          </xdr:cNvPr>
          <xdr:cNvSpPr/>
        </xdr:nvSpPr>
        <xdr:spPr>
          <a:xfrm flipH="1">
            <a:off x="10529839" y="132889"/>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866775</xdr:colOff>
      <xdr:row>3</xdr:row>
      <xdr:rowOff>34711</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0B00-000003000000}"/>
            </a:ext>
          </a:extLst>
        </xdr:cNvPr>
        <xdr:cNvGrpSpPr/>
      </xdr:nvGrpSpPr>
      <xdr:grpSpPr>
        <a:xfrm>
          <a:off x="238125" y="0"/>
          <a:ext cx="8686800" cy="644311"/>
          <a:chOff x="238125" y="0"/>
          <a:chExt cx="8801100" cy="625261"/>
        </a:xfrm>
      </xdr:grpSpPr>
      <xdr:pic>
        <xdr:nvPicPr>
          <xdr:cNvPr id="8" name="Imagen 7">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sp macro="" textlink="">
        <xdr:nvSpPr>
          <xdr:cNvPr id="9" name="Flecha: a la derecha con bandas 8">
            <a:extLst>
              <a:ext uri="{FF2B5EF4-FFF2-40B4-BE49-F238E27FC236}">
                <a16:creationId xmlns:a16="http://schemas.microsoft.com/office/drawing/2014/main" id="{00000000-0008-0000-0B00-000009000000}"/>
              </a:ext>
            </a:extLst>
          </xdr:cNvPr>
          <xdr:cNvSpPr/>
        </xdr:nvSpPr>
        <xdr:spPr>
          <a:xfrm flipH="1">
            <a:off x="8524875"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30.xml><?xml version="1.0" encoding="utf-8"?>
<xdr:wsDr xmlns:xdr="http://schemas.openxmlformats.org/drawingml/2006/spreadsheetDrawing" xmlns:a="http://schemas.openxmlformats.org/drawingml/2006/main">
  <xdr:twoCellAnchor>
    <xdr:from>
      <xdr:col>1</xdr:col>
      <xdr:colOff>0</xdr:colOff>
      <xdr:row>0</xdr:row>
      <xdr:rowOff>0</xdr:rowOff>
    </xdr:from>
    <xdr:to>
      <xdr:col>6</xdr:col>
      <xdr:colOff>1268523</xdr:colOff>
      <xdr:row>2</xdr:row>
      <xdr:rowOff>206720</xdr:rowOff>
    </xdr:to>
    <xdr:grpSp>
      <xdr:nvGrpSpPr>
        <xdr:cNvPr id="2" name="Grupo 1">
          <a:hlinkClick xmlns:r="http://schemas.openxmlformats.org/officeDocument/2006/relationships" r:id="rId1"/>
          <a:extLst>
            <a:ext uri="{FF2B5EF4-FFF2-40B4-BE49-F238E27FC236}">
              <a16:creationId xmlns:a16="http://schemas.microsoft.com/office/drawing/2014/main" id="{0AD8AD5A-9B93-4CF7-9A9E-C920C0CF99FB}"/>
            </a:ext>
          </a:extLst>
        </xdr:cNvPr>
        <xdr:cNvGrpSpPr/>
      </xdr:nvGrpSpPr>
      <xdr:grpSpPr>
        <a:xfrm>
          <a:off x="369794" y="0"/>
          <a:ext cx="11454670" cy="610132"/>
          <a:chOff x="371475" y="0"/>
          <a:chExt cx="11431698" cy="606770"/>
        </a:xfrm>
      </xdr:grpSpPr>
      <xdr:pic>
        <xdr:nvPicPr>
          <xdr:cNvPr id="9" name="Imagen 9">
            <a:extLst>
              <a:ext uri="{FF2B5EF4-FFF2-40B4-BE49-F238E27FC236}">
                <a16:creationId xmlns:a16="http://schemas.microsoft.com/office/drawing/2014/main" id="{AF37718E-8F12-4F20-BFDC-B92C894D829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71475" y="0"/>
            <a:ext cx="2440256" cy="606770"/>
          </a:xfrm>
          <a:prstGeom prst="rect">
            <a:avLst/>
          </a:prstGeom>
        </xdr:spPr>
      </xdr:pic>
      <xdr:sp macro="" textlink="">
        <xdr:nvSpPr>
          <xdr:cNvPr id="10" name="Flecha: a la derecha con bandas 10">
            <a:extLst>
              <a:ext uri="{FF2B5EF4-FFF2-40B4-BE49-F238E27FC236}">
                <a16:creationId xmlns:a16="http://schemas.microsoft.com/office/drawing/2014/main" id="{35C723EC-8F03-4A0C-AE3C-9F9EEDB1E00E}"/>
              </a:ext>
            </a:extLst>
          </xdr:cNvPr>
          <xdr:cNvSpPr/>
        </xdr:nvSpPr>
        <xdr:spPr>
          <a:xfrm flipH="1">
            <a:off x="11290434" y="168371"/>
            <a:ext cx="512739" cy="27730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31.xml><?xml version="1.0" encoding="utf-8"?>
<xdr:wsDr xmlns:xdr="http://schemas.openxmlformats.org/drawingml/2006/spreadsheetDrawing" xmlns:a="http://schemas.openxmlformats.org/drawingml/2006/main">
  <xdr:twoCellAnchor>
    <xdr:from>
      <xdr:col>1</xdr:col>
      <xdr:colOff>0</xdr:colOff>
      <xdr:row>0</xdr:row>
      <xdr:rowOff>0</xdr:rowOff>
    </xdr:from>
    <xdr:to>
      <xdr:col>6</xdr:col>
      <xdr:colOff>1306623</xdr:colOff>
      <xdr:row>2</xdr:row>
      <xdr:rowOff>206720</xdr:rowOff>
    </xdr:to>
    <xdr:grpSp>
      <xdr:nvGrpSpPr>
        <xdr:cNvPr id="16" name="Grupo 15">
          <a:hlinkClick xmlns:r="http://schemas.openxmlformats.org/officeDocument/2006/relationships" r:id="rId1"/>
          <a:extLst>
            <a:ext uri="{FF2B5EF4-FFF2-40B4-BE49-F238E27FC236}">
              <a16:creationId xmlns:a16="http://schemas.microsoft.com/office/drawing/2014/main" id="{00AC32DE-616D-46FB-8074-00E0B18B6E9C}"/>
            </a:ext>
          </a:extLst>
        </xdr:cNvPr>
        <xdr:cNvGrpSpPr/>
      </xdr:nvGrpSpPr>
      <xdr:grpSpPr>
        <a:xfrm>
          <a:off x="369794" y="0"/>
          <a:ext cx="11447947" cy="610132"/>
          <a:chOff x="371475" y="0"/>
          <a:chExt cx="11431698" cy="606770"/>
        </a:xfrm>
      </xdr:grpSpPr>
      <xdr:pic>
        <xdr:nvPicPr>
          <xdr:cNvPr id="17" name="Imagen 9">
            <a:extLst>
              <a:ext uri="{FF2B5EF4-FFF2-40B4-BE49-F238E27FC236}">
                <a16:creationId xmlns:a16="http://schemas.microsoft.com/office/drawing/2014/main" id="{C4FA7677-0F81-4E7D-B422-FED094A9B59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71475" y="0"/>
            <a:ext cx="2440256" cy="606770"/>
          </a:xfrm>
          <a:prstGeom prst="rect">
            <a:avLst/>
          </a:prstGeom>
        </xdr:spPr>
      </xdr:pic>
      <xdr:sp macro="" textlink="">
        <xdr:nvSpPr>
          <xdr:cNvPr id="18" name="Flecha: a la derecha con bandas 10">
            <a:extLst>
              <a:ext uri="{FF2B5EF4-FFF2-40B4-BE49-F238E27FC236}">
                <a16:creationId xmlns:a16="http://schemas.microsoft.com/office/drawing/2014/main" id="{9503346D-CDA3-4223-B70E-B5267857E133}"/>
              </a:ext>
            </a:extLst>
          </xdr:cNvPr>
          <xdr:cNvSpPr/>
        </xdr:nvSpPr>
        <xdr:spPr>
          <a:xfrm flipH="1">
            <a:off x="11290434" y="168371"/>
            <a:ext cx="512739" cy="27730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32.xml><?xml version="1.0" encoding="utf-8"?>
<xdr:wsDr xmlns:xdr="http://schemas.openxmlformats.org/drawingml/2006/spreadsheetDrawing" xmlns:a="http://schemas.openxmlformats.org/drawingml/2006/main">
  <xdr:twoCellAnchor>
    <xdr:from>
      <xdr:col>1</xdr:col>
      <xdr:colOff>95250</xdr:colOff>
      <xdr:row>5</xdr:row>
      <xdr:rowOff>68035</xdr:rowOff>
    </xdr:from>
    <xdr:to>
      <xdr:col>11</xdr:col>
      <xdr:colOff>925286</xdr:colOff>
      <xdr:row>28</xdr:row>
      <xdr:rowOff>108856</xdr:rowOff>
    </xdr:to>
    <xdr:graphicFrame macro="">
      <xdr:nvGraphicFramePr>
        <xdr:cNvPr id="7" name="Gráfico 6">
          <a:extLst>
            <a:ext uri="{FF2B5EF4-FFF2-40B4-BE49-F238E27FC236}">
              <a16:creationId xmlns:a16="http://schemas.microsoft.com/office/drawing/2014/main" id="{00000000-0008-0000-7B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11</xdr:col>
      <xdr:colOff>803480</xdr:colOff>
      <xdr:row>3</xdr:row>
      <xdr:rowOff>33030</xdr:rowOff>
    </xdr:to>
    <xdr:grpSp>
      <xdr:nvGrpSpPr>
        <xdr:cNvPr id="8" name="Grupo 7">
          <a:hlinkClick xmlns:r="http://schemas.openxmlformats.org/officeDocument/2006/relationships" r:id="rId2"/>
          <a:extLst>
            <a:ext uri="{FF2B5EF4-FFF2-40B4-BE49-F238E27FC236}">
              <a16:creationId xmlns:a16="http://schemas.microsoft.com/office/drawing/2014/main" id="{96CD8D3F-A88E-40EE-8C4F-B64B3F7B7BDC}"/>
            </a:ext>
          </a:extLst>
        </xdr:cNvPr>
        <xdr:cNvGrpSpPr/>
      </xdr:nvGrpSpPr>
      <xdr:grpSpPr>
        <a:xfrm>
          <a:off x="244929" y="0"/>
          <a:ext cx="10872765" cy="618137"/>
          <a:chOff x="238125" y="0"/>
          <a:chExt cx="10804730" cy="623580"/>
        </a:xfrm>
      </xdr:grpSpPr>
      <xdr:pic>
        <xdr:nvPicPr>
          <xdr:cNvPr id="9" name="Imagen 9">
            <a:extLst>
              <a:ext uri="{FF2B5EF4-FFF2-40B4-BE49-F238E27FC236}">
                <a16:creationId xmlns:a16="http://schemas.microsoft.com/office/drawing/2014/main" id="{ABBEA2A9-25DF-40C1-9F04-340C8CD08EE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1576" cy="623580"/>
          </a:xfrm>
          <a:prstGeom prst="rect">
            <a:avLst/>
          </a:prstGeom>
        </xdr:spPr>
      </xdr:pic>
      <xdr:sp macro="" textlink="">
        <xdr:nvSpPr>
          <xdr:cNvPr id="10" name="Flecha: a la derecha con bandas 10">
            <a:extLst>
              <a:ext uri="{FF2B5EF4-FFF2-40B4-BE49-F238E27FC236}">
                <a16:creationId xmlns:a16="http://schemas.microsoft.com/office/drawing/2014/main" id="{E36EE808-4B33-4365-90CC-84FD8EECE106}"/>
              </a:ext>
            </a:extLst>
          </xdr:cNvPr>
          <xdr:cNvSpPr/>
        </xdr:nvSpPr>
        <xdr:spPr>
          <a:xfrm flipH="1">
            <a:off x="10529839" y="132889"/>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33.xml><?xml version="1.0" encoding="utf-8"?>
<xdr:wsDr xmlns:xdr="http://schemas.openxmlformats.org/drawingml/2006/spreadsheetDrawing" xmlns:a="http://schemas.openxmlformats.org/drawingml/2006/main">
  <xdr:twoCellAnchor>
    <xdr:from>
      <xdr:col>1</xdr:col>
      <xdr:colOff>0</xdr:colOff>
      <xdr:row>0</xdr:row>
      <xdr:rowOff>0</xdr:rowOff>
    </xdr:from>
    <xdr:to>
      <xdr:col>6</xdr:col>
      <xdr:colOff>1007587</xdr:colOff>
      <xdr:row>3</xdr:row>
      <xdr:rowOff>38473</xdr:rowOff>
    </xdr:to>
    <xdr:grpSp>
      <xdr:nvGrpSpPr>
        <xdr:cNvPr id="2" name="Grupo 1">
          <a:hlinkClick xmlns:r="http://schemas.openxmlformats.org/officeDocument/2006/relationships" r:id="rId1"/>
          <a:extLst>
            <a:ext uri="{FF2B5EF4-FFF2-40B4-BE49-F238E27FC236}">
              <a16:creationId xmlns:a16="http://schemas.microsoft.com/office/drawing/2014/main" id="{D651CEF3-4AAD-48E0-87F7-993F83B3A3FF}"/>
            </a:ext>
          </a:extLst>
        </xdr:cNvPr>
        <xdr:cNvGrpSpPr/>
      </xdr:nvGrpSpPr>
      <xdr:grpSpPr>
        <a:xfrm>
          <a:off x="369794" y="0"/>
          <a:ext cx="13367675" cy="632385"/>
          <a:chOff x="367393" y="0"/>
          <a:chExt cx="13362873" cy="623580"/>
        </a:xfrm>
      </xdr:grpSpPr>
      <xdr:pic>
        <xdr:nvPicPr>
          <xdr:cNvPr id="9" name="Imagen 9">
            <a:extLst>
              <a:ext uri="{FF2B5EF4-FFF2-40B4-BE49-F238E27FC236}">
                <a16:creationId xmlns:a16="http://schemas.microsoft.com/office/drawing/2014/main" id="{BC86D121-8ACF-4B2A-B73F-1AEE3021C9F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7393" y="0"/>
            <a:ext cx="2441576" cy="623580"/>
          </a:xfrm>
          <a:prstGeom prst="rect">
            <a:avLst/>
          </a:prstGeom>
        </xdr:spPr>
      </xdr:pic>
      <xdr:sp macro="" textlink="">
        <xdr:nvSpPr>
          <xdr:cNvPr id="10" name="Flecha: a la derecha con bandas 10">
            <a:extLst>
              <a:ext uri="{FF2B5EF4-FFF2-40B4-BE49-F238E27FC236}">
                <a16:creationId xmlns:a16="http://schemas.microsoft.com/office/drawing/2014/main" id="{3A4CB32F-4446-4891-A0F5-9C726460E05C}"/>
              </a:ext>
            </a:extLst>
          </xdr:cNvPr>
          <xdr:cNvSpPr/>
        </xdr:nvSpPr>
        <xdr:spPr>
          <a:xfrm flipH="1">
            <a:off x="13217250" y="160104"/>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34.xml><?xml version="1.0" encoding="utf-8"?>
<xdr:wsDr xmlns:xdr="http://schemas.openxmlformats.org/drawingml/2006/spreadsheetDrawing" xmlns:a="http://schemas.openxmlformats.org/drawingml/2006/main">
  <xdr:twoCellAnchor>
    <xdr:from>
      <xdr:col>1</xdr:col>
      <xdr:colOff>0</xdr:colOff>
      <xdr:row>0</xdr:row>
      <xdr:rowOff>0</xdr:rowOff>
    </xdr:from>
    <xdr:to>
      <xdr:col>6</xdr:col>
      <xdr:colOff>1007587</xdr:colOff>
      <xdr:row>3</xdr:row>
      <xdr:rowOff>38473</xdr:rowOff>
    </xdr:to>
    <xdr:grpSp>
      <xdr:nvGrpSpPr>
        <xdr:cNvPr id="2" name="Grupo 1">
          <a:hlinkClick xmlns:r="http://schemas.openxmlformats.org/officeDocument/2006/relationships" r:id="rId1"/>
          <a:extLst>
            <a:ext uri="{FF2B5EF4-FFF2-40B4-BE49-F238E27FC236}">
              <a16:creationId xmlns:a16="http://schemas.microsoft.com/office/drawing/2014/main" id="{29FE8991-46F7-4D05-ABD0-D94AD879C337}"/>
            </a:ext>
          </a:extLst>
        </xdr:cNvPr>
        <xdr:cNvGrpSpPr/>
      </xdr:nvGrpSpPr>
      <xdr:grpSpPr>
        <a:xfrm>
          <a:off x="369794" y="0"/>
          <a:ext cx="13367675" cy="632385"/>
          <a:chOff x="367393" y="0"/>
          <a:chExt cx="13362873" cy="623580"/>
        </a:xfrm>
      </xdr:grpSpPr>
      <xdr:pic>
        <xdr:nvPicPr>
          <xdr:cNvPr id="3" name="Imagen 9">
            <a:extLst>
              <a:ext uri="{FF2B5EF4-FFF2-40B4-BE49-F238E27FC236}">
                <a16:creationId xmlns:a16="http://schemas.microsoft.com/office/drawing/2014/main" id="{9A3C0C3E-52A4-44D3-988B-1BD514F5BB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7393" y="0"/>
            <a:ext cx="2441576" cy="623580"/>
          </a:xfrm>
          <a:prstGeom prst="rect">
            <a:avLst/>
          </a:prstGeom>
        </xdr:spPr>
      </xdr:pic>
      <xdr:sp macro="" textlink="">
        <xdr:nvSpPr>
          <xdr:cNvPr id="4" name="Flecha: a la derecha con bandas 10">
            <a:extLst>
              <a:ext uri="{FF2B5EF4-FFF2-40B4-BE49-F238E27FC236}">
                <a16:creationId xmlns:a16="http://schemas.microsoft.com/office/drawing/2014/main" id="{06FFC467-A783-4769-B426-1A3EEFFB84C0}"/>
              </a:ext>
            </a:extLst>
          </xdr:cNvPr>
          <xdr:cNvSpPr/>
        </xdr:nvSpPr>
        <xdr:spPr>
          <a:xfrm flipH="1">
            <a:off x="13217250" y="160104"/>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35.xml><?xml version="1.0" encoding="utf-8"?>
<xdr:wsDr xmlns:xdr="http://schemas.openxmlformats.org/drawingml/2006/spreadsheetDrawing" xmlns:a="http://schemas.openxmlformats.org/drawingml/2006/main">
  <xdr:twoCellAnchor>
    <xdr:from>
      <xdr:col>1</xdr:col>
      <xdr:colOff>0</xdr:colOff>
      <xdr:row>0</xdr:row>
      <xdr:rowOff>0</xdr:rowOff>
    </xdr:from>
    <xdr:to>
      <xdr:col>6</xdr:col>
      <xdr:colOff>1010789</xdr:colOff>
      <xdr:row>3</xdr:row>
      <xdr:rowOff>29668</xdr:rowOff>
    </xdr:to>
    <xdr:grpSp>
      <xdr:nvGrpSpPr>
        <xdr:cNvPr id="10" name="Grupo 9">
          <a:hlinkClick xmlns:r="http://schemas.openxmlformats.org/officeDocument/2006/relationships" r:id="rId1"/>
          <a:extLst>
            <a:ext uri="{FF2B5EF4-FFF2-40B4-BE49-F238E27FC236}">
              <a16:creationId xmlns:a16="http://schemas.microsoft.com/office/drawing/2014/main" id="{F83CDB14-79C0-4224-ABD2-29AC6D192BBA}"/>
            </a:ext>
          </a:extLst>
        </xdr:cNvPr>
        <xdr:cNvGrpSpPr/>
      </xdr:nvGrpSpPr>
      <xdr:grpSpPr>
        <a:xfrm>
          <a:off x="367393" y="0"/>
          <a:ext cx="12808182" cy="614775"/>
          <a:chOff x="369794" y="0"/>
          <a:chExt cx="12810583" cy="623580"/>
        </a:xfrm>
      </xdr:grpSpPr>
      <xdr:pic>
        <xdr:nvPicPr>
          <xdr:cNvPr id="8" name="Imagen 9">
            <a:extLst>
              <a:ext uri="{FF2B5EF4-FFF2-40B4-BE49-F238E27FC236}">
                <a16:creationId xmlns:a16="http://schemas.microsoft.com/office/drawing/2014/main" id="{070D53D6-BE26-41A1-A321-2B53F4E1D1C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9794" y="0"/>
            <a:ext cx="2441576" cy="623580"/>
          </a:xfrm>
          <a:prstGeom prst="rect">
            <a:avLst/>
          </a:prstGeom>
        </xdr:spPr>
      </xdr:pic>
      <xdr:sp macro="" textlink="">
        <xdr:nvSpPr>
          <xdr:cNvPr id="9" name="Flecha: a la derecha con bandas 10">
            <a:extLst>
              <a:ext uri="{FF2B5EF4-FFF2-40B4-BE49-F238E27FC236}">
                <a16:creationId xmlns:a16="http://schemas.microsoft.com/office/drawing/2014/main" id="{469AFF56-144E-4E63-8902-DD94B1550C2E}"/>
              </a:ext>
            </a:extLst>
          </xdr:cNvPr>
          <xdr:cNvSpPr/>
        </xdr:nvSpPr>
        <xdr:spPr>
          <a:xfrm flipH="1">
            <a:off x="12667361" y="188919"/>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1533525</xdr:colOff>
      <xdr:row>3</xdr:row>
      <xdr:rowOff>34711</xdr:rowOff>
    </xdr:to>
    <xdr:grpSp>
      <xdr:nvGrpSpPr>
        <xdr:cNvPr id="2" name="Grupo 1">
          <a:hlinkClick xmlns:r="http://schemas.openxmlformats.org/officeDocument/2006/relationships" r:id="rId1"/>
          <a:extLst>
            <a:ext uri="{FF2B5EF4-FFF2-40B4-BE49-F238E27FC236}">
              <a16:creationId xmlns:a16="http://schemas.microsoft.com/office/drawing/2014/main" id="{95D2F872-8154-4407-8AE5-D88300BE1398}"/>
            </a:ext>
          </a:extLst>
        </xdr:cNvPr>
        <xdr:cNvGrpSpPr/>
      </xdr:nvGrpSpPr>
      <xdr:grpSpPr>
        <a:xfrm>
          <a:off x="238125" y="0"/>
          <a:ext cx="6810375" cy="625261"/>
          <a:chOff x="285750" y="200025"/>
          <a:chExt cx="6810375" cy="625261"/>
        </a:xfrm>
      </xdr:grpSpPr>
      <xdr:pic>
        <xdr:nvPicPr>
          <xdr:cNvPr id="3" name="Imagen 2">
            <a:extLst>
              <a:ext uri="{FF2B5EF4-FFF2-40B4-BE49-F238E27FC236}">
                <a16:creationId xmlns:a16="http://schemas.microsoft.com/office/drawing/2014/main" id="{764EEDDD-397D-47D7-8D2F-42F0907E2DA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4" name="Flecha: a la derecha con bandas 3">
            <a:extLst>
              <a:ext uri="{FF2B5EF4-FFF2-40B4-BE49-F238E27FC236}">
                <a16:creationId xmlns:a16="http://schemas.microsoft.com/office/drawing/2014/main" id="{2A490BE5-C719-4122-9ACD-8274FD0ECCA7}"/>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37.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2658053</xdr:colOff>
      <xdr:row>3</xdr:row>
      <xdr:rowOff>29668</xdr:rowOff>
    </xdr:to>
    <xdr:grpSp>
      <xdr:nvGrpSpPr>
        <xdr:cNvPr id="10" name="Grupo 9">
          <a:hlinkClick xmlns:r="http://schemas.openxmlformats.org/officeDocument/2006/relationships" r:id="rId1"/>
          <a:extLst>
            <a:ext uri="{FF2B5EF4-FFF2-40B4-BE49-F238E27FC236}">
              <a16:creationId xmlns:a16="http://schemas.microsoft.com/office/drawing/2014/main" id="{F0768C68-A3E6-40D8-850C-4436C11BFCF0}"/>
            </a:ext>
          </a:extLst>
        </xdr:cNvPr>
        <xdr:cNvGrpSpPr/>
      </xdr:nvGrpSpPr>
      <xdr:grpSpPr>
        <a:xfrm>
          <a:off x="369794" y="0"/>
          <a:ext cx="9191083" cy="623580"/>
          <a:chOff x="369794" y="0"/>
          <a:chExt cx="9191083" cy="623580"/>
        </a:xfrm>
      </xdr:grpSpPr>
      <xdr:pic>
        <xdr:nvPicPr>
          <xdr:cNvPr id="8" name="Imagen 9">
            <a:extLst>
              <a:ext uri="{FF2B5EF4-FFF2-40B4-BE49-F238E27FC236}">
                <a16:creationId xmlns:a16="http://schemas.microsoft.com/office/drawing/2014/main" id="{0ECC9F1F-D8F8-43D6-8226-FB401663753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9794" y="0"/>
            <a:ext cx="2441576" cy="623580"/>
          </a:xfrm>
          <a:prstGeom prst="rect">
            <a:avLst/>
          </a:prstGeom>
        </xdr:spPr>
      </xdr:pic>
      <xdr:sp macro="" textlink="">
        <xdr:nvSpPr>
          <xdr:cNvPr id="9" name="Flecha: a la derecha con bandas 10">
            <a:extLst>
              <a:ext uri="{FF2B5EF4-FFF2-40B4-BE49-F238E27FC236}">
                <a16:creationId xmlns:a16="http://schemas.microsoft.com/office/drawing/2014/main" id="{8CA77071-345A-4BCC-8279-2047D2880FD5}"/>
              </a:ext>
            </a:extLst>
          </xdr:cNvPr>
          <xdr:cNvSpPr/>
        </xdr:nvSpPr>
        <xdr:spPr>
          <a:xfrm flipH="1">
            <a:off x="9047861" y="166507"/>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3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4607877</xdr:colOff>
      <xdr:row>3</xdr:row>
      <xdr:rowOff>29668</xdr:rowOff>
    </xdr:to>
    <xdr:grpSp>
      <xdr:nvGrpSpPr>
        <xdr:cNvPr id="10" name="Grupo 9">
          <a:hlinkClick xmlns:r="http://schemas.openxmlformats.org/officeDocument/2006/relationships" r:id="rId1"/>
          <a:extLst>
            <a:ext uri="{FF2B5EF4-FFF2-40B4-BE49-F238E27FC236}">
              <a16:creationId xmlns:a16="http://schemas.microsoft.com/office/drawing/2014/main" id="{4EDBAC57-D071-42B5-9DA5-7BE0FC7B0D73}"/>
            </a:ext>
          </a:extLst>
        </xdr:cNvPr>
        <xdr:cNvGrpSpPr/>
      </xdr:nvGrpSpPr>
      <xdr:grpSpPr>
        <a:xfrm>
          <a:off x="371475" y="0"/>
          <a:ext cx="7655877" cy="620218"/>
          <a:chOff x="369794" y="0"/>
          <a:chExt cx="7655877" cy="623580"/>
        </a:xfrm>
      </xdr:grpSpPr>
      <xdr:pic>
        <xdr:nvPicPr>
          <xdr:cNvPr id="8" name="Imagen 9">
            <a:extLst>
              <a:ext uri="{FF2B5EF4-FFF2-40B4-BE49-F238E27FC236}">
                <a16:creationId xmlns:a16="http://schemas.microsoft.com/office/drawing/2014/main" id="{CAE130AE-0553-4B73-8585-EA224234F3C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9794" y="0"/>
            <a:ext cx="2441576" cy="623580"/>
          </a:xfrm>
          <a:prstGeom prst="rect">
            <a:avLst/>
          </a:prstGeom>
        </xdr:spPr>
      </xdr:pic>
      <xdr:sp macro="" textlink="">
        <xdr:nvSpPr>
          <xdr:cNvPr id="9" name="Flecha: a la derecha con bandas 10">
            <a:extLst>
              <a:ext uri="{FF2B5EF4-FFF2-40B4-BE49-F238E27FC236}">
                <a16:creationId xmlns:a16="http://schemas.microsoft.com/office/drawing/2014/main" id="{0CC617FA-2214-4DE0-87E4-24A9EA422D33}"/>
              </a:ext>
            </a:extLst>
          </xdr:cNvPr>
          <xdr:cNvSpPr/>
        </xdr:nvSpPr>
        <xdr:spPr>
          <a:xfrm flipH="1">
            <a:off x="7512655" y="132889"/>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39.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887524</xdr:colOff>
      <xdr:row>3</xdr:row>
      <xdr:rowOff>29668</xdr:rowOff>
    </xdr:to>
    <xdr:grpSp>
      <xdr:nvGrpSpPr>
        <xdr:cNvPr id="10" name="Grupo 9">
          <a:hlinkClick xmlns:r="http://schemas.openxmlformats.org/officeDocument/2006/relationships" r:id="rId1"/>
          <a:extLst>
            <a:ext uri="{FF2B5EF4-FFF2-40B4-BE49-F238E27FC236}">
              <a16:creationId xmlns:a16="http://schemas.microsoft.com/office/drawing/2014/main" id="{BE7E80B7-199A-45D6-B80D-BAFA1AC0DC73}"/>
            </a:ext>
          </a:extLst>
        </xdr:cNvPr>
        <xdr:cNvGrpSpPr/>
      </xdr:nvGrpSpPr>
      <xdr:grpSpPr>
        <a:xfrm>
          <a:off x="369794" y="0"/>
          <a:ext cx="13931171" cy="623580"/>
          <a:chOff x="369794" y="0"/>
          <a:chExt cx="12877818" cy="623580"/>
        </a:xfrm>
      </xdr:grpSpPr>
      <xdr:pic>
        <xdr:nvPicPr>
          <xdr:cNvPr id="8" name="Imagen 9">
            <a:extLst>
              <a:ext uri="{FF2B5EF4-FFF2-40B4-BE49-F238E27FC236}">
                <a16:creationId xmlns:a16="http://schemas.microsoft.com/office/drawing/2014/main" id="{7945CD95-D137-4FB9-B606-3D97BA4A824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9794" y="0"/>
            <a:ext cx="2441576" cy="623580"/>
          </a:xfrm>
          <a:prstGeom prst="rect">
            <a:avLst/>
          </a:prstGeom>
        </xdr:spPr>
      </xdr:pic>
      <xdr:sp macro="" textlink="">
        <xdr:nvSpPr>
          <xdr:cNvPr id="9" name="Flecha: a la derecha con bandas 10">
            <a:extLst>
              <a:ext uri="{FF2B5EF4-FFF2-40B4-BE49-F238E27FC236}">
                <a16:creationId xmlns:a16="http://schemas.microsoft.com/office/drawing/2014/main" id="{C581F1D9-FD91-4E94-9050-9D1F0254E6D7}"/>
              </a:ext>
            </a:extLst>
          </xdr:cNvPr>
          <xdr:cNvSpPr/>
        </xdr:nvSpPr>
        <xdr:spPr>
          <a:xfrm flipH="1">
            <a:off x="12734596" y="155301"/>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866775</xdr:colOff>
      <xdr:row>3</xdr:row>
      <xdr:rowOff>34711</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0C00-000008000000}"/>
            </a:ext>
          </a:extLst>
        </xdr:cNvPr>
        <xdr:cNvGrpSpPr/>
      </xdr:nvGrpSpPr>
      <xdr:grpSpPr>
        <a:xfrm>
          <a:off x="238125" y="0"/>
          <a:ext cx="9496425" cy="530011"/>
          <a:chOff x="238125" y="0"/>
          <a:chExt cx="8801100" cy="625261"/>
        </a:xfrm>
      </xdr:grpSpPr>
      <xdr:pic>
        <xdr:nvPicPr>
          <xdr:cNvPr id="9" name="Imagen 8">
            <a:extLst>
              <a:ext uri="{FF2B5EF4-FFF2-40B4-BE49-F238E27FC236}">
                <a16:creationId xmlns:a16="http://schemas.microsoft.com/office/drawing/2014/main" id="{00000000-0008-0000-0C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0C00-00000A000000}"/>
              </a:ext>
            </a:extLst>
          </xdr:cNvPr>
          <xdr:cNvSpPr/>
        </xdr:nvSpPr>
        <xdr:spPr>
          <a:xfrm flipH="1">
            <a:off x="8524875"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40.xml><?xml version="1.0" encoding="utf-8"?>
<xdr:wsDr xmlns:xdr="http://schemas.openxmlformats.org/drawingml/2006/spreadsheetDrawing" xmlns:a="http://schemas.openxmlformats.org/drawingml/2006/main">
  <xdr:twoCellAnchor>
    <xdr:from>
      <xdr:col>1</xdr:col>
      <xdr:colOff>0</xdr:colOff>
      <xdr:row>0</xdr:row>
      <xdr:rowOff>0</xdr:rowOff>
    </xdr:from>
    <xdr:to>
      <xdr:col>6</xdr:col>
      <xdr:colOff>1212495</xdr:colOff>
      <xdr:row>3</xdr:row>
      <xdr:rowOff>7256</xdr:rowOff>
    </xdr:to>
    <xdr:grpSp>
      <xdr:nvGrpSpPr>
        <xdr:cNvPr id="10" name="Grupo 9">
          <a:hlinkClick xmlns:r="http://schemas.openxmlformats.org/officeDocument/2006/relationships" r:id="rId1"/>
          <a:extLst>
            <a:ext uri="{FF2B5EF4-FFF2-40B4-BE49-F238E27FC236}">
              <a16:creationId xmlns:a16="http://schemas.microsoft.com/office/drawing/2014/main" id="{9EAE86AD-E517-4B41-A230-9C198AFB8CD7}"/>
            </a:ext>
          </a:extLst>
        </xdr:cNvPr>
        <xdr:cNvGrpSpPr/>
      </xdr:nvGrpSpPr>
      <xdr:grpSpPr>
        <a:xfrm>
          <a:off x="369794" y="0"/>
          <a:ext cx="11667583" cy="623580"/>
          <a:chOff x="369794" y="0"/>
          <a:chExt cx="11981348" cy="623580"/>
        </a:xfrm>
      </xdr:grpSpPr>
      <xdr:pic>
        <xdr:nvPicPr>
          <xdr:cNvPr id="8" name="Imagen 9">
            <a:extLst>
              <a:ext uri="{FF2B5EF4-FFF2-40B4-BE49-F238E27FC236}">
                <a16:creationId xmlns:a16="http://schemas.microsoft.com/office/drawing/2014/main" id="{968ADCD0-D681-4360-B987-094A5387E7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9794" y="0"/>
            <a:ext cx="2441576" cy="623580"/>
          </a:xfrm>
          <a:prstGeom prst="rect">
            <a:avLst/>
          </a:prstGeom>
        </xdr:spPr>
      </xdr:pic>
      <xdr:sp macro="" textlink="">
        <xdr:nvSpPr>
          <xdr:cNvPr id="9" name="Flecha: a la derecha con bandas 10">
            <a:extLst>
              <a:ext uri="{FF2B5EF4-FFF2-40B4-BE49-F238E27FC236}">
                <a16:creationId xmlns:a16="http://schemas.microsoft.com/office/drawing/2014/main" id="{266A75F7-2CF0-4473-9BD6-D094AB059BEA}"/>
              </a:ext>
            </a:extLst>
          </xdr:cNvPr>
          <xdr:cNvSpPr/>
        </xdr:nvSpPr>
        <xdr:spPr>
          <a:xfrm flipH="1">
            <a:off x="11838126" y="188918"/>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41.xml><?xml version="1.0" encoding="utf-8"?>
<xdr:wsDr xmlns:xdr="http://schemas.openxmlformats.org/drawingml/2006/spreadsheetDrawing" xmlns:a="http://schemas.openxmlformats.org/drawingml/2006/main">
  <xdr:twoCellAnchor>
    <xdr:from>
      <xdr:col>1</xdr:col>
      <xdr:colOff>0</xdr:colOff>
      <xdr:row>0</xdr:row>
      <xdr:rowOff>0</xdr:rowOff>
    </xdr:from>
    <xdr:to>
      <xdr:col>9</xdr:col>
      <xdr:colOff>1212495</xdr:colOff>
      <xdr:row>3</xdr:row>
      <xdr:rowOff>29668</xdr:rowOff>
    </xdr:to>
    <xdr:grpSp>
      <xdr:nvGrpSpPr>
        <xdr:cNvPr id="10" name="Grupo 9">
          <a:hlinkClick xmlns:r="http://schemas.openxmlformats.org/officeDocument/2006/relationships" r:id="rId1"/>
          <a:extLst>
            <a:ext uri="{FF2B5EF4-FFF2-40B4-BE49-F238E27FC236}">
              <a16:creationId xmlns:a16="http://schemas.microsoft.com/office/drawing/2014/main" id="{78BB7FB2-823F-4431-9C6B-FA2A13AACE48}"/>
            </a:ext>
          </a:extLst>
        </xdr:cNvPr>
        <xdr:cNvGrpSpPr/>
      </xdr:nvGrpSpPr>
      <xdr:grpSpPr>
        <a:xfrm>
          <a:off x="313765" y="0"/>
          <a:ext cx="11981348" cy="623580"/>
          <a:chOff x="369794" y="0"/>
          <a:chExt cx="11981348" cy="623580"/>
        </a:xfrm>
      </xdr:grpSpPr>
      <xdr:pic>
        <xdr:nvPicPr>
          <xdr:cNvPr id="11" name="Imagen 9">
            <a:extLst>
              <a:ext uri="{FF2B5EF4-FFF2-40B4-BE49-F238E27FC236}">
                <a16:creationId xmlns:a16="http://schemas.microsoft.com/office/drawing/2014/main" id="{E1846B0E-7D47-44A1-9E33-CE07DC8DEC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9794" y="0"/>
            <a:ext cx="2441576" cy="623580"/>
          </a:xfrm>
          <a:prstGeom prst="rect">
            <a:avLst/>
          </a:prstGeom>
        </xdr:spPr>
      </xdr:pic>
      <xdr:sp macro="" textlink="">
        <xdr:nvSpPr>
          <xdr:cNvPr id="12" name="Flecha: a la derecha con bandas 10">
            <a:extLst>
              <a:ext uri="{FF2B5EF4-FFF2-40B4-BE49-F238E27FC236}">
                <a16:creationId xmlns:a16="http://schemas.microsoft.com/office/drawing/2014/main" id="{ED882D4C-4647-422D-9AE3-C2529CC80D5C}"/>
              </a:ext>
            </a:extLst>
          </xdr:cNvPr>
          <xdr:cNvSpPr/>
        </xdr:nvSpPr>
        <xdr:spPr>
          <a:xfrm flipH="1">
            <a:off x="11838126" y="188918"/>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42.xml><?xml version="1.0" encoding="utf-8"?>
<xdr:wsDr xmlns:xdr="http://schemas.openxmlformats.org/drawingml/2006/spreadsheetDrawing" xmlns:a="http://schemas.openxmlformats.org/drawingml/2006/main">
  <xdr:twoCellAnchor>
    <xdr:from>
      <xdr:col>1</xdr:col>
      <xdr:colOff>0</xdr:colOff>
      <xdr:row>0</xdr:row>
      <xdr:rowOff>0</xdr:rowOff>
    </xdr:from>
    <xdr:to>
      <xdr:col>6</xdr:col>
      <xdr:colOff>977171</xdr:colOff>
      <xdr:row>3</xdr:row>
      <xdr:rowOff>7256</xdr:rowOff>
    </xdr:to>
    <xdr:grpSp>
      <xdr:nvGrpSpPr>
        <xdr:cNvPr id="11" name="Grupo 10">
          <a:hlinkClick xmlns:r="http://schemas.openxmlformats.org/officeDocument/2006/relationships" r:id="rId1"/>
          <a:extLst>
            <a:ext uri="{FF2B5EF4-FFF2-40B4-BE49-F238E27FC236}">
              <a16:creationId xmlns:a16="http://schemas.microsoft.com/office/drawing/2014/main" id="{68D0F8BA-28F6-4BBB-8B3C-9215FE416A99}"/>
            </a:ext>
          </a:extLst>
        </xdr:cNvPr>
        <xdr:cNvGrpSpPr/>
      </xdr:nvGrpSpPr>
      <xdr:grpSpPr>
        <a:xfrm>
          <a:off x="268941" y="0"/>
          <a:ext cx="11981348" cy="623580"/>
          <a:chOff x="369794" y="0"/>
          <a:chExt cx="11981348" cy="623580"/>
        </a:xfrm>
      </xdr:grpSpPr>
      <xdr:pic>
        <xdr:nvPicPr>
          <xdr:cNvPr id="12" name="Imagen 9">
            <a:extLst>
              <a:ext uri="{FF2B5EF4-FFF2-40B4-BE49-F238E27FC236}">
                <a16:creationId xmlns:a16="http://schemas.microsoft.com/office/drawing/2014/main" id="{FFFA7F06-219D-4697-88D3-5AC2D6D52CA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9794" y="0"/>
            <a:ext cx="2441576" cy="623580"/>
          </a:xfrm>
          <a:prstGeom prst="rect">
            <a:avLst/>
          </a:prstGeom>
        </xdr:spPr>
      </xdr:pic>
      <xdr:sp macro="" textlink="">
        <xdr:nvSpPr>
          <xdr:cNvPr id="13" name="Flecha: a la derecha con bandas 10">
            <a:extLst>
              <a:ext uri="{FF2B5EF4-FFF2-40B4-BE49-F238E27FC236}">
                <a16:creationId xmlns:a16="http://schemas.microsoft.com/office/drawing/2014/main" id="{24B225F9-33B5-4492-B94E-D98ADCF383C1}"/>
              </a:ext>
            </a:extLst>
          </xdr:cNvPr>
          <xdr:cNvSpPr/>
        </xdr:nvSpPr>
        <xdr:spPr>
          <a:xfrm flipH="1">
            <a:off x="11838126" y="188918"/>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43.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2675423</xdr:colOff>
      <xdr:row>3</xdr:row>
      <xdr:rowOff>13980</xdr:rowOff>
    </xdr:to>
    <xdr:grpSp>
      <xdr:nvGrpSpPr>
        <xdr:cNvPr id="2" name="Grupo 1">
          <a:hlinkClick xmlns:r="http://schemas.openxmlformats.org/officeDocument/2006/relationships" r:id="rId1"/>
          <a:extLst>
            <a:ext uri="{FF2B5EF4-FFF2-40B4-BE49-F238E27FC236}">
              <a16:creationId xmlns:a16="http://schemas.microsoft.com/office/drawing/2014/main" id="{99C1B9C7-E140-4A31-9E48-51474EAC1D53}"/>
            </a:ext>
          </a:extLst>
        </xdr:cNvPr>
        <xdr:cNvGrpSpPr/>
      </xdr:nvGrpSpPr>
      <xdr:grpSpPr>
        <a:xfrm>
          <a:off x="266700" y="0"/>
          <a:ext cx="8371373" cy="623580"/>
          <a:chOff x="266700" y="0"/>
          <a:chExt cx="8371373" cy="623580"/>
        </a:xfrm>
      </xdr:grpSpPr>
      <xdr:pic>
        <xdr:nvPicPr>
          <xdr:cNvPr id="13" name="Imagen 9">
            <a:extLst>
              <a:ext uri="{FF2B5EF4-FFF2-40B4-BE49-F238E27FC236}">
                <a16:creationId xmlns:a16="http://schemas.microsoft.com/office/drawing/2014/main" id="{1C686E45-EB93-475E-A370-629FC499854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700" y="0"/>
            <a:ext cx="2441576" cy="623580"/>
          </a:xfrm>
          <a:prstGeom prst="rect">
            <a:avLst/>
          </a:prstGeom>
        </xdr:spPr>
      </xdr:pic>
      <xdr:sp macro="" textlink="">
        <xdr:nvSpPr>
          <xdr:cNvPr id="14" name="Flecha: a la derecha con bandas 10">
            <a:extLst>
              <a:ext uri="{FF2B5EF4-FFF2-40B4-BE49-F238E27FC236}">
                <a16:creationId xmlns:a16="http://schemas.microsoft.com/office/drawing/2014/main" id="{55471FDC-EA19-4DB8-ABD5-9105293379E8}"/>
              </a:ext>
            </a:extLst>
          </xdr:cNvPr>
          <xdr:cNvSpPr/>
        </xdr:nvSpPr>
        <xdr:spPr>
          <a:xfrm flipH="1">
            <a:off x="8125057" y="160343"/>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44.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1360973</xdr:colOff>
      <xdr:row>3</xdr:row>
      <xdr:rowOff>13980</xdr:rowOff>
    </xdr:to>
    <xdr:grpSp>
      <xdr:nvGrpSpPr>
        <xdr:cNvPr id="14" name="Grupo 13">
          <a:hlinkClick xmlns:r="http://schemas.openxmlformats.org/officeDocument/2006/relationships" r:id="rId1"/>
          <a:extLst>
            <a:ext uri="{FF2B5EF4-FFF2-40B4-BE49-F238E27FC236}">
              <a16:creationId xmlns:a16="http://schemas.microsoft.com/office/drawing/2014/main" id="{4BC3EDC9-70FD-48BC-BC41-D370D18704F7}"/>
            </a:ext>
          </a:extLst>
        </xdr:cNvPr>
        <xdr:cNvGrpSpPr/>
      </xdr:nvGrpSpPr>
      <xdr:grpSpPr>
        <a:xfrm>
          <a:off x="266700" y="0"/>
          <a:ext cx="8371373" cy="623580"/>
          <a:chOff x="266700" y="0"/>
          <a:chExt cx="8371373" cy="623580"/>
        </a:xfrm>
      </xdr:grpSpPr>
      <xdr:pic>
        <xdr:nvPicPr>
          <xdr:cNvPr id="15" name="Imagen 9">
            <a:extLst>
              <a:ext uri="{FF2B5EF4-FFF2-40B4-BE49-F238E27FC236}">
                <a16:creationId xmlns:a16="http://schemas.microsoft.com/office/drawing/2014/main" id="{0DB9EF0F-9B1D-4AE1-9A36-EDE9316622D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700" y="0"/>
            <a:ext cx="2441576" cy="623580"/>
          </a:xfrm>
          <a:prstGeom prst="rect">
            <a:avLst/>
          </a:prstGeom>
        </xdr:spPr>
      </xdr:pic>
      <xdr:sp macro="" textlink="">
        <xdr:nvSpPr>
          <xdr:cNvPr id="16" name="Flecha: a la derecha con bandas 10">
            <a:extLst>
              <a:ext uri="{FF2B5EF4-FFF2-40B4-BE49-F238E27FC236}">
                <a16:creationId xmlns:a16="http://schemas.microsoft.com/office/drawing/2014/main" id="{712922B9-3B2D-40E1-8082-C8903F53D06A}"/>
              </a:ext>
            </a:extLst>
          </xdr:cNvPr>
          <xdr:cNvSpPr/>
        </xdr:nvSpPr>
        <xdr:spPr>
          <a:xfrm flipH="1">
            <a:off x="8125057" y="160343"/>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45.xml><?xml version="1.0" encoding="utf-8"?>
<xdr:wsDr xmlns:xdr="http://schemas.openxmlformats.org/drawingml/2006/spreadsheetDrawing" xmlns:a="http://schemas.openxmlformats.org/drawingml/2006/main">
  <xdr:twoCellAnchor>
    <xdr:from>
      <xdr:col>1</xdr:col>
      <xdr:colOff>78440</xdr:colOff>
      <xdr:row>5</xdr:row>
      <xdr:rowOff>179855</xdr:rowOff>
    </xdr:from>
    <xdr:to>
      <xdr:col>10</xdr:col>
      <xdr:colOff>859491</xdr:colOff>
      <xdr:row>26</xdr:row>
      <xdr:rowOff>224118</xdr:rowOff>
    </xdr:to>
    <xdr:graphicFrame macro="">
      <xdr:nvGraphicFramePr>
        <xdr:cNvPr id="7" name="Gráfico 6">
          <a:extLst>
            <a:ext uri="{FF2B5EF4-FFF2-40B4-BE49-F238E27FC236}">
              <a16:creationId xmlns:a16="http://schemas.microsoft.com/office/drawing/2014/main" id="{00000000-0008-0000-8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10</xdr:col>
      <xdr:colOff>793955</xdr:colOff>
      <xdr:row>3</xdr:row>
      <xdr:rowOff>33030</xdr:rowOff>
    </xdr:to>
    <xdr:grpSp>
      <xdr:nvGrpSpPr>
        <xdr:cNvPr id="20" name="Grupo 19">
          <a:hlinkClick xmlns:r="http://schemas.openxmlformats.org/officeDocument/2006/relationships" r:id="rId2"/>
          <a:extLst>
            <a:ext uri="{FF2B5EF4-FFF2-40B4-BE49-F238E27FC236}">
              <a16:creationId xmlns:a16="http://schemas.microsoft.com/office/drawing/2014/main" id="{33E58D2A-BC6A-4702-B9FC-827EF7E6C4C6}"/>
            </a:ext>
          </a:extLst>
        </xdr:cNvPr>
        <xdr:cNvGrpSpPr/>
      </xdr:nvGrpSpPr>
      <xdr:grpSpPr>
        <a:xfrm>
          <a:off x="238125" y="0"/>
          <a:ext cx="9795080" cy="623580"/>
          <a:chOff x="238125" y="0"/>
          <a:chExt cx="9795080" cy="623580"/>
        </a:xfrm>
      </xdr:grpSpPr>
      <xdr:pic>
        <xdr:nvPicPr>
          <xdr:cNvPr id="18" name="Imagen 9">
            <a:extLst>
              <a:ext uri="{FF2B5EF4-FFF2-40B4-BE49-F238E27FC236}">
                <a16:creationId xmlns:a16="http://schemas.microsoft.com/office/drawing/2014/main" id="{2459754B-C36E-4AAE-899E-2C8FC297208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1576" cy="623580"/>
          </a:xfrm>
          <a:prstGeom prst="rect">
            <a:avLst/>
          </a:prstGeom>
        </xdr:spPr>
      </xdr:pic>
      <xdr:sp macro="" textlink="">
        <xdr:nvSpPr>
          <xdr:cNvPr id="19" name="Flecha: a la derecha con bandas 10">
            <a:extLst>
              <a:ext uri="{FF2B5EF4-FFF2-40B4-BE49-F238E27FC236}">
                <a16:creationId xmlns:a16="http://schemas.microsoft.com/office/drawing/2014/main" id="{A653C645-15C5-49C3-9883-A0F0893E2F68}"/>
              </a:ext>
            </a:extLst>
          </xdr:cNvPr>
          <xdr:cNvSpPr/>
        </xdr:nvSpPr>
        <xdr:spPr>
          <a:xfrm flipH="1">
            <a:off x="9520189" y="151939"/>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46.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2675423</xdr:colOff>
      <xdr:row>3</xdr:row>
      <xdr:rowOff>13980</xdr:rowOff>
    </xdr:to>
    <xdr:grpSp>
      <xdr:nvGrpSpPr>
        <xdr:cNvPr id="7" name="Grupo 6">
          <a:hlinkClick xmlns:r="http://schemas.openxmlformats.org/officeDocument/2006/relationships" r:id="rId1"/>
          <a:extLst>
            <a:ext uri="{FF2B5EF4-FFF2-40B4-BE49-F238E27FC236}">
              <a16:creationId xmlns:a16="http://schemas.microsoft.com/office/drawing/2014/main" id="{D29D4A11-2B6E-491E-B50B-31AAFF88E37A}"/>
            </a:ext>
          </a:extLst>
        </xdr:cNvPr>
        <xdr:cNvGrpSpPr/>
      </xdr:nvGrpSpPr>
      <xdr:grpSpPr>
        <a:xfrm>
          <a:off x="266700" y="0"/>
          <a:ext cx="8371373" cy="623580"/>
          <a:chOff x="266700" y="0"/>
          <a:chExt cx="8371373" cy="623580"/>
        </a:xfrm>
      </xdr:grpSpPr>
      <xdr:pic>
        <xdr:nvPicPr>
          <xdr:cNvPr id="8" name="Imagen 9">
            <a:extLst>
              <a:ext uri="{FF2B5EF4-FFF2-40B4-BE49-F238E27FC236}">
                <a16:creationId xmlns:a16="http://schemas.microsoft.com/office/drawing/2014/main" id="{4137FE70-035D-4E40-A92F-2F950A347A6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700" y="0"/>
            <a:ext cx="2441576" cy="623580"/>
          </a:xfrm>
          <a:prstGeom prst="rect">
            <a:avLst/>
          </a:prstGeom>
        </xdr:spPr>
      </xdr:pic>
      <xdr:sp macro="" textlink="">
        <xdr:nvSpPr>
          <xdr:cNvPr id="9" name="Flecha: a la derecha con bandas 10">
            <a:extLst>
              <a:ext uri="{FF2B5EF4-FFF2-40B4-BE49-F238E27FC236}">
                <a16:creationId xmlns:a16="http://schemas.microsoft.com/office/drawing/2014/main" id="{E2EA6464-D2B7-4C03-8317-46F423549843}"/>
              </a:ext>
            </a:extLst>
          </xdr:cNvPr>
          <xdr:cNvSpPr/>
        </xdr:nvSpPr>
        <xdr:spPr>
          <a:xfrm flipH="1">
            <a:off x="8125057" y="160343"/>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47.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2675423</xdr:colOff>
      <xdr:row>3</xdr:row>
      <xdr:rowOff>13980</xdr:rowOff>
    </xdr:to>
    <xdr:grpSp>
      <xdr:nvGrpSpPr>
        <xdr:cNvPr id="7" name="Grupo 6">
          <a:hlinkClick xmlns:r="http://schemas.openxmlformats.org/officeDocument/2006/relationships" r:id="rId1"/>
          <a:extLst>
            <a:ext uri="{FF2B5EF4-FFF2-40B4-BE49-F238E27FC236}">
              <a16:creationId xmlns:a16="http://schemas.microsoft.com/office/drawing/2014/main" id="{B95970A2-35CA-4FC7-8F1B-02B37A201CEF}"/>
            </a:ext>
          </a:extLst>
        </xdr:cNvPr>
        <xdr:cNvGrpSpPr/>
      </xdr:nvGrpSpPr>
      <xdr:grpSpPr>
        <a:xfrm>
          <a:off x="266700" y="0"/>
          <a:ext cx="8371373" cy="623580"/>
          <a:chOff x="266700" y="0"/>
          <a:chExt cx="8371373" cy="623580"/>
        </a:xfrm>
      </xdr:grpSpPr>
      <xdr:pic>
        <xdr:nvPicPr>
          <xdr:cNvPr id="8" name="Imagen 9">
            <a:extLst>
              <a:ext uri="{FF2B5EF4-FFF2-40B4-BE49-F238E27FC236}">
                <a16:creationId xmlns:a16="http://schemas.microsoft.com/office/drawing/2014/main" id="{B165B555-55E4-47B8-AE43-AB64EDDF19E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700" y="0"/>
            <a:ext cx="2441576" cy="623580"/>
          </a:xfrm>
          <a:prstGeom prst="rect">
            <a:avLst/>
          </a:prstGeom>
        </xdr:spPr>
      </xdr:pic>
      <xdr:sp macro="" textlink="">
        <xdr:nvSpPr>
          <xdr:cNvPr id="9" name="Flecha: a la derecha con bandas 10">
            <a:extLst>
              <a:ext uri="{FF2B5EF4-FFF2-40B4-BE49-F238E27FC236}">
                <a16:creationId xmlns:a16="http://schemas.microsoft.com/office/drawing/2014/main" id="{48497ABB-7E32-4778-85AD-A22B033EE08E}"/>
              </a:ext>
            </a:extLst>
          </xdr:cNvPr>
          <xdr:cNvSpPr/>
        </xdr:nvSpPr>
        <xdr:spPr>
          <a:xfrm flipH="1">
            <a:off x="8125057" y="160343"/>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48.xml><?xml version="1.0" encoding="utf-8"?>
<xdr:wsDr xmlns:xdr="http://schemas.openxmlformats.org/drawingml/2006/spreadsheetDrawing" xmlns:a="http://schemas.openxmlformats.org/drawingml/2006/main">
  <xdr:twoCellAnchor>
    <xdr:from>
      <xdr:col>1</xdr:col>
      <xdr:colOff>0</xdr:colOff>
      <xdr:row>0</xdr:row>
      <xdr:rowOff>0</xdr:rowOff>
    </xdr:from>
    <xdr:to>
      <xdr:col>15</xdr:col>
      <xdr:colOff>1094273</xdr:colOff>
      <xdr:row>3</xdr:row>
      <xdr:rowOff>13980</xdr:rowOff>
    </xdr:to>
    <xdr:grpSp>
      <xdr:nvGrpSpPr>
        <xdr:cNvPr id="13" name="Grupo 12">
          <a:hlinkClick xmlns:r="http://schemas.openxmlformats.org/officeDocument/2006/relationships" r:id="rId1"/>
          <a:extLst>
            <a:ext uri="{FF2B5EF4-FFF2-40B4-BE49-F238E27FC236}">
              <a16:creationId xmlns:a16="http://schemas.microsoft.com/office/drawing/2014/main" id="{7E455457-1160-4309-8407-6303C18AA330}"/>
            </a:ext>
          </a:extLst>
        </xdr:cNvPr>
        <xdr:cNvGrpSpPr/>
      </xdr:nvGrpSpPr>
      <xdr:grpSpPr>
        <a:xfrm>
          <a:off x="314325" y="0"/>
          <a:ext cx="11952773" cy="623580"/>
          <a:chOff x="266700" y="0"/>
          <a:chExt cx="8371373" cy="623580"/>
        </a:xfrm>
      </xdr:grpSpPr>
      <xdr:pic>
        <xdr:nvPicPr>
          <xdr:cNvPr id="14" name="Imagen 9">
            <a:extLst>
              <a:ext uri="{FF2B5EF4-FFF2-40B4-BE49-F238E27FC236}">
                <a16:creationId xmlns:a16="http://schemas.microsoft.com/office/drawing/2014/main" id="{7854604D-52E3-4DA2-BA7C-71875F1C55B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700" y="0"/>
            <a:ext cx="2441576" cy="623580"/>
          </a:xfrm>
          <a:prstGeom prst="rect">
            <a:avLst/>
          </a:prstGeom>
        </xdr:spPr>
      </xdr:pic>
      <xdr:sp macro="" textlink="">
        <xdr:nvSpPr>
          <xdr:cNvPr id="15" name="Flecha: a la derecha con bandas 10">
            <a:extLst>
              <a:ext uri="{FF2B5EF4-FFF2-40B4-BE49-F238E27FC236}">
                <a16:creationId xmlns:a16="http://schemas.microsoft.com/office/drawing/2014/main" id="{853B1347-55B8-4DD4-943E-DD62B42D3AF8}"/>
              </a:ext>
            </a:extLst>
          </xdr:cNvPr>
          <xdr:cNvSpPr/>
        </xdr:nvSpPr>
        <xdr:spPr>
          <a:xfrm flipH="1">
            <a:off x="8125057" y="160343"/>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49.xml><?xml version="1.0" encoding="utf-8"?>
<xdr:wsDr xmlns:xdr="http://schemas.openxmlformats.org/drawingml/2006/spreadsheetDrawing" xmlns:a="http://schemas.openxmlformats.org/drawingml/2006/main">
  <xdr:twoCellAnchor>
    <xdr:from>
      <xdr:col>1</xdr:col>
      <xdr:colOff>0</xdr:colOff>
      <xdr:row>0</xdr:row>
      <xdr:rowOff>0</xdr:rowOff>
    </xdr:from>
    <xdr:to>
      <xdr:col>15</xdr:col>
      <xdr:colOff>894248</xdr:colOff>
      <xdr:row>3</xdr:row>
      <xdr:rowOff>13980</xdr:rowOff>
    </xdr:to>
    <xdr:grpSp>
      <xdr:nvGrpSpPr>
        <xdr:cNvPr id="10" name="Grupo 9">
          <a:hlinkClick xmlns:r="http://schemas.openxmlformats.org/officeDocument/2006/relationships" r:id="rId1"/>
          <a:extLst>
            <a:ext uri="{FF2B5EF4-FFF2-40B4-BE49-F238E27FC236}">
              <a16:creationId xmlns:a16="http://schemas.microsoft.com/office/drawing/2014/main" id="{88101A49-34B5-4121-B6EB-041402ACCC22}"/>
            </a:ext>
          </a:extLst>
        </xdr:cNvPr>
        <xdr:cNvGrpSpPr/>
      </xdr:nvGrpSpPr>
      <xdr:grpSpPr>
        <a:xfrm>
          <a:off x="276225" y="0"/>
          <a:ext cx="11057423" cy="623580"/>
          <a:chOff x="266700" y="0"/>
          <a:chExt cx="8371373" cy="623580"/>
        </a:xfrm>
      </xdr:grpSpPr>
      <xdr:pic>
        <xdr:nvPicPr>
          <xdr:cNvPr id="11" name="Imagen 9">
            <a:extLst>
              <a:ext uri="{FF2B5EF4-FFF2-40B4-BE49-F238E27FC236}">
                <a16:creationId xmlns:a16="http://schemas.microsoft.com/office/drawing/2014/main" id="{818C27E0-51EF-4429-8390-7590B671E85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700" y="0"/>
            <a:ext cx="2441576" cy="623580"/>
          </a:xfrm>
          <a:prstGeom prst="rect">
            <a:avLst/>
          </a:prstGeom>
        </xdr:spPr>
      </xdr:pic>
      <xdr:sp macro="" textlink="">
        <xdr:nvSpPr>
          <xdr:cNvPr id="12" name="Flecha: a la derecha con bandas 10">
            <a:extLst>
              <a:ext uri="{FF2B5EF4-FFF2-40B4-BE49-F238E27FC236}">
                <a16:creationId xmlns:a16="http://schemas.microsoft.com/office/drawing/2014/main" id="{411B415A-31B6-48CE-B416-BAEE22FD1D8E}"/>
              </a:ext>
            </a:extLst>
          </xdr:cNvPr>
          <xdr:cNvSpPr/>
        </xdr:nvSpPr>
        <xdr:spPr>
          <a:xfrm flipH="1">
            <a:off x="8125057" y="160343"/>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800100</xdr:colOff>
      <xdr:row>3</xdr:row>
      <xdr:rowOff>34711</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0D00-000008000000}"/>
            </a:ext>
          </a:extLst>
        </xdr:cNvPr>
        <xdr:cNvGrpSpPr/>
      </xdr:nvGrpSpPr>
      <xdr:grpSpPr>
        <a:xfrm>
          <a:off x="238125" y="0"/>
          <a:ext cx="8820150" cy="558586"/>
          <a:chOff x="238125" y="0"/>
          <a:chExt cx="8801100" cy="625261"/>
        </a:xfrm>
      </xdr:grpSpPr>
      <xdr:pic>
        <xdr:nvPicPr>
          <xdr:cNvPr id="9" name="Imagen 8">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0D00-00000A000000}"/>
              </a:ext>
            </a:extLst>
          </xdr:cNvPr>
          <xdr:cNvSpPr/>
        </xdr:nvSpPr>
        <xdr:spPr>
          <a:xfrm flipH="1">
            <a:off x="8524875"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5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1360973</xdr:colOff>
      <xdr:row>3</xdr:row>
      <xdr:rowOff>13980</xdr:rowOff>
    </xdr:to>
    <xdr:grpSp>
      <xdr:nvGrpSpPr>
        <xdr:cNvPr id="2" name="Grupo 1">
          <a:hlinkClick xmlns:r="http://schemas.openxmlformats.org/officeDocument/2006/relationships" r:id="rId1"/>
          <a:extLst>
            <a:ext uri="{FF2B5EF4-FFF2-40B4-BE49-F238E27FC236}">
              <a16:creationId xmlns:a16="http://schemas.microsoft.com/office/drawing/2014/main" id="{5B614054-FBED-4921-A930-350A77A47955}"/>
            </a:ext>
          </a:extLst>
        </xdr:cNvPr>
        <xdr:cNvGrpSpPr/>
      </xdr:nvGrpSpPr>
      <xdr:grpSpPr>
        <a:xfrm>
          <a:off x="276225" y="0"/>
          <a:ext cx="6723548" cy="623580"/>
          <a:chOff x="276225" y="0"/>
          <a:chExt cx="6723548" cy="623580"/>
        </a:xfrm>
      </xdr:grpSpPr>
      <xdr:pic>
        <xdr:nvPicPr>
          <xdr:cNvPr id="8" name="Imagen 9">
            <a:extLst>
              <a:ext uri="{FF2B5EF4-FFF2-40B4-BE49-F238E27FC236}">
                <a16:creationId xmlns:a16="http://schemas.microsoft.com/office/drawing/2014/main" id="{9B4AC49C-F115-42B6-9923-33F758283D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76225" y="0"/>
            <a:ext cx="2441576" cy="623580"/>
          </a:xfrm>
          <a:prstGeom prst="rect">
            <a:avLst/>
          </a:prstGeom>
        </xdr:spPr>
      </xdr:pic>
      <xdr:sp macro="" textlink="">
        <xdr:nvSpPr>
          <xdr:cNvPr id="9" name="Flecha: a la derecha con bandas 10">
            <a:extLst>
              <a:ext uri="{FF2B5EF4-FFF2-40B4-BE49-F238E27FC236}">
                <a16:creationId xmlns:a16="http://schemas.microsoft.com/office/drawing/2014/main" id="{4E9338CA-8468-4352-94B4-F2A5EA0FFB5B}"/>
              </a:ext>
            </a:extLst>
          </xdr:cNvPr>
          <xdr:cNvSpPr/>
        </xdr:nvSpPr>
        <xdr:spPr>
          <a:xfrm flipH="1">
            <a:off x="6486757" y="169868"/>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51.xml><?xml version="1.0" encoding="utf-8"?>
<xdr:wsDr xmlns:xdr="http://schemas.openxmlformats.org/drawingml/2006/spreadsheetDrawing" xmlns:a="http://schemas.openxmlformats.org/drawingml/2006/main">
  <xdr:twoCellAnchor>
    <xdr:from>
      <xdr:col>1</xdr:col>
      <xdr:colOff>78440</xdr:colOff>
      <xdr:row>5</xdr:row>
      <xdr:rowOff>179855</xdr:rowOff>
    </xdr:from>
    <xdr:to>
      <xdr:col>10</xdr:col>
      <xdr:colOff>859491</xdr:colOff>
      <xdr:row>26</xdr:row>
      <xdr:rowOff>224118</xdr:rowOff>
    </xdr:to>
    <xdr:graphicFrame macro="">
      <xdr:nvGraphicFramePr>
        <xdr:cNvPr id="7" name="Gráfico 6">
          <a:extLst>
            <a:ext uri="{FF2B5EF4-FFF2-40B4-BE49-F238E27FC236}">
              <a16:creationId xmlns:a16="http://schemas.microsoft.com/office/drawing/2014/main" id="{00000000-0008-0000-8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10</xdr:col>
      <xdr:colOff>793955</xdr:colOff>
      <xdr:row>3</xdr:row>
      <xdr:rowOff>33030</xdr:rowOff>
    </xdr:to>
    <xdr:grpSp>
      <xdr:nvGrpSpPr>
        <xdr:cNvPr id="11" name="Grupo 10">
          <a:hlinkClick xmlns:r="http://schemas.openxmlformats.org/officeDocument/2006/relationships" r:id="rId2"/>
          <a:extLst>
            <a:ext uri="{FF2B5EF4-FFF2-40B4-BE49-F238E27FC236}">
              <a16:creationId xmlns:a16="http://schemas.microsoft.com/office/drawing/2014/main" id="{97F8CEB4-1EB0-462F-87E8-6E5767E2CCC0}"/>
            </a:ext>
          </a:extLst>
        </xdr:cNvPr>
        <xdr:cNvGrpSpPr/>
      </xdr:nvGrpSpPr>
      <xdr:grpSpPr>
        <a:xfrm>
          <a:off x="238125" y="0"/>
          <a:ext cx="9795080" cy="623580"/>
          <a:chOff x="238125" y="0"/>
          <a:chExt cx="9795080" cy="623580"/>
        </a:xfrm>
      </xdr:grpSpPr>
      <xdr:pic>
        <xdr:nvPicPr>
          <xdr:cNvPr id="12" name="Imagen 9">
            <a:extLst>
              <a:ext uri="{FF2B5EF4-FFF2-40B4-BE49-F238E27FC236}">
                <a16:creationId xmlns:a16="http://schemas.microsoft.com/office/drawing/2014/main" id="{4B81D2C9-0293-47C6-A1AD-81F2A0FEDE1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1576" cy="623580"/>
          </a:xfrm>
          <a:prstGeom prst="rect">
            <a:avLst/>
          </a:prstGeom>
        </xdr:spPr>
      </xdr:pic>
      <xdr:sp macro="" textlink="">
        <xdr:nvSpPr>
          <xdr:cNvPr id="13" name="Flecha: a la derecha con bandas 10">
            <a:extLst>
              <a:ext uri="{FF2B5EF4-FFF2-40B4-BE49-F238E27FC236}">
                <a16:creationId xmlns:a16="http://schemas.microsoft.com/office/drawing/2014/main" id="{F8831535-6A6B-4944-8F56-1B1A52958F19}"/>
              </a:ext>
            </a:extLst>
          </xdr:cNvPr>
          <xdr:cNvSpPr/>
        </xdr:nvSpPr>
        <xdr:spPr>
          <a:xfrm flipH="1">
            <a:off x="9520189" y="151939"/>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52.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1303823</xdr:colOff>
      <xdr:row>3</xdr:row>
      <xdr:rowOff>13980</xdr:rowOff>
    </xdr:to>
    <xdr:grpSp>
      <xdr:nvGrpSpPr>
        <xdr:cNvPr id="2" name="Grupo 1">
          <a:hlinkClick xmlns:r="http://schemas.openxmlformats.org/officeDocument/2006/relationships" r:id="rId1"/>
          <a:extLst>
            <a:ext uri="{FF2B5EF4-FFF2-40B4-BE49-F238E27FC236}">
              <a16:creationId xmlns:a16="http://schemas.microsoft.com/office/drawing/2014/main" id="{42050052-83D5-4AF9-855F-82B04F40DE88}"/>
            </a:ext>
          </a:extLst>
        </xdr:cNvPr>
        <xdr:cNvGrpSpPr/>
      </xdr:nvGrpSpPr>
      <xdr:grpSpPr>
        <a:xfrm>
          <a:off x="219075" y="0"/>
          <a:ext cx="7266473" cy="623580"/>
          <a:chOff x="219075" y="0"/>
          <a:chExt cx="7266473" cy="623580"/>
        </a:xfrm>
      </xdr:grpSpPr>
      <xdr:pic>
        <xdr:nvPicPr>
          <xdr:cNvPr id="8" name="Imagen 9">
            <a:extLst>
              <a:ext uri="{FF2B5EF4-FFF2-40B4-BE49-F238E27FC236}">
                <a16:creationId xmlns:a16="http://schemas.microsoft.com/office/drawing/2014/main" id="{D12A218A-5E36-4F1A-BC57-337601AB02D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9075" y="0"/>
            <a:ext cx="2441576" cy="623580"/>
          </a:xfrm>
          <a:prstGeom prst="rect">
            <a:avLst/>
          </a:prstGeom>
        </xdr:spPr>
      </xdr:pic>
      <xdr:sp macro="" textlink="">
        <xdr:nvSpPr>
          <xdr:cNvPr id="9" name="Flecha: a la derecha con bandas 10">
            <a:extLst>
              <a:ext uri="{FF2B5EF4-FFF2-40B4-BE49-F238E27FC236}">
                <a16:creationId xmlns:a16="http://schemas.microsoft.com/office/drawing/2014/main" id="{2BF12496-1695-4D1D-824A-D2AB93DF0D73}"/>
              </a:ext>
            </a:extLst>
          </xdr:cNvPr>
          <xdr:cNvSpPr/>
        </xdr:nvSpPr>
        <xdr:spPr>
          <a:xfrm flipH="1">
            <a:off x="6972532" y="160343"/>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53.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1360973</xdr:colOff>
      <xdr:row>3</xdr:row>
      <xdr:rowOff>13980</xdr:rowOff>
    </xdr:to>
    <xdr:grpSp>
      <xdr:nvGrpSpPr>
        <xdr:cNvPr id="7" name="Grupo 6">
          <a:hlinkClick xmlns:r="http://schemas.openxmlformats.org/officeDocument/2006/relationships" r:id="rId1"/>
          <a:extLst>
            <a:ext uri="{FF2B5EF4-FFF2-40B4-BE49-F238E27FC236}">
              <a16:creationId xmlns:a16="http://schemas.microsoft.com/office/drawing/2014/main" id="{11454B97-7764-486A-BEB7-ECE1E843916E}"/>
            </a:ext>
          </a:extLst>
        </xdr:cNvPr>
        <xdr:cNvGrpSpPr/>
      </xdr:nvGrpSpPr>
      <xdr:grpSpPr>
        <a:xfrm>
          <a:off x="276225" y="0"/>
          <a:ext cx="6723548" cy="623580"/>
          <a:chOff x="276225" y="0"/>
          <a:chExt cx="6723548" cy="623580"/>
        </a:xfrm>
      </xdr:grpSpPr>
      <xdr:pic>
        <xdr:nvPicPr>
          <xdr:cNvPr id="8" name="Imagen 9">
            <a:extLst>
              <a:ext uri="{FF2B5EF4-FFF2-40B4-BE49-F238E27FC236}">
                <a16:creationId xmlns:a16="http://schemas.microsoft.com/office/drawing/2014/main" id="{F4990CEE-AA3C-45E8-ADDF-00A2F2DE2BD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76225" y="0"/>
            <a:ext cx="2441576" cy="623580"/>
          </a:xfrm>
          <a:prstGeom prst="rect">
            <a:avLst/>
          </a:prstGeom>
        </xdr:spPr>
      </xdr:pic>
      <xdr:sp macro="" textlink="">
        <xdr:nvSpPr>
          <xdr:cNvPr id="9" name="Flecha: a la derecha con bandas 10">
            <a:extLst>
              <a:ext uri="{FF2B5EF4-FFF2-40B4-BE49-F238E27FC236}">
                <a16:creationId xmlns:a16="http://schemas.microsoft.com/office/drawing/2014/main" id="{875F8194-A247-40F5-B4A1-212F23B43405}"/>
              </a:ext>
            </a:extLst>
          </xdr:cNvPr>
          <xdr:cNvSpPr/>
        </xdr:nvSpPr>
        <xdr:spPr>
          <a:xfrm flipH="1">
            <a:off x="6486757" y="169868"/>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54.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1132373</xdr:colOff>
      <xdr:row>3</xdr:row>
      <xdr:rowOff>13980</xdr:rowOff>
    </xdr:to>
    <xdr:grpSp>
      <xdr:nvGrpSpPr>
        <xdr:cNvPr id="10" name="Grupo 9">
          <a:hlinkClick xmlns:r="http://schemas.openxmlformats.org/officeDocument/2006/relationships" r:id="rId1"/>
          <a:extLst>
            <a:ext uri="{FF2B5EF4-FFF2-40B4-BE49-F238E27FC236}">
              <a16:creationId xmlns:a16="http://schemas.microsoft.com/office/drawing/2014/main" id="{2954E037-CAF0-495E-811C-634F81E46C41}"/>
            </a:ext>
          </a:extLst>
        </xdr:cNvPr>
        <xdr:cNvGrpSpPr/>
      </xdr:nvGrpSpPr>
      <xdr:grpSpPr>
        <a:xfrm>
          <a:off x="180975" y="0"/>
          <a:ext cx="6228248" cy="623580"/>
          <a:chOff x="180975" y="0"/>
          <a:chExt cx="6228248" cy="623580"/>
        </a:xfrm>
      </xdr:grpSpPr>
      <xdr:pic>
        <xdr:nvPicPr>
          <xdr:cNvPr id="8" name="Imagen 9">
            <a:extLst>
              <a:ext uri="{FF2B5EF4-FFF2-40B4-BE49-F238E27FC236}">
                <a16:creationId xmlns:a16="http://schemas.microsoft.com/office/drawing/2014/main" id="{BCFA3BD9-FFC1-4893-B2A4-8AEB07EEBAE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0975" y="0"/>
            <a:ext cx="2441576" cy="623580"/>
          </a:xfrm>
          <a:prstGeom prst="rect">
            <a:avLst/>
          </a:prstGeom>
        </xdr:spPr>
      </xdr:pic>
      <xdr:sp macro="" textlink="">
        <xdr:nvSpPr>
          <xdr:cNvPr id="9" name="Flecha: a la derecha con bandas 10">
            <a:extLst>
              <a:ext uri="{FF2B5EF4-FFF2-40B4-BE49-F238E27FC236}">
                <a16:creationId xmlns:a16="http://schemas.microsoft.com/office/drawing/2014/main" id="{F7C223AC-4CE7-479B-88BA-22FE3B2D1947}"/>
              </a:ext>
            </a:extLst>
          </xdr:cNvPr>
          <xdr:cNvSpPr/>
        </xdr:nvSpPr>
        <xdr:spPr>
          <a:xfrm flipH="1">
            <a:off x="5896207" y="169868"/>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55.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3</xdr:row>
      <xdr:rowOff>13980</xdr:rowOff>
    </xdr:to>
    <xdr:grpSp>
      <xdr:nvGrpSpPr>
        <xdr:cNvPr id="13" name="Grupo 12">
          <a:hlinkClick xmlns:r="http://schemas.openxmlformats.org/officeDocument/2006/relationships" r:id="rId1"/>
          <a:extLst>
            <a:ext uri="{FF2B5EF4-FFF2-40B4-BE49-F238E27FC236}">
              <a16:creationId xmlns:a16="http://schemas.microsoft.com/office/drawing/2014/main" id="{38418FB4-DD86-4F60-B3E7-29B6845EF2C3}"/>
            </a:ext>
          </a:extLst>
        </xdr:cNvPr>
        <xdr:cNvGrpSpPr/>
      </xdr:nvGrpSpPr>
      <xdr:grpSpPr>
        <a:xfrm>
          <a:off x="180975" y="0"/>
          <a:ext cx="5905500" cy="623580"/>
          <a:chOff x="180975" y="0"/>
          <a:chExt cx="6256823" cy="623580"/>
        </a:xfrm>
      </xdr:grpSpPr>
      <xdr:pic>
        <xdr:nvPicPr>
          <xdr:cNvPr id="11" name="Imagen 9">
            <a:extLst>
              <a:ext uri="{FF2B5EF4-FFF2-40B4-BE49-F238E27FC236}">
                <a16:creationId xmlns:a16="http://schemas.microsoft.com/office/drawing/2014/main" id="{C7497F79-D113-4064-B520-E5592D5C95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0975" y="0"/>
            <a:ext cx="2441576" cy="623580"/>
          </a:xfrm>
          <a:prstGeom prst="rect">
            <a:avLst/>
          </a:prstGeom>
        </xdr:spPr>
      </xdr:pic>
      <xdr:sp macro="" textlink="">
        <xdr:nvSpPr>
          <xdr:cNvPr id="12" name="Flecha: a la derecha con bandas 10">
            <a:extLst>
              <a:ext uri="{FF2B5EF4-FFF2-40B4-BE49-F238E27FC236}">
                <a16:creationId xmlns:a16="http://schemas.microsoft.com/office/drawing/2014/main" id="{7963FF8C-AB84-44B3-8BC1-40B1C69CDF5F}"/>
              </a:ext>
            </a:extLst>
          </xdr:cNvPr>
          <xdr:cNvSpPr/>
        </xdr:nvSpPr>
        <xdr:spPr>
          <a:xfrm flipH="1">
            <a:off x="5924782" y="169868"/>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56.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3</xdr:row>
      <xdr:rowOff>13980</xdr:rowOff>
    </xdr:to>
    <xdr:grpSp>
      <xdr:nvGrpSpPr>
        <xdr:cNvPr id="10" name="Grupo 9">
          <a:hlinkClick xmlns:r="http://schemas.openxmlformats.org/officeDocument/2006/relationships" r:id="rId1"/>
          <a:extLst>
            <a:ext uri="{FF2B5EF4-FFF2-40B4-BE49-F238E27FC236}">
              <a16:creationId xmlns:a16="http://schemas.microsoft.com/office/drawing/2014/main" id="{20B09954-2F17-4B67-ACB2-0ABFA61C2A31}"/>
            </a:ext>
          </a:extLst>
        </xdr:cNvPr>
        <xdr:cNvGrpSpPr/>
      </xdr:nvGrpSpPr>
      <xdr:grpSpPr>
        <a:xfrm>
          <a:off x="180975" y="0"/>
          <a:ext cx="5353050" cy="623580"/>
          <a:chOff x="180975" y="0"/>
          <a:chExt cx="6256823" cy="623580"/>
        </a:xfrm>
      </xdr:grpSpPr>
      <xdr:pic>
        <xdr:nvPicPr>
          <xdr:cNvPr id="11" name="Imagen 9">
            <a:extLst>
              <a:ext uri="{FF2B5EF4-FFF2-40B4-BE49-F238E27FC236}">
                <a16:creationId xmlns:a16="http://schemas.microsoft.com/office/drawing/2014/main" id="{C3F2E576-3DF3-45BB-A688-D5A945350EB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0975" y="0"/>
            <a:ext cx="2441576" cy="623580"/>
          </a:xfrm>
          <a:prstGeom prst="rect">
            <a:avLst/>
          </a:prstGeom>
        </xdr:spPr>
      </xdr:pic>
      <xdr:sp macro="" textlink="">
        <xdr:nvSpPr>
          <xdr:cNvPr id="12" name="Flecha: a la derecha con bandas 10">
            <a:extLst>
              <a:ext uri="{FF2B5EF4-FFF2-40B4-BE49-F238E27FC236}">
                <a16:creationId xmlns:a16="http://schemas.microsoft.com/office/drawing/2014/main" id="{B4967670-0369-43CB-B158-7D9EAB27CB1D}"/>
              </a:ext>
            </a:extLst>
          </xdr:cNvPr>
          <xdr:cNvSpPr/>
        </xdr:nvSpPr>
        <xdr:spPr>
          <a:xfrm flipH="1">
            <a:off x="5924782" y="169868"/>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57.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1160948</xdr:colOff>
      <xdr:row>3</xdr:row>
      <xdr:rowOff>13980</xdr:rowOff>
    </xdr:to>
    <xdr:grpSp>
      <xdr:nvGrpSpPr>
        <xdr:cNvPr id="7" name="Grupo 6">
          <a:hlinkClick xmlns:r="http://schemas.openxmlformats.org/officeDocument/2006/relationships" r:id="rId1"/>
          <a:extLst>
            <a:ext uri="{FF2B5EF4-FFF2-40B4-BE49-F238E27FC236}">
              <a16:creationId xmlns:a16="http://schemas.microsoft.com/office/drawing/2014/main" id="{8F396379-9B1E-4514-8E8A-706CED712FA5}"/>
            </a:ext>
          </a:extLst>
        </xdr:cNvPr>
        <xdr:cNvGrpSpPr/>
      </xdr:nvGrpSpPr>
      <xdr:grpSpPr>
        <a:xfrm>
          <a:off x="182217" y="0"/>
          <a:ext cx="6263035" cy="618610"/>
          <a:chOff x="180975" y="0"/>
          <a:chExt cx="6256823" cy="623580"/>
        </a:xfrm>
      </xdr:grpSpPr>
      <xdr:pic>
        <xdr:nvPicPr>
          <xdr:cNvPr id="8" name="Imagen 9">
            <a:extLst>
              <a:ext uri="{FF2B5EF4-FFF2-40B4-BE49-F238E27FC236}">
                <a16:creationId xmlns:a16="http://schemas.microsoft.com/office/drawing/2014/main" id="{FFD4EA65-B084-4664-91CB-34BAA6E1120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0975" y="0"/>
            <a:ext cx="2441576" cy="623580"/>
          </a:xfrm>
          <a:prstGeom prst="rect">
            <a:avLst/>
          </a:prstGeom>
        </xdr:spPr>
      </xdr:pic>
      <xdr:sp macro="" textlink="">
        <xdr:nvSpPr>
          <xdr:cNvPr id="9" name="Flecha: a la derecha con bandas 10">
            <a:extLst>
              <a:ext uri="{FF2B5EF4-FFF2-40B4-BE49-F238E27FC236}">
                <a16:creationId xmlns:a16="http://schemas.microsoft.com/office/drawing/2014/main" id="{3C8C3DA4-9B14-47ED-AF1A-F0404DDA2B92}"/>
              </a:ext>
            </a:extLst>
          </xdr:cNvPr>
          <xdr:cNvSpPr/>
        </xdr:nvSpPr>
        <xdr:spPr>
          <a:xfrm flipH="1">
            <a:off x="5924782" y="169868"/>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58.xml><?xml version="1.0" encoding="utf-8"?>
<xdr:wsDr xmlns:xdr="http://schemas.openxmlformats.org/drawingml/2006/spreadsheetDrawing" xmlns:a="http://schemas.openxmlformats.org/drawingml/2006/main">
  <xdr:twoCellAnchor>
    <xdr:from>
      <xdr:col>1</xdr:col>
      <xdr:colOff>78440</xdr:colOff>
      <xdr:row>5</xdr:row>
      <xdr:rowOff>179855</xdr:rowOff>
    </xdr:from>
    <xdr:to>
      <xdr:col>10</xdr:col>
      <xdr:colOff>859491</xdr:colOff>
      <xdr:row>26</xdr:row>
      <xdr:rowOff>224118</xdr:rowOff>
    </xdr:to>
    <xdr:graphicFrame macro="">
      <xdr:nvGraphicFramePr>
        <xdr:cNvPr id="7" name="Gráfico 6">
          <a:extLst>
            <a:ext uri="{FF2B5EF4-FFF2-40B4-BE49-F238E27FC236}">
              <a16:creationId xmlns:a16="http://schemas.microsoft.com/office/drawing/2014/main" id="{00000000-0008-0000-9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10</xdr:col>
      <xdr:colOff>793955</xdr:colOff>
      <xdr:row>3</xdr:row>
      <xdr:rowOff>33030</xdr:rowOff>
    </xdr:to>
    <xdr:grpSp>
      <xdr:nvGrpSpPr>
        <xdr:cNvPr id="8" name="Grupo 7">
          <a:hlinkClick xmlns:r="http://schemas.openxmlformats.org/officeDocument/2006/relationships" r:id="rId2"/>
          <a:extLst>
            <a:ext uri="{FF2B5EF4-FFF2-40B4-BE49-F238E27FC236}">
              <a16:creationId xmlns:a16="http://schemas.microsoft.com/office/drawing/2014/main" id="{5A9E3E11-C8EF-4871-B7CE-F6CAFD02F765}"/>
            </a:ext>
          </a:extLst>
        </xdr:cNvPr>
        <xdr:cNvGrpSpPr/>
      </xdr:nvGrpSpPr>
      <xdr:grpSpPr>
        <a:xfrm>
          <a:off x="238125" y="0"/>
          <a:ext cx="9795080" cy="623580"/>
          <a:chOff x="238125" y="0"/>
          <a:chExt cx="9795080" cy="623580"/>
        </a:xfrm>
      </xdr:grpSpPr>
      <xdr:pic>
        <xdr:nvPicPr>
          <xdr:cNvPr id="9" name="Imagen 9">
            <a:extLst>
              <a:ext uri="{FF2B5EF4-FFF2-40B4-BE49-F238E27FC236}">
                <a16:creationId xmlns:a16="http://schemas.microsoft.com/office/drawing/2014/main" id="{DD682036-F378-4C6A-826E-6357B5CDFB9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1576" cy="623580"/>
          </a:xfrm>
          <a:prstGeom prst="rect">
            <a:avLst/>
          </a:prstGeom>
        </xdr:spPr>
      </xdr:pic>
      <xdr:sp macro="" textlink="">
        <xdr:nvSpPr>
          <xdr:cNvPr id="10" name="Flecha: a la derecha con bandas 10">
            <a:extLst>
              <a:ext uri="{FF2B5EF4-FFF2-40B4-BE49-F238E27FC236}">
                <a16:creationId xmlns:a16="http://schemas.microsoft.com/office/drawing/2014/main" id="{08AB4479-2B70-4EAE-87F7-E3A9BFA1F6EE}"/>
              </a:ext>
            </a:extLst>
          </xdr:cNvPr>
          <xdr:cNvSpPr/>
        </xdr:nvSpPr>
        <xdr:spPr>
          <a:xfrm flipH="1">
            <a:off x="9520189" y="151939"/>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59.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1351448</xdr:colOff>
      <xdr:row>3</xdr:row>
      <xdr:rowOff>13980</xdr:rowOff>
    </xdr:to>
    <xdr:grpSp>
      <xdr:nvGrpSpPr>
        <xdr:cNvPr id="10" name="Grupo 9">
          <a:hlinkClick xmlns:r="http://schemas.openxmlformats.org/officeDocument/2006/relationships" r:id="rId1"/>
          <a:extLst>
            <a:ext uri="{FF2B5EF4-FFF2-40B4-BE49-F238E27FC236}">
              <a16:creationId xmlns:a16="http://schemas.microsoft.com/office/drawing/2014/main" id="{7ABE8A4B-FB98-4A5B-B565-3BD4359F5D74}"/>
            </a:ext>
          </a:extLst>
        </xdr:cNvPr>
        <xdr:cNvGrpSpPr/>
      </xdr:nvGrpSpPr>
      <xdr:grpSpPr>
        <a:xfrm>
          <a:off x="180975" y="0"/>
          <a:ext cx="8809523" cy="623580"/>
          <a:chOff x="180975" y="0"/>
          <a:chExt cx="8809523" cy="623580"/>
        </a:xfrm>
      </xdr:grpSpPr>
      <xdr:pic>
        <xdr:nvPicPr>
          <xdr:cNvPr id="8" name="Imagen 7">
            <a:extLst>
              <a:ext uri="{FF2B5EF4-FFF2-40B4-BE49-F238E27FC236}">
                <a16:creationId xmlns:a16="http://schemas.microsoft.com/office/drawing/2014/main" id="{00BD6A7D-3924-47F7-8F89-68376BC7F8A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0975" y="0"/>
            <a:ext cx="2441576" cy="623580"/>
          </a:xfrm>
          <a:prstGeom prst="rect">
            <a:avLst/>
          </a:prstGeom>
        </xdr:spPr>
      </xdr:pic>
      <xdr:sp macro="" textlink="">
        <xdr:nvSpPr>
          <xdr:cNvPr id="9" name="Flecha: a la derecha con bandas 8">
            <a:extLst>
              <a:ext uri="{FF2B5EF4-FFF2-40B4-BE49-F238E27FC236}">
                <a16:creationId xmlns:a16="http://schemas.microsoft.com/office/drawing/2014/main" id="{0FD288D4-2907-46F6-A898-30E3960CDB6B}"/>
              </a:ext>
            </a:extLst>
          </xdr:cNvPr>
          <xdr:cNvSpPr/>
        </xdr:nvSpPr>
        <xdr:spPr>
          <a:xfrm flipH="1">
            <a:off x="8477482" y="179393"/>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6.xml><?xml version="1.0" encoding="utf-8"?>
<xdr:wsDr xmlns:xdr="http://schemas.openxmlformats.org/drawingml/2006/spreadsheetDrawing" xmlns:a="http://schemas.openxmlformats.org/drawingml/2006/main">
  <xdr:twoCellAnchor editAs="absolute">
    <xdr:from>
      <xdr:col>1</xdr:col>
      <xdr:colOff>0</xdr:colOff>
      <xdr:row>0</xdr:row>
      <xdr:rowOff>0</xdr:rowOff>
    </xdr:from>
    <xdr:to>
      <xdr:col>3</xdr:col>
      <xdr:colOff>1095375</xdr:colOff>
      <xdr:row>2</xdr:row>
      <xdr:rowOff>329986</xdr:rowOff>
    </xdr:to>
    <xdr:grpSp>
      <xdr:nvGrpSpPr>
        <xdr:cNvPr id="9" name="Grupo 8">
          <a:hlinkClick xmlns:r="http://schemas.openxmlformats.org/officeDocument/2006/relationships" r:id="rId1"/>
          <a:extLst>
            <a:ext uri="{FF2B5EF4-FFF2-40B4-BE49-F238E27FC236}">
              <a16:creationId xmlns:a16="http://schemas.microsoft.com/office/drawing/2014/main" id="{00000000-0008-0000-0E00-000009000000}"/>
            </a:ext>
          </a:extLst>
        </xdr:cNvPr>
        <xdr:cNvGrpSpPr/>
      </xdr:nvGrpSpPr>
      <xdr:grpSpPr>
        <a:xfrm>
          <a:off x="238125" y="0"/>
          <a:ext cx="5153025" cy="625261"/>
          <a:chOff x="285750" y="200025"/>
          <a:chExt cx="6810375" cy="625261"/>
        </a:xfrm>
      </xdr:grpSpPr>
      <xdr:pic>
        <xdr:nvPicPr>
          <xdr:cNvPr id="13" name="Imagen 12">
            <a:extLst>
              <a:ext uri="{FF2B5EF4-FFF2-40B4-BE49-F238E27FC236}">
                <a16:creationId xmlns:a16="http://schemas.microsoft.com/office/drawing/2014/main" id="{00000000-0008-0000-0E00-00000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14" name="Flecha: a la derecha con bandas 13">
            <a:extLst>
              <a:ext uri="{FF2B5EF4-FFF2-40B4-BE49-F238E27FC236}">
                <a16:creationId xmlns:a16="http://schemas.microsoft.com/office/drawing/2014/main" id="{00000000-0008-0000-0E00-00000E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60.xml><?xml version="1.0" encoding="utf-8"?>
<xdr:wsDr xmlns:xdr="http://schemas.openxmlformats.org/drawingml/2006/spreadsheetDrawing" xmlns:a="http://schemas.openxmlformats.org/drawingml/2006/main">
  <xdr:twoCellAnchor editAs="oneCell">
    <xdr:from>
      <xdr:col>12</xdr:col>
      <xdr:colOff>564225</xdr:colOff>
      <xdr:row>4</xdr:row>
      <xdr:rowOff>49875</xdr:rowOff>
    </xdr:from>
    <xdr:to>
      <xdr:col>12</xdr:col>
      <xdr:colOff>0</xdr:colOff>
      <xdr:row>4</xdr:row>
      <xdr:rowOff>180975</xdr:rowOff>
    </xdr:to>
    <xdr:pic>
      <xdr:nvPicPr>
        <xdr:cNvPr id="2" name="Graphic 27" descr="Open Book">
          <a:extLst>
            <a:ext uri="{FF2B5EF4-FFF2-40B4-BE49-F238E27FC236}">
              <a16:creationId xmlns:a16="http://schemas.microsoft.com/office/drawing/2014/main" id="{00000000-0008-0000-B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xmlns="" r:embed="rId2"/>
            </a:ext>
          </a:extLst>
        </a:blip>
        <a:stretch>
          <a:fillRect/>
        </a:stretch>
      </xdr:blipFill>
      <xdr:spPr>
        <a:xfrm>
          <a:off x="7572375" y="1392900"/>
          <a:ext cx="0" cy="131100"/>
        </a:xfrm>
        <a:prstGeom prst="rect">
          <a:avLst/>
        </a:prstGeom>
      </xdr:spPr>
    </xdr:pic>
    <xdr:clientData/>
  </xdr:twoCellAnchor>
  <xdr:twoCellAnchor>
    <xdr:from>
      <xdr:col>1</xdr:col>
      <xdr:colOff>142875</xdr:colOff>
      <xdr:row>5</xdr:row>
      <xdr:rowOff>123824</xdr:rowOff>
    </xdr:from>
    <xdr:to>
      <xdr:col>10</xdr:col>
      <xdr:colOff>847725</xdr:colOff>
      <xdr:row>26</xdr:row>
      <xdr:rowOff>85724</xdr:rowOff>
    </xdr:to>
    <xdr:graphicFrame macro="">
      <xdr:nvGraphicFramePr>
        <xdr:cNvPr id="9" name="Gráfico 8">
          <a:extLst>
            <a:ext uri="{FF2B5EF4-FFF2-40B4-BE49-F238E27FC236}">
              <a16:creationId xmlns:a16="http://schemas.microsoft.com/office/drawing/2014/main" id="{00000000-0008-0000-B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0</xdr:row>
      <xdr:rowOff>0</xdr:rowOff>
    </xdr:from>
    <xdr:to>
      <xdr:col>10</xdr:col>
      <xdr:colOff>793955</xdr:colOff>
      <xdr:row>3</xdr:row>
      <xdr:rowOff>33030</xdr:rowOff>
    </xdr:to>
    <xdr:grpSp>
      <xdr:nvGrpSpPr>
        <xdr:cNvPr id="28" name="Grupo 27">
          <a:hlinkClick xmlns:r="http://schemas.openxmlformats.org/officeDocument/2006/relationships" r:id="rId4"/>
          <a:extLst>
            <a:ext uri="{FF2B5EF4-FFF2-40B4-BE49-F238E27FC236}">
              <a16:creationId xmlns:a16="http://schemas.microsoft.com/office/drawing/2014/main" id="{104DF824-1A34-44C1-BD31-FB5A3963303A}"/>
            </a:ext>
          </a:extLst>
        </xdr:cNvPr>
        <xdr:cNvGrpSpPr/>
      </xdr:nvGrpSpPr>
      <xdr:grpSpPr>
        <a:xfrm>
          <a:off x="238125" y="0"/>
          <a:ext cx="9795080" cy="623580"/>
          <a:chOff x="238125" y="0"/>
          <a:chExt cx="9795080" cy="623580"/>
        </a:xfrm>
      </xdr:grpSpPr>
      <xdr:pic>
        <xdr:nvPicPr>
          <xdr:cNvPr id="29" name="Imagen 9">
            <a:extLst>
              <a:ext uri="{FF2B5EF4-FFF2-40B4-BE49-F238E27FC236}">
                <a16:creationId xmlns:a16="http://schemas.microsoft.com/office/drawing/2014/main" id="{37D8D16B-C154-4551-AD66-43035C229CB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38125" y="0"/>
            <a:ext cx="2441576" cy="623580"/>
          </a:xfrm>
          <a:prstGeom prst="rect">
            <a:avLst/>
          </a:prstGeom>
        </xdr:spPr>
      </xdr:pic>
      <xdr:sp macro="" textlink="">
        <xdr:nvSpPr>
          <xdr:cNvPr id="30" name="Flecha: a la derecha con bandas 10">
            <a:extLst>
              <a:ext uri="{FF2B5EF4-FFF2-40B4-BE49-F238E27FC236}">
                <a16:creationId xmlns:a16="http://schemas.microsoft.com/office/drawing/2014/main" id="{2F2AC35D-6DDC-4EDE-AA9B-B2CE3803BE71}"/>
              </a:ext>
            </a:extLst>
          </xdr:cNvPr>
          <xdr:cNvSpPr/>
        </xdr:nvSpPr>
        <xdr:spPr>
          <a:xfrm flipH="1">
            <a:off x="9520189" y="151939"/>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61.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1303823</xdr:colOff>
      <xdr:row>3</xdr:row>
      <xdr:rowOff>23505</xdr:rowOff>
    </xdr:to>
    <xdr:grpSp>
      <xdr:nvGrpSpPr>
        <xdr:cNvPr id="19" name="Grupo 18">
          <a:hlinkClick xmlns:r="http://schemas.openxmlformats.org/officeDocument/2006/relationships" r:id="rId1"/>
          <a:extLst>
            <a:ext uri="{FF2B5EF4-FFF2-40B4-BE49-F238E27FC236}">
              <a16:creationId xmlns:a16="http://schemas.microsoft.com/office/drawing/2014/main" id="{E118CAB9-084C-45B4-AD47-A607FE3013F7}"/>
            </a:ext>
          </a:extLst>
        </xdr:cNvPr>
        <xdr:cNvGrpSpPr/>
      </xdr:nvGrpSpPr>
      <xdr:grpSpPr>
        <a:xfrm>
          <a:off x="180975" y="0"/>
          <a:ext cx="8809523" cy="633105"/>
          <a:chOff x="180975" y="0"/>
          <a:chExt cx="8809523" cy="623580"/>
        </a:xfrm>
      </xdr:grpSpPr>
      <xdr:pic>
        <xdr:nvPicPr>
          <xdr:cNvPr id="20" name="Imagen 19">
            <a:extLst>
              <a:ext uri="{FF2B5EF4-FFF2-40B4-BE49-F238E27FC236}">
                <a16:creationId xmlns:a16="http://schemas.microsoft.com/office/drawing/2014/main" id="{A5EB4683-E875-4C8B-8030-A6D339FC774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0975" y="0"/>
            <a:ext cx="2441576" cy="623580"/>
          </a:xfrm>
          <a:prstGeom prst="rect">
            <a:avLst/>
          </a:prstGeom>
        </xdr:spPr>
      </xdr:pic>
      <xdr:sp macro="" textlink="">
        <xdr:nvSpPr>
          <xdr:cNvPr id="21" name="Flecha: a la derecha con bandas 20">
            <a:extLst>
              <a:ext uri="{FF2B5EF4-FFF2-40B4-BE49-F238E27FC236}">
                <a16:creationId xmlns:a16="http://schemas.microsoft.com/office/drawing/2014/main" id="{DC6027C2-E719-4884-81B3-ABDC206253D0}"/>
              </a:ext>
            </a:extLst>
          </xdr:cNvPr>
          <xdr:cNvSpPr/>
        </xdr:nvSpPr>
        <xdr:spPr>
          <a:xfrm flipH="1">
            <a:off x="8477482" y="179393"/>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62.xml><?xml version="1.0" encoding="utf-8"?>
<xdr:wsDr xmlns:xdr="http://schemas.openxmlformats.org/drawingml/2006/spreadsheetDrawing" xmlns:a="http://schemas.openxmlformats.org/drawingml/2006/main">
  <xdr:twoCellAnchor editAs="oneCell">
    <xdr:from>
      <xdr:col>12</xdr:col>
      <xdr:colOff>564225</xdr:colOff>
      <xdr:row>4</xdr:row>
      <xdr:rowOff>49875</xdr:rowOff>
    </xdr:from>
    <xdr:to>
      <xdr:col>12</xdr:col>
      <xdr:colOff>0</xdr:colOff>
      <xdr:row>4</xdr:row>
      <xdr:rowOff>180975</xdr:rowOff>
    </xdr:to>
    <xdr:pic>
      <xdr:nvPicPr>
        <xdr:cNvPr id="2" name="Graphic 27" descr="Open Book">
          <a:extLst>
            <a:ext uri="{FF2B5EF4-FFF2-40B4-BE49-F238E27FC236}">
              <a16:creationId xmlns:a16="http://schemas.microsoft.com/office/drawing/2014/main" id="{00000000-0008-0000-B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xmlns="" r:embed="rId2"/>
            </a:ext>
          </a:extLst>
        </a:blip>
        <a:stretch>
          <a:fillRect/>
        </a:stretch>
      </xdr:blipFill>
      <xdr:spPr>
        <a:xfrm>
          <a:off x="7572375" y="1392900"/>
          <a:ext cx="0" cy="131100"/>
        </a:xfrm>
        <a:prstGeom prst="rect">
          <a:avLst/>
        </a:prstGeom>
      </xdr:spPr>
    </xdr:pic>
    <xdr:clientData/>
  </xdr:twoCellAnchor>
  <xdr:twoCellAnchor>
    <xdr:from>
      <xdr:col>1</xdr:col>
      <xdr:colOff>0</xdr:colOff>
      <xdr:row>0</xdr:row>
      <xdr:rowOff>0</xdr:rowOff>
    </xdr:from>
    <xdr:to>
      <xdr:col>10</xdr:col>
      <xdr:colOff>793955</xdr:colOff>
      <xdr:row>3</xdr:row>
      <xdr:rowOff>33030</xdr:rowOff>
    </xdr:to>
    <xdr:grpSp>
      <xdr:nvGrpSpPr>
        <xdr:cNvPr id="8" name="Grupo 7">
          <a:hlinkClick xmlns:r="http://schemas.openxmlformats.org/officeDocument/2006/relationships" r:id="rId3"/>
          <a:extLst>
            <a:ext uri="{FF2B5EF4-FFF2-40B4-BE49-F238E27FC236}">
              <a16:creationId xmlns:a16="http://schemas.microsoft.com/office/drawing/2014/main" id="{845E603C-FAFB-412F-97F4-E74AB395CF24}"/>
            </a:ext>
          </a:extLst>
        </xdr:cNvPr>
        <xdr:cNvGrpSpPr/>
      </xdr:nvGrpSpPr>
      <xdr:grpSpPr>
        <a:xfrm>
          <a:off x="238125" y="0"/>
          <a:ext cx="9795080" cy="623580"/>
          <a:chOff x="238125" y="0"/>
          <a:chExt cx="9795080" cy="623580"/>
        </a:xfrm>
      </xdr:grpSpPr>
      <xdr:pic>
        <xdr:nvPicPr>
          <xdr:cNvPr id="9" name="Imagen 9">
            <a:extLst>
              <a:ext uri="{FF2B5EF4-FFF2-40B4-BE49-F238E27FC236}">
                <a16:creationId xmlns:a16="http://schemas.microsoft.com/office/drawing/2014/main" id="{F53D7FC2-D02C-4A6B-9A7C-9943048B8B0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38125" y="0"/>
            <a:ext cx="2441576" cy="623580"/>
          </a:xfrm>
          <a:prstGeom prst="rect">
            <a:avLst/>
          </a:prstGeom>
        </xdr:spPr>
      </xdr:pic>
      <xdr:sp macro="" textlink="">
        <xdr:nvSpPr>
          <xdr:cNvPr id="10" name="Flecha: a la derecha con bandas 10">
            <a:extLst>
              <a:ext uri="{FF2B5EF4-FFF2-40B4-BE49-F238E27FC236}">
                <a16:creationId xmlns:a16="http://schemas.microsoft.com/office/drawing/2014/main" id="{1AD0652A-E9E3-4B09-B999-DA103C2498D3}"/>
              </a:ext>
            </a:extLst>
          </xdr:cNvPr>
          <xdr:cNvSpPr/>
        </xdr:nvSpPr>
        <xdr:spPr>
          <a:xfrm flipH="1">
            <a:off x="9520189" y="151939"/>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xdr:from>
      <xdr:col>1</xdr:col>
      <xdr:colOff>195262</xdr:colOff>
      <xdr:row>5</xdr:row>
      <xdr:rowOff>180974</xdr:rowOff>
    </xdr:from>
    <xdr:to>
      <xdr:col>10</xdr:col>
      <xdr:colOff>771525</xdr:colOff>
      <xdr:row>25</xdr:row>
      <xdr:rowOff>200025</xdr:rowOff>
    </xdr:to>
    <xdr:graphicFrame macro="">
      <xdr:nvGraphicFramePr>
        <xdr:cNvPr id="4" name="Gráfico 3">
          <a:extLst>
            <a:ext uri="{FF2B5EF4-FFF2-40B4-BE49-F238E27FC236}">
              <a16:creationId xmlns:a16="http://schemas.microsoft.com/office/drawing/2014/main" id="{EB469AB1-871F-4F8C-82ED-FE46B33845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63.xml><?xml version="1.0" encoding="utf-8"?>
<xdr:wsDr xmlns:xdr="http://schemas.openxmlformats.org/drawingml/2006/spreadsheetDrawing" xmlns:a="http://schemas.openxmlformats.org/drawingml/2006/main">
  <xdr:twoCellAnchor editAs="oneCell">
    <xdr:from>
      <xdr:col>1</xdr:col>
      <xdr:colOff>114301</xdr:colOff>
      <xdr:row>0</xdr:row>
      <xdr:rowOff>28593</xdr:rowOff>
    </xdr:from>
    <xdr:to>
      <xdr:col>2</xdr:col>
      <xdr:colOff>1371566</xdr:colOff>
      <xdr:row>2</xdr:row>
      <xdr:rowOff>151593</xdr:rowOff>
    </xdr:to>
    <xdr:pic>
      <xdr:nvPicPr>
        <xdr:cNvPr id="2" name="Imagen 1">
          <a:hlinkClick xmlns:r="http://schemas.openxmlformats.org/officeDocument/2006/relationships" r:id="rId1"/>
          <a:extLst>
            <a:ext uri="{FF2B5EF4-FFF2-40B4-BE49-F238E27FC236}">
              <a16:creationId xmlns:a16="http://schemas.microsoft.com/office/drawing/2014/main" id="{420A7BF9-E07C-4DF1-B1AB-B7E524F55C3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2426" y="28593"/>
          <a:ext cx="1943065" cy="504000"/>
        </a:xfrm>
        <a:prstGeom prst="rect">
          <a:avLst/>
        </a:prstGeom>
      </xdr:spPr>
    </xdr:pic>
    <xdr:clientData/>
  </xdr:twoCellAnchor>
  <xdr:twoCellAnchor>
    <xdr:from>
      <xdr:col>8</xdr:col>
      <xdr:colOff>9524</xdr:colOff>
      <xdr:row>0</xdr:row>
      <xdr:rowOff>142875</xdr:rowOff>
    </xdr:from>
    <xdr:to>
      <xdr:col>8</xdr:col>
      <xdr:colOff>559853</xdr:colOff>
      <xdr:row>2</xdr:row>
      <xdr:rowOff>64558</xdr:rowOff>
    </xdr:to>
    <xdr:sp macro="" textlink="">
      <xdr:nvSpPr>
        <xdr:cNvPr id="3" name="Flecha: a la derecha con bandas 2">
          <a:hlinkClick xmlns:r="http://schemas.openxmlformats.org/officeDocument/2006/relationships" r:id="rId3"/>
          <a:extLst>
            <a:ext uri="{FF2B5EF4-FFF2-40B4-BE49-F238E27FC236}">
              <a16:creationId xmlns:a16="http://schemas.microsoft.com/office/drawing/2014/main" id="{8D2194D6-A78B-42AF-8842-F228F1314B3D}"/>
            </a:ext>
          </a:extLst>
        </xdr:cNvPr>
        <xdr:cNvSpPr/>
      </xdr:nvSpPr>
      <xdr:spPr>
        <a:xfrm rot="10800000" flipV="1">
          <a:off x="7286624" y="142875"/>
          <a:ext cx="550329" cy="302683"/>
        </a:xfrm>
        <a:prstGeom prst="stripedRightArrow">
          <a:avLst/>
        </a:prstGeom>
        <a:solidFill>
          <a:srgbClr val="8D191D"/>
        </a:solidFill>
        <a:ln>
          <a:solidFill>
            <a:srgbClr val="E1D9B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164.xml><?xml version="1.0" encoding="utf-8"?>
<xdr:wsDr xmlns:xdr="http://schemas.openxmlformats.org/drawingml/2006/spreadsheetDrawing" xmlns:a="http://schemas.openxmlformats.org/drawingml/2006/main">
  <xdr:twoCellAnchor editAs="oneCell">
    <xdr:from>
      <xdr:col>1</xdr:col>
      <xdr:colOff>114301</xdr:colOff>
      <xdr:row>0</xdr:row>
      <xdr:rowOff>28593</xdr:rowOff>
    </xdr:from>
    <xdr:to>
      <xdr:col>2</xdr:col>
      <xdr:colOff>1371566</xdr:colOff>
      <xdr:row>2</xdr:row>
      <xdr:rowOff>151593</xdr:rowOff>
    </xdr:to>
    <xdr:pic>
      <xdr:nvPicPr>
        <xdr:cNvPr id="2" name="Imagen 1">
          <a:hlinkClick xmlns:r="http://schemas.openxmlformats.org/officeDocument/2006/relationships" r:id="rId1"/>
          <a:extLst>
            <a:ext uri="{FF2B5EF4-FFF2-40B4-BE49-F238E27FC236}">
              <a16:creationId xmlns:a16="http://schemas.microsoft.com/office/drawing/2014/main" id="{02CDEA8D-D364-475F-B706-BFCB5FDFE50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2426" y="28593"/>
          <a:ext cx="1943065" cy="504000"/>
        </a:xfrm>
        <a:prstGeom prst="rect">
          <a:avLst/>
        </a:prstGeom>
      </xdr:spPr>
    </xdr:pic>
    <xdr:clientData/>
  </xdr:twoCellAnchor>
  <xdr:twoCellAnchor>
    <xdr:from>
      <xdr:col>8</xdr:col>
      <xdr:colOff>123824</xdr:colOff>
      <xdr:row>0</xdr:row>
      <xdr:rowOff>142875</xdr:rowOff>
    </xdr:from>
    <xdr:to>
      <xdr:col>8</xdr:col>
      <xdr:colOff>674153</xdr:colOff>
      <xdr:row>2</xdr:row>
      <xdr:rowOff>64558</xdr:rowOff>
    </xdr:to>
    <xdr:sp macro="" textlink="">
      <xdr:nvSpPr>
        <xdr:cNvPr id="3" name="Flecha: a la derecha con bandas 2">
          <a:hlinkClick xmlns:r="http://schemas.openxmlformats.org/officeDocument/2006/relationships" r:id="rId3"/>
          <a:extLst>
            <a:ext uri="{FF2B5EF4-FFF2-40B4-BE49-F238E27FC236}">
              <a16:creationId xmlns:a16="http://schemas.microsoft.com/office/drawing/2014/main" id="{89FBA04D-915D-4BB0-85C8-92CBBDE32C4D}"/>
            </a:ext>
          </a:extLst>
        </xdr:cNvPr>
        <xdr:cNvSpPr/>
      </xdr:nvSpPr>
      <xdr:spPr>
        <a:xfrm rot="10800000" flipV="1">
          <a:off x="6772274" y="142875"/>
          <a:ext cx="550329" cy="302683"/>
        </a:xfrm>
        <a:prstGeom prst="stripedRightArrow">
          <a:avLst/>
        </a:prstGeom>
        <a:solidFill>
          <a:srgbClr val="8D191D"/>
        </a:solidFill>
        <a:ln>
          <a:solidFill>
            <a:srgbClr val="E1D9B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165.xml><?xml version="1.0" encoding="utf-8"?>
<xdr:wsDr xmlns:xdr="http://schemas.openxmlformats.org/drawingml/2006/spreadsheetDrawing" xmlns:a="http://schemas.openxmlformats.org/drawingml/2006/main">
  <xdr:twoCellAnchor editAs="oneCell">
    <xdr:from>
      <xdr:col>1</xdr:col>
      <xdr:colOff>114301</xdr:colOff>
      <xdr:row>0</xdr:row>
      <xdr:rowOff>28593</xdr:rowOff>
    </xdr:from>
    <xdr:to>
      <xdr:col>2</xdr:col>
      <xdr:colOff>600041</xdr:colOff>
      <xdr:row>2</xdr:row>
      <xdr:rowOff>151593</xdr:rowOff>
    </xdr:to>
    <xdr:pic>
      <xdr:nvPicPr>
        <xdr:cNvPr id="2" name="Imagen 1">
          <a:hlinkClick xmlns:r="http://schemas.openxmlformats.org/officeDocument/2006/relationships" r:id="rId1"/>
          <a:extLst>
            <a:ext uri="{FF2B5EF4-FFF2-40B4-BE49-F238E27FC236}">
              <a16:creationId xmlns:a16="http://schemas.microsoft.com/office/drawing/2014/main" id="{59983017-2E42-4734-B4EE-88FAEA9B9B6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2426" y="28593"/>
          <a:ext cx="1943065" cy="504000"/>
        </a:xfrm>
        <a:prstGeom prst="rect">
          <a:avLst/>
        </a:prstGeom>
      </xdr:spPr>
    </xdr:pic>
    <xdr:clientData/>
  </xdr:twoCellAnchor>
  <xdr:twoCellAnchor>
    <xdr:from>
      <xdr:col>10</xdr:col>
      <xdr:colOff>9524</xdr:colOff>
      <xdr:row>0</xdr:row>
      <xdr:rowOff>142875</xdr:rowOff>
    </xdr:from>
    <xdr:to>
      <xdr:col>10</xdr:col>
      <xdr:colOff>559853</xdr:colOff>
      <xdr:row>2</xdr:row>
      <xdr:rowOff>64558</xdr:rowOff>
    </xdr:to>
    <xdr:sp macro="" textlink="">
      <xdr:nvSpPr>
        <xdr:cNvPr id="3" name="Flecha: a la derecha con bandas 2">
          <a:hlinkClick xmlns:r="http://schemas.openxmlformats.org/officeDocument/2006/relationships" r:id="rId3"/>
          <a:extLst>
            <a:ext uri="{FF2B5EF4-FFF2-40B4-BE49-F238E27FC236}">
              <a16:creationId xmlns:a16="http://schemas.microsoft.com/office/drawing/2014/main" id="{00C0934D-6621-478C-B754-B49D09116E27}"/>
            </a:ext>
          </a:extLst>
        </xdr:cNvPr>
        <xdr:cNvSpPr/>
      </xdr:nvSpPr>
      <xdr:spPr>
        <a:xfrm rot="10800000" flipV="1">
          <a:off x="7610474" y="142875"/>
          <a:ext cx="550329" cy="302683"/>
        </a:xfrm>
        <a:prstGeom prst="stripedRightArrow">
          <a:avLst/>
        </a:prstGeom>
        <a:solidFill>
          <a:srgbClr val="8D191D"/>
        </a:solidFill>
        <a:ln>
          <a:solidFill>
            <a:srgbClr val="E1D9B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166.xml><?xml version="1.0" encoding="utf-8"?>
<xdr:wsDr xmlns:xdr="http://schemas.openxmlformats.org/drawingml/2006/spreadsheetDrawing" xmlns:a="http://schemas.openxmlformats.org/drawingml/2006/main">
  <xdr:twoCellAnchor editAs="oneCell">
    <xdr:from>
      <xdr:col>1</xdr:col>
      <xdr:colOff>114301</xdr:colOff>
      <xdr:row>0</xdr:row>
      <xdr:rowOff>28593</xdr:rowOff>
    </xdr:from>
    <xdr:to>
      <xdr:col>3</xdr:col>
      <xdr:colOff>533366</xdr:colOff>
      <xdr:row>2</xdr:row>
      <xdr:rowOff>151593</xdr:rowOff>
    </xdr:to>
    <xdr:pic>
      <xdr:nvPicPr>
        <xdr:cNvPr id="2" name="Imagen 1">
          <a:hlinkClick xmlns:r="http://schemas.openxmlformats.org/officeDocument/2006/relationships" r:id="rId1"/>
          <a:extLst>
            <a:ext uri="{FF2B5EF4-FFF2-40B4-BE49-F238E27FC236}">
              <a16:creationId xmlns:a16="http://schemas.microsoft.com/office/drawing/2014/main" id="{C9AFB875-6E29-4DD7-B01E-7F9278427A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2426" y="28593"/>
          <a:ext cx="1943065" cy="504000"/>
        </a:xfrm>
        <a:prstGeom prst="rect">
          <a:avLst/>
        </a:prstGeom>
      </xdr:spPr>
    </xdr:pic>
    <xdr:clientData/>
  </xdr:twoCellAnchor>
  <xdr:twoCellAnchor>
    <xdr:from>
      <xdr:col>12</xdr:col>
      <xdr:colOff>123824</xdr:colOff>
      <xdr:row>0</xdr:row>
      <xdr:rowOff>142875</xdr:rowOff>
    </xdr:from>
    <xdr:to>
      <xdr:col>12</xdr:col>
      <xdr:colOff>674153</xdr:colOff>
      <xdr:row>2</xdr:row>
      <xdr:rowOff>64558</xdr:rowOff>
    </xdr:to>
    <xdr:sp macro="" textlink="">
      <xdr:nvSpPr>
        <xdr:cNvPr id="3" name="Flecha: a la derecha con bandas 2">
          <a:hlinkClick xmlns:r="http://schemas.openxmlformats.org/officeDocument/2006/relationships" r:id="rId3"/>
          <a:extLst>
            <a:ext uri="{FF2B5EF4-FFF2-40B4-BE49-F238E27FC236}">
              <a16:creationId xmlns:a16="http://schemas.microsoft.com/office/drawing/2014/main" id="{7C4ECC23-5FDC-4EAB-A2A3-A4BF19730AD9}"/>
            </a:ext>
          </a:extLst>
        </xdr:cNvPr>
        <xdr:cNvSpPr/>
      </xdr:nvSpPr>
      <xdr:spPr>
        <a:xfrm rot="10800000" flipV="1">
          <a:off x="8743949" y="142875"/>
          <a:ext cx="550329" cy="302683"/>
        </a:xfrm>
        <a:prstGeom prst="stripedRightArrow">
          <a:avLst/>
        </a:prstGeom>
        <a:solidFill>
          <a:srgbClr val="8D191D"/>
        </a:solidFill>
        <a:ln>
          <a:solidFill>
            <a:srgbClr val="E1D9B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47624</xdr:colOff>
      <xdr:row>5</xdr:row>
      <xdr:rowOff>47624</xdr:rowOff>
    </xdr:from>
    <xdr:to>
      <xdr:col>12</xdr:col>
      <xdr:colOff>685799</xdr:colOff>
      <xdr:row>22</xdr:row>
      <xdr:rowOff>114299</xdr:rowOff>
    </xdr:to>
    <xdr:graphicFrame macro="">
      <xdr:nvGraphicFramePr>
        <xdr:cNvPr id="4" name="Gráfico 3">
          <a:extLst>
            <a:ext uri="{FF2B5EF4-FFF2-40B4-BE49-F238E27FC236}">
              <a16:creationId xmlns:a16="http://schemas.microsoft.com/office/drawing/2014/main" id="{F56D9A00-5F4C-464D-9E7C-1FF79A3463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7.xml><?xml version="1.0" encoding="utf-8"?>
<xdr:wsDr xmlns:xdr="http://schemas.openxmlformats.org/drawingml/2006/spreadsheetDrawing" xmlns:a="http://schemas.openxmlformats.org/drawingml/2006/main">
  <xdr:twoCellAnchor editAs="oneCell">
    <xdr:from>
      <xdr:col>1</xdr:col>
      <xdr:colOff>114301</xdr:colOff>
      <xdr:row>0</xdr:row>
      <xdr:rowOff>28593</xdr:rowOff>
    </xdr:from>
    <xdr:to>
      <xdr:col>2</xdr:col>
      <xdr:colOff>523841</xdr:colOff>
      <xdr:row>2</xdr:row>
      <xdr:rowOff>151593</xdr:rowOff>
    </xdr:to>
    <xdr:pic>
      <xdr:nvPicPr>
        <xdr:cNvPr id="2" name="Imagen 1">
          <a:hlinkClick xmlns:r="http://schemas.openxmlformats.org/officeDocument/2006/relationships" r:id="rId1"/>
          <a:extLst>
            <a:ext uri="{FF2B5EF4-FFF2-40B4-BE49-F238E27FC236}">
              <a16:creationId xmlns:a16="http://schemas.microsoft.com/office/drawing/2014/main" id="{592A1039-C302-4C43-8182-2F18FA9C38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2426" y="28593"/>
          <a:ext cx="1943065" cy="504000"/>
        </a:xfrm>
        <a:prstGeom prst="rect">
          <a:avLst/>
        </a:prstGeom>
      </xdr:spPr>
    </xdr:pic>
    <xdr:clientData/>
  </xdr:twoCellAnchor>
  <xdr:twoCellAnchor>
    <xdr:from>
      <xdr:col>5</xdr:col>
      <xdr:colOff>304799</xdr:colOff>
      <xdr:row>0</xdr:row>
      <xdr:rowOff>133350</xdr:rowOff>
    </xdr:from>
    <xdr:to>
      <xdr:col>5</xdr:col>
      <xdr:colOff>855128</xdr:colOff>
      <xdr:row>2</xdr:row>
      <xdr:rowOff>55033</xdr:rowOff>
    </xdr:to>
    <xdr:sp macro="" textlink="">
      <xdr:nvSpPr>
        <xdr:cNvPr id="3" name="Flecha: a la derecha con bandas 2">
          <a:hlinkClick xmlns:r="http://schemas.openxmlformats.org/officeDocument/2006/relationships" r:id="rId3"/>
          <a:extLst>
            <a:ext uri="{FF2B5EF4-FFF2-40B4-BE49-F238E27FC236}">
              <a16:creationId xmlns:a16="http://schemas.microsoft.com/office/drawing/2014/main" id="{E65AF583-A319-420E-9FCE-3C23F3EF9238}"/>
            </a:ext>
          </a:extLst>
        </xdr:cNvPr>
        <xdr:cNvSpPr/>
      </xdr:nvSpPr>
      <xdr:spPr>
        <a:xfrm rot="10800000" flipV="1">
          <a:off x="6095999" y="133350"/>
          <a:ext cx="550329" cy="302683"/>
        </a:xfrm>
        <a:prstGeom prst="stripedRightArrow">
          <a:avLst/>
        </a:prstGeom>
        <a:solidFill>
          <a:srgbClr val="8D191D"/>
        </a:solidFill>
        <a:ln>
          <a:solidFill>
            <a:srgbClr val="E1D9B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168.xml><?xml version="1.0" encoding="utf-8"?>
<xdr:wsDr xmlns:xdr="http://schemas.openxmlformats.org/drawingml/2006/spreadsheetDrawing" xmlns:a="http://schemas.openxmlformats.org/drawingml/2006/main">
  <xdr:twoCellAnchor editAs="oneCell">
    <xdr:from>
      <xdr:col>1</xdr:col>
      <xdr:colOff>114301</xdr:colOff>
      <xdr:row>0</xdr:row>
      <xdr:rowOff>28593</xdr:rowOff>
    </xdr:from>
    <xdr:to>
      <xdr:col>3</xdr:col>
      <xdr:colOff>533366</xdr:colOff>
      <xdr:row>2</xdr:row>
      <xdr:rowOff>151593</xdr:rowOff>
    </xdr:to>
    <xdr:pic>
      <xdr:nvPicPr>
        <xdr:cNvPr id="2" name="Imagen 1">
          <a:hlinkClick xmlns:r="http://schemas.openxmlformats.org/officeDocument/2006/relationships" r:id="rId1"/>
          <a:extLst>
            <a:ext uri="{FF2B5EF4-FFF2-40B4-BE49-F238E27FC236}">
              <a16:creationId xmlns:a16="http://schemas.microsoft.com/office/drawing/2014/main" id="{31596229-0931-436C-A6AA-B19E6070105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2426" y="28593"/>
          <a:ext cx="1943065" cy="504000"/>
        </a:xfrm>
        <a:prstGeom prst="rect">
          <a:avLst/>
        </a:prstGeom>
      </xdr:spPr>
    </xdr:pic>
    <xdr:clientData/>
  </xdr:twoCellAnchor>
  <xdr:twoCellAnchor>
    <xdr:from>
      <xdr:col>12</xdr:col>
      <xdr:colOff>123824</xdr:colOff>
      <xdr:row>0</xdr:row>
      <xdr:rowOff>142875</xdr:rowOff>
    </xdr:from>
    <xdr:to>
      <xdr:col>12</xdr:col>
      <xdr:colOff>674153</xdr:colOff>
      <xdr:row>2</xdr:row>
      <xdr:rowOff>64558</xdr:rowOff>
    </xdr:to>
    <xdr:sp macro="" textlink="">
      <xdr:nvSpPr>
        <xdr:cNvPr id="3" name="Flecha: a la derecha con bandas 2">
          <a:hlinkClick xmlns:r="http://schemas.openxmlformats.org/officeDocument/2006/relationships" r:id="rId3"/>
          <a:extLst>
            <a:ext uri="{FF2B5EF4-FFF2-40B4-BE49-F238E27FC236}">
              <a16:creationId xmlns:a16="http://schemas.microsoft.com/office/drawing/2014/main" id="{8950CD11-9298-414E-8AC1-0813EFB83BCF}"/>
            </a:ext>
          </a:extLst>
        </xdr:cNvPr>
        <xdr:cNvSpPr/>
      </xdr:nvSpPr>
      <xdr:spPr>
        <a:xfrm rot="10800000" flipV="1">
          <a:off x="8743949" y="142875"/>
          <a:ext cx="550329" cy="302683"/>
        </a:xfrm>
        <a:prstGeom prst="stripedRightArrow">
          <a:avLst/>
        </a:prstGeom>
        <a:solidFill>
          <a:srgbClr val="8D191D"/>
        </a:solidFill>
        <a:ln>
          <a:solidFill>
            <a:srgbClr val="E1D9B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47624</xdr:colOff>
      <xdr:row>5</xdr:row>
      <xdr:rowOff>47625</xdr:rowOff>
    </xdr:from>
    <xdr:to>
      <xdr:col>12</xdr:col>
      <xdr:colOff>704849</xdr:colOff>
      <xdr:row>22</xdr:row>
      <xdr:rowOff>123825</xdr:rowOff>
    </xdr:to>
    <xdr:graphicFrame macro="">
      <xdr:nvGraphicFramePr>
        <xdr:cNvPr id="4" name="Gráfico 3">
          <a:extLst>
            <a:ext uri="{FF2B5EF4-FFF2-40B4-BE49-F238E27FC236}">
              <a16:creationId xmlns:a16="http://schemas.microsoft.com/office/drawing/2014/main" id="{3F1419BB-2D49-4E12-A1E3-1AE76E397C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9.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1034402</xdr:colOff>
      <xdr:row>3</xdr:row>
      <xdr:rowOff>61605</xdr:rowOff>
    </xdr:to>
    <xdr:grpSp>
      <xdr:nvGrpSpPr>
        <xdr:cNvPr id="5" name="Grupo 4">
          <a:hlinkClick xmlns:r="http://schemas.openxmlformats.org/officeDocument/2006/relationships" r:id="rId1"/>
          <a:extLst>
            <a:ext uri="{FF2B5EF4-FFF2-40B4-BE49-F238E27FC236}">
              <a16:creationId xmlns:a16="http://schemas.microsoft.com/office/drawing/2014/main" id="{B4785852-D1ED-42F3-B485-818E1C7C05E0}"/>
            </a:ext>
          </a:extLst>
        </xdr:cNvPr>
        <xdr:cNvGrpSpPr/>
      </xdr:nvGrpSpPr>
      <xdr:grpSpPr>
        <a:xfrm>
          <a:off x="247650" y="0"/>
          <a:ext cx="9235427" cy="642630"/>
          <a:chOff x="247650" y="0"/>
          <a:chExt cx="9235427" cy="642630"/>
        </a:xfrm>
      </xdr:grpSpPr>
      <xdr:pic>
        <xdr:nvPicPr>
          <xdr:cNvPr id="3" name="Imagen 2">
            <a:extLst>
              <a:ext uri="{FF2B5EF4-FFF2-40B4-BE49-F238E27FC236}">
                <a16:creationId xmlns:a16="http://schemas.microsoft.com/office/drawing/2014/main" id="{556D6BD0-DBFC-4888-A49A-87FFBE60D07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7650" y="0"/>
            <a:ext cx="2445293" cy="642630"/>
          </a:xfrm>
          <a:prstGeom prst="rect">
            <a:avLst/>
          </a:prstGeom>
        </xdr:spPr>
      </xdr:pic>
      <xdr:sp macro="" textlink="">
        <xdr:nvSpPr>
          <xdr:cNvPr id="4" name="Flecha: a la derecha con bandas 3">
            <a:extLst>
              <a:ext uri="{FF2B5EF4-FFF2-40B4-BE49-F238E27FC236}">
                <a16:creationId xmlns:a16="http://schemas.microsoft.com/office/drawing/2014/main" id="{5A0FFEA9-6CD5-445F-9FE0-5589AD3746CF}"/>
              </a:ext>
            </a:extLst>
          </xdr:cNvPr>
          <xdr:cNvSpPr/>
        </xdr:nvSpPr>
        <xdr:spPr>
          <a:xfrm flipH="1">
            <a:off x="8969280" y="145226"/>
            <a:ext cx="513797" cy="29555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7.xml><?xml version="1.0" encoding="utf-8"?>
<xdr:wsDr xmlns:xdr="http://schemas.openxmlformats.org/drawingml/2006/spreadsheetDrawing" xmlns:a="http://schemas.openxmlformats.org/drawingml/2006/main">
  <xdr:twoCellAnchor editAs="absolute">
    <xdr:from>
      <xdr:col>1</xdr:col>
      <xdr:colOff>0</xdr:colOff>
      <xdr:row>0</xdr:row>
      <xdr:rowOff>0</xdr:rowOff>
    </xdr:from>
    <xdr:to>
      <xdr:col>1</xdr:col>
      <xdr:colOff>2447925</xdr:colOff>
      <xdr:row>3</xdr:row>
      <xdr:rowOff>34711</xdr:rowOff>
    </xdr:to>
    <xdr:pic>
      <xdr:nvPicPr>
        <xdr:cNvPr id="8" name="Imagen 7">
          <a:hlinkClick xmlns:r="http://schemas.openxmlformats.org/officeDocument/2006/relationships" r:id="rId1"/>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clientData/>
  </xdr:twoCellAnchor>
  <xdr:twoCellAnchor editAs="oneCell">
    <xdr:from>
      <xdr:col>8</xdr:col>
      <xdr:colOff>590550</xdr:colOff>
      <xdr:row>0</xdr:row>
      <xdr:rowOff>171450</xdr:rowOff>
    </xdr:from>
    <xdr:to>
      <xdr:col>8</xdr:col>
      <xdr:colOff>1104900</xdr:colOff>
      <xdr:row>2</xdr:row>
      <xdr:rowOff>76200</xdr:rowOff>
    </xdr:to>
    <xdr:sp macro="" textlink="">
      <xdr:nvSpPr>
        <xdr:cNvPr id="10" name="Flecha: a la derecha con bandas 9">
          <a:hlinkClick xmlns:r="http://schemas.openxmlformats.org/officeDocument/2006/relationships" r:id="rId1"/>
          <a:extLst>
            <a:ext uri="{FF2B5EF4-FFF2-40B4-BE49-F238E27FC236}">
              <a16:creationId xmlns:a16="http://schemas.microsoft.com/office/drawing/2014/main" id="{00000000-0008-0000-0F00-00000A000000}"/>
            </a:ext>
          </a:extLst>
        </xdr:cNvPr>
        <xdr:cNvSpPr/>
      </xdr:nvSpPr>
      <xdr:spPr>
        <a:xfrm flipH="1">
          <a:off x="10782300"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170.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1075223</xdr:colOff>
      <xdr:row>3</xdr:row>
      <xdr:rowOff>61605</xdr:rowOff>
    </xdr:to>
    <xdr:grpSp>
      <xdr:nvGrpSpPr>
        <xdr:cNvPr id="6" name="Grupo 5">
          <a:hlinkClick xmlns:r="http://schemas.openxmlformats.org/officeDocument/2006/relationships" r:id="rId1"/>
          <a:extLst>
            <a:ext uri="{FF2B5EF4-FFF2-40B4-BE49-F238E27FC236}">
              <a16:creationId xmlns:a16="http://schemas.microsoft.com/office/drawing/2014/main" id="{591395A6-782C-4E11-A29E-4236D8EAA34F}"/>
            </a:ext>
          </a:extLst>
        </xdr:cNvPr>
        <xdr:cNvGrpSpPr/>
      </xdr:nvGrpSpPr>
      <xdr:grpSpPr>
        <a:xfrm>
          <a:off x="244929" y="0"/>
          <a:ext cx="21091330" cy="646712"/>
          <a:chOff x="244929" y="0"/>
          <a:chExt cx="16546544" cy="646712"/>
        </a:xfrm>
      </xdr:grpSpPr>
      <xdr:pic>
        <xdr:nvPicPr>
          <xdr:cNvPr id="3" name="Imagen 2">
            <a:extLst>
              <a:ext uri="{FF2B5EF4-FFF2-40B4-BE49-F238E27FC236}">
                <a16:creationId xmlns:a16="http://schemas.microsoft.com/office/drawing/2014/main" id="{87E5A20E-D363-41A4-9BBA-A2B9F4E7C70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5293" cy="646712"/>
          </a:xfrm>
          <a:prstGeom prst="rect">
            <a:avLst/>
          </a:prstGeom>
        </xdr:spPr>
      </xdr:pic>
      <xdr:sp macro="" textlink="">
        <xdr:nvSpPr>
          <xdr:cNvPr id="4" name="Flecha: a la derecha con bandas 3">
            <a:extLst>
              <a:ext uri="{FF2B5EF4-FFF2-40B4-BE49-F238E27FC236}">
                <a16:creationId xmlns:a16="http://schemas.microsoft.com/office/drawing/2014/main" id="{A1E5AF24-D25B-4533-A555-B4FA7FB28130}"/>
              </a:ext>
            </a:extLst>
          </xdr:cNvPr>
          <xdr:cNvSpPr/>
        </xdr:nvSpPr>
        <xdr:spPr>
          <a:xfrm flipH="1">
            <a:off x="16277676" y="186047"/>
            <a:ext cx="513797" cy="29555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71.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1075223</xdr:colOff>
      <xdr:row>3</xdr:row>
      <xdr:rowOff>61605</xdr:rowOff>
    </xdr:to>
    <xdr:grpSp>
      <xdr:nvGrpSpPr>
        <xdr:cNvPr id="2" name="Grupo 1">
          <a:hlinkClick xmlns:r="http://schemas.openxmlformats.org/officeDocument/2006/relationships" r:id="rId1"/>
          <a:extLst>
            <a:ext uri="{FF2B5EF4-FFF2-40B4-BE49-F238E27FC236}">
              <a16:creationId xmlns:a16="http://schemas.microsoft.com/office/drawing/2014/main" id="{3CD506B8-BCE3-4458-A49B-F16E336BB645}"/>
            </a:ext>
          </a:extLst>
        </xdr:cNvPr>
        <xdr:cNvGrpSpPr/>
      </xdr:nvGrpSpPr>
      <xdr:grpSpPr>
        <a:xfrm>
          <a:off x="244929" y="0"/>
          <a:ext cx="16546544" cy="646712"/>
          <a:chOff x="244929" y="0"/>
          <a:chExt cx="16546544" cy="646712"/>
        </a:xfrm>
      </xdr:grpSpPr>
      <xdr:pic>
        <xdr:nvPicPr>
          <xdr:cNvPr id="3" name="Imagen 2">
            <a:extLst>
              <a:ext uri="{FF2B5EF4-FFF2-40B4-BE49-F238E27FC236}">
                <a16:creationId xmlns:a16="http://schemas.microsoft.com/office/drawing/2014/main" id="{C35336FD-5B49-4E0E-B96F-6163595E9C5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5293" cy="646712"/>
          </a:xfrm>
          <a:prstGeom prst="rect">
            <a:avLst/>
          </a:prstGeom>
        </xdr:spPr>
      </xdr:pic>
      <xdr:sp macro="" textlink="">
        <xdr:nvSpPr>
          <xdr:cNvPr id="4" name="Flecha: a la derecha con bandas 3">
            <a:extLst>
              <a:ext uri="{FF2B5EF4-FFF2-40B4-BE49-F238E27FC236}">
                <a16:creationId xmlns:a16="http://schemas.microsoft.com/office/drawing/2014/main" id="{EE264FE3-172F-43DD-B29F-0A6400458FC8}"/>
              </a:ext>
            </a:extLst>
          </xdr:cNvPr>
          <xdr:cNvSpPr/>
        </xdr:nvSpPr>
        <xdr:spPr>
          <a:xfrm flipH="1">
            <a:off x="16277676" y="186047"/>
            <a:ext cx="513797" cy="29555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7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1075223</xdr:colOff>
      <xdr:row>3</xdr:row>
      <xdr:rowOff>61605</xdr:rowOff>
    </xdr:to>
    <xdr:grpSp>
      <xdr:nvGrpSpPr>
        <xdr:cNvPr id="2" name="Grupo 1">
          <a:hlinkClick xmlns:r="http://schemas.openxmlformats.org/officeDocument/2006/relationships" r:id="rId1"/>
          <a:extLst>
            <a:ext uri="{FF2B5EF4-FFF2-40B4-BE49-F238E27FC236}">
              <a16:creationId xmlns:a16="http://schemas.microsoft.com/office/drawing/2014/main" id="{AA0B4B10-6687-4331-8F8A-6B7299112553}"/>
            </a:ext>
          </a:extLst>
        </xdr:cNvPr>
        <xdr:cNvGrpSpPr/>
      </xdr:nvGrpSpPr>
      <xdr:grpSpPr>
        <a:xfrm>
          <a:off x="244929" y="0"/>
          <a:ext cx="16546544" cy="646712"/>
          <a:chOff x="244929" y="0"/>
          <a:chExt cx="16546544" cy="646712"/>
        </a:xfrm>
      </xdr:grpSpPr>
      <xdr:pic>
        <xdr:nvPicPr>
          <xdr:cNvPr id="3" name="Imagen 2">
            <a:extLst>
              <a:ext uri="{FF2B5EF4-FFF2-40B4-BE49-F238E27FC236}">
                <a16:creationId xmlns:a16="http://schemas.microsoft.com/office/drawing/2014/main" id="{AFDD0483-B6DF-4075-AC86-D10B9DC30B7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5293" cy="646712"/>
          </a:xfrm>
          <a:prstGeom prst="rect">
            <a:avLst/>
          </a:prstGeom>
        </xdr:spPr>
      </xdr:pic>
      <xdr:sp macro="" textlink="">
        <xdr:nvSpPr>
          <xdr:cNvPr id="4" name="Flecha: a la derecha con bandas 3">
            <a:extLst>
              <a:ext uri="{FF2B5EF4-FFF2-40B4-BE49-F238E27FC236}">
                <a16:creationId xmlns:a16="http://schemas.microsoft.com/office/drawing/2014/main" id="{7A06FFE2-80C9-4E94-BC46-09D2DF62C2BD}"/>
              </a:ext>
            </a:extLst>
          </xdr:cNvPr>
          <xdr:cNvSpPr/>
        </xdr:nvSpPr>
        <xdr:spPr>
          <a:xfrm flipH="1">
            <a:off x="16277676" y="186047"/>
            <a:ext cx="513797" cy="29555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73.xml><?xml version="1.0" encoding="utf-8"?>
<xdr:wsDr xmlns:xdr="http://schemas.openxmlformats.org/drawingml/2006/spreadsheetDrawing" xmlns:a="http://schemas.openxmlformats.org/drawingml/2006/main">
  <xdr:oneCellAnchor>
    <xdr:from>
      <xdr:col>2</xdr:col>
      <xdr:colOff>647700</xdr:colOff>
      <xdr:row>20</xdr:row>
      <xdr:rowOff>104775</xdr:rowOff>
    </xdr:from>
    <xdr:ext cx="184731" cy="264560"/>
    <xdr:sp macro="" textlink="">
      <xdr:nvSpPr>
        <xdr:cNvPr id="2" name="1 CuadroTexto">
          <a:extLst>
            <a:ext uri="{FF2B5EF4-FFF2-40B4-BE49-F238E27FC236}">
              <a16:creationId xmlns:a16="http://schemas.microsoft.com/office/drawing/2014/main" id="{00000000-0008-0000-B800-000002000000}"/>
            </a:ext>
          </a:extLst>
        </xdr:cNvPr>
        <xdr:cNvSpPr txBox="1"/>
      </xdr:nvSpPr>
      <xdr:spPr>
        <a:xfrm>
          <a:off x="3314700" y="5037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2</xdr:col>
      <xdr:colOff>647700</xdr:colOff>
      <xdr:row>20</xdr:row>
      <xdr:rowOff>104775</xdr:rowOff>
    </xdr:from>
    <xdr:to>
      <xdr:col>2</xdr:col>
      <xdr:colOff>828675</xdr:colOff>
      <xdr:row>20</xdr:row>
      <xdr:rowOff>371475</xdr:rowOff>
    </xdr:to>
    <xdr:sp macro="" textlink="">
      <xdr:nvSpPr>
        <xdr:cNvPr id="3" name="Cuadro de texto 2">
          <a:extLst>
            <a:ext uri="{FF2B5EF4-FFF2-40B4-BE49-F238E27FC236}">
              <a16:creationId xmlns:a16="http://schemas.microsoft.com/office/drawing/2014/main" id="{00000000-0008-0000-B800-000003000000}"/>
            </a:ext>
          </a:extLst>
        </xdr:cNvPr>
        <xdr:cNvSpPr txBox="1"/>
      </xdr:nvSpPr>
      <xdr:spPr>
        <a:xfrm>
          <a:off x="3314700" y="50377725"/>
          <a:ext cx="180975" cy="2667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xdr:from>
      <xdr:col>1</xdr:col>
      <xdr:colOff>0</xdr:colOff>
      <xdr:row>0</xdr:row>
      <xdr:rowOff>0</xdr:rowOff>
    </xdr:from>
    <xdr:to>
      <xdr:col>7</xdr:col>
      <xdr:colOff>1075223</xdr:colOff>
      <xdr:row>3</xdr:row>
      <xdr:rowOff>61605</xdr:rowOff>
    </xdr:to>
    <xdr:grpSp>
      <xdr:nvGrpSpPr>
        <xdr:cNvPr id="4" name="Grupo 3">
          <a:hlinkClick xmlns:r="http://schemas.openxmlformats.org/officeDocument/2006/relationships" r:id="rId1"/>
          <a:extLst>
            <a:ext uri="{FF2B5EF4-FFF2-40B4-BE49-F238E27FC236}">
              <a16:creationId xmlns:a16="http://schemas.microsoft.com/office/drawing/2014/main" id="{FC5158A6-1831-43F6-A2E8-94CD5A19BC27}"/>
            </a:ext>
          </a:extLst>
        </xdr:cNvPr>
        <xdr:cNvGrpSpPr/>
      </xdr:nvGrpSpPr>
      <xdr:grpSpPr>
        <a:xfrm>
          <a:off x="244929" y="0"/>
          <a:ext cx="16546544" cy="646712"/>
          <a:chOff x="244929" y="0"/>
          <a:chExt cx="16546544" cy="646712"/>
        </a:xfrm>
      </xdr:grpSpPr>
      <xdr:pic>
        <xdr:nvPicPr>
          <xdr:cNvPr id="5" name="Imagen 4">
            <a:extLst>
              <a:ext uri="{FF2B5EF4-FFF2-40B4-BE49-F238E27FC236}">
                <a16:creationId xmlns:a16="http://schemas.microsoft.com/office/drawing/2014/main" id="{5032F96F-7805-401F-A1A5-B426E7CABE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5293" cy="646712"/>
          </a:xfrm>
          <a:prstGeom prst="rect">
            <a:avLst/>
          </a:prstGeom>
        </xdr:spPr>
      </xdr:pic>
      <xdr:sp macro="" textlink="">
        <xdr:nvSpPr>
          <xdr:cNvPr id="6" name="Flecha: a la derecha con bandas 5">
            <a:extLst>
              <a:ext uri="{FF2B5EF4-FFF2-40B4-BE49-F238E27FC236}">
                <a16:creationId xmlns:a16="http://schemas.microsoft.com/office/drawing/2014/main" id="{0D94A9F4-0235-49EF-83F8-C446B4C0F545}"/>
              </a:ext>
            </a:extLst>
          </xdr:cNvPr>
          <xdr:cNvSpPr/>
        </xdr:nvSpPr>
        <xdr:spPr>
          <a:xfrm flipH="1">
            <a:off x="16277676" y="186047"/>
            <a:ext cx="513797" cy="29555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74.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1075223</xdr:colOff>
      <xdr:row>3</xdr:row>
      <xdr:rowOff>61605</xdr:rowOff>
    </xdr:to>
    <xdr:grpSp>
      <xdr:nvGrpSpPr>
        <xdr:cNvPr id="2" name="Grupo 1">
          <a:hlinkClick xmlns:r="http://schemas.openxmlformats.org/officeDocument/2006/relationships" r:id="rId1"/>
          <a:extLst>
            <a:ext uri="{FF2B5EF4-FFF2-40B4-BE49-F238E27FC236}">
              <a16:creationId xmlns:a16="http://schemas.microsoft.com/office/drawing/2014/main" id="{66ECE61E-CB9D-4298-85D3-409CA94D8787}"/>
            </a:ext>
          </a:extLst>
        </xdr:cNvPr>
        <xdr:cNvGrpSpPr/>
      </xdr:nvGrpSpPr>
      <xdr:grpSpPr>
        <a:xfrm>
          <a:off x="244929" y="0"/>
          <a:ext cx="16546544" cy="646712"/>
          <a:chOff x="244929" y="0"/>
          <a:chExt cx="16546544" cy="646712"/>
        </a:xfrm>
      </xdr:grpSpPr>
      <xdr:pic>
        <xdr:nvPicPr>
          <xdr:cNvPr id="3" name="Imagen 2">
            <a:extLst>
              <a:ext uri="{FF2B5EF4-FFF2-40B4-BE49-F238E27FC236}">
                <a16:creationId xmlns:a16="http://schemas.microsoft.com/office/drawing/2014/main" id="{204C28B0-2DF5-4FE4-AC19-8EBCC0C54C1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5293" cy="646712"/>
          </a:xfrm>
          <a:prstGeom prst="rect">
            <a:avLst/>
          </a:prstGeom>
        </xdr:spPr>
      </xdr:pic>
      <xdr:sp macro="" textlink="">
        <xdr:nvSpPr>
          <xdr:cNvPr id="4" name="Flecha: a la derecha con bandas 3">
            <a:extLst>
              <a:ext uri="{FF2B5EF4-FFF2-40B4-BE49-F238E27FC236}">
                <a16:creationId xmlns:a16="http://schemas.microsoft.com/office/drawing/2014/main" id="{4574B6CF-8CEE-44D8-BAA5-BDF88A12F1BB}"/>
              </a:ext>
            </a:extLst>
          </xdr:cNvPr>
          <xdr:cNvSpPr/>
        </xdr:nvSpPr>
        <xdr:spPr>
          <a:xfrm flipH="1">
            <a:off x="16277676" y="186047"/>
            <a:ext cx="513797" cy="29555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75.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1075223</xdr:colOff>
      <xdr:row>3</xdr:row>
      <xdr:rowOff>61605</xdr:rowOff>
    </xdr:to>
    <xdr:grpSp>
      <xdr:nvGrpSpPr>
        <xdr:cNvPr id="2" name="Grupo 1">
          <a:hlinkClick xmlns:r="http://schemas.openxmlformats.org/officeDocument/2006/relationships" r:id="rId1"/>
          <a:extLst>
            <a:ext uri="{FF2B5EF4-FFF2-40B4-BE49-F238E27FC236}">
              <a16:creationId xmlns:a16="http://schemas.microsoft.com/office/drawing/2014/main" id="{D0EE2209-0133-40F2-B94F-B19BBCA724BC}"/>
            </a:ext>
          </a:extLst>
        </xdr:cNvPr>
        <xdr:cNvGrpSpPr/>
      </xdr:nvGrpSpPr>
      <xdr:grpSpPr>
        <a:xfrm>
          <a:off x="244929" y="0"/>
          <a:ext cx="16546544" cy="646712"/>
          <a:chOff x="244929" y="0"/>
          <a:chExt cx="16546544" cy="646712"/>
        </a:xfrm>
      </xdr:grpSpPr>
      <xdr:pic>
        <xdr:nvPicPr>
          <xdr:cNvPr id="3" name="Imagen 2">
            <a:extLst>
              <a:ext uri="{FF2B5EF4-FFF2-40B4-BE49-F238E27FC236}">
                <a16:creationId xmlns:a16="http://schemas.microsoft.com/office/drawing/2014/main" id="{1D370A70-BAAD-4C21-8405-A49BAD22DA8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5293" cy="646712"/>
          </a:xfrm>
          <a:prstGeom prst="rect">
            <a:avLst/>
          </a:prstGeom>
        </xdr:spPr>
      </xdr:pic>
      <xdr:sp macro="" textlink="">
        <xdr:nvSpPr>
          <xdr:cNvPr id="4" name="Flecha: a la derecha con bandas 3">
            <a:extLst>
              <a:ext uri="{FF2B5EF4-FFF2-40B4-BE49-F238E27FC236}">
                <a16:creationId xmlns:a16="http://schemas.microsoft.com/office/drawing/2014/main" id="{37AA3F2F-DC29-42EA-914E-69ECADF2C3D9}"/>
              </a:ext>
            </a:extLst>
          </xdr:cNvPr>
          <xdr:cNvSpPr/>
        </xdr:nvSpPr>
        <xdr:spPr>
          <a:xfrm flipH="1">
            <a:off x="16277676" y="186047"/>
            <a:ext cx="513797" cy="29555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76.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1075223</xdr:colOff>
      <xdr:row>3</xdr:row>
      <xdr:rowOff>61605</xdr:rowOff>
    </xdr:to>
    <xdr:grpSp>
      <xdr:nvGrpSpPr>
        <xdr:cNvPr id="2" name="Grupo 1">
          <a:hlinkClick xmlns:r="http://schemas.openxmlformats.org/officeDocument/2006/relationships" r:id="rId1"/>
          <a:extLst>
            <a:ext uri="{FF2B5EF4-FFF2-40B4-BE49-F238E27FC236}">
              <a16:creationId xmlns:a16="http://schemas.microsoft.com/office/drawing/2014/main" id="{961F3912-FE41-492F-977D-595C2FEE85D1}"/>
            </a:ext>
          </a:extLst>
        </xdr:cNvPr>
        <xdr:cNvGrpSpPr/>
      </xdr:nvGrpSpPr>
      <xdr:grpSpPr>
        <a:xfrm>
          <a:off x="244929" y="0"/>
          <a:ext cx="16546544" cy="646712"/>
          <a:chOff x="244929" y="0"/>
          <a:chExt cx="16546544" cy="646712"/>
        </a:xfrm>
      </xdr:grpSpPr>
      <xdr:pic>
        <xdr:nvPicPr>
          <xdr:cNvPr id="3" name="Imagen 2">
            <a:extLst>
              <a:ext uri="{FF2B5EF4-FFF2-40B4-BE49-F238E27FC236}">
                <a16:creationId xmlns:a16="http://schemas.microsoft.com/office/drawing/2014/main" id="{7A1CB189-CBF4-4796-BEEB-664D656C0BE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5293" cy="646712"/>
          </a:xfrm>
          <a:prstGeom prst="rect">
            <a:avLst/>
          </a:prstGeom>
        </xdr:spPr>
      </xdr:pic>
      <xdr:sp macro="" textlink="">
        <xdr:nvSpPr>
          <xdr:cNvPr id="4" name="Flecha: a la derecha con bandas 3">
            <a:extLst>
              <a:ext uri="{FF2B5EF4-FFF2-40B4-BE49-F238E27FC236}">
                <a16:creationId xmlns:a16="http://schemas.microsoft.com/office/drawing/2014/main" id="{84014EFF-0055-4F2F-A069-1AF497898BA2}"/>
              </a:ext>
            </a:extLst>
          </xdr:cNvPr>
          <xdr:cNvSpPr/>
        </xdr:nvSpPr>
        <xdr:spPr>
          <a:xfrm flipH="1">
            <a:off x="16277676" y="186047"/>
            <a:ext cx="513797" cy="29555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7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2027723</xdr:colOff>
      <xdr:row>3</xdr:row>
      <xdr:rowOff>42555</xdr:rowOff>
    </xdr:to>
    <xdr:grpSp>
      <xdr:nvGrpSpPr>
        <xdr:cNvPr id="8" name="Grupo 7">
          <a:hlinkClick xmlns:r="http://schemas.openxmlformats.org/officeDocument/2006/relationships" r:id="rId1"/>
          <a:extLst>
            <a:ext uri="{FF2B5EF4-FFF2-40B4-BE49-F238E27FC236}">
              <a16:creationId xmlns:a16="http://schemas.microsoft.com/office/drawing/2014/main" id="{D403B7B4-E779-4F8E-AF75-50664409319B}"/>
            </a:ext>
          </a:extLst>
        </xdr:cNvPr>
        <xdr:cNvGrpSpPr/>
      </xdr:nvGrpSpPr>
      <xdr:grpSpPr>
        <a:xfrm>
          <a:off x="180975" y="0"/>
          <a:ext cx="6533048" cy="623580"/>
          <a:chOff x="238125" y="0"/>
          <a:chExt cx="6847373" cy="623580"/>
        </a:xfrm>
      </xdr:grpSpPr>
      <xdr:pic>
        <xdr:nvPicPr>
          <xdr:cNvPr id="9" name="Imagen 8">
            <a:extLst>
              <a:ext uri="{FF2B5EF4-FFF2-40B4-BE49-F238E27FC236}">
                <a16:creationId xmlns:a16="http://schemas.microsoft.com/office/drawing/2014/main" id="{A0F05C32-EBCB-4F67-B3CE-E4272792D4A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441576" cy="623580"/>
          </a:xfrm>
          <a:prstGeom prst="rect">
            <a:avLst/>
          </a:prstGeom>
        </xdr:spPr>
      </xdr:pic>
      <xdr:sp macro="" textlink="">
        <xdr:nvSpPr>
          <xdr:cNvPr id="10" name="Flecha: a la derecha con bandas 9">
            <a:extLst>
              <a:ext uri="{FF2B5EF4-FFF2-40B4-BE49-F238E27FC236}">
                <a16:creationId xmlns:a16="http://schemas.microsoft.com/office/drawing/2014/main" id="{D7EF692B-8971-466B-8E6B-00FD782747B5}"/>
              </a:ext>
            </a:extLst>
          </xdr:cNvPr>
          <xdr:cNvSpPr/>
        </xdr:nvSpPr>
        <xdr:spPr>
          <a:xfrm flipH="1">
            <a:off x="6572482" y="169868"/>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78.xml><?xml version="1.0" encoding="utf-8"?>
<xdr:wsDr xmlns:xdr="http://schemas.openxmlformats.org/drawingml/2006/spreadsheetDrawing" xmlns:a="http://schemas.openxmlformats.org/drawingml/2006/main">
  <xdr:twoCellAnchor>
    <xdr:from>
      <xdr:col>1</xdr:col>
      <xdr:colOff>0</xdr:colOff>
      <xdr:row>0</xdr:row>
      <xdr:rowOff>0</xdr:rowOff>
    </xdr:from>
    <xdr:to>
      <xdr:col>11</xdr:col>
      <xdr:colOff>941873</xdr:colOff>
      <xdr:row>3</xdr:row>
      <xdr:rowOff>42555</xdr:rowOff>
    </xdr:to>
    <xdr:grpSp>
      <xdr:nvGrpSpPr>
        <xdr:cNvPr id="6" name="Grupo 5">
          <a:hlinkClick xmlns:r="http://schemas.openxmlformats.org/officeDocument/2006/relationships" r:id="rId1"/>
          <a:extLst>
            <a:ext uri="{FF2B5EF4-FFF2-40B4-BE49-F238E27FC236}">
              <a16:creationId xmlns:a16="http://schemas.microsoft.com/office/drawing/2014/main" id="{88CE3618-E7DD-41FE-9BD9-68873A0EAF51}"/>
            </a:ext>
          </a:extLst>
        </xdr:cNvPr>
        <xdr:cNvGrpSpPr/>
      </xdr:nvGrpSpPr>
      <xdr:grpSpPr>
        <a:xfrm>
          <a:off x="323850" y="0"/>
          <a:ext cx="12438548" cy="623580"/>
          <a:chOff x="323850" y="0"/>
          <a:chExt cx="12438548" cy="623580"/>
        </a:xfrm>
      </xdr:grpSpPr>
      <xdr:pic>
        <xdr:nvPicPr>
          <xdr:cNvPr id="3" name="Imagen 2">
            <a:extLst>
              <a:ext uri="{FF2B5EF4-FFF2-40B4-BE49-F238E27FC236}">
                <a16:creationId xmlns:a16="http://schemas.microsoft.com/office/drawing/2014/main" id="{E698D813-88C0-4DAD-A77C-6CB02A963C7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3850" y="0"/>
            <a:ext cx="2329497" cy="623580"/>
          </a:xfrm>
          <a:prstGeom prst="rect">
            <a:avLst/>
          </a:prstGeom>
        </xdr:spPr>
      </xdr:pic>
      <xdr:sp macro="" textlink="">
        <xdr:nvSpPr>
          <xdr:cNvPr id="4" name="Flecha: a la derecha con bandas 3">
            <a:extLst>
              <a:ext uri="{FF2B5EF4-FFF2-40B4-BE49-F238E27FC236}">
                <a16:creationId xmlns:a16="http://schemas.microsoft.com/office/drawing/2014/main" id="{A1F2FF6A-7733-4681-B809-A882A6190F4F}"/>
              </a:ext>
            </a:extLst>
          </xdr:cNvPr>
          <xdr:cNvSpPr/>
        </xdr:nvSpPr>
        <xdr:spPr>
          <a:xfrm flipH="1">
            <a:off x="12272932" y="16986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79.xml><?xml version="1.0" encoding="utf-8"?>
<xdr:wsDr xmlns:xdr="http://schemas.openxmlformats.org/drawingml/2006/spreadsheetDrawing" xmlns:a="http://schemas.openxmlformats.org/drawingml/2006/main">
  <xdr:twoCellAnchor>
    <xdr:from>
      <xdr:col>1</xdr:col>
      <xdr:colOff>0</xdr:colOff>
      <xdr:row>0</xdr:row>
      <xdr:rowOff>0</xdr:rowOff>
    </xdr:from>
    <xdr:to>
      <xdr:col>12</xdr:col>
      <xdr:colOff>941873</xdr:colOff>
      <xdr:row>3</xdr:row>
      <xdr:rowOff>42555</xdr:rowOff>
    </xdr:to>
    <xdr:grpSp>
      <xdr:nvGrpSpPr>
        <xdr:cNvPr id="2" name="Grupo 1">
          <a:hlinkClick xmlns:r="http://schemas.openxmlformats.org/officeDocument/2006/relationships" r:id="rId1"/>
          <a:extLst>
            <a:ext uri="{FF2B5EF4-FFF2-40B4-BE49-F238E27FC236}">
              <a16:creationId xmlns:a16="http://schemas.microsoft.com/office/drawing/2014/main" id="{AF9D0AAB-786F-4467-B1B4-24FE39AE14E6}"/>
            </a:ext>
          </a:extLst>
        </xdr:cNvPr>
        <xdr:cNvGrpSpPr/>
      </xdr:nvGrpSpPr>
      <xdr:grpSpPr>
        <a:xfrm>
          <a:off x="323850" y="0"/>
          <a:ext cx="13343423" cy="623580"/>
          <a:chOff x="323850" y="0"/>
          <a:chExt cx="12438548" cy="623580"/>
        </a:xfrm>
      </xdr:grpSpPr>
      <xdr:pic>
        <xdr:nvPicPr>
          <xdr:cNvPr id="3" name="Imagen 2">
            <a:extLst>
              <a:ext uri="{FF2B5EF4-FFF2-40B4-BE49-F238E27FC236}">
                <a16:creationId xmlns:a16="http://schemas.microsoft.com/office/drawing/2014/main" id="{08EBF641-42B8-4D6C-962E-BD6EB373A33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3850" y="0"/>
            <a:ext cx="2329497" cy="623580"/>
          </a:xfrm>
          <a:prstGeom prst="rect">
            <a:avLst/>
          </a:prstGeom>
        </xdr:spPr>
      </xdr:pic>
      <xdr:sp macro="" textlink="">
        <xdr:nvSpPr>
          <xdr:cNvPr id="4" name="Flecha: a la derecha con bandas 3">
            <a:extLst>
              <a:ext uri="{FF2B5EF4-FFF2-40B4-BE49-F238E27FC236}">
                <a16:creationId xmlns:a16="http://schemas.microsoft.com/office/drawing/2014/main" id="{B87C280F-747D-4292-AD45-51EBEC1B32E3}"/>
              </a:ext>
            </a:extLst>
          </xdr:cNvPr>
          <xdr:cNvSpPr/>
        </xdr:nvSpPr>
        <xdr:spPr>
          <a:xfrm flipH="1">
            <a:off x="12272932" y="16986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8.xml><?xml version="1.0" encoding="utf-8"?>
<xdr:wsDr xmlns:xdr="http://schemas.openxmlformats.org/drawingml/2006/spreadsheetDrawing" xmlns:a="http://schemas.openxmlformats.org/drawingml/2006/main">
  <xdr:twoCellAnchor editAs="absolute">
    <xdr:from>
      <xdr:col>1</xdr:col>
      <xdr:colOff>0</xdr:colOff>
      <xdr:row>0</xdr:row>
      <xdr:rowOff>0</xdr:rowOff>
    </xdr:from>
    <xdr:to>
      <xdr:col>4</xdr:col>
      <xdr:colOff>1276350</xdr:colOff>
      <xdr:row>3</xdr:row>
      <xdr:rowOff>34711</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1000-000008000000}"/>
            </a:ext>
          </a:extLst>
        </xdr:cNvPr>
        <xdr:cNvGrpSpPr/>
      </xdr:nvGrpSpPr>
      <xdr:grpSpPr>
        <a:xfrm>
          <a:off x="238125" y="0"/>
          <a:ext cx="6810375" cy="625261"/>
          <a:chOff x="285750" y="200025"/>
          <a:chExt cx="6810375" cy="625261"/>
        </a:xfrm>
      </xdr:grpSpPr>
      <xdr:pic>
        <xdr:nvPicPr>
          <xdr:cNvPr id="9" name="Imagen 8">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1000-00000A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80.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656123</xdr:colOff>
      <xdr:row>3</xdr:row>
      <xdr:rowOff>42555</xdr:rowOff>
    </xdr:to>
    <xdr:grpSp>
      <xdr:nvGrpSpPr>
        <xdr:cNvPr id="11" name="Grupo 10">
          <a:hlinkClick xmlns:r="http://schemas.openxmlformats.org/officeDocument/2006/relationships" r:id="rId1"/>
          <a:extLst>
            <a:ext uri="{FF2B5EF4-FFF2-40B4-BE49-F238E27FC236}">
              <a16:creationId xmlns:a16="http://schemas.microsoft.com/office/drawing/2014/main" id="{7F00D742-9F65-4030-AEF9-58869A7219F0}"/>
            </a:ext>
          </a:extLst>
        </xdr:cNvPr>
        <xdr:cNvGrpSpPr/>
      </xdr:nvGrpSpPr>
      <xdr:grpSpPr>
        <a:xfrm>
          <a:off x="238125" y="0"/>
          <a:ext cx="7876073" cy="623580"/>
          <a:chOff x="238125" y="0"/>
          <a:chExt cx="7876073" cy="623580"/>
        </a:xfrm>
      </xdr:grpSpPr>
      <xdr:pic>
        <xdr:nvPicPr>
          <xdr:cNvPr id="12" name="Imagen 11">
            <a:extLst>
              <a:ext uri="{FF2B5EF4-FFF2-40B4-BE49-F238E27FC236}">
                <a16:creationId xmlns:a16="http://schemas.microsoft.com/office/drawing/2014/main" id="{BA52C382-2742-4461-834A-4FAF0A1E5C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13" name="Flecha: a la derecha con bandas 12">
            <a:extLst>
              <a:ext uri="{FF2B5EF4-FFF2-40B4-BE49-F238E27FC236}">
                <a16:creationId xmlns:a16="http://schemas.microsoft.com/office/drawing/2014/main" id="{5893A099-6650-4036-9B74-753706C7A57F}"/>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81.xml><?xml version="1.0" encoding="utf-8"?>
<xdr:wsDr xmlns:xdr="http://schemas.openxmlformats.org/drawingml/2006/spreadsheetDrawing" xmlns:a="http://schemas.openxmlformats.org/drawingml/2006/main">
  <xdr:twoCellAnchor>
    <xdr:from>
      <xdr:col>1</xdr:col>
      <xdr:colOff>123825</xdr:colOff>
      <xdr:row>5</xdr:row>
      <xdr:rowOff>142875</xdr:rowOff>
    </xdr:from>
    <xdr:to>
      <xdr:col>8</xdr:col>
      <xdr:colOff>781050</xdr:colOff>
      <xdr:row>29</xdr:row>
      <xdr:rowOff>76200</xdr:rowOff>
    </xdr:to>
    <xdr:graphicFrame macro="">
      <xdr:nvGraphicFramePr>
        <xdr:cNvPr id="2" name="Gráfico 1">
          <a:extLst>
            <a:ext uri="{FF2B5EF4-FFF2-40B4-BE49-F238E27FC236}">
              <a16:creationId xmlns:a16="http://schemas.microsoft.com/office/drawing/2014/main" id="{00000000-0008-0000-C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8</xdr:col>
      <xdr:colOff>875198</xdr:colOff>
      <xdr:row>3</xdr:row>
      <xdr:rowOff>42555</xdr:rowOff>
    </xdr:to>
    <xdr:grpSp>
      <xdr:nvGrpSpPr>
        <xdr:cNvPr id="3" name="Grupo 2">
          <a:hlinkClick xmlns:r="http://schemas.openxmlformats.org/officeDocument/2006/relationships" r:id="rId2"/>
          <a:extLst>
            <a:ext uri="{FF2B5EF4-FFF2-40B4-BE49-F238E27FC236}">
              <a16:creationId xmlns:a16="http://schemas.microsoft.com/office/drawing/2014/main" id="{B6BA82BC-6857-4392-A554-76464A91279A}"/>
            </a:ext>
          </a:extLst>
        </xdr:cNvPr>
        <xdr:cNvGrpSpPr/>
      </xdr:nvGrpSpPr>
      <xdr:grpSpPr>
        <a:xfrm>
          <a:off x="238125" y="0"/>
          <a:ext cx="7876073" cy="623580"/>
          <a:chOff x="238125" y="0"/>
          <a:chExt cx="7876073" cy="623580"/>
        </a:xfrm>
      </xdr:grpSpPr>
      <xdr:pic>
        <xdr:nvPicPr>
          <xdr:cNvPr id="4" name="Imagen 3">
            <a:extLst>
              <a:ext uri="{FF2B5EF4-FFF2-40B4-BE49-F238E27FC236}">
                <a16:creationId xmlns:a16="http://schemas.microsoft.com/office/drawing/2014/main" id="{B41BB6C5-6043-4C4E-9FE0-22FD69994F9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5" name="Flecha: a la derecha con bandas 4">
            <a:extLst>
              <a:ext uri="{FF2B5EF4-FFF2-40B4-BE49-F238E27FC236}">
                <a16:creationId xmlns:a16="http://schemas.microsoft.com/office/drawing/2014/main" id="{3F7DF008-301D-4E7F-AB68-FF64B469EBD4}"/>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8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1853552</xdr:colOff>
      <xdr:row>3</xdr:row>
      <xdr:rowOff>61605</xdr:rowOff>
    </xdr:to>
    <xdr:grpSp>
      <xdr:nvGrpSpPr>
        <xdr:cNvPr id="2" name="Grupo 1">
          <a:hlinkClick xmlns:r="http://schemas.openxmlformats.org/officeDocument/2006/relationships" r:id="rId1"/>
          <a:extLst>
            <a:ext uri="{FF2B5EF4-FFF2-40B4-BE49-F238E27FC236}">
              <a16:creationId xmlns:a16="http://schemas.microsoft.com/office/drawing/2014/main" id="{4C2FAEB5-1EC6-4FD2-A305-4729DCDDABA7}"/>
            </a:ext>
          </a:extLst>
        </xdr:cNvPr>
        <xdr:cNvGrpSpPr/>
      </xdr:nvGrpSpPr>
      <xdr:grpSpPr>
        <a:xfrm>
          <a:off x="247650" y="0"/>
          <a:ext cx="7149452" cy="642630"/>
          <a:chOff x="247650" y="0"/>
          <a:chExt cx="9235427" cy="642630"/>
        </a:xfrm>
      </xdr:grpSpPr>
      <xdr:pic>
        <xdr:nvPicPr>
          <xdr:cNvPr id="3" name="Imagen 2">
            <a:extLst>
              <a:ext uri="{FF2B5EF4-FFF2-40B4-BE49-F238E27FC236}">
                <a16:creationId xmlns:a16="http://schemas.microsoft.com/office/drawing/2014/main" id="{291280FC-B020-412C-85D6-9F52653FF36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7650" y="0"/>
            <a:ext cx="2445293" cy="642630"/>
          </a:xfrm>
          <a:prstGeom prst="rect">
            <a:avLst/>
          </a:prstGeom>
        </xdr:spPr>
      </xdr:pic>
      <xdr:sp macro="" textlink="">
        <xdr:nvSpPr>
          <xdr:cNvPr id="4" name="Flecha: a la derecha con bandas 3">
            <a:extLst>
              <a:ext uri="{FF2B5EF4-FFF2-40B4-BE49-F238E27FC236}">
                <a16:creationId xmlns:a16="http://schemas.microsoft.com/office/drawing/2014/main" id="{9503972C-4271-4F01-AC10-09E7933F3582}"/>
              </a:ext>
            </a:extLst>
          </xdr:cNvPr>
          <xdr:cNvSpPr/>
        </xdr:nvSpPr>
        <xdr:spPr>
          <a:xfrm flipH="1">
            <a:off x="8969280" y="145226"/>
            <a:ext cx="513797" cy="29555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83.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0</xdr:colOff>
      <xdr:row>3</xdr:row>
      <xdr:rowOff>42555</xdr:rowOff>
    </xdr:to>
    <xdr:grpSp>
      <xdr:nvGrpSpPr>
        <xdr:cNvPr id="11" name="Grupo 10">
          <a:hlinkClick xmlns:r="http://schemas.openxmlformats.org/officeDocument/2006/relationships" r:id="rId1"/>
          <a:extLst>
            <a:ext uri="{FF2B5EF4-FFF2-40B4-BE49-F238E27FC236}">
              <a16:creationId xmlns:a16="http://schemas.microsoft.com/office/drawing/2014/main" id="{BC4BC197-8464-479E-AE87-5D12AB5857A1}"/>
            </a:ext>
          </a:extLst>
        </xdr:cNvPr>
        <xdr:cNvGrpSpPr/>
      </xdr:nvGrpSpPr>
      <xdr:grpSpPr>
        <a:xfrm>
          <a:off x="238125" y="0"/>
          <a:ext cx="8715375" cy="623580"/>
          <a:chOff x="238125" y="0"/>
          <a:chExt cx="7876073" cy="623580"/>
        </a:xfrm>
      </xdr:grpSpPr>
      <xdr:pic>
        <xdr:nvPicPr>
          <xdr:cNvPr id="12" name="Imagen 11">
            <a:extLst>
              <a:ext uri="{FF2B5EF4-FFF2-40B4-BE49-F238E27FC236}">
                <a16:creationId xmlns:a16="http://schemas.microsoft.com/office/drawing/2014/main" id="{6852FFF6-3B86-46C4-8E66-A5B3A0CF5A9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13" name="Flecha: a la derecha con bandas 12">
            <a:extLst>
              <a:ext uri="{FF2B5EF4-FFF2-40B4-BE49-F238E27FC236}">
                <a16:creationId xmlns:a16="http://schemas.microsoft.com/office/drawing/2014/main" id="{D5B219BA-6FAD-4BC7-9F26-F95C15942BD8}"/>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84.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0</xdr:colOff>
      <xdr:row>3</xdr:row>
      <xdr:rowOff>42555</xdr:rowOff>
    </xdr:to>
    <xdr:grpSp>
      <xdr:nvGrpSpPr>
        <xdr:cNvPr id="2" name="Grupo 1">
          <a:hlinkClick xmlns:r="http://schemas.openxmlformats.org/officeDocument/2006/relationships" r:id="rId1"/>
          <a:extLst>
            <a:ext uri="{FF2B5EF4-FFF2-40B4-BE49-F238E27FC236}">
              <a16:creationId xmlns:a16="http://schemas.microsoft.com/office/drawing/2014/main" id="{4C995ECE-B4E6-46FF-8760-78B41F3DF6EC}"/>
            </a:ext>
          </a:extLst>
        </xdr:cNvPr>
        <xdr:cNvGrpSpPr/>
      </xdr:nvGrpSpPr>
      <xdr:grpSpPr>
        <a:xfrm>
          <a:off x="400050" y="0"/>
          <a:ext cx="9515475" cy="623580"/>
          <a:chOff x="238125" y="0"/>
          <a:chExt cx="7876073" cy="623580"/>
        </a:xfrm>
      </xdr:grpSpPr>
      <xdr:pic>
        <xdr:nvPicPr>
          <xdr:cNvPr id="3" name="Imagen 2">
            <a:extLst>
              <a:ext uri="{FF2B5EF4-FFF2-40B4-BE49-F238E27FC236}">
                <a16:creationId xmlns:a16="http://schemas.microsoft.com/office/drawing/2014/main" id="{C3BE5D28-FC54-41B9-BA9E-F8A2627A171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4" name="Flecha: a la derecha con bandas 3">
            <a:extLst>
              <a:ext uri="{FF2B5EF4-FFF2-40B4-BE49-F238E27FC236}">
                <a16:creationId xmlns:a16="http://schemas.microsoft.com/office/drawing/2014/main" id="{F6582848-174E-4CE6-92F6-E7CDEA524CC6}"/>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85.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0</xdr:colOff>
      <xdr:row>3</xdr:row>
      <xdr:rowOff>42555</xdr:rowOff>
    </xdr:to>
    <xdr:grpSp>
      <xdr:nvGrpSpPr>
        <xdr:cNvPr id="5" name="Grupo 4">
          <a:hlinkClick xmlns:r="http://schemas.openxmlformats.org/officeDocument/2006/relationships" r:id="rId1"/>
          <a:extLst>
            <a:ext uri="{FF2B5EF4-FFF2-40B4-BE49-F238E27FC236}">
              <a16:creationId xmlns:a16="http://schemas.microsoft.com/office/drawing/2014/main" id="{B89BBAB1-84F7-4402-8726-1322305F7725}"/>
            </a:ext>
          </a:extLst>
        </xdr:cNvPr>
        <xdr:cNvGrpSpPr/>
      </xdr:nvGrpSpPr>
      <xdr:grpSpPr>
        <a:xfrm>
          <a:off x="390525" y="0"/>
          <a:ext cx="8305800" cy="623580"/>
          <a:chOff x="238125" y="0"/>
          <a:chExt cx="7876073" cy="623580"/>
        </a:xfrm>
      </xdr:grpSpPr>
      <xdr:pic>
        <xdr:nvPicPr>
          <xdr:cNvPr id="6" name="Imagen 5">
            <a:extLst>
              <a:ext uri="{FF2B5EF4-FFF2-40B4-BE49-F238E27FC236}">
                <a16:creationId xmlns:a16="http://schemas.microsoft.com/office/drawing/2014/main" id="{7ADF9FE9-CC13-4D67-AC10-3C5BDB1F03E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7" name="Flecha: a la derecha con bandas 6">
            <a:extLst>
              <a:ext uri="{FF2B5EF4-FFF2-40B4-BE49-F238E27FC236}">
                <a16:creationId xmlns:a16="http://schemas.microsoft.com/office/drawing/2014/main" id="{1EF1BCAC-4E36-4C3C-B9D5-99FDBB67C0B6}"/>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86.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0</xdr:colOff>
      <xdr:row>3</xdr:row>
      <xdr:rowOff>42555</xdr:rowOff>
    </xdr:to>
    <xdr:grpSp>
      <xdr:nvGrpSpPr>
        <xdr:cNvPr id="5" name="Grupo 4">
          <a:hlinkClick xmlns:r="http://schemas.openxmlformats.org/officeDocument/2006/relationships" r:id="rId1"/>
          <a:extLst>
            <a:ext uri="{FF2B5EF4-FFF2-40B4-BE49-F238E27FC236}">
              <a16:creationId xmlns:a16="http://schemas.microsoft.com/office/drawing/2014/main" id="{C2A47CF1-3489-4AA1-AA10-8093AED50E2E}"/>
            </a:ext>
          </a:extLst>
        </xdr:cNvPr>
        <xdr:cNvGrpSpPr/>
      </xdr:nvGrpSpPr>
      <xdr:grpSpPr>
        <a:xfrm>
          <a:off x="285750" y="0"/>
          <a:ext cx="9315450" cy="623580"/>
          <a:chOff x="238125" y="0"/>
          <a:chExt cx="7876073" cy="623580"/>
        </a:xfrm>
      </xdr:grpSpPr>
      <xdr:pic>
        <xdr:nvPicPr>
          <xdr:cNvPr id="6" name="Imagen 5">
            <a:extLst>
              <a:ext uri="{FF2B5EF4-FFF2-40B4-BE49-F238E27FC236}">
                <a16:creationId xmlns:a16="http://schemas.microsoft.com/office/drawing/2014/main" id="{032EA1DD-0D93-4E9D-8409-59A11805A2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7" name="Flecha: a la derecha con bandas 6">
            <a:extLst>
              <a:ext uri="{FF2B5EF4-FFF2-40B4-BE49-F238E27FC236}">
                <a16:creationId xmlns:a16="http://schemas.microsoft.com/office/drawing/2014/main" id="{D412AEFE-B871-454A-B688-4E54896434BD}"/>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87.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0</xdr:colOff>
      <xdr:row>3</xdr:row>
      <xdr:rowOff>42555</xdr:rowOff>
    </xdr:to>
    <xdr:grpSp>
      <xdr:nvGrpSpPr>
        <xdr:cNvPr id="2" name="Grupo 1">
          <a:hlinkClick xmlns:r="http://schemas.openxmlformats.org/officeDocument/2006/relationships" r:id="rId1"/>
          <a:extLst>
            <a:ext uri="{FF2B5EF4-FFF2-40B4-BE49-F238E27FC236}">
              <a16:creationId xmlns:a16="http://schemas.microsoft.com/office/drawing/2014/main" id="{69F548E2-E806-4CE5-B680-FB92DA38550C}"/>
            </a:ext>
          </a:extLst>
        </xdr:cNvPr>
        <xdr:cNvGrpSpPr/>
      </xdr:nvGrpSpPr>
      <xdr:grpSpPr>
        <a:xfrm>
          <a:off x="323850" y="0"/>
          <a:ext cx="9229725" cy="623580"/>
          <a:chOff x="238125" y="0"/>
          <a:chExt cx="7876073" cy="623580"/>
        </a:xfrm>
      </xdr:grpSpPr>
      <xdr:pic>
        <xdr:nvPicPr>
          <xdr:cNvPr id="3" name="Imagen 2">
            <a:extLst>
              <a:ext uri="{FF2B5EF4-FFF2-40B4-BE49-F238E27FC236}">
                <a16:creationId xmlns:a16="http://schemas.microsoft.com/office/drawing/2014/main" id="{64000A8C-FEE6-4C71-A324-C39A3D2FD59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4" name="Flecha: a la derecha con bandas 3">
            <a:extLst>
              <a:ext uri="{FF2B5EF4-FFF2-40B4-BE49-F238E27FC236}">
                <a16:creationId xmlns:a16="http://schemas.microsoft.com/office/drawing/2014/main" id="{888FC348-8879-4311-803B-D58DBA48CE2E}"/>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88.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0</xdr:colOff>
      <xdr:row>3</xdr:row>
      <xdr:rowOff>42555</xdr:rowOff>
    </xdr:to>
    <xdr:grpSp>
      <xdr:nvGrpSpPr>
        <xdr:cNvPr id="5" name="Grupo 4">
          <a:hlinkClick xmlns:r="http://schemas.openxmlformats.org/officeDocument/2006/relationships" r:id="rId1"/>
          <a:extLst>
            <a:ext uri="{FF2B5EF4-FFF2-40B4-BE49-F238E27FC236}">
              <a16:creationId xmlns:a16="http://schemas.microsoft.com/office/drawing/2014/main" id="{5582F3C1-227A-4908-B97D-91872A158D75}"/>
            </a:ext>
          </a:extLst>
        </xdr:cNvPr>
        <xdr:cNvGrpSpPr/>
      </xdr:nvGrpSpPr>
      <xdr:grpSpPr>
        <a:xfrm>
          <a:off x="276225" y="0"/>
          <a:ext cx="9363075" cy="623580"/>
          <a:chOff x="238125" y="0"/>
          <a:chExt cx="7876073" cy="623580"/>
        </a:xfrm>
      </xdr:grpSpPr>
      <xdr:pic>
        <xdr:nvPicPr>
          <xdr:cNvPr id="6" name="Imagen 5">
            <a:extLst>
              <a:ext uri="{FF2B5EF4-FFF2-40B4-BE49-F238E27FC236}">
                <a16:creationId xmlns:a16="http://schemas.microsoft.com/office/drawing/2014/main" id="{235A6252-DA3F-4F28-B480-CC20487CF2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7" name="Flecha: a la derecha con bandas 6">
            <a:extLst>
              <a:ext uri="{FF2B5EF4-FFF2-40B4-BE49-F238E27FC236}">
                <a16:creationId xmlns:a16="http://schemas.microsoft.com/office/drawing/2014/main" id="{746F2FCC-8A5F-4469-9CBB-B7D6F916C9B7}"/>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89.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0</xdr:colOff>
      <xdr:row>3</xdr:row>
      <xdr:rowOff>42555</xdr:rowOff>
    </xdr:to>
    <xdr:grpSp>
      <xdr:nvGrpSpPr>
        <xdr:cNvPr id="5" name="Grupo 4">
          <a:hlinkClick xmlns:r="http://schemas.openxmlformats.org/officeDocument/2006/relationships" r:id="rId1"/>
          <a:extLst>
            <a:ext uri="{FF2B5EF4-FFF2-40B4-BE49-F238E27FC236}">
              <a16:creationId xmlns:a16="http://schemas.microsoft.com/office/drawing/2014/main" id="{8022A8B9-FDF3-4EFC-912A-08952B8B2828}"/>
            </a:ext>
          </a:extLst>
        </xdr:cNvPr>
        <xdr:cNvGrpSpPr/>
      </xdr:nvGrpSpPr>
      <xdr:grpSpPr>
        <a:xfrm>
          <a:off x="323850" y="0"/>
          <a:ext cx="10591800" cy="623580"/>
          <a:chOff x="238125" y="0"/>
          <a:chExt cx="7876073" cy="623580"/>
        </a:xfrm>
      </xdr:grpSpPr>
      <xdr:pic>
        <xdr:nvPicPr>
          <xdr:cNvPr id="6" name="Imagen 5">
            <a:extLst>
              <a:ext uri="{FF2B5EF4-FFF2-40B4-BE49-F238E27FC236}">
                <a16:creationId xmlns:a16="http://schemas.microsoft.com/office/drawing/2014/main" id="{8F70CF23-9725-4671-897F-BF3E160F55A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7" name="Flecha: a la derecha con bandas 6">
            <a:extLst>
              <a:ext uri="{FF2B5EF4-FFF2-40B4-BE49-F238E27FC236}">
                <a16:creationId xmlns:a16="http://schemas.microsoft.com/office/drawing/2014/main" id="{05670BCB-B18B-4395-8453-57A39A130EA5}"/>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9.xml><?xml version="1.0" encoding="utf-8"?>
<xdr:wsDr xmlns:xdr="http://schemas.openxmlformats.org/drawingml/2006/spreadsheetDrawing" xmlns:a="http://schemas.openxmlformats.org/drawingml/2006/main">
  <xdr:twoCellAnchor editAs="absolute">
    <xdr:from>
      <xdr:col>1</xdr:col>
      <xdr:colOff>0</xdr:colOff>
      <xdr:row>0</xdr:row>
      <xdr:rowOff>0</xdr:rowOff>
    </xdr:from>
    <xdr:to>
      <xdr:col>5</xdr:col>
      <xdr:colOff>1285875</xdr:colOff>
      <xdr:row>3</xdr:row>
      <xdr:rowOff>34711</xdr:rowOff>
    </xdr:to>
    <xdr:grpSp>
      <xdr:nvGrpSpPr>
        <xdr:cNvPr id="2" name="Grupo 1">
          <a:hlinkClick xmlns:r="http://schemas.openxmlformats.org/officeDocument/2006/relationships" r:id="rId1"/>
          <a:extLst>
            <a:ext uri="{FF2B5EF4-FFF2-40B4-BE49-F238E27FC236}">
              <a16:creationId xmlns:a16="http://schemas.microsoft.com/office/drawing/2014/main" id="{CA0DD019-CAC5-4468-84BC-E1254AD51C76}"/>
            </a:ext>
          </a:extLst>
        </xdr:cNvPr>
        <xdr:cNvGrpSpPr/>
      </xdr:nvGrpSpPr>
      <xdr:grpSpPr>
        <a:xfrm>
          <a:off x="238125" y="0"/>
          <a:ext cx="6810375" cy="625261"/>
          <a:chOff x="285750" y="200025"/>
          <a:chExt cx="6810375" cy="625261"/>
        </a:xfrm>
      </xdr:grpSpPr>
      <xdr:pic>
        <xdr:nvPicPr>
          <xdr:cNvPr id="3" name="Imagen 2">
            <a:extLst>
              <a:ext uri="{FF2B5EF4-FFF2-40B4-BE49-F238E27FC236}">
                <a16:creationId xmlns:a16="http://schemas.microsoft.com/office/drawing/2014/main" id="{F5D762B7-4D79-42BF-9229-B1A442A20A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4" name="Flecha: a la derecha con bandas 3">
            <a:extLst>
              <a:ext uri="{FF2B5EF4-FFF2-40B4-BE49-F238E27FC236}">
                <a16:creationId xmlns:a16="http://schemas.microsoft.com/office/drawing/2014/main" id="{15730739-86A6-4270-95F7-7FF2D8B0F3A1}"/>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90.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875198</xdr:colOff>
      <xdr:row>3</xdr:row>
      <xdr:rowOff>23505</xdr:rowOff>
    </xdr:to>
    <xdr:grpSp>
      <xdr:nvGrpSpPr>
        <xdr:cNvPr id="2" name="Grupo 1">
          <a:hlinkClick xmlns:r="http://schemas.openxmlformats.org/officeDocument/2006/relationships" r:id="rId1"/>
          <a:extLst>
            <a:ext uri="{FF2B5EF4-FFF2-40B4-BE49-F238E27FC236}">
              <a16:creationId xmlns:a16="http://schemas.microsoft.com/office/drawing/2014/main" id="{9F1375A1-82C7-4AF3-9009-699421BFAB48}"/>
            </a:ext>
          </a:extLst>
        </xdr:cNvPr>
        <xdr:cNvGrpSpPr/>
      </xdr:nvGrpSpPr>
      <xdr:grpSpPr>
        <a:xfrm>
          <a:off x="238125" y="0"/>
          <a:ext cx="7876073" cy="623580"/>
          <a:chOff x="238125" y="0"/>
          <a:chExt cx="7876073" cy="623580"/>
        </a:xfrm>
      </xdr:grpSpPr>
      <xdr:pic>
        <xdr:nvPicPr>
          <xdr:cNvPr id="3" name="Imagen 2">
            <a:extLst>
              <a:ext uri="{FF2B5EF4-FFF2-40B4-BE49-F238E27FC236}">
                <a16:creationId xmlns:a16="http://schemas.microsoft.com/office/drawing/2014/main" id="{3A74B154-0155-4C49-A44E-A9796A0181A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4" name="Flecha: a la derecha con bandas 3">
            <a:extLst>
              <a:ext uri="{FF2B5EF4-FFF2-40B4-BE49-F238E27FC236}">
                <a16:creationId xmlns:a16="http://schemas.microsoft.com/office/drawing/2014/main" id="{AA569C99-7776-4C63-B51E-C437FE84C372}"/>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91.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999023</xdr:colOff>
      <xdr:row>3</xdr:row>
      <xdr:rowOff>33030</xdr:rowOff>
    </xdr:to>
    <xdr:grpSp>
      <xdr:nvGrpSpPr>
        <xdr:cNvPr id="2" name="Grupo 1">
          <a:hlinkClick xmlns:r="http://schemas.openxmlformats.org/officeDocument/2006/relationships" r:id="rId1"/>
          <a:extLst>
            <a:ext uri="{FF2B5EF4-FFF2-40B4-BE49-F238E27FC236}">
              <a16:creationId xmlns:a16="http://schemas.microsoft.com/office/drawing/2014/main" id="{1EB7638E-F453-4780-86D3-F25A224BB75E}"/>
            </a:ext>
          </a:extLst>
        </xdr:cNvPr>
        <xdr:cNvGrpSpPr/>
      </xdr:nvGrpSpPr>
      <xdr:grpSpPr>
        <a:xfrm>
          <a:off x="238125" y="0"/>
          <a:ext cx="7380773" cy="623580"/>
          <a:chOff x="238125" y="0"/>
          <a:chExt cx="7876073" cy="623580"/>
        </a:xfrm>
      </xdr:grpSpPr>
      <xdr:pic>
        <xdr:nvPicPr>
          <xdr:cNvPr id="3" name="Imagen 2">
            <a:extLst>
              <a:ext uri="{FF2B5EF4-FFF2-40B4-BE49-F238E27FC236}">
                <a16:creationId xmlns:a16="http://schemas.microsoft.com/office/drawing/2014/main" id="{75E27169-3E96-4B0F-BD1F-FB785FADD56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4" name="Flecha: a la derecha con bandas 3">
            <a:extLst>
              <a:ext uri="{FF2B5EF4-FFF2-40B4-BE49-F238E27FC236}">
                <a16:creationId xmlns:a16="http://schemas.microsoft.com/office/drawing/2014/main" id="{C5CC6723-74B4-4698-952C-94DD1861A951}"/>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92.xml><?xml version="1.0" encoding="utf-8"?>
<xdr:wsDr xmlns:xdr="http://schemas.openxmlformats.org/drawingml/2006/spreadsheetDrawing" xmlns:a="http://schemas.openxmlformats.org/drawingml/2006/main">
  <xdr:twoCellAnchor>
    <xdr:from>
      <xdr:col>1</xdr:col>
      <xdr:colOff>151839</xdr:colOff>
      <xdr:row>6</xdr:row>
      <xdr:rowOff>168089</xdr:rowOff>
    </xdr:from>
    <xdr:to>
      <xdr:col>7</xdr:col>
      <xdr:colOff>1030941</xdr:colOff>
      <xdr:row>26</xdr:row>
      <xdr:rowOff>28575</xdr:rowOff>
    </xdr:to>
    <xdr:pic>
      <xdr:nvPicPr>
        <xdr:cNvPr id="2" name="Imagen 11" descr="LOCALIZACION SUB-SEDES NEIVA">
          <a:extLst>
            <a:ext uri="{FF2B5EF4-FFF2-40B4-BE49-F238E27FC236}">
              <a16:creationId xmlns:a16="http://schemas.microsoft.com/office/drawing/2014/main" id="{00000000-0008-0000-C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9964" y="1415864"/>
          <a:ext cx="7756152" cy="4184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7</xdr:col>
      <xdr:colOff>1141338</xdr:colOff>
      <xdr:row>3</xdr:row>
      <xdr:rowOff>40874</xdr:rowOff>
    </xdr:to>
    <xdr:grpSp>
      <xdr:nvGrpSpPr>
        <xdr:cNvPr id="3" name="Grupo 2">
          <a:hlinkClick xmlns:r="http://schemas.openxmlformats.org/officeDocument/2006/relationships" r:id="rId2"/>
          <a:extLst>
            <a:ext uri="{FF2B5EF4-FFF2-40B4-BE49-F238E27FC236}">
              <a16:creationId xmlns:a16="http://schemas.microsoft.com/office/drawing/2014/main" id="{FE73AD42-3FFC-49CC-9284-7EEBD5043A43}"/>
            </a:ext>
          </a:extLst>
        </xdr:cNvPr>
        <xdr:cNvGrpSpPr/>
      </xdr:nvGrpSpPr>
      <xdr:grpSpPr>
        <a:xfrm>
          <a:off x="238125" y="0"/>
          <a:ext cx="7875513" cy="621899"/>
          <a:chOff x="238125" y="0"/>
          <a:chExt cx="7876073" cy="623580"/>
        </a:xfrm>
      </xdr:grpSpPr>
      <xdr:pic>
        <xdr:nvPicPr>
          <xdr:cNvPr id="4" name="Imagen 3">
            <a:extLst>
              <a:ext uri="{FF2B5EF4-FFF2-40B4-BE49-F238E27FC236}">
                <a16:creationId xmlns:a16="http://schemas.microsoft.com/office/drawing/2014/main" id="{98F3CF1C-9DF9-484C-83A3-050C93E428C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5" name="Flecha: a la derecha con bandas 4">
            <a:extLst>
              <a:ext uri="{FF2B5EF4-FFF2-40B4-BE49-F238E27FC236}">
                <a16:creationId xmlns:a16="http://schemas.microsoft.com/office/drawing/2014/main" id="{D9DDC9C6-07FD-479D-B283-FBA94A9E5B45}"/>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93.xml><?xml version="1.0" encoding="utf-8"?>
<xdr:wsDr xmlns:xdr="http://schemas.openxmlformats.org/drawingml/2006/spreadsheetDrawing" xmlns:a="http://schemas.openxmlformats.org/drawingml/2006/main">
  <xdr:twoCellAnchor>
    <xdr:from>
      <xdr:col>1</xdr:col>
      <xdr:colOff>114300</xdr:colOff>
      <xdr:row>8</xdr:row>
      <xdr:rowOff>95249</xdr:rowOff>
    </xdr:from>
    <xdr:to>
      <xdr:col>7</xdr:col>
      <xdr:colOff>1057275</xdr:colOff>
      <xdr:row>27</xdr:row>
      <xdr:rowOff>9524</xdr:rowOff>
    </xdr:to>
    <xdr:pic>
      <xdr:nvPicPr>
        <xdr:cNvPr id="2" name="Imagen 8" descr="LOCALIZACION SEDE CENTRAL">
          <a:extLst>
            <a:ext uri="{FF2B5EF4-FFF2-40B4-BE49-F238E27FC236}">
              <a16:creationId xmlns:a16="http://schemas.microsoft.com/office/drawing/2014/main" id="{00000000-0008-0000-C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1714499"/>
          <a:ext cx="7677150" cy="200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7</xdr:col>
      <xdr:colOff>1141338</xdr:colOff>
      <xdr:row>3</xdr:row>
      <xdr:rowOff>40874</xdr:rowOff>
    </xdr:to>
    <xdr:grpSp>
      <xdr:nvGrpSpPr>
        <xdr:cNvPr id="3" name="Grupo 2">
          <a:hlinkClick xmlns:r="http://schemas.openxmlformats.org/officeDocument/2006/relationships" r:id="rId2"/>
          <a:extLst>
            <a:ext uri="{FF2B5EF4-FFF2-40B4-BE49-F238E27FC236}">
              <a16:creationId xmlns:a16="http://schemas.microsoft.com/office/drawing/2014/main" id="{5D4D2F7E-0CAB-492E-9177-B19B1C7DF6FD}"/>
            </a:ext>
          </a:extLst>
        </xdr:cNvPr>
        <xdr:cNvGrpSpPr/>
      </xdr:nvGrpSpPr>
      <xdr:grpSpPr>
        <a:xfrm>
          <a:off x="238125" y="0"/>
          <a:ext cx="7875513" cy="621899"/>
          <a:chOff x="238125" y="0"/>
          <a:chExt cx="7876073" cy="623580"/>
        </a:xfrm>
      </xdr:grpSpPr>
      <xdr:pic>
        <xdr:nvPicPr>
          <xdr:cNvPr id="4" name="Imagen 3">
            <a:extLst>
              <a:ext uri="{FF2B5EF4-FFF2-40B4-BE49-F238E27FC236}">
                <a16:creationId xmlns:a16="http://schemas.microsoft.com/office/drawing/2014/main" id="{6E4BB75A-A933-4BD4-9490-29217314CEC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5" name="Flecha: a la derecha con bandas 4">
            <a:extLst>
              <a:ext uri="{FF2B5EF4-FFF2-40B4-BE49-F238E27FC236}">
                <a16:creationId xmlns:a16="http://schemas.microsoft.com/office/drawing/2014/main" id="{6E369934-B929-42AC-A1A2-FF73640749AD}"/>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94.xml><?xml version="1.0" encoding="utf-8"?>
<xdr:wsDr xmlns:xdr="http://schemas.openxmlformats.org/drawingml/2006/spreadsheetDrawing" xmlns:a="http://schemas.openxmlformats.org/drawingml/2006/main">
  <xdr:twoCellAnchor>
    <xdr:from>
      <xdr:col>1</xdr:col>
      <xdr:colOff>119342</xdr:colOff>
      <xdr:row>8</xdr:row>
      <xdr:rowOff>163606</xdr:rowOff>
    </xdr:from>
    <xdr:to>
      <xdr:col>7</xdr:col>
      <xdr:colOff>1064559</xdr:colOff>
      <xdr:row>29</xdr:row>
      <xdr:rowOff>11206</xdr:rowOff>
    </xdr:to>
    <xdr:pic>
      <xdr:nvPicPr>
        <xdr:cNvPr id="2" name="Imagen 1" descr="LOCALIZACION SEDE TORRE ADMINISTRATIVA">
          <a:extLst>
            <a:ext uri="{FF2B5EF4-FFF2-40B4-BE49-F238E27FC236}">
              <a16:creationId xmlns:a16="http://schemas.microsoft.com/office/drawing/2014/main" id="{00000000-0008-0000-C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4666" y="1788459"/>
          <a:ext cx="7679952" cy="384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7</xdr:col>
      <xdr:colOff>1140778</xdr:colOff>
      <xdr:row>3</xdr:row>
      <xdr:rowOff>39193</xdr:rowOff>
    </xdr:to>
    <xdr:grpSp>
      <xdr:nvGrpSpPr>
        <xdr:cNvPr id="3" name="Grupo 2">
          <a:hlinkClick xmlns:r="http://schemas.openxmlformats.org/officeDocument/2006/relationships" r:id="rId2"/>
          <a:extLst>
            <a:ext uri="{FF2B5EF4-FFF2-40B4-BE49-F238E27FC236}">
              <a16:creationId xmlns:a16="http://schemas.microsoft.com/office/drawing/2014/main" id="{43D9079A-FE0A-4ED4-88BE-12F9E17D5F99}"/>
            </a:ext>
          </a:extLst>
        </xdr:cNvPr>
        <xdr:cNvGrpSpPr/>
      </xdr:nvGrpSpPr>
      <xdr:grpSpPr>
        <a:xfrm>
          <a:off x="238125" y="0"/>
          <a:ext cx="7874953" cy="620218"/>
          <a:chOff x="238125" y="0"/>
          <a:chExt cx="7876073" cy="623580"/>
        </a:xfrm>
      </xdr:grpSpPr>
      <xdr:pic>
        <xdr:nvPicPr>
          <xdr:cNvPr id="4" name="Imagen 3">
            <a:extLst>
              <a:ext uri="{FF2B5EF4-FFF2-40B4-BE49-F238E27FC236}">
                <a16:creationId xmlns:a16="http://schemas.microsoft.com/office/drawing/2014/main" id="{F98685FB-CB48-428F-9B2F-F0BBD770844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5" name="Flecha: a la derecha con bandas 4">
            <a:extLst>
              <a:ext uri="{FF2B5EF4-FFF2-40B4-BE49-F238E27FC236}">
                <a16:creationId xmlns:a16="http://schemas.microsoft.com/office/drawing/2014/main" id="{70987250-931C-48C3-83A1-0B8225438956}"/>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95.xml><?xml version="1.0" encoding="utf-8"?>
<xdr:wsDr xmlns:xdr="http://schemas.openxmlformats.org/drawingml/2006/spreadsheetDrawing" xmlns:a="http://schemas.openxmlformats.org/drawingml/2006/main">
  <xdr:twoCellAnchor>
    <xdr:from>
      <xdr:col>1</xdr:col>
      <xdr:colOff>152399</xdr:colOff>
      <xdr:row>8</xdr:row>
      <xdr:rowOff>114298</xdr:rowOff>
    </xdr:from>
    <xdr:to>
      <xdr:col>7</xdr:col>
      <xdr:colOff>1085849</xdr:colOff>
      <xdr:row>28</xdr:row>
      <xdr:rowOff>19049</xdr:rowOff>
    </xdr:to>
    <xdr:pic>
      <xdr:nvPicPr>
        <xdr:cNvPr id="2" name="Imagen 2" descr="LOCALIZACION FACULTAD SALUD">
          <a:extLst>
            <a:ext uri="{FF2B5EF4-FFF2-40B4-BE49-F238E27FC236}">
              <a16:creationId xmlns:a16="http://schemas.microsoft.com/office/drawing/2014/main" id="{00000000-0008-0000-C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1733548"/>
          <a:ext cx="7667625" cy="3714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7</xdr:col>
      <xdr:colOff>1139978</xdr:colOff>
      <xdr:row>3</xdr:row>
      <xdr:rowOff>36792</xdr:rowOff>
    </xdr:to>
    <xdr:grpSp>
      <xdr:nvGrpSpPr>
        <xdr:cNvPr id="3" name="Grupo 2">
          <a:hlinkClick xmlns:r="http://schemas.openxmlformats.org/officeDocument/2006/relationships" r:id="rId2"/>
          <a:extLst>
            <a:ext uri="{FF2B5EF4-FFF2-40B4-BE49-F238E27FC236}">
              <a16:creationId xmlns:a16="http://schemas.microsoft.com/office/drawing/2014/main" id="{95128E2E-8314-426E-A646-CC4DA771ED3E}"/>
            </a:ext>
          </a:extLst>
        </xdr:cNvPr>
        <xdr:cNvGrpSpPr/>
      </xdr:nvGrpSpPr>
      <xdr:grpSpPr>
        <a:xfrm>
          <a:off x="238125" y="0"/>
          <a:ext cx="7874153" cy="617817"/>
          <a:chOff x="238125" y="0"/>
          <a:chExt cx="7876073" cy="623580"/>
        </a:xfrm>
      </xdr:grpSpPr>
      <xdr:pic>
        <xdr:nvPicPr>
          <xdr:cNvPr id="4" name="Imagen 3">
            <a:extLst>
              <a:ext uri="{FF2B5EF4-FFF2-40B4-BE49-F238E27FC236}">
                <a16:creationId xmlns:a16="http://schemas.microsoft.com/office/drawing/2014/main" id="{65A63FE8-795A-43A4-99C6-ADD2DBE68D4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5" name="Flecha: a la derecha con bandas 4">
            <a:extLst>
              <a:ext uri="{FF2B5EF4-FFF2-40B4-BE49-F238E27FC236}">
                <a16:creationId xmlns:a16="http://schemas.microsoft.com/office/drawing/2014/main" id="{B82E28F1-DA94-4E95-9950-C11BE00C917D}"/>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96.xml><?xml version="1.0" encoding="utf-8"?>
<xdr:wsDr xmlns:xdr="http://schemas.openxmlformats.org/drawingml/2006/spreadsheetDrawing" xmlns:a="http://schemas.openxmlformats.org/drawingml/2006/main">
  <xdr:twoCellAnchor>
    <xdr:from>
      <xdr:col>1</xdr:col>
      <xdr:colOff>133349</xdr:colOff>
      <xdr:row>8</xdr:row>
      <xdr:rowOff>76200</xdr:rowOff>
    </xdr:from>
    <xdr:to>
      <xdr:col>7</xdr:col>
      <xdr:colOff>1085849</xdr:colOff>
      <xdr:row>29</xdr:row>
      <xdr:rowOff>19050</xdr:rowOff>
    </xdr:to>
    <xdr:pic>
      <xdr:nvPicPr>
        <xdr:cNvPr id="2" name="Imagen 3" descr="LOCALIZACION ALTICO">
          <a:extLst>
            <a:ext uri="{FF2B5EF4-FFF2-40B4-BE49-F238E27FC236}">
              <a16:creationId xmlns:a16="http://schemas.microsoft.com/office/drawing/2014/main" id="{00000000-0008-0000-C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4" y="1123950"/>
          <a:ext cx="7686675" cy="394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7</xdr:col>
      <xdr:colOff>1139978</xdr:colOff>
      <xdr:row>3</xdr:row>
      <xdr:rowOff>36792</xdr:rowOff>
    </xdr:to>
    <xdr:grpSp>
      <xdr:nvGrpSpPr>
        <xdr:cNvPr id="3" name="Grupo 2">
          <a:hlinkClick xmlns:r="http://schemas.openxmlformats.org/officeDocument/2006/relationships" r:id="rId2"/>
          <a:extLst>
            <a:ext uri="{FF2B5EF4-FFF2-40B4-BE49-F238E27FC236}">
              <a16:creationId xmlns:a16="http://schemas.microsoft.com/office/drawing/2014/main" id="{37FE677D-1AAE-408A-91B6-1AE14CD9C2E1}"/>
            </a:ext>
          </a:extLst>
        </xdr:cNvPr>
        <xdr:cNvGrpSpPr/>
      </xdr:nvGrpSpPr>
      <xdr:grpSpPr>
        <a:xfrm>
          <a:off x="238125" y="0"/>
          <a:ext cx="7874153" cy="617817"/>
          <a:chOff x="238125" y="0"/>
          <a:chExt cx="7876073" cy="623580"/>
        </a:xfrm>
      </xdr:grpSpPr>
      <xdr:pic>
        <xdr:nvPicPr>
          <xdr:cNvPr id="4" name="Imagen 3">
            <a:extLst>
              <a:ext uri="{FF2B5EF4-FFF2-40B4-BE49-F238E27FC236}">
                <a16:creationId xmlns:a16="http://schemas.microsoft.com/office/drawing/2014/main" id="{158F7AAB-C441-4469-A039-BA5FB889C2D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5" name="Flecha: a la derecha con bandas 4">
            <a:extLst>
              <a:ext uri="{FF2B5EF4-FFF2-40B4-BE49-F238E27FC236}">
                <a16:creationId xmlns:a16="http://schemas.microsoft.com/office/drawing/2014/main" id="{67770580-166C-42DE-A04E-09B8A8E6FCB0}"/>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97.xml><?xml version="1.0" encoding="utf-8"?>
<xdr:wsDr xmlns:xdr="http://schemas.openxmlformats.org/drawingml/2006/spreadsheetDrawing" xmlns:a="http://schemas.openxmlformats.org/drawingml/2006/main">
  <xdr:twoCellAnchor>
    <xdr:from>
      <xdr:col>1</xdr:col>
      <xdr:colOff>180974</xdr:colOff>
      <xdr:row>8</xdr:row>
      <xdr:rowOff>171450</xdr:rowOff>
    </xdr:from>
    <xdr:to>
      <xdr:col>7</xdr:col>
      <xdr:colOff>1057274</xdr:colOff>
      <xdr:row>30</xdr:row>
      <xdr:rowOff>9526</xdr:rowOff>
    </xdr:to>
    <xdr:pic>
      <xdr:nvPicPr>
        <xdr:cNvPr id="2" name="Imagen 4" descr="LOCALIZACION CAJA AGRARIA">
          <a:extLst>
            <a:ext uri="{FF2B5EF4-FFF2-40B4-BE49-F238E27FC236}">
              <a16:creationId xmlns:a16="http://schemas.microsoft.com/office/drawing/2014/main" id="{00000000-0008-0000-D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099" y="1790700"/>
          <a:ext cx="7610475" cy="3267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7</xdr:col>
      <xdr:colOff>1139978</xdr:colOff>
      <xdr:row>3</xdr:row>
      <xdr:rowOff>36792</xdr:rowOff>
    </xdr:to>
    <xdr:grpSp>
      <xdr:nvGrpSpPr>
        <xdr:cNvPr id="3" name="Grupo 2">
          <a:hlinkClick xmlns:r="http://schemas.openxmlformats.org/officeDocument/2006/relationships" r:id="rId2"/>
          <a:extLst>
            <a:ext uri="{FF2B5EF4-FFF2-40B4-BE49-F238E27FC236}">
              <a16:creationId xmlns:a16="http://schemas.microsoft.com/office/drawing/2014/main" id="{49FD48A3-DEA2-42FB-83BA-0518FCC91017}"/>
            </a:ext>
          </a:extLst>
        </xdr:cNvPr>
        <xdr:cNvGrpSpPr/>
      </xdr:nvGrpSpPr>
      <xdr:grpSpPr>
        <a:xfrm>
          <a:off x="238125" y="0"/>
          <a:ext cx="7874153" cy="617817"/>
          <a:chOff x="238125" y="0"/>
          <a:chExt cx="7876073" cy="623580"/>
        </a:xfrm>
      </xdr:grpSpPr>
      <xdr:pic>
        <xdr:nvPicPr>
          <xdr:cNvPr id="4" name="Imagen 3">
            <a:extLst>
              <a:ext uri="{FF2B5EF4-FFF2-40B4-BE49-F238E27FC236}">
                <a16:creationId xmlns:a16="http://schemas.microsoft.com/office/drawing/2014/main" id="{583771FF-F496-453F-8E95-284601C720C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5" name="Flecha: a la derecha con bandas 4">
            <a:extLst>
              <a:ext uri="{FF2B5EF4-FFF2-40B4-BE49-F238E27FC236}">
                <a16:creationId xmlns:a16="http://schemas.microsoft.com/office/drawing/2014/main" id="{11D037C8-BBB5-4C14-8AD4-7839D4A5F153}"/>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98.xml><?xml version="1.0" encoding="utf-8"?>
<xdr:wsDr xmlns:xdr="http://schemas.openxmlformats.org/drawingml/2006/spreadsheetDrawing" xmlns:a="http://schemas.openxmlformats.org/drawingml/2006/main">
  <xdr:twoCellAnchor>
    <xdr:from>
      <xdr:col>1</xdr:col>
      <xdr:colOff>152399</xdr:colOff>
      <xdr:row>9</xdr:row>
      <xdr:rowOff>142874</xdr:rowOff>
    </xdr:from>
    <xdr:to>
      <xdr:col>7</xdr:col>
      <xdr:colOff>1085849</xdr:colOff>
      <xdr:row>35</xdr:row>
      <xdr:rowOff>19049</xdr:rowOff>
    </xdr:to>
    <xdr:pic>
      <xdr:nvPicPr>
        <xdr:cNvPr id="2" name="Imagen 7" descr="LOCALIZACION COMUNEROS">
          <a:extLst>
            <a:ext uri="{FF2B5EF4-FFF2-40B4-BE49-F238E27FC236}">
              <a16:creationId xmlns:a16="http://schemas.microsoft.com/office/drawing/2014/main" id="{00000000-0008-0000-D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1952624"/>
          <a:ext cx="7667625" cy="4829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7</xdr:col>
      <xdr:colOff>1139978</xdr:colOff>
      <xdr:row>3</xdr:row>
      <xdr:rowOff>36792</xdr:rowOff>
    </xdr:to>
    <xdr:grpSp>
      <xdr:nvGrpSpPr>
        <xdr:cNvPr id="3" name="Grupo 2">
          <a:hlinkClick xmlns:r="http://schemas.openxmlformats.org/officeDocument/2006/relationships" r:id="rId2"/>
          <a:extLst>
            <a:ext uri="{FF2B5EF4-FFF2-40B4-BE49-F238E27FC236}">
              <a16:creationId xmlns:a16="http://schemas.microsoft.com/office/drawing/2014/main" id="{12372873-B478-4501-84AB-AD3813B9B784}"/>
            </a:ext>
          </a:extLst>
        </xdr:cNvPr>
        <xdr:cNvGrpSpPr/>
      </xdr:nvGrpSpPr>
      <xdr:grpSpPr>
        <a:xfrm>
          <a:off x="238125" y="0"/>
          <a:ext cx="7874153" cy="617817"/>
          <a:chOff x="238125" y="0"/>
          <a:chExt cx="7876073" cy="623580"/>
        </a:xfrm>
      </xdr:grpSpPr>
      <xdr:pic>
        <xdr:nvPicPr>
          <xdr:cNvPr id="4" name="Imagen 3">
            <a:extLst>
              <a:ext uri="{FF2B5EF4-FFF2-40B4-BE49-F238E27FC236}">
                <a16:creationId xmlns:a16="http://schemas.microsoft.com/office/drawing/2014/main" id="{722EEA82-F750-4077-848A-2A359E35F9C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5" name="Flecha: a la derecha con bandas 4">
            <a:extLst>
              <a:ext uri="{FF2B5EF4-FFF2-40B4-BE49-F238E27FC236}">
                <a16:creationId xmlns:a16="http://schemas.microsoft.com/office/drawing/2014/main" id="{BCC0CF10-FE50-4062-9AD9-B181CDAEA17B}"/>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99.xml><?xml version="1.0" encoding="utf-8"?>
<xdr:wsDr xmlns:xdr="http://schemas.openxmlformats.org/drawingml/2006/spreadsheetDrawing" xmlns:a="http://schemas.openxmlformats.org/drawingml/2006/main">
  <xdr:twoCellAnchor>
    <xdr:from>
      <xdr:col>1</xdr:col>
      <xdr:colOff>133349</xdr:colOff>
      <xdr:row>8</xdr:row>
      <xdr:rowOff>95250</xdr:rowOff>
    </xdr:from>
    <xdr:to>
      <xdr:col>7</xdr:col>
      <xdr:colOff>990599</xdr:colOff>
      <xdr:row>29</xdr:row>
      <xdr:rowOff>47625</xdr:rowOff>
    </xdr:to>
    <xdr:pic>
      <xdr:nvPicPr>
        <xdr:cNvPr id="2" name="Imagen 1" descr="Untitled7">
          <a:extLst>
            <a:ext uri="{FF2B5EF4-FFF2-40B4-BE49-F238E27FC236}">
              <a16:creationId xmlns:a16="http://schemas.microsoft.com/office/drawing/2014/main" id="{00000000-0008-0000-D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4" y="1714500"/>
          <a:ext cx="7591425" cy="395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7</xdr:col>
      <xdr:colOff>1139978</xdr:colOff>
      <xdr:row>3</xdr:row>
      <xdr:rowOff>36792</xdr:rowOff>
    </xdr:to>
    <xdr:grpSp>
      <xdr:nvGrpSpPr>
        <xdr:cNvPr id="3" name="Grupo 2">
          <a:hlinkClick xmlns:r="http://schemas.openxmlformats.org/officeDocument/2006/relationships" r:id="rId2"/>
          <a:extLst>
            <a:ext uri="{FF2B5EF4-FFF2-40B4-BE49-F238E27FC236}">
              <a16:creationId xmlns:a16="http://schemas.microsoft.com/office/drawing/2014/main" id="{E7318A6D-A8AD-4DC3-A846-A00690F9410F}"/>
            </a:ext>
          </a:extLst>
        </xdr:cNvPr>
        <xdr:cNvGrpSpPr/>
      </xdr:nvGrpSpPr>
      <xdr:grpSpPr>
        <a:xfrm>
          <a:off x="238125" y="0"/>
          <a:ext cx="7874153" cy="617817"/>
          <a:chOff x="238125" y="0"/>
          <a:chExt cx="7876073" cy="623580"/>
        </a:xfrm>
      </xdr:grpSpPr>
      <xdr:pic>
        <xdr:nvPicPr>
          <xdr:cNvPr id="4" name="Imagen 3">
            <a:extLst>
              <a:ext uri="{FF2B5EF4-FFF2-40B4-BE49-F238E27FC236}">
                <a16:creationId xmlns:a16="http://schemas.microsoft.com/office/drawing/2014/main" id="{7CB51020-610C-4ECE-85B5-6DA18BBF25D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5" name="Flecha: a la derecha con bandas 4">
            <a:extLst>
              <a:ext uri="{FF2B5EF4-FFF2-40B4-BE49-F238E27FC236}">
                <a16:creationId xmlns:a16="http://schemas.microsoft.com/office/drawing/2014/main" id="{D9FAB51A-BD5D-4A52-992C-922E73BE2D0F}"/>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4</xdr:row>
      <xdr:rowOff>135651</xdr:rowOff>
    </xdr:from>
    <xdr:to>
      <xdr:col>5</xdr:col>
      <xdr:colOff>80416</xdr:colOff>
      <xdr:row>10</xdr:row>
      <xdr:rowOff>0</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249706" y="1076945"/>
          <a:ext cx="1313063" cy="1276290"/>
        </a:xfrm>
        <a:prstGeom prst="rect">
          <a:avLst/>
        </a:prstGeom>
      </xdr:spPr>
    </xdr:pic>
    <xdr:clientData/>
  </xdr:twoCellAnchor>
  <xdr:twoCellAnchor>
    <xdr:from>
      <xdr:col>7</xdr:col>
      <xdr:colOff>738717</xdr:colOff>
      <xdr:row>2</xdr:row>
      <xdr:rowOff>70908</xdr:rowOff>
    </xdr:from>
    <xdr:to>
      <xdr:col>7</xdr:col>
      <xdr:colOff>1159932</xdr:colOff>
      <xdr:row>3</xdr:row>
      <xdr:rowOff>55033</xdr:rowOff>
    </xdr:to>
    <xdr:sp macro="" textlink="">
      <xdr:nvSpPr>
        <xdr:cNvPr id="3" name="Flecha: a la derecha con bandas 2">
          <a:hlinkClick xmlns:r="http://schemas.openxmlformats.org/officeDocument/2006/relationships" r:id="rId2"/>
          <a:extLst>
            <a:ext uri="{FF2B5EF4-FFF2-40B4-BE49-F238E27FC236}">
              <a16:creationId xmlns:a16="http://schemas.microsoft.com/office/drawing/2014/main" id="{2C846D00-B887-4D9C-8F70-912CC23B8ADB}"/>
            </a:ext>
          </a:extLst>
        </xdr:cNvPr>
        <xdr:cNvSpPr/>
      </xdr:nvSpPr>
      <xdr:spPr>
        <a:xfrm flipV="1">
          <a:off x="8234892" y="547158"/>
          <a:ext cx="421215" cy="222250"/>
        </a:xfrm>
        <a:prstGeom prst="stripedRightArrow">
          <a:avLst/>
        </a:prstGeom>
        <a:solidFill>
          <a:srgbClr val="8D191D"/>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1295400</xdr:colOff>
      <xdr:row>3</xdr:row>
      <xdr:rowOff>34711</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1100-000008000000}"/>
            </a:ext>
          </a:extLst>
        </xdr:cNvPr>
        <xdr:cNvGrpSpPr/>
      </xdr:nvGrpSpPr>
      <xdr:grpSpPr>
        <a:xfrm>
          <a:off x="238125" y="0"/>
          <a:ext cx="6810375" cy="625261"/>
          <a:chOff x="285750" y="200025"/>
          <a:chExt cx="6810375" cy="625261"/>
        </a:xfrm>
      </xdr:grpSpPr>
      <xdr:pic>
        <xdr:nvPicPr>
          <xdr:cNvPr id="9" name="Imagen 8">
            <a:extLst>
              <a:ext uri="{FF2B5EF4-FFF2-40B4-BE49-F238E27FC236}">
                <a16:creationId xmlns:a16="http://schemas.microsoft.com/office/drawing/2014/main" id="{00000000-0008-0000-11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1100-00000A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00.xml><?xml version="1.0" encoding="utf-8"?>
<xdr:wsDr xmlns:xdr="http://schemas.openxmlformats.org/drawingml/2006/spreadsheetDrawing" xmlns:a="http://schemas.openxmlformats.org/drawingml/2006/main">
  <xdr:twoCellAnchor>
    <xdr:from>
      <xdr:col>1</xdr:col>
      <xdr:colOff>104775</xdr:colOff>
      <xdr:row>8</xdr:row>
      <xdr:rowOff>85725</xdr:rowOff>
    </xdr:from>
    <xdr:to>
      <xdr:col>7</xdr:col>
      <xdr:colOff>1085850</xdr:colOff>
      <xdr:row>30</xdr:row>
      <xdr:rowOff>47625</xdr:rowOff>
    </xdr:to>
    <xdr:pic>
      <xdr:nvPicPr>
        <xdr:cNvPr id="3" name="Imagen 2" descr="Untitled8">
          <a:extLst>
            <a:ext uri="{FF2B5EF4-FFF2-40B4-BE49-F238E27FC236}">
              <a16:creationId xmlns:a16="http://schemas.microsoft.com/office/drawing/2014/main" id="{00000000-0008-0000-D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1704975"/>
          <a:ext cx="7715250" cy="415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7</xdr:col>
      <xdr:colOff>1139978</xdr:colOff>
      <xdr:row>3</xdr:row>
      <xdr:rowOff>36792</xdr:rowOff>
    </xdr:to>
    <xdr:grpSp>
      <xdr:nvGrpSpPr>
        <xdr:cNvPr id="4" name="Grupo 3">
          <a:hlinkClick xmlns:r="http://schemas.openxmlformats.org/officeDocument/2006/relationships" r:id="rId2"/>
          <a:extLst>
            <a:ext uri="{FF2B5EF4-FFF2-40B4-BE49-F238E27FC236}">
              <a16:creationId xmlns:a16="http://schemas.microsoft.com/office/drawing/2014/main" id="{9FBCD0B4-3537-4434-BB8C-AF2C13B30AC6}"/>
            </a:ext>
          </a:extLst>
        </xdr:cNvPr>
        <xdr:cNvGrpSpPr/>
      </xdr:nvGrpSpPr>
      <xdr:grpSpPr>
        <a:xfrm>
          <a:off x="238125" y="0"/>
          <a:ext cx="7874153" cy="617817"/>
          <a:chOff x="238125" y="0"/>
          <a:chExt cx="7876073" cy="623580"/>
        </a:xfrm>
      </xdr:grpSpPr>
      <xdr:pic>
        <xdr:nvPicPr>
          <xdr:cNvPr id="5" name="Imagen 4">
            <a:extLst>
              <a:ext uri="{FF2B5EF4-FFF2-40B4-BE49-F238E27FC236}">
                <a16:creationId xmlns:a16="http://schemas.microsoft.com/office/drawing/2014/main" id="{1D42B466-ADE9-41BD-A8B7-BFDE68364AC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6" name="Flecha: a la derecha con bandas 5">
            <a:extLst>
              <a:ext uri="{FF2B5EF4-FFF2-40B4-BE49-F238E27FC236}">
                <a16:creationId xmlns:a16="http://schemas.microsoft.com/office/drawing/2014/main" id="{C112D3F7-2B71-4E6C-B23A-024C80C4612C}"/>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01.xml><?xml version="1.0" encoding="utf-8"?>
<xdr:wsDr xmlns:xdr="http://schemas.openxmlformats.org/drawingml/2006/spreadsheetDrawing" xmlns:a="http://schemas.openxmlformats.org/drawingml/2006/main">
  <xdr:twoCellAnchor>
    <xdr:from>
      <xdr:col>1</xdr:col>
      <xdr:colOff>142875</xdr:colOff>
      <xdr:row>8</xdr:row>
      <xdr:rowOff>114300</xdr:rowOff>
    </xdr:from>
    <xdr:to>
      <xdr:col>7</xdr:col>
      <xdr:colOff>1047750</xdr:colOff>
      <xdr:row>29</xdr:row>
      <xdr:rowOff>19050</xdr:rowOff>
    </xdr:to>
    <xdr:pic>
      <xdr:nvPicPr>
        <xdr:cNvPr id="2" name="Imagen 3" descr="Untitled9">
          <a:extLst>
            <a:ext uri="{FF2B5EF4-FFF2-40B4-BE49-F238E27FC236}">
              <a16:creationId xmlns:a16="http://schemas.microsoft.com/office/drawing/2014/main" id="{00000000-0008-0000-D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733550"/>
          <a:ext cx="7639050" cy="390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7</xdr:col>
      <xdr:colOff>1139978</xdr:colOff>
      <xdr:row>3</xdr:row>
      <xdr:rowOff>36792</xdr:rowOff>
    </xdr:to>
    <xdr:grpSp>
      <xdr:nvGrpSpPr>
        <xdr:cNvPr id="3" name="Grupo 2">
          <a:hlinkClick xmlns:r="http://schemas.openxmlformats.org/officeDocument/2006/relationships" r:id="rId2"/>
          <a:extLst>
            <a:ext uri="{FF2B5EF4-FFF2-40B4-BE49-F238E27FC236}">
              <a16:creationId xmlns:a16="http://schemas.microsoft.com/office/drawing/2014/main" id="{A9BCCB08-5391-4CFB-A244-2FB5370DF1F4}"/>
            </a:ext>
          </a:extLst>
        </xdr:cNvPr>
        <xdr:cNvGrpSpPr/>
      </xdr:nvGrpSpPr>
      <xdr:grpSpPr>
        <a:xfrm>
          <a:off x="238125" y="0"/>
          <a:ext cx="7874153" cy="617817"/>
          <a:chOff x="238125" y="0"/>
          <a:chExt cx="7876073" cy="623580"/>
        </a:xfrm>
      </xdr:grpSpPr>
      <xdr:pic>
        <xdr:nvPicPr>
          <xdr:cNvPr id="4" name="Imagen 3">
            <a:extLst>
              <a:ext uri="{FF2B5EF4-FFF2-40B4-BE49-F238E27FC236}">
                <a16:creationId xmlns:a16="http://schemas.microsoft.com/office/drawing/2014/main" id="{95FC93C7-2B95-4766-87FA-AF19C6FBB96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5" name="Flecha: a la derecha con bandas 4">
            <a:extLst>
              <a:ext uri="{FF2B5EF4-FFF2-40B4-BE49-F238E27FC236}">
                <a16:creationId xmlns:a16="http://schemas.microsoft.com/office/drawing/2014/main" id="{9D200139-6D58-4686-A537-D691D43A8688}"/>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02.xml><?xml version="1.0" encoding="utf-8"?>
<xdr:wsDr xmlns:xdr="http://schemas.openxmlformats.org/drawingml/2006/spreadsheetDrawing" xmlns:a="http://schemas.openxmlformats.org/drawingml/2006/main">
  <xdr:twoCellAnchor>
    <xdr:from>
      <xdr:col>1</xdr:col>
      <xdr:colOff>133350</xdr:colOff>
      <xdr:row>9</xdr:row>
      <xdr:rowOff>123825</xdr:rowOff>
    </xdr:from>
    <xdr:to>
      <xdr:col>7</xdr:col>
      <xdr:colOff>1019175</xdr:colOff>
      <xdr:row>30</xdr:row>
      <xdr:rowOff>28575</xdr:rowOff>
    </xdr:to>
    <xdr:pic>
      <xdr:nvPicPr>
        <xdr:cNvPr id="2" name="Imagen 4" descr="Untitled10">
          <a:extLst>
            <a:ext uri="{FF2B5EF4-FFF2-40B4-BE49-F238E27FC236}">
              <a16:creationId xmlns:a16="http://schemas.microsoft.com/office/drawing/2014/main" id="{00000000-0008-0000-D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1743075"/>
          <a:ext cx="7620000" cy="390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7</xdr:col>
      <xdr:colOff>1139978</xdr:colOff>
      <xdr:row>3</xdr:row>
      <xdr:rowOff>36792</xdr:rowOff>
    </xdr:to>
    <xdr:grpSp>
      <xdr:nvGrpSpPr>
        <xdr:cNvPr id="3" name="Grupo 2">
          <a:hlinkClick xmlns:r="http://schemas.openxmlformats.org/officeDocument/2006/relationships" r:id="rId2"/>
          <a:extLst>
            <a:ext uri="{FF2B5EF4-FFF2-40B4-BE49-F238E27FC236}">
              <a16:creationId xmlns:a16="http://schemas.microsoft.com/office/drawing/2014/main" id="{B77A073B-4DA1-40B1-BF36-1FB9FE5DA669}"/>
            </a:ext>
          </a:extLst>
        </xdr:cNvPr>
        <xdr:cNvGrpSpPr/>
      </xdr:nvGrpSpPr>
      <xdr:grpSpPr>
        <a:xfrm>
          <a:off x="238125" y="0"/>
          <a:ext cx="7874153" cy="617817"/>
          <a:chOff x="238125" y="0"/>
          <a:chExt cx="7876073" cy="623580"/>
        </a:xfrm>
      </xdr:grpSpPr>
      <xdr:pic>
        <xdr:nvPicPr>
          <xdr:cNvPr id="4" name="Imagen 3">
            <a:extLst>
              <a:ext uri="{FF2B5EF4-FFF2-40B4-BE49-F238E27FC236}">
                <a16:creationId xmlns:a16="http://schemas.microsoft.com/office/drawing/2014/main" id="{0C87765F-F7F2-4A6B-B310-62C2E5403A4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5" name="Flecha: a la derecha con bandas 4">
            <a:extLst>
              <a:ext uri="{FF2B5EF4-FFF2-40B4-BE49-F238E27FC236}">
                <a16:creationId xmlns:a16="http://schemas.microsoft.com/office/drawing/2014/main" id="{0FC39E64-30F2-4C8E-B57A-798FD979C481}"/>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03.xml><?xml version="1.0" encoding="utf-8"?>
<xdr:wsDr xmlns:xdr="http://schemas.openxmlformats.org/drawingml/2006/spreadsheetDrawing" xmlns:a="http://schemas.openxmlformats.org/drawingml/2006/main">
  <xdr:twoCellAnchor>
    <xdr:from>
      <xdr:col>1</xdr:col>
      <xdr:colOff>104775</xdr:colOff>
      <xdr:row>8</xdr:row>
      <xdr:rowOff>104774</xdr:rowOff>
    </xdr:from>
    <xdr:to>
      <xdr:col>7</xdr:col>
      <xdr:colOff>1085850</xdr:colOff>
      <xdr:row>33</xdr:row>
      <xdr:rowOff>38099</xdr:rowOff>
    </xdr:to>
    <xdr:pic>
      <xdr:nvPicPr>
        <xdr:cNvPr id="2" name="Imagen 5" descr="Untitled11">
          <a:extLst>
            <a:ext uri="{FF2B5EF4-FFF2-40B4-BE49-F238E27FC236}">
              <a16:creationId xmlns:a16="http://schemas.microsoft.com/office/drawing/2014/main" id="{00000000-0008-0000-D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1724024"/>
          <a:ext cx="7715250" cy="469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7</xdr:col>
      <xdr:colOff>1139978</xdr:colOff>
      <xdr:row>3</xdr:row>
      <xdr:rowOff>36792</xdr:rowOff>
    </xdr:to>
    <xdr:grpSp>
      <xdr:nvGrpSpPr>
        <xdr:cNvPr id="3" name="Grupo 2">
          <a:hlinkClick xmlns:r="http://schemas.openxmlformats.org/officeDocument/2006/relationships" r:id="rId2"/>
          <a:extLst>
            <a:ext uri="{FF2B5EF4-FFF2-40B4-BE49-F238E27FC236}">
              <a16:creationId xmlns:a16="http://schemas.microsoft.com/office/drawing/2014/main" id="{F99C6900-DEED-42B6-8CBE-2B5169B38AC4}"/>
            </a:ext>
          </a:extLst>
        </xdr:cNvPr>
        <xdr:cNvGrpSpPr/>
      </xdr:nvGrpSpPr>
      <xdr:grpSpPr>
        <a:xfrm>
          <a:off x="238125" y="0"/>
          <a:ext cx="7874153" cy="617817"/>
          <a:chOff x="238125" y="0"/>
          <a:chExt cx="7876073" cy="623580"/>
        </a:xfrm>
      </xdr:grpSpPr>
      <xdr:pic>
        <xdr:nvPicPr>
          <xdr:cNvPr id="4" name="Imagen 3">
            <a:extLst>
              <a:ext uri="{FF2B5EF4-FFF2-40B4-BE49-F238E27FC236}">
                <a16:creationId xmlns:a16="http://schemas.microsoft.com/office/drawing/2014/main" id="{F6E3E779-15E7-489D-AEEB-264B3D30D27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5" name="Flecha: a la derecha con bandas 4">
            <a:extLst>
              <a:ext uri="{FF2B5EF4-FFF2-40B4-BE49-F238E27FC236}">
                <a16:creationId xmlns:a16="http://schemas.microsoft.com/office/drawing/2014/main" id="{B4ED1E62-9C62-4973-89AB-A66431A3246E}"/>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0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722798</xdr:colOff>
      <xdr:row>3</xdr:row>
      <xdr:rowOff>42555</xdr:rowOff>
    </xdr:to>
    <xdr:grpSp>
      <xdr:nvGrpSpPr>
        <xdr:cNvPr id="2" name="Grupo 1">
          <a:hlinkClick xmlns:r="http://schemas.openxmlformats.org/officeDocument/2006/relationships" r:id="rId1"/>
          <a:extLst>
            <a:ext uri="{FF2B5EF4-FFF2-40B4-BE49-F238E27FC236}">
              <a16:creationId xmlns:a16="http://schemas.microsoft.com/office/drawing/2014/main" id="{7DD961AB-27F2-4E6C-A704-B665D653CF39}"/>
            </a:ext>
          </a:extLst>
        </xdr:cNvPr>
        <xdr:cNvGrpSpPr/>
      </xdr:nvGrpSpPr>
      <xdr:grpSpPr>
        <a:xfrm>
          <a:off x="238125" y="0"/>
          <a:ext cx="7876073" cy="623580"/>
          <a:chOff x="238125" y="0"/>
          <a:chExt cx="7876073" cy="623580"/>
        </a:xfrm>
      </xdr:grpSpPr>
      <xdr:pic>
        <xdr:nvPicPr>
          <xdr:cNvPr id="3" name="Imagen 2">
            <a:extLst>
              <a:ext uri="{FF2B5EF4-FFF2-40B4-BE49-F238E27FC236}">
                <a16:creationId xmlns:a16="http://schemas.microsoft.com/office/drawing/2014/main" id="{1BAA269B-CF7A-466E-8A72-5DDF1EB673A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4" name="Flecha: a la derecha con bandas 3">
            <a:extLst>
              <a:ext uri="{FF2B5EF4-FFF2-40B4-BE49-F238E27FC236}">
                <a16:creationId xmlns:a16="http://schemas.microsoft.com/office/drawing/2014/main" id="{0FEA11B2-F6CA-4472-BE3E-C1C2963E1DFB}"/>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05.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827573</xdr:colOff>
      <xdr:row>3</xdr:row>
      <xdr:rowOff>52080</xdr:rowOff>
    </xdr:to>
    <xdr:grpSp>
      <xdr:nvGrpSpPr>
        <xdr:cNvPr id="5" name="Grupo 4">
          <a:hlinkClick xmlns:r="http://schemas.openxmlformats.org/officeDocument/2006/relationships" r:id="rId1"/>
          <a:extLst>
            <a:ext uri="{FF2B5EF4-FFF2-40B4-BE49-F238E27FC236}">
              <a16:creationId xmlns:a16="http://schemas.microsoft.com/office/drawing/2014/main" id="{C6110B37-FEF1-4DD3-9F29-1AAD4DD4677F}"/>
            </a:ext>
          </a:extLst>
        </xdr:cNvPr>
        <xdr:cNvGrpSpPr/>
      </xdr:nvGrpSpPr>
      <xdr:grpSpPr>
        <a:xfrm>
          <a:off x="238125" y="0"/>
          <a:ext cx="8971448" cy="623580"/>
          <a:chOff x="238125" y="0"/>
          <a:chExt cx="8971448" cy="623580"/>
        </a:xfrm>
      </xdr:grpSpPr>
      <xdr:pic>
        <xdr:nvPicPr>
          <xdr:cNvPr id="3" name="Imagen 2">
            <a:extLst>
              <a:ext uri="{FF2B5EF4-FFF2-40B4-BE49-F238E27FC236}">
                <a16:creationId xmlns:a16="http://schemas.microsoft.com/office/drawing/2014/main" id="{A456DCD3-2235-4645-AA9C-EBC623EB2D0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4" name="Flecha: a la derecha con bandas 3">
            <a:extLst>
              <a:ext uri="{FF2B5EF4-FFF2-40B4-BE49-F238E27FC236}">
                <a16:creationId xmlns:a16="http://schemas.microsoft.com/office/drawing/2014/main" id="{ECCB7FB4-673E-44A4-989F-2F8BA69B30BA}"/>
              </a:ext>
            </a:extLst>
          </xdr:cNvPr>
          <xdr:cNvSpPr/>
        </xdr:nvSpPr>
        <xdr:spPr>
          <a:xfrm flipH="1">
            <a:off x="8720107" y="141293"/>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06.xml><?xml version="1.0" encoding="utf-8"?>
<xdr:wsDr xmlns:xdr="http://schemas.openxmlformats.org/drawingml/2006/spreadsheetDrawing" xmlns:a="http://schemas.openxmlformats.org/drawingml/2006/main">
  <xdr:twoCellAnchor>
    <xdr:from>
      <xdr:col>1</xdr:col>
      <xdr:colOff>0</xdr:colOff>
      <xdr:row>0</xdr:row>
      <xdr:rowOff>0</xdr:rowOff>
    </xdr:from>
    <xdr:to>
      <xdr:col>16</xdr:col>
      <xdr:colOff>611860</xdr:colOff>
      <xdr:row>3</xdr:row>
      <xdr:rowOff>40874</xdr:rowOff>
    </xdr:to>
    <xdr:grpSp>
      <xdr:nvGrpSpPr>
        <xdr:cNvPr id="5" name="Grupo 4">
          <a:hlinkClick xmlns:r="http://schemas.openxmlformats.org/officeDocument/2006/relationships" r:id="rId1"/>
          <a:extLst>
            <a:ext uri="{FF2B5EF4-FFF2-40B4-BE49-F238E27FC236}">
              <a16:creationId xmlns:a16="http://schemas.microsoft.com/office/drawing/2014/main" id="{DD16711E-33EC-44A1-B39E-D49B6FDFB4E1}"/>
            </a:ext>
          </a:extLst>
        </xdr:cNvPr>
        <xdr:cNvGrpSpPr/>
      </xdr:nvGrpSpPr>
      <xdr:grpSpPr>
        <a:xfrm>
          <a:off x="291353" y="0"/>
          <a:ext cx="11817742" cy="623580"/>
          <a:chOff x="291353" y="0"/>
          <a:chExt cx="11817742" cy="623580"/>
        </a:xfrm>
      </xdr:grpSpPr>
      <xdr:pic>
        <xdr:nvPicPr>
          <xdr:cNvPr id="3" name="Imagen 2">
            <a:extLst>
              <a:ext uri="{FF2B5EF4-FFF2-40B4-BE49-F238E27FC236}">
                <a16:creationId xmlns:a16="http://schemas.microsoft.com/office/drawing/2014/main" id="{E9AE6A33-FBFC-484A-AFB8-2060C669F5A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1353" y="0"/>
            <a:ext cx="2329497" cy="623580"/>
          </a:xfrm>
          <a:prstGeom prst="rect">
            <a:avLst/>
          </a:prstGeom>
        </xdr:spPr>
      </xdr:pic>
      <xdr:sp macro="" textlink="">
        <xdr:nvSpPr>
          <xdr:cNvPr id="4" name="Flecha: a la derecha con bandas 3">
            <a:extLst>
              <a:ext uri="{FF2B5EF4-FFF2-40B4-BE49-F238E27FC236}">
                <a16:creationId xmlns:a16="http://schemas.microsoft.com/office/drawing/2014/main" id="{7FB3A07C-FD07-43B3-8151-0A44C661D19D}"/>
              </a:ext>
            </a:extLst>
          </xdr:cNvPr>
          <xdr:cNvSpPr/>
        </xdr:nvSpPr>
        <xdr:spPr>
          <a:xfrm flipH="1">
            <a:off x="11619629" y="152499"/>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07.xml><?xml version="1.0" encoding="utf-8"?>
<xdr:wsDr xmlns:xdr="http://schemas.openxmlformats.org/drawingml/2006/spreadsheetDrawing" xmlns:a="http://schemas.openxmlformats.org/drawingml/2006/main">
  <xdr:twoCellAnchor>
    <xdr:from>
      <xdr:col>1</xdr:col>
      <xdr:colOff>0</xdr:colOff>
      <xdr:row>0</xdr:row>
      <xdr:rowOff>0</xdr:rowOff>
    </xdr:from>
    <xdr:to>
      <xdr:col>13</xdr:col>
      <xdr:colOff>711592</xdr:colOff>
      <xdr:row>3</xdr:row>
      <xdr:rowOff>42555</xdr:rowOff>
    </xdr:to>
    <xdr:grpSp>
      <xdr:nvGrpSpPr>
        <xdr:cNvPr id="5" name="Grupo 4">
          <a:hlinkClick xmlns:r="http://schemas.openxmlformats.org/officeDocument/2006/relationships" r:id="rId1"/>
          <a:extLst>
            <a:ext uri="{FF2B5EF4-FFF2-40B4-BE49-F238E27FC236}">
              <a16:creationId xmlns:a16="http://schemas.microsoft.com/office/drawing/2014/main" id="{70A56C55-5A59-4D62-94AD-08069CA34213}"/>
            </a:ext>
          </a:extLst>
        </xdr:cNvPr>
        <xdr:cNvGrpSpPr/>
      </xdr:nvGrpSpPr>
      <xdr:grpSpPr>
        <a:xfrm>
          <a:off x="295275" y="0"/>
          <a:ext cx="11817742" cy="623580"/>
          <a:chOff x="291353" y="0"/>
          <a:chExt cx="11817742" cy="623580"/>
        </a:xfrm>
      </xdr:grpSpPr>
      <xdr:pic>
        <xdr:nvPicPr>
          <xdr:cNvPr id="6" name="Imagen 5">
            <a:extLst>
              <a:ext uri="{FF2B5EF4-FFF2-40B4-BE49-F238E27FC236}">
                <a16:creationId xmlns:a16="http://schemas.microsoft.com/office/drawing/2014/main" id="{34D29FFB-6167-46B2-9C87-31FD85A60E8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1353" y="0"/>
            <a:ext cx="2329497" cy="623580"/>
          </a:xfrm>
          <a:prstGeom prst="rect">
            <a:avLst/>
          </a:prstGeom>
        </xdr:spPr>
      </xdr:pic>
      <xdr:sp macro="" textlink="">
        <xdr:nvSpPr>
          <xdr:cNvPr id="7" name="Flecha: a la derecha con bandas 6">
            <a:extLst>
              <a:ext uri="{FF2B5EF4-FFF2-40B4-BE49-F238E27FC236}">
                <a16:creationId xmlns:a16="http://schemas.microsoft.com/office/drawing/2014/main" id="{638D2926-7EBD-4BA2-89D9-85B2C96C033D}"/>
              </a:ext>
            </a:extLst>
          </xdr:cNvPr>
          <xdr:cNvSpPr/>
        </xdr:nvSpPr>
        <xdr:spPr>
          <a:xfrm flipH="1">
            <a:off x="11619629" y="152499"/>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0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2393035</xdr:colOff>
      <xdr:row>3</xdr:row>
      <xdr:rowOff>40874</xdr:rowOff>
    </xdr:to>
    <xdr:grpSp>
      <xdr:nvGrpSpPr>
        <xdr:cNvPr id="11" name="Grupo 10">
          <a:hlinkClick xmlns:r="http://schemas.openxmlformats.org/officeDocument/2006/relationships" r:id="rId1"/>
          <a:extLst>
            <a:ext uri="{FF2B5EF4-FFF2-40B4-BE49-F238E27FC236}">
              <a16:creationId xmlns:a16="http://schemas.microsoft.com/office/drawing/2014/main" id="{0BB3B3BC-B211-4922-A9A6-4DB2602E31E9}"/>
            </a:ext>
          </a:extLst>
        </xdr:cNvPr>
        <xdr:cNvGrpSpPr/>
      </xdr:nvGrpSpPr>
      <xdr:grpSpPr>
        <a:xfrm>
          <a:off x="238125" y="0"/>
          <a:ext cx="5926810" cy="621899"/>
          <a:chOff x="238125" y="0"/>
          <a:chExt cx="5926810" cy="621899"/>
        </a:xfrm>
      </xdr:grpSpPr>
      <xdr:pic>
        <xdr:nvPicPr>
          <xdr:cNvPr id="9" name="Imagen 8">
            <a:extLst>
              <a:ext uri="{FF2B5EF4-FFF2-40B4-BE49-F238E27FC236}">
                <a16:creationId xmlns:a16="http://schemas.microsoft.com/office/drawing/2014/main" id="{E6DD5A02-B64D-4C0A-BEFC-A10D7E3AE0D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21899"/>
          </a:xfrm>
          <a:prstGeom prst="rect">
            <a:avLst/>
          </a:prstGeom>
        </xdr:spPr>
      </xdr:pic>
      <xdr:sp macro="" textlink="">
        <xdr:nvSpPr>
          <xdr:cNvPr id="10" name="Flecha: a la derecha con bandas 9">
            <a:extLst>
              <a:ext uri="{FF2B5EF4-FFF2-40B4-BE49-F238E27FC236}">
                <a16:creationId xmlns:a16="http://schemas.microsoft.com/office/drawing/2014/main" id="{63ED8616-6236-4511-968D-3D7EDA61211E}"/>
              </a:ext>
            </a:extLst>
          </xdr:cNvPr>
          <xdr:cNvSpPr/>
        </xdr:nvSpPr>
        <xdr:spPr>
          <a:xfrm flipH="1">
            <a:off x="5676049" y="142563"/>
            <a:ext cx="48888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0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2393035</xdr:colOff>
      <xdr:row>3</xdr:row>
      <xdr:rowOff>40874</xdr:rowOff>
    </xdr:to>
    <xdr:grpSp>
      <xdr:nvGrpSpPr>
        <xdr:cNvPr id="2" name="Grupo 1">
          <a:hlinkClick xmlns:r="http://schemas.openxmlformats.org/officeDocument/2006/relationships" r:id="rId1"/>
          <a:extLst>
            <a:ext uri="{FF2B5EF4-FFF2-40B4-BE49-F238E27FC236}">
              <a16:creationId xmlns:a16="http://schemas.microsoft.com/office/drawing/2014/main" id="{A4119D04-1E49-47A7-BCD8-DEE72A599EB7}"/>
            </a:ext>
          </a:extLst>
        </xdr:cNvPr>
        <xdr:cNvGrpSpPr/>
      </xdr:nvGrpSpPr>
      <xdr:grpSpPr>
        <a:xfrm>
          <a:off x="238125" y="0"/>
          <a:ext cx="5926810" cy="621899"/>
          <a:chOff x="238125" y="0"/>
          <a:chExt cx="5926810" cy="621899"/>
        </a:xfrm>
      </xdr:grpSpPr>
      <xdr:pic>
        <xdr:nvPicPr>
          <xdr:cNvPr id="3" name="Imagen 2">
            <a:extLst>
              <a:ext uri="{FF2B5EF4-FFF2-40B4-BE49-F238E27FC236}">
                <a16:creationId xmlns:a16="http://schemas.microsoft.com/office/drawing/2014/main" id="{D26BCD64-0062-4681-8CF7-A14FC8E85F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21899"/>
          </a:xfrm>
          <a:prstGeom prst="rect">
            <a:avLst/>
          </a:prstGeom>
        </xdr:spPr>
      </xdr:pic>
      <xdr:sp macro="" textlink="">
        <xdr:nvSpPr>
          <xdr:cNvPr id="4" name="Flecha: a la derecha con bandas 3">
            <a:extLst>
              <a:ext uri="{FF2B5EF4-FFF2-40B4-BE49-F238E27FC236}">
                <a16:creationId xmlns:a16="http://schemas.microsoft.com/office/drawing/2014/main" id="{023AC59A-27F4-4F42-9B35-EA7F5284EAF6}"/>
              </a:ext>
            </a:extLst>
          </xdr:cNvPr>
          <xdr:cNvSpPr/>
        </xdr:nvSpPr>
        <xdr:spPr>
          <a:xfrm flipH="1">
            <a:off x="5676049" y="142563"/>
            <a:ext cx="48888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1171575</xdr:colOff>
      <xdr:row>2</xdr:row>
      <xdr:rowOff>263311</xdr:rowOff>
    </xdr:to>
    <xdr:grpSp>
      <xdr:nvGrpSpPr>
        <xdr:cNvPr id="6" name="Grupo 5">
          <a:hlinkClick xmlns:r="http://schemas.openxmlformats.org/officeDocument/2006/relationships" r:id="rId1"/>
          <a:extLst>
            <a:ext uri="{FF2B5EF4-FFF2-40B4-BE49-F238E27FC236}">
              <a16:creationId xmlns:a16="http://schemas.microsoft.com/office/drawing/2014/main" id="{00000000-0008-0000-1200-000006000000}"/>
            </a:ext>
          </a:extLst>
        </xdr:cNvPr>
        <xdr:cNvGrpSpPr/>
      </xdr:nvGrpSpPr>
      <xdr:grpSpPr>
        <a:xfrm>
          <a:off x="238125" y="0"/>
          <a:ext cx="5667375" cy="625261"/>
          <a:chOff x="285750" y="200025"/>
          <a:chExt cx="6810375" cy="625261"/>
        </a:xfrm>
      </xdr:grpSpPr>
      <xdr:pic>
        <xdr:nvPicPr>
          <xdr:cNvPr id="7" name="Imagen 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11" name="Flecha: a la derecha con bandas 10">
            <a:extLst>
              <a:ext uri="{FF2B5EF4-FFF2-40B4-BE49-F238E27FC236}">
                <a16:creationId xmlns:a16="http://schemas.microsoft.com/office/drawing/2014/main" id="{00000000-0008-0000-1200-00000B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1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2393035</xdr:colOff>
      <xdr:row>3</xdr:row>
      <xdr:rowOff>40874</xdr:rowOff>
    </xdr:to>
    <xdr:grpSp>
      <xdr:nvGrpSpPr>
        <xdr:cNvPr id="14" name="Grupo 13">
          <a:hlinkClick xmlns:r="http://schemas.openxmlformats.org/officeDocument/2006/relationships" r:id="rId1"/>
          <a:extLst>
            <a:ext uri="{FF2B5EF4-FFF2-40B4-BE49-F238E27FC236}">
              <a16:creationId xmlns:a16="http://schemas.microsoft.com/office/drawing/2014/main" id="{5E1A3542-5987-474F-9127-B4EEEE8F32B0}"/>
            </a:ext>
          </a:extLst>
        </xdr:cNvPr>
        <xdr:cNvGrpSpPr/>
      </xdr:nvGrpSpPr>
      <xdr:grpSpPr>
        <a:xfrm>
          <a:off x="238125" y="0"/>
          <a:ext cx="5926810" cy="621899"/>
          <a:chOff x="238125" y="0"/>
          <a:chExt cx="5926810" cy="621899"/>
        </a:xfrm>
      </xdr:grpSpPr>
      <xdr:pic>
        <xdr:nvPicPr>
          <xdr:cNvPr id="15" name="Imagen 14">
            <a:extLst>
              <a:ext uri="{FF2B5EF4-FFF2-40B4-BE49-F238E27FC236}">
                <a16:creationId xmlns:a16="http://schemas.microsoft.com/office/drawing/2014/main" id="{29E366B4-BA86-45F3-A636-5BEFDF29488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21899"/>
          </a:xfrm>
          <a:prstGeom prst="rect">
            <a:avLst/>
          </a:prstGeom>
        </xdr:spPr>
      </xdr:pic>
      <xdr:sp macro="" textlink="">
        <xdr:nvSpPr>
          <xdr:cNvPr id="16" name="Flecha: a la derecha con bandas 15">
            <a:extLst>
              <a:ext uri="{FF2B5EF4-FFF2-40B4-BE49-F238E27FC236}">
                <a16:creationId xmlns:a16="http://schemas.microsoft.com/office/drawing/2014/main" id="{6C100902-B517-4D9C-AA15-E4C148FFB94A}"/>
              </a:ext>
            </a:extLst>
          </xdr:cNvPr>
          <xdr:cNvSpPr/>
        </xdr:nvSpPr>
        <xdr:spPr>
          <a:xfrm flipH="1">
            <a:off x="5676049" y="142563"/>
            <a:ext cx="48888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11.xml><?xml version="1.0" encoding="utf-8"?>
<xdr:wsDr xmlns:xdr="http://schemas.openxmlformats.org/drawingml/2006/spreadsheetDrawing" xmlns:a="http://schemas.openxmlformats.org/drawingml/2006/main">
  <xdr:twoCellAnchor>
    <xdr:from>
      <xdr:col>1</xdr:col>
      <xdr:colOff>0</xdr:colOff>
      <xdr:row>0</xdr:row>
      <xdr:rowOff>0</xdr:rowOff>
    </xdr:from>
    <xdr:to>
      <xdr:col>6</xdr:col>
      <xdr:colOff>1065138</xdr:colOff>
      <xdr:row>3</xdr:row>
      <xdr:rowOff>40874</xdr:rowOff>
    </xdr:to>
    <xdr:grpSp>
      <xdr:nvGrpSpPr>
        <xdr:cNvPr id="5" name="Grupo 4">
          <a:hlinkClick xmlns:r="http://schemas.openxmlformats.org/officeDocument/2006/relationships" r:id="rId1"/>
          <a:extLst>
            <a:ext uri="{FF2B5EF4-FFF2-40B4-BE49-F238E27FC236}">
              <a16:creationId xmlns:a16="http://schemas.microsoft.com/office/drawing/2014/main" id="{F3E59AB8-F14B-4418-84ED-C1063D6FD0E1}"/>
            </a:ext>
          </a:extLst>
        </xdr:cNvPr>
        <xdr:cNvGrpSpPr/>
      </xdr:nvGrpSpPr>
      <xdr:grpSpPr>
        <a:xfrm>
          <a:off x="238125" y="0"/>
          <a:ext cx="6589638" cy="621899"/>
          <a:chOff x="238125" y="0"/>
          <a:chExt cx="6589638" cy="621899"/>
        </a:xfrm>
      </xdr:grpSpPr>
      <xdr:pic>
        <xdr:nvPicPr>
          <xdr:cNvPr id="3" name="Imagen 2">
            <a:extLst>
              <a:ext uri="{FF2B5EF4-FFF2-40B4-BE49-F238E27FC236}">
                <a16:creationId xmlns:a16="http://schemas.microsoft.com/office/drawing/2014/main" id="{0EEC3341-9164-4551-9B19-2A55586CD2E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331" cy="621899"/>
          </a:xfrm>
          <a:prstGeom prst="rect">
            <a:avLst/>
          </a:prstGeom>
        </xdr:spPr>
      </xdr:pic>
      <xdr:sp macro="" textlink="">
        <xdr:nvSpPr>
          <xdr:cNvPr id="4" name="Flecha: a la derecha con bandas 3">
            <a:extLst>
              <a:ext uri="{FF2B5EF4-FFF2-40B4-BE49-F238E27FC236}">
                <a16:creationId xmlns:a16="http://schemas.microsoft.com/office/drawing/2014/main" id="{AA587136-9935-4B0D-9F7C-2A0CE25B4C31}"/>
              </a:ext>
            </a:extLst>
          </xdr:cNvPr>
          <xdr:cNvSpPr/>
        </xdr:nvSpPr>
        <xdr:spPr>
          <a:xfrm flipH="1">
            <a:off x="6338332" y="159936"/>
            <a:ext cx="48943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12.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779388</xdr:colOff>
      <xdr:row>3</xdr:row>
      <xdr:rowOff>40874</xdr:rowOff>
    </xdr:to>
    <xdr:grpSp>
      <xdr:nvGrpSpPr>
        <xdr:cNvPr id="17" name="Grupo 16">
          <a:hlinkClick xmlns:r="http://schemas.openxmlformats.org/officeDocument/2006/relationships" r:id="rId1"/>
          <a:extLst>
            <a:ext uri="{FF2B5EF4-FFF2-40B4-BE49-F238E27FC236}">
              <a16:creationId xmlns:a16="http://schemas.microsoft.com/office/drawing/2014/main" id="{03BAEB2B-5A88-4172-A3B1-7969EC92591C}"/>
            </a:ext>
          </a:extLst>
        </xdr:cNvPr>
        <xdr:cNvGrpSpPr/>
      </xdr:nvGrpSpPr>
      <xdr:grpSpPr>
        <a:xfrm>
          <a:off x="238125" y="0"/>
          <a:ext cx="8066013" cy="621899"/>
          <a:chOff x="238125" y="0"/>
          <a:chExt cx="8066013" cy="621899"/>
        </a:xfrm>
      </xdr:grpSpPr>
      <xdr:pic>
        <xdr:nvPicPr>
          <xdr:cNvPr id="15" name="Imagen 14">
            <a:extLst>
              <a:ext uri="{FF2B5EF4-FFF2-40B4-BE49-F238E27FC236}">
                <a16:creationId xmlns:a16="http://schemas.microsoft.com/office/drawing/2014/main" id="{8A0E852F-88D6-4576-972F-5F9A9F30975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331" cy="621899"/>
          </a:xfrm>
          <a:prstGeom prst="rect">
            <a:avLst/>
          </a:prstGeom>
        </xdr:spPr>
      </xdr:pic>
      <xdr:sp macro="" textlink="">
        <xdr:nvSpPr>
          <xdr:cNvPr id="16" name="Flecha: a la derecha con bandas 15">
            <a:extLst>
              <a:ext uri="{FF2B5EF4-FFF2-40B4-BE49-F238E27FC236}">
                <a16:creationId xmlns:a16="http://schemas.microsoft.com/office/drawing/2014/main" id="{E12703EA-1A6D-4FFC-A9FC-919D8FC017DC}"/>
              </a:ext>
            </a:extLst>
          </xdr:cNvPr>
          <xdr:cNvSpPr/>
        </xdr:nvSpPr>
        <xdr:spPr>
          <a:xfrm flipH="1">
            <a:off x="7814707" y="140886"/>
            <a:ext cx="48943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4631410</xdr:colOff>
      <xdr:row>3</xdr:row>
      <xdr:rowOff>50399</xdr:rowOff>
    </xdr:to>
    <xdr:grpSp>
      <xdr:nvGrpSpPr>
        <xdr:cNvPr id="2" name="Grupo 1">
          <a:hlinkClick xmlns:r="http://schemas.openxmlformats.org/officeDocument/2006/relationships" r:id="rId1"/>
          <a:extLst>
            <a:ext uri="{FF2B5EF4-FFF2-40B4-BE49-F238E27FC236}">
              <a16:creationId xmlns:a16="http://schemas.microsoft.com/office/drawing/2014/main" id="{E5AEE337-4A16-4AAD-B234-DA89414BF4B6}"/>
            </a:ext>
          </a:extLst>
        </xdr:cNvPr>
        <xdr:cNvGrpSpPr/>
      </xdr:nvGrpSpPr>
      <xdr:grpSpPr>
        <a:xfrm>
          <a:off x="238125" y="0"/>
          <a:ext cx="6269710" cy="631424"/>
          <a:chOff x="238125" y="0"/>
          <a:chExt cx="6545935" cy="621899"/>
        </a:xfrm>
      </xdr:grpSpPr>
      <xdr:pic>
        <xdr:nvPicPr>
          <xdr:cNvPr id="3" name="Imagen 2">
            <a:extLst>
              <a:ext uri="{FF2B5EF4-FFF2-40B4-BE49-F238E27FC236}">
                <a16:creationId xmlns:a16="http://schemas.microsoft.com/office/drawing/2014/main" id="{F6E331A0-77D6-471A-9030-45C9096A9B7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21899"/>
          </a:xfrm>
          <a:prstGeom prst="rect">
            <a:avLst/>
          </a:prstGeom>
        </xdr:spPr>
      </xdr:pic>
      <xdr:sp macro="" textlink="">
        <xdr:nvSpPr>
          <xdr:cNvPr id="4" name="Flecha: a la derecha con bandas 3">
            <a:extLst>
              <a:ext uri="{FF2B5EF4-FFF2-40B4-BE49-F238E27FC236}">
                <a16:creationId xmlns:a16="http://schemas.microsoft.com/office/drawing/2014/main" id="{9957A037-F468-452E-B60F-61C15FC8391E}"/>
              </a:ext>
            </a:extLst>
          </xdr:cNvPr>
          <xdr:cNvSpPr/>
        </xdr:nvSpPr>
        <xdr:spPr>
          <a:xfrm flipH="1">
            <a:off x="6295174" y="152088"/>
            <a:ext cx="48888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964285</xdr:colOff>
      <xdr:row>3</xdr:row>
      <xdr:rowOff>50399</xdr:rowOff>
    </xdr:to>
    <xdr:grpSp>
      <xdr:nvGrpSpPr>
        <xdr:cNvPr id="2" name="Grupo 1">
          <a:hlinkClick xmlns:r="http://schemas.openxmlformats.org/officeDocument/2006/relationships" r:id="rId1"/>
          <a:extLst>
            <a:ext uri="{FF2B5EF4-FFF2-40B4-BE49-F238E27FC236}">
              <a16:creationId xmlns:a16="http://schemas.microsoft.com/office/drawing/2014/main" id="{2E488CCA-2257-4399-8C61-47CB58276AF1}"/>
            </a:ext>
          </a:extLst>
        </xdr:cNvPr>
        <xdr:cNvGrpSpPr/>
      </xdr:nvGrpSpPr>
      <xdr:grpSpPr>
        <a:xfrm>
          <a:off x="238125" y="0"/>
          <a:ext cx="6545935" cy="631424"/>
          <a:chOff x="238125" y="0"/>
          <a:chExt cx="6545935" cy="621899"/>
        </a:xfrm>
      </xdr:grpSpPr>
      <xdr:pic>
        <xdr:nvPicPr>
          <xdr:cNvPr id="3" name="Imagen 2">
            <a:extLst>
              <a:ext uri="{FF2B5EF4-FFF2-40B4-BE49-F238E27FC236}">
                <a16:creationId xmlns:a16="http://schemas.microsoft.com/office/drawing/2014/main" id="{AF0E7A24-0BC9-4349-848B-B7744FE9454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21899"/>
          </a:xfrm>
          <a:prstGeom prst="rect">
            <a:avLst/>
          </a:prstGeom>
        </xdr:spPr>
      </xdr:pic>
      <xdr:sp macro="" textlink="">
        <xdr:nvSpPr>
          <xdr:cNvPr id="4" name="Flecha: a la derecha con bandas 3">
            <a:extLst>
              <a:ext uri="{FF2B5EF4-FFF2-40B4-BE49-F238E27FC236}">
                <a16:creationId xmlns:a16="http://schemas.microsoft.com/office/drawing/2014/main" id="{637CFD98-199E-46B1-9316-121D326A65C2}"/>
              </a:ext>
            </a:extLst>
          </xdr:cNvPr>
          <xdr:cNvSpPr/>
        </xdr:nvSpPr>
        <xdr:spPr>
          <a:xfrm flipH="1">
            <a:off x="6295174" y="152088"/>
            <a:ext cx="48888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15.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2983585</xdr:colOff>
      <xdr:row>3</xdr:row>
      <xdr:rowOff>50399</xdr:rowOff>
    </xdr:to>
    <xdr:grpSp>
      <xdr:nvGrpSpPr>
        <xdr:cNvPr id="5" name="Grupo 4">
          <a:hlinkClick xmlns:r="http://schemas.openxmlformats.org/officeDocument/2006/relationships" r:id="rId1"/>
          <a:extLst>
            <a:ext uri="{FF2B5EF4-FFF2-40B4-BE49-F238E27FC236}">
              <a16:creationId xmlns:a16="http://schemas.microsoft.com/office/drawing/2014/main" id="{7AB7734D-CE50-49C4-A98A-C381EE550AA7}"/>
            </a:ext>
          </a:extLst>
        </xdr:cNvPr>
        <xdr:cNvGrpSpPr/>
      </xdr:nvGrpSpPr>
      <xdr:grpSpPr>
        <a:xfrm>
          <a:off x="238125" y="0"/>
          <a:ext cx="7869910" cy="631424"/>
          <a:chOff x="238125" y="0"/>
          <a:chExt cx="7250785" cy="631424"/>
        </a:xfrm>
      </xdr:grpSpPr>
      <xdr:pic>
        <xdr:nvPicPr>
          <xdr:cNvPr id="3" name="Imagen 2">
            <a:extLst>
              <a:ext uri="{FF2B5EF4-FFF2-40B4-BE49-F238E27FC236}">
                <a16:creationId xmlns:a16="http://schemas.microsoft.com/office/drawing/2014/main" id="{9E4177CF-9117-466B-BFD0-74669D7394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31424"/>
          </a:xfrm>
          <a:prstGeom prst="rect">
            <a:avLst/>
          </a:prstGeom>
        </xdr:spPr>
      </xdr:pic>
      <xdr:sp macro="" textlink="">
        <xdr:nvSpPr>
          <xdr:cNvPr id="4" name="Flecha: a la derecha con bandas 3">
            <a:extLst>
              <a:ext uri="{FF2B5EF4-FFF2-40B4-BE49-F238E27FC236}">
                <a16:creationId xmlns:a16="http://schemas.microsoft.com/office/drawing/2014/main" id="{9258E10B-14C3-47A8-A504-A5A078EBB9BE}"/>
              </a:ext>
            </a:extLst>
          </xdr:cNvPr>
          <xdr:cNvSpPr/>
        </xdr:nvSpPr>
        <xdr:spPr>
          <a:xfrm flipH="1">
            <a:off x="7000024" y="182992"/>
            <a:ext cx="488886" cy="288567"/>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16.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983335</xdr:colOff>
      <xdr:row>3</xdr:row>
      <xdr:rowOff>50399</xdr:rowOff>
    </xdr:to>
    <xdr:grpSp>
      <xdr:nvGrpSpPr>
        <xdr:cNvPr id="5" name="Grupo 4">
          <a:hlinkClick xmlns:r="http://schemas.openxmlformats.org/officeDocument/2006/relationships" r:id="rId1"/>
          <a:extLst>
            <a:ext uri="{FF2B5EF4-FFF2-40B4-BE49-F238E27FC236}">
              <a16:creationId xmlns:a16="http://schemas.microsoft.com/office/drawing/2014/main" id="{9D3AFFF3-C7AE-4F41-ADF7-19B9E23F2CB5}"/>
            </a:ext>
          </a:extLst>
        </xdr:cNvPr>
        <xdr:cNvGrpSpPr/>
      </xdr:nvGrpSpPr>
      <xdr:grpSpPr>
        <a:xfrm>
          <a:off x="238125" y="0"/>
          <a:ext cx="6545935" cy="631424"/>
          <a:chOff x="238125" y="0"/>
          <a:chExt cx="6545935" cy="621899"/>
        </a:xfrm>
      </xdr:grpSpPr>
      <xdr:pic>
        <xdr:nvPicPr>
          <xdr:cNvPr id="3" name="Imagen 2">
            <a:extLst>
              <a:ext uri="{FF2B5EF4-FFF2-40B4-BE49-F238E27FC236}">
                <a16:creationId xmlns:a16="http://schemas.microsoft.com/office/drawing/2014/main" id="{8BE19A2F-87DC-447E-93D3-405BD24B839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21899"/>
          </a:xfrm>
          <a:prstGeom prst="rect">
            <a:avLst/>
          </a:prstGeom>
        </xdr:spPr>
      </xdr:pic>
      <xdr:sp macro="" textlink="">
        <xdr:nvSpPr>
          <xdr:cNvPr id="4" name="Flecha: a la derecha con bandas 3">
            <a:extLst>
              <a:ext uri="{FF2B5EF4-FFF2-40B4-BE49-F238E27FC236}">
                <a16:creationId xmlns:a16="http://schemas.microsoft.com/office/drawing/2014/main" id="{4619E26D-50F0-49D4-B673-B574A8FE348F}"/>
              </a:ext>
            </a:extLst>
          </xdr:cNvPr>
          <xdr:cNvSpPr/>
        </xdr:nvSpPr>
        <xdr:spPr>
          <a:xfrm flipH="1">
            <a:off x="6295174" y="152088"/>
            <a:ext cx="48888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17.xml><?xml version="1.0" encoding="utf-8"?>
<xdr:wsDr xmlns:xdr="http://schemas.openxmlformats.org/drawingml/2006/spreadsheetDrawing" xmlns:a="http://schemas.openxmlformats.org/drawingml/2006/main">
  <xdr:twoCellAnchor>
    <xdr:from>
      <xdr:col>1</xdr:col>
      <xdr:colOff>0</xdr:colOff>
      <xdr:row>0</xdr:row>
      <xdr:rowOff>0</xdr:rowOff>
    </xdr:from>
    <xdr:to>
      <xdr:col>6</xdr:col>
      <xdr:colOff>1078585</xdr:colOff>
      <xdr:row>3</xdr:row>
      <xdr:rowOff>50399</xdr:rowOff>
    </xdr:to>
    <xdr:grpSp>
      <xdr:nvGrpSpPr>
        <xdr:cNvPr id="2" name="Grupo 1">
          <a:hlinkClick xmlns:r="http://schemas.openxmlformats.org/officeDocument/2006/relationships" r:id="rId1"/>
          <a:extLst>
            <a:ext uri="{FF2B5EF4-FFF2-40B4-BE49-F238E27FC236}">
              <a16:creationId xmlns:a16="http://schemas.microsoft.com/office/drawing/2014/main" id="{B4CD1FF7-DA0D-4F13-B396-2AE38394E175}"/>
            </a:ext>
          </a:extLst>
        </xdr:cNvPr>
        <xdr:cNvGrpSpPr/>
      </xdr:nvGrpSpPr>
      <xdr:grpSpPr>
        <a:xfrm>
          <a:off x="238125" y="0"/>
          <a:ext cx="6545935" cy="631424"/>
          <a:chOff x="238125" y="0"/>
          <a:chExt cx="6545935" cy="621899"/>
        </a:xfrm>
      </xdr:grpSpPr>
      <xdr:pic>
        <xdr:nvPicPr>
          <xdr:cNvPr id="3" name="Imagen 2">
            <a:extLst>
              <a:ext uri="{FF2B5EF4-FFF2-40B4-BE49-F238E27FC236}">
                <a16:creationId xmlns:a16="http://schemas.microsoft.com/office/drawing/2014/main" id="{BFB45DFF-CCD4-4184-9481-39557FB2F8D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21899"/>
          </a:xfrm>
          <a:prstGeom prst="rect">
            <a:avLst/>
          </a:prstGeom>
        </xdr:spPr>
      </xdr:pic>
      <xdr:sp macro="" textlink="">
        <xdr:nvSpPr>
          <xdr:cNvPr id="4" name="Flecha: a la derecha con bandas 3">
            <a:extLst>
              <a:ext uri="{FF2B5EF4-FFF2-40B4-BE49-F238E27FC236}">
                <a16:creationId xmlns:a16="http://schemas.microsoft.com/office/drawing/2014/main" id="{92DF3458-581F-49E3-A633-116EC299AA5A}"/>
              </a:ext>
            </a:extLst>
          </xdr:cNvPr>
          <xdr:cNvSpPr/>
        </xdr:nvSpPr>
        <xdr:spPr>
          <a:xfrm flipH="1">
            <a:off x="6295174" y="152088"/>
            <a:ext cx="48888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18.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859510</xdr:colOff>
      <xdr:row>3</xdr:row>
      <xdr:rowOff>50399</xdr:rowOff>
    </xdr:to>
    <xdr:grpSp>
      <xdr:nvGrpSpPr>
        <xdr:cNvPr id="5" name="Grupo 4">
          <a:hlinkClick xmlns:r="http://schemas.openxmlformats.org/officeDocument/2006/relationships" r:id="rId1"/>
          <a:extLst>
            <a:ext uri="{FF2B5EF4-FFF2-40B4-BE49-F238E27FC236}">
              <a16:creationId xmlns:a16="http://schemas.microsoft.com/office/drawing/2014/main" id="{1043B35B-DB6D-4BB6-830E-5B8E9E0D6C0A}"/>
            </a:ext>
          </a:extLst>
        </xdr:cNvPr>
        <xdr:cNvGrpSpPr/>
      </xdr:nvGrpSpPr>
      <xdr:grpSpPr>
        <a:xfrm>
          <a:off x="238125" y="0"/>
          <a:ext cx="6193510" cy="631424"/>
          <a:chOff x="238125" y="0"/>
          <a:chExt cx="5317210" cy="631424"/>
        </a:xfrm>
      </xdr:grpSpPr>
      <xdr:pic>
        <xdr:nvPicPr>
          <xdr:cNvPr id="3" name="Imagen 2">
            <a:extLst>
              <a:ext uri="{FF2B5EF4-FFF2-40B4-BE49-F238E27FC236}">
                <a16:creationId xmlns:a16="http://schemas.microsoft.com/office/drawing/2014/main" id="{505C9E83-4B6F-4353-9E16-35D744D20F6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31424"/>
          </a:xfrm>
          <a:prstGeom prst="rect">
            <a:avLst/>
          </a:prstGeom>
        </xdr:spPr>
      </xdr:pic>
      <xdr:sp macro="" textlink="">
        <xdr:nvSpPr>
          <xdr:cNvPr id="4" name="Flecha: a la derecha con bandas 3">
            <a:extLst>
              <a:ext uri="{FF2B5EF4-FFF2-40B4-BE49-F238E27FC236}">
                <a16:creationId xmlns:a16="http://schemas.microsoft.com/office/drawing/2014/main" id="{FD6AC60D-0B2B-41FD-83A4-5285414A4179}"/>
              </a:ext>
            </a:extLst>
          </xdr:cNvPr>
          <xdr:cNvSpPr/>
        </xdr:nvSpPr>
        <xdr:spPr>
          <a:xfrm flipH="1">
            <a:off x="5066449" y="125842"/>
            <a:ext cx="488886" cy="288567"/>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19.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1992985</xdr:colOff>
      <xdr:row>3</xdr:row>
      <xdr:rowOff>50399</xdr:rowOff>
    </xdr:to>
    <xdr:grpSp>
      <xdr:nvGrpSpPr>
        <xdr:cNvPr id="5" name="Grupo 4">
          <a:hlinkClick xmlns:r="http://schemas.openxmlformats.org/officeDocument/2006/relationships" r:id="rId1"/>
          <a:extLst>
            <a:ext uri="{FF2B5EF4-FFF2-40B4-BE49-F238E27FC236}">
              <a16:creationId xmlns:a16="http://schemas.microsoft.com/office/drawing/2014/main" id="{7A53D61E-3B74-4AFE-AB71-E583C96B5D81}"/>
            </a:ext>
          </a:extLst>
        </xdr:cNvPr>
        <xdr:cNvGrpSpPr/>
      </xdr:nvGrpSpPr>
      <xdr:grpSpPr>
        <a:xfrm>
          <a:off x="238125" y="0"/>
          <a:ext cx="6460210" cy="631424"/>
          <a:chOff x="238125" y="0"/>
          <a:chExt cx="5802985" cy="631424"/>
        </a:xfrm>
      </xdr:grpSpPr>
      <xdr:pic>
        <xdr:nvPicPr>
          <xdr:cNvPr id="3" name="Imagen 2">
            <a:extLst>
              <a:ext uri="{FF2B5EF4-FFF2-40B4-BE49-F238E27FC236}">
                <a16:creationId xmlns:a16="http://schemas.microsoft.com/office/drawing/2014/main" id="{70FAFC69-A5BF-4210-81C3-091D20A2ECA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31424"/>
          </a:xfrm>
          <a:prstGeom prst="rect">
            <a:avLst/>
          </a:prstGeom>
        </xdr:spPr>
      </xdr:pic>
      <xdr:sp macro="" textlink="">
        <xdr:nvSpPr>
          <xdr:cNvPr id="4" name="Flecha: a la derecha con bandas 3">
            <a:extLst>
              <a:ext uri="{FF2B5EF4-FFF2-40B4-BE49-F238E27FC236}">
                <a16:creationId xmlns:a16="http://schemas.microsoft.com/office/drawing/2014/main" id="{633CD79C-4BF9-45C7-8A45-59276436BF1B}"/>
              </a:ext>
            </a:extLst>
          </xdr:cNvPr>
          <xdr:cNvSpPr/>
        </xdr:nvSpPr>
        <xdr:spPr>
          <a:xfrm flipH="1">
            <a:off x="5552224" y="163942"/>
            <a:ext cx="488886" cy="288567"/>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1352550</xdr:colOff>
      <xdr:row>3</xdr:row>
      <xdr:rowOff>44236</xdr:rowOff>
    </xdr:to>
    <xdr:grpSp>
      <xdr:nvGrpSpPr>
        <xdr:cNvPr id="2" name="Grupo 1">
          <a:hlinkClick xmlns:r="http://schemas.openxmlformats.org/officeDocument/2006/relationships" r:id="rId1"/>
          <a:extLst>
            <a:ext uri="{FF2B5EF4-FFF2-40B4-BE49-F238E27FC236}">
              <a16:creationId xmlns:a16="http://schemas.microsoft.com/office/drawing/2014/main" id="{F94A19D1-9FF2-4B95-A292-D5FFBC41B690}"/>
            </a:ext>
          </a:extLst>
        </xdr:cNvPr>
        <xdr:cNvGrpSpPr/>
      </xdr:nvGrpSpPr>
      <xdr:grpSpPr>
        <a:xfrm>
          <a:off x="238125" y="0"/>
          <a:ext cx="8324850" cy="634786"/>
          <a:chOff x="238125" y="0"/>
          <a:chExt cx="8324850" cy="625261"/>
        </a:xfrm>
      </xdr:grpSpPr>
      <xdr:pic>
        <xdr:nvPicPr>
          <xdr:cNvPr id="9" name="Imagen 8">
            <a:extLst>
              <a:ext uri="{FF2B5EF4-FFF2-40B4-BE49-F238E27FC236}">
                <a16:creationId xmlns:a16="http://schemas.microsoft.com/office/drawing/2014/main" id="{00000000-0008-0000-13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1300-00000A000000}"/>
              </a:ext>
            </a:extLst>
          </xdr:cNvPr>
          <xdr:cNvSpPr/>
        </xdr:nvSpPr>
        <xdr:spPr>
          <a:xfrm flipH="1">
            <a:off x="8048625" y="1809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2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2393035</xdr:colOff>
      <xdr:row>3</xdr:row>
      <xdr:rowOff>40874</xdr:rowOff>
    </xdr:to>
    <xdr:grpSp>
      <xdr:nvGrpSpPr>
        <xdr:cNvPr id="2" name="Grupo 1">
          <a:hlinkClick xmlns:r="http://schemas.openxmlformats.org/officeDocument/2006/relationships" r:id="rId1"/>
          <a:extLst>
            <a:ext uri="{FF2B5EF4-FFF2-40B4-BE49-F238E27FC236}">
              <a16:creationId xmlns:a16="http://schemas.microsoft.com/office/drawing/2014/main" id="{7B33BFB5-A5BA-40A6-960B-E55644BA91EE}"/>
            </a:ext>
          </a:extLst>
        </xdr:cNvPr>
        <xdr:cNvGrpSpPr/>
      </xdr:nvGrpSpPr>
      <xdr:grpSpPr>
        <a:xfrm>
          <a:off x="238125" y="0"/>
          <a:ext cx="5926810" cy="621899"/>
          <a:chOff x="238125" y="0"/>
          <a:chExt cx="5926810" cy="621899"/>
        </a:xfrm>
      </xdr:grpSpPr>
      <xdr:pic>
        <xdr:nvPicPr>
          <xdr:cNvPr id="3" name="Imagen 2">
            <a:extLst>
              <a:ext uri="{FF2B5EF4-FFF2-40B4-BE49-F238E27FC236}">
                <a16:creationId xmlns:a16="http://schemas.microsoft.com/office/drawing/2014/main" id="{99672194-8C44-40FB-8496-10B8A542F4E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21899"/>
          </a:xfrm>
          <a:prstGeom prst="rect">
            <a:avLst/>
          </a:prstGeom>
        </xdr:spPr>
      </xdr:pic>
      <xdr:sp macro="" textlink="">
        <xdr:nvSpPr>
          <xdr:cNvPr id="4" name="Flecha: a la derecha con bandas 3">
            <a:extLst>
              <a:ext uri="{FF2B5EF4-FFF2-40B4-BE49-F238E27FC236}">
                <a16:creationId xmlns:a16="http://schemas.microsoft.com/office/drawing/2014/main" id="{07522EF3-AF29-4395-A715-C61A9AD09E04}"/>
              </a:ext>
            </a:extLst>
          </xdr:cNvPr>
          <xdr:cNvSpPr/>
        </xdr:nvSpPr>
        <xdr:spPr>
          <a:xfrm flipH="1">
            <a:off x="5676049" y="142563"/>
            <a:ext cx="48888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2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2393035</xdr:colOff>
      <xdr:row>3</xdr:row>
      <xdr:rowOff>40874</xdr:rowOff>
    </xdr:to>
    <xdr:grpSp>
      <xdr:nvGrpSpPr>
        <xdr:cNvPr id="2" name="Grupo 1">
          <a:hlinkClick xmlns:r="http://schemas.openxmlformats.org/officeDocument/2006/relationships" r:id="rId1"/>
          <a:extLst>
            <a:ext uri="{FF2B5EF4-FFF2-40B4-BE49-F238E27FC236}">
              <a16:creationId xmlns:a16="http://schemas.microsoft.com/office/drawing/2014/main" id="{B3A38296-9B9B-49DF-8A66-42D147FAF59F}"/>
            </a:ext>
          </a:extLst>
        </xdr:cNvPr>
        <xdr:cNvGrpSpPr/>
      </xdr:nvGrpSpPr>
      <xdr:grpSpPr>
        <a:xfrm>
          <a:off x="238125" y="0"/>
          <a:ext cx="5926810" cy="621899"/>
          <a:chOff x="238125" y="0"/>
          <a:chExt cx="5926810" cy="621899"/>
        </a:xfrm>
      </xdr:grpSpPr>
      <xdr:pic>
        <xdr:nvPicPr>
          <xdr:cNvPr id="3" name="Imagen 2">
            <a:extLst>
              <a:ext uri="{FF2B5EF4-FFF2-40B4-BE49-F238E27FC236}">
                <a16:creationId xmlns:a16="http://schemas.microsoft.com/office/drawing/2014/main" id="{11B125A3-6487-433D-9FC1-706403F1575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21899"/>
          </a:xfrm>
          <a:prstGeom prst="rect">
            <a:avLst/>
          </a:prstGeom>
        </xdr:spPr>
      </xdr:pic>
      <xdr:sp macro="" textlink="">
        <xdr:nvSpPr>
          <xdr:cNvPr id="4" name="Flecha: a la derecha con bandas 3">
            <a:extLst>
              <a:ext uri="{FF2B5EF4-FFF2-40B4-BE49-F238E27FC236}">
                <a16:creationId xmlns:a16="http://schemas.microsoft.com/office/drawing/2014/main" id="{C1EFD6A4-88C1-4AE1-97D2-DE97C752CE18}"/>
              </a:ext>
            </a:extLst>
          </xdr:cNvPr>
          <xdr:cNvSpPr/>
        </xdr:nvSpPr>
        <xdr:spPr>
          <a:xfrm flipH="1">
            <a:off x="5676049" y="142563"/>
            <a:ext cx="48888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2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2393035</xdr:colOff>
      <xdr:row>3</xdr:row>
      <xdr:rowOff>21824</xdr:rowOff>
    </xdr:to>
    <xdr:grpSp>
      <xdr:nvGrpSpPr>
        <xdr:cNvPr id="2" name="Grupo 1">
          <a:hlinkClick xmlns:r="http://schemas.openxmlformats.org/officeDocument/2006/relationships" r:id="rId1"/>
          <a:extLst>
            <a:ext uri="{FF2B5EF4-FFF2-40B4-BE49-F238E27FC236}">
              <a16:creationId xmlns:a16="http://schemas.microsoft.com/office/drawing/2014/main" id="{6986DD2C-923B-4E93-9273-D1F9974C182E}"/>
            </a:ext>
          </a:extLst>
        </xdr:cNvPr>
        <xdr:cNvGrpSpPr/>
      </xdr:nvGrpSpPr>
      <xdr:grpSpPr>
        <a:xfrm>
          <a:off x="238125" y="0"/>
          <a:ext cx="5926810" cy="621899"/>
          <a:chOff x="238125" y="0"/>
          <a:chExt cx="5926810" cy="621899"/>
        </a:xfrm>
      </xdr:grpSpPr>
      <xdr:pic>
        <xdr:nvPicPr>
          <xdr:cNvPr id="3" name="Imagen 2">
            <a:extLst>
              <a:ext uri="{FF2B5EF4-FFF2-40B4-BE49-F238E27FC236}">
                <a16:creationId xmlns:a16="http://schemas.microsoft.com/office/drawing/2014/main" id="{8449277F-D216-4361-B465-EBA5595696C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21899"/>
          </a:xfrm>
          <a:prstGeom prst="rect">
            <a:avLst/>
          </a:prstGeom>
        </xdr:spPr>
      </xdr:pic>
      <xdr:sp macro="" textlink="">
        <xdr:nvSpPr>
          <xdr:cNvPr id="4" name="Flecha: a la derecha con bandas 3">
            <a:extLst>
              <a:ext uri="{FF2B5EF4-FFF2-40B4-BE49-F238E27FC236}">
                <a16:creationId xmlns:a16="http://schemas.microsoft.com/office/drawing/2014/main" id="{CA954266-5F73-4C50-B704-9C0D78D852C6}"/>
              </a:ext>
            </a:extLst>
          </xdr:cNvPr>
          <xdr:cNvSpPr/>
        </xdr:nvSpPr>
        <xdr:spPr>
          <a:xfrm flipH="1">
            <a:off x="5676049" y="142563"/>
            <a:ext cx="48888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23.xml><?xml version="1.0" encoding="utf-8"?>
<xdr:wsDr xmlns:xdr="http://schemas.openxmlformats.org/drawingml/2006/spreadsheetDrawing" xmlns:a="http://schemas.openxmlformats.org/drawingml/2006/main">
  <xdr:twoCellAnchor>
    <xdr:from>
      <xdr:col>1</xdr:col>
      <xdr:colOff>0</xdr:colOff>
      <xdr:row>0</xdr:row>
      <xdr:rowOff>0</xdr:rowOff>
    </xdr:from>
    <xdr:to>
      <xdr:col>6</xdr:col>
      <xdr:colOff>1065138</xdr:colOff>
      <xdr:row>3</xdr:row>
      <xdr:rowOff>40874</xdr:rowOff>
    </xdr:to>
    <xdr:grpSp>
      <xdr:nvGrpSpPr>
        <xdr:cNvPr id="2" name="Grupo 1">
          <a:hlinkClick xmlns:r="http://schemas.openxmlformats.org/officeDocument/2006/relationships" r:id="rId1"/>
          <a:extLst>
            <a:ext uri="{FF2B5EF4-FFF2-40B4-BE49-F238E27FC236}">
              <a16:creationId xmlns:a16="http://schemas.microsoft.com/office/drawing/2014/main" id="{08CC900F-4E2A-427D-9ED2-EF6CD0AF7A60}"/>
            </a:ext>
          </a:extLst>
        </xdr:cNvPr>
        <xdr:cNvGrpSpPr/>
      </xdr:nvGrpSpPr>
      <xdr:grpSpPr>
        <a:xfrm>
          <a:off x="238125" y="0"/>
          <a:ext cx="6589638" cy="621899"/>
          <a:chOff x="238125" y="0"/>
          <a:chExt cx="6589638" cy="621899"/>
        </a:xfrm>
      </xdr:grpSpPr>
      <xdr:pic>
        <xdr:nvPicPr>
          <xdr:cNvPr id="3" name="Imagen 2">
            <a:extLst>
              <a:ext uri="{FF2B5EF4-FFF2-40B4-BE49-F238E27FC236}">
                <a16:creationId xmlns:a16="http://schemas.microsoft.com/office/drawing/2014/main" id="{030202CA-6B11-4B12-988A-45DBB2C67F0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331" cy="621899"/>
          </a:xfrm>
          <a:prstGeom prst="rect">
            <a:avLst/>
          </a:prstGeom>
        </xdr:spPr>
      </xdr:pic>
      <xdr:sp macro="" textlink="">
        <xdr:nvSpPr>
          <xdr:cNvPr id="4" name="Flecha: a la derecha con bandas 3">
            <a:extLst>
              <a:ext uri="{FF2B5EF4-FFF2-40B4-BE49-F238E27FC236}">
                <a16:creationId xmlns:a16="http://schemas.microsoft.com/office/drawing/2014/main" id="{3DE12A6D-07F0-4B19-BA8B-3660144B69E9}"/>
              </a:ext>
            </a:extLst>
          </xdr:cNvPr>
          <xdr:cNvSpPr/>
        </xdr:nvSpPr>
        <xdr:spPr>
          <a:xfrm flipH="1">
            <a:off x="6338332" y="159936"/>
            <a:ext cx="48943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24.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2393035</xdr:colOff>
      <xdr:row>3</xdr:row>
      <xdr:rowOff>40874</xdr:rowOff>
    </xdr:to>
    <xdr:grpSp>
      <xdr:nvGrpSpPr>
        <xdr:cNvPr id="5" name="Grupo 4">
          <a:hlinkClick xmlns:r="http://schemas.openxmlformats.org/officeDocument/2006/relationships" r:id="rId1"/>
          <a:extLst>
            <a:ext uri="{FF2B5EF4-FFF2-40B4-BE49-F238E27FC236}">
              <a16:creationId xmlns:a16="http://schemas.microsoft.com/office/drawing/2014/main" id="{F05CB6DD-D964-4A3D-B1CB-57C17E01C10E}"/>
            </a:ext>
          </a:extLst>
        </xdr:cNvPr>
        <xdr:cNvGrpSpPr/>
      </xdr:nvGrpSpPr>
      <xdr:grpSpPr>
        <a:xfrm>
          <a:off x="238125" y="0"/>
          <a:ext cx="5926810" cy="621899"/>
          <a:chOff x="238125" y="0"/>
          <a:chExt cx="5926810" cy="621899"/>
        </a:xfrm>
      </xdr:grpSpPr>
      <xdr:pic>
        <xdr:nvPicPr>
          <xdr:cNvPr id="6" name="Imagen 5">
            <a:extLst>
              <a:ext uri="{FF2B5EF4-FFF2-40B4-BE49-F238E27FC236}">
                <a16:creationId xmlns:a16="http://schemas.microsoft.com/office/drawing/2014/main" id="{93B8E46D-0615-4CF6-8CE1-859909590C2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21899"/>
          </a:xfrm>
          <a:prstGeom prst="rect">
            <a:avLst/>
          </a:prstGeom>
        </xdr:spPr>
      </xdr:pic>
      <xdr:sp macro="" textlink="">
        <xdr:nvSpPr>
          <xdr:cNvPr id="7" name="Flecha: a la derecha con bandas 6">
            <a:extLst>
              <a:ext uri="{FF2B5EF4-FFF2-40B4-BE49-F238E27FC236}">
                <a16:creationId xmlns:a16="http://schemas.microsoft.com/office/drawing/2014/main" id="{58CE5345-6749-48D9-9F35-C194B22F5ADF}"/>
              </a:ext>
            </a:extLst>
          </xdr:cNvPr>
          <xdr:cNvSpPr/>
        </xdr:nvSpPr>
        <xdr:spPr>
          <a:xfrm flipH="1">
            <a:off x="5676049" y="142563"/>
            <a:ext cx="48888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25.xml><?xml version="1.0" encoding="utf-8"?>
<xdr:wsDr xmlns:xdr="http://schemas.openxmlformats.org/drawingml/2006/spreadsheetDrawing" xmlns:a="http://schemas.openxmlformats.org/drawingml/2006/main">
  <xdr:twoCellAnchor>
    <xdr:from>
      <xdr:col>1</xdr:col>
      <xdr:colOff>123825</xdr:colOff>
      <xdr:row>5</xdr:row>
      <xdr:rowOff>85724</xdr:rowOff>
    </xdr:from>
    <xdr:to>
      <xdr:col>8</xdr:col>
      <xdr:colOff>800100</xdr:colOff>
      <xdr:row>30</xdr:row>
      <xdr:rowOff>180975</xdr:rowOff>
    </xdr:to>
    <xdr:graphicFrame macro="">
      <xdr:nvGraphicFramePr>
        <xdr:cNvPr id="2" name="Gráfico 1">
          <a:extLst>
            <a:ext uri="{FF2B5EF4-FFF2-40B4-BE49-F238E27FC236}">
              <a16:creationId xmlns:a16="http://schemas.microsoft.com/office/drawing/2014/main" id="{A01D4041-4DCA-4606-9EE7-DBF46D4A6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8</xdr:col>
      <xdr:colOff>875198</xdr:colOff>
      <xdr:row>3</xdr:row>
      <xdr:rowOff>42555</xdr:rowOff>
    </xdr:to>
    <xdr:grpSp>
      <xdr:nvGrpSpPr>
        <xdr:cNvPr id="3" name="Grupo 2">
          <a:hlinkClick xmlns:r="http://schemas.openxmlformats.org/officeDocument/2006/relationships" r:id="rId2"/>
          <a:extLst>
            <a:ext uri="{FF2B5EF4-FFF2-40B4-BE49-F238E27FC236}">
              <a16:creationId xmlns:a16="http://schemas.microsoft.com/office/drawing/2014/main" id="{FC4F8BBC-F1A5-4470-A56E-842525828DA0}"/>
            </a:ext>
          </a:extLst>
        </xdr:cNvPr>
        <xdr:cNvGrpSpPr/>
      </xdr:nvGrpSpPr>
      <xdr:grpSpPr>
        <a:xfrm>
          <a:off x="238125" y="0"/>
          <a:ext cx="7876073" cy="623580"/>
          <a:chOff x="238125" y="0"/>
          <a:chExt cx="7876073" cy="623580"/>
        </a:xfrm>
      </xdr:grpSpPr>
      <xdr:pic>
        <xdr:nvPicPr>
          <xdr:cNvPr id="4" name="Imagen 3">
            <a:extLst>
              <a:ext uri="{FF2B5EF4-FFF2-40B4-BE49-F238E27FC236}">
                <a16:creationId xmlns:a16="http://schemas.microsoft.com/office/drawing/2014/main" id="{35008F6B-B1FD-44C6-BC8E-C5F3F797C64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5" name="Flecha: a la derecha con bandas 4">
            <a:extLst>
              <a:ext uri="{FF2B5EF4-FFF2-40B4-BE49-F238E27FC236}">
                <a16:creationId xmlns:a16="http://schemas.microsoft.com/office/drawing/2014/main" id="{1C9E222C-1592-4C2D-A0C7-5064FD300138}"/>
              </a:ext>
            </a:extLst>
          </xdr:cNvPr>
          <xdr:cNvSpPr/>
        </xdr:nvSpPr>
        <xdr:spPr>
          <a:xfrm flipH="1">
            <a:off x="7624732"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26.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1189523</xdr:colOff>
      <xdr:row>3</xdr:row>
      <xdr:rowOff>42555</xdr:rowOff>
    </xdr:to>
    <xdr:grpSp>
      <xdr:nvGrpSpPr>
        <xdr:cNvPr id="5" name="Grupo 4">
          <a:hlinkClick xmlns:r="http://schemas.openxmlformats.org/officeDocument/2006/relationships" r:id="rId1"/>
          <a:extLst>
            <a:ext uri="{FF2B5EF4-FFF2-40B4-BE49-F238E27FC236}">
              <a16:creationId xmlns:a16="http://schemas.microsoft.com/office/drawing/2014/main" id="{A2B843A4-A89E-4065-9A6B-1D81EA30AD48}"/>
            </a:ext>
          </a:extLst>
        </xdr:cNvPr>
        <xdr:cNvGrpSpPr/>
      </xdr:nvGrpSpPr>
      <xdr:grpSpPr>
        <a:xfrm>
          <a:off x="238125" y="0"/>
          <a:ext cx="12971948" cy="623580"/>
          <a:chOff x="238125" y="0"/>
          <a:chExt cx="10095398" cy="623580"/>
        </a:xfrm>
      </xdr:grpSpPr>
      <xdr:pic>
        <xdr:nvPicPr>
          <xdr:cNvPr id="3" name="Imagen 2">
            <a:extLst>
              <a:ext uri="{FF2B5EF4-FFF2-40B4-BE49-F238E27FC236}">
                <a16:creationId xmlns:a16="http://schemas.microsoft.com/office/drawing/2014/main" id="{FE836BF2-6083-41BE-BD7B-6670ACFBCC5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4" name="Flecha: a la derecha con bandas 3">
            <a:extLst>
              <a:ext uri="{FF2B5EF4-FFF2-40B4-BE49-F238E27FC236}">
                <a16:creationId xmlns:a16="http://schemas.microsoft.com/office/drawing/2014/main" id="{E13947CD-E1D7-42BF-8A7C-BC9C65B10AE5}"/>
              </a:ext>
            </a:extLst>
          </xdr:cNvPr>
          <xdr:cNvSpPr/>
        </xdr:nvSpPr>
        <xdr:spPr>
          <a:xfrm flipH="1">
            <a:off x="9844057"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27.xml><?xml version="1.0" encoding="utf-8"?>
<xdr:wsDr xmlns:xdr="http://schemas.openxmlformats.org/drawingml/2006/spreadsheetDrawing" xmlns:a="http://schemas.openxmlformats.org/drawingml/2006/main">
  <xdr:twoCellAnchor>
    <xdr:from>
      <xdr:col>1</xdr:col>
      <xdr:colOff>0</xdr:colOff>
      <xdr:row>0</xdr:row>
      <xdr:rowOff>0</xdr:rowOff>
    </xdr:from>
    <xdr:to>
      <xdr:col>6</xdr:col>
      <xdr:colOff>1389548</xdr:colOff>
      <xdr:row>3</xdr:row>
      <xdr:rowOff>52080</xdr:rowOff>
    </xdr:to>
    <xdr:grpSp>
      <xdr:nvGrpSpPr>
        <xdr:cNvPr id="5" name="Grupo 4">
          <a:hlinkClick xmlns:r="http://schemas.openxmlformats.org/officeDocument/2006/relationships" r:id="rId1"/>
          <a:extLst>
            <a:ext uri="{FF2B5EF4-FFF2-40B4-BE49-F238E27FC236}">
              <a16:creationId xmlns:a16="http://schemas.microsoft.com/office/drawing/2014/main" id="{D8EBC714-B010-48B6-B2A4-83C2505787CD}"/>
            </a:ext>
          </a:extLst>
        </xdr:cNvPr>
        <xdr:cNvGrpSpPr/>
      </xdr:nvGrpSpPr>
      <xdr:grpSpPr>
        <a:xfrm>
          <a:off x="238125" y="0"/>
          <a:ext cx="10581173" cy="623580"/>
          <a:chOff x="238125" y="0"/>
          <a:chExt cx="10095398" cy="623580"/>
        </a:xfrm>
      </xdr:grpSpPr>
      <xdr:pic>
        <xdr:nvPicPr>
          <xdr:cNvPr id="6" name="Imagen 5">
            <a:extLst>
              <a:ext uri="{FF2B5EF4-FFF2-40B4-BE49-F238E27FC236}">
                <a16:creationId xmlns:a16="http://schemas.microsoft.com/office/drawing/2014/main" id="{34E4AE10-041F-44C2-A776-CE3F1826FD3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9497" cy="623580"/>
          </a:xfrm>
          <a:prstGeom prst="rect">
            <a:avLst/>
          </a:prstGeom>
        </xdr:spPr>
      </xdr:pic>
      <xdr:sp macro="" textlink="">
        <xdr:nvSpPr>
          <xdr:cNvPr id="7" name="Flecha: a la derecha con bandas 6">
            <a:extLst>
              <a:ext uri="{FF2B5EF4-FFF2-40B4-BE49-F238E27FC236}">
                <a16:creationId xmlns:a16="http://schemas.microsoft.com/office/drawing/2014/main" id="{EF5D249B-DF18-4B43-9D0A-8D3E6462DFE1}"/>
              </a:ext>
            </a:extLst>
          </xdr:cNvPr>
          <xdr:cNvSpPr/>
        </xdr:nvSpPr>
        <xdr:spPr>
          <a:xfrm flipH="1">
            <a:off x="9844057" y="150818"/>
            <a:ext cx="48946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2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2393035</xdr:colOff>
      <xdr:row>3</xdr:row>
      <xdr:rowOff>40874</xdr:rowOff>
    </xdr:to>
    <xdr:grpSp>
      <xdr:nvGrpSpPr>
        <xdr:cNvPr id="2" name="Grupo 1">
          <a:hlinkClick xmlns:r="http://schemas.openxmlformats.org/officeDocument/2006/relationships" r:id="rId1"/>
          <a:extLst>
            <a:ext uri="{FF2B5EF4-FFF2-40B4-BE49-F238E27FC236}">
              <a16:creationId xmlns:a16="http://schemas.microsoft.com/office/drawing/2014/main" id="{9D3E4494-9919-4A2F-89A2-481619A22A6B}"/>
            </a:ext>
          </a:extLst>
        </xdr:cNvPr>
        <xdr:cNvGrpSpPr/>
      </xdr:nvGrpSpPr>
      <xdr:grpSpPr>
        <a:xfrm>
          <a:off x="238125" y="0"/>
          <a:ext cx="5479135" cy="621899"/>
          <a:chOff x="238125" y="0"/>
          <a:chExt cx="5926810" cy="621899"/>
        </a:xfrm>
      </xdr:grpSpPr>
      <xdr:pic>
        <xdr:nvPicPr>
          <xdr:cNvPr id="3" name="Imagen 2">
            <a:extLst>
              <a:ext uri="{FF2B5EF4-FFF2-40B4-BE49-F238E27FC236}">
                <a16:creationId xmlns:a16="http://schemas.microsoft.com/office/drawing/2014/main" id="{8EF5B192-2203-4E3C-8DD0-E11B6194325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21899"/>
          </a:xfrm>
          <a:prstGeom prst="rect">
            <a:avLst/>
          </a:prstGeom>
        </xdr:spPr>
      </xdr:pic>
      <xdr:sp macro="" textlink="">
        <xdr:nvSpPr>
          <xdr:cNvPr id="4" name="Flecha: a la derecha con bandas 3">
            <a:extLst>
              <a:ext uri="{FF2B5EF4-FFF2-40B4-BE49-F238E27FC236}">
                <a16:creationId xmlns:a16="http://schemas.microsoft.com/office/drawing/2014/main" id="{160C2B40-91B0-411E-8A95-A4CDCB751D80}"/>
              </a:ext>
            </a:extLst>
          </xdr:cNvPr>
          <xdr:cNvSpPr/>
        </xdr:nvSpPr>
        <xdr:spPr>
          <a:xfrm flipH="1">
            <a:off x="5676049" y="142563"/>
            <a:ext cx="48888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2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2393035</xdr:colOff>
      <xdr:row>3</xdr:row>
      <xdr:rowOff>40874</xdr:rowOff>
    </xdr:to>
    <xdr:grpSp>
      <xdr:nvGrpSpPr>
        <xdr:cNvPr id="2" name="Grupo 1">
          <a:hlinkClick xmlns:r="http://schemas.openxmlformats.org/officeDocument/2006/relationships" r:id="rId1"/>
          <a:extLst>
            <a:ext uri="{FF2B5EF4-FFF2-40B4-BE49-F238E27FC236}">
              <a16:creationId xmlns:a16="http://schemas.microsoft.com/office/drawing/2014/main" id="{81C417A8-8999-4EC1-9442-BC55EC804CD6}"/>
            </a:ext>
          </a:extLst>
        </xdr:cNvPr>
        <xdr:cNvGrpSpPr/>
      </xdr:nvGrpSpPr>
      <xdr:grpSpPr>
        <a:xfrm>
          <a:off x="238125" y="0"/>
          <a:ext cx="5926810" cy="621899"/>
          <a:chOff x="238125" y="0"/>
          <a:chExt cx="5926810" cy="621899"/>
        </a:xfrm>
      </xdr:grpSpPr>
      <xdr:pic>
        <xdr:nvPicPr>
          <xdr:cNvPr id="3" name="Imagen 2">
            <a:extLst>
              <a:ext uri="{FF2B5EF4-FFF2-40B4-BE49-F238E27FC236}">
                <a16:creationId xmlns:a16="http://schemas.microsoft.com/office/drawing/2014/main" id="{5A2B1D22-4FB3-4C29-9868-F1FC6C61B29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21899"/>
          </a:xfrm>
          <a:prstGeom prst="rect">
            <a:avLst/>
          </a:prstGeom>
        </xdr:spPr>
      </xdr:pic>
      <xdr:sp macro="" textlink="">
        <xdr:nvSpPr>
          <xdr:cNvPr id="4" name="Flecha: a la derecha con bandas 3">
            <a:extLst>
              <a:ext uri="{FF2B5EF4-FFF2-40B4-BE49-F238E27FC236}">
                <a16:creationId xmlns:a16="http://schemas.microsoft.com/office/drawing/2014/main" id="{74835FC3-7249-4DDD-A0C5-FDDD94E8F793}"/>
              </a:ext>
            </a:extLst>
          </xdr:cNvPr>
          <xdr:cNvSpPr/>
        </xdr:nvSpPr>
        <xdr:spPr>
          <a:xfrm flipH="1">
            <a:off x="5676049" y="142563"/>
            <a:ext cx="48888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1095375</xdr:colOff>
      <xdr:row>3</xdr:row>
      <xdr:rowOff>34711</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1400-000008000000}"/>
            </a:ext>
          </a:extLst>
        </xdr:cNvPr>
        <xdr:cNvGrpSpPr/>
      </xdr:nvGrpSpPr>
      <xdr:grpSpPr>
        <a:xfrm>
          <a:off x="238125" y="0"/>
          <a:ext cx="6610350" cy="625261"/>
          <a:chOff x="285750" y="200025"/>
          <a:chExt cx="6810375" cy="625261"/>
        </a:xfrm>
      </xdr:grpSpPr>
      <xdr:pic>
        <xdr:nvPicPr>
          <xdr:cNvPr id="9" name="Imagen 8">
            <a:extLst>
              <a:ext uri="{FF2B5EF4-FFF2-40B4-BE49-F238E27FC236}">
                <a16:creationId xmlns:a16="http://schemas.microsoft.com/office/drawing/2014/main" id="{00000000-0008-0000-14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00025"/>
            <a:ext cx="2029790"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1400-00000A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30.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2393035</xdr:colOff>
      <xdr:row>3</xdr:row>
      <xdr:rowOff>40874</xdr:rowOff>
    </xdr:to>
    <xdr:grpSp>
      <xdr:nvGrpSpPr>
        <xdr:cNvPr id="2" name="Grupo 1">
          <a:hlinkClick xmlns:r="http://schemas.openxmlformats.org/officeDocument/2006/relationships" r:id="rId1"/>
          <a:extLst>
            <a:ext uri="{FF2B5EF4-FFF2-40B4-BE49-F238E27FC236}">
              <a16:creationId xmlns:a16="http://schemas.microsoft.com/office/drawing/2014/main" id="{25717476-9B99-4316-988E-9CE0804BF70B}"/>
            </a:ext>
          </a:extLst>
        </xdr:cNvPr>
        <xdr:cNvGrpSpPr/>
      </xdr:nvGrpSpPr>
      <xdr:grpSpPr>
        <a:xfrm>
          <a:off x="238125" y="0"/>
          <a:ext cx="12965785" cy="621899"/>
          <a:chOff x="238125" y="0"/>
          <a:chExt cx="5926810" cy="621899"/>
        </a:xfrm>
      </xdr:grpSpPr>
      <xdr:pic>
        <xdr:nvPicPr>
          <xdr:cNvPr id="3" name="Imagen 2">
            <a:extLst>
              <a:ext uri="{FF2B5EF4-FFF2-40B4-BE49-F238E27FC236}">
                <a16:creationId xmlns:a16="http://schemas.microsoft.com/office/drawing/2014/main" id="{904278EA-D8B8-479A-A5A3-20FC315862C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326736" cy="621899"/>
          </a:xfrm>
          <a:prstGeom prst="rect">
            <a:avLst/>
          </a:prstGeom>
        </xdr:spPr>
      </xdr:pic>
      <xdr:sp macro="" textlink="">
        <xdr:nvSpPr>
          <xdr:cNvPr id="4" name="Flecha: a la derecha con bandas 3">
            <a:extLst>
              <a:ext uri="{FF2B5EF4-FFF2-40B4-BE49-F238E27FC236}">
                <a16:creationId xmlns:a16="http://schemas.microsoft.com/office/drawing/2014/main" id="{CD054204-F2E9-40DB-96B5-4F53BF2A8EB7}"/>
              </a:ext>
            </a:extLst>
          </xdr:cNvPr>
          <xdr:cNvSpPr/>
        </xdr:nvSpPr>
        <xdr:spPr>
          <a:xfrm flipH="1">
            <a:off x="5676049" y="142563"/>
            <a:ext cx="48888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1295400</xdr:colOff>
      <xdr:row>3</xdr:row>
      <xdr:rowOff>34711</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1500-000008000000}"/>
            </a:ext>
          </a:extLst>
        </xdr:cNvPr>
        <xdr:cNvGrpSpPr/>
      </xdr:nvGrpSpPr>
      <xdr:grpSpPr>
        <a:xfrm>
          <a:off x="238125" y="0"/>
          <a:ext cx="6810375" cy="625261"/>
          <a:chOff x="285750" y="200025"/>
          <a:chExt cx="6810375" cy="625261"/>
        </a:xfrm>
      </xdr:grpSpPr>
      <xdr:pic>
        <xdr:nvPicPr>
          <xdr:cNvPr id="9" name="Imagen 8">
            <a:extLst>
              <a:ext uri="{FF2B5EF4-FFF2-40B4-BE49-F238E27FC236}">
                <a16:creationId xmlns:a16="http://schemas.microsoft.com/office/drawing/2014/main" id="{00000000-0008-0000-15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1500-00000A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0</xdr:row>
      <xdr:rowOff>9525</xdr:rowOff>
    </xdr:from>
    <xdr:to>
      <xdr:col>10</xdr:col>
      <xdr:colOff>885825</xdr:colOff>
      <xdr:row>3</xdr:row>
      <xdr:rowOff>53761</xdr:rowOff>
    </xdr:to>
    <xdr:grpSp>
      <xdr:nvGrpSpPr>
        <xdr:cNvPr id="4" name="Grupo 3">
          <a:hlinkClick xmlns:r="http://schemas.openxmlformats.org/officeDocument/2006/relationships" r:id="rId1"/>
          <a:extLst>
            <a:ext uri="{FF2B5EF4-FFF2-40B4-BE49-F238E27FC236}">
              <a16:creationId xmlns:a16="http://schemas.microsoft.com/office/drawing/2014/main" id="{00000000-0008-0000-1600-000004000000}"/>
            </a:ext>
          </a:extLst>
        </xdr:cNvPr>
        <xdr:cNvGrpSpPr/>
      </xdr:nvGrpSpPr>
      <xdr:grpSpPr>
        <a:xfrm>
          <a:off x="238125" y="9525"/>
          <a:ext cx="8305800" cy="625261"/>
          <a:chOff x="238125" y="0"/>
          <a:chExt cx="8305800" cy="625261"/>
        </a:xfrm>
      </xdr:grpSpPr>
      <xdr:pic>
        <xdr:nvPicPr>
          <xdr:cNvPr id="8" name="Imagen 7">
            <a:extLst>
              <a:ext uri="{FF2B5EF4-FFF2-40B4-BE49-F238E27FC236}">
                <a16:creationId xmlns:a16="http://schemas.microsoft.com/office/drawing/2014/main" id="{00000000-0008-0000-16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1600-00000A000000}"/>
              </a:ext>
            </a:extLst>
          </xdr:cNvPr>
          <xdr:cNvSpPr/>
        </xdr:nvSpPr>
        <xdr:spPr>
          <a:xfrm flipH="1">
            <a:off x="8029575"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1133475</xdr:colOff>
      <xdr:row>3</xdr:row>
      <xdr:rowOff>34711</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700-000003000000}"/>
            </a:ext>
          </a:extLst>
        </xdr:cNvPr>
        <xdr:cNvGrpSpPr/>
      </xdr:nvGrpSpPr>
      <xdr:grpSpPr>
        <a:xfrm>
          <a:off x="238125" y="0"/>
          <a:ext cx="9144000" cy="625261"/>
          <a:chOff x="238125" y="0"/>
          <a:chExt cx="9144000" cy="625261"/>
        </a:xfrm>
      </xdr:grpSpPr>
      <xdr:pic>
        <xdr:nvPicPr>
          <xdr:cNvPr id="9" name="Imagen 8">
            <a:extLst>
              <a:ext uri="{FF2B5EF4-FFF2-40B4-BE49-F238E27FC236}">
                <a16:creationId xmlns:a16="http://schemas.microsoft.com/office/drawing/2014/main" id="{00000000-0008-0000-17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1700-00000A000000}"/>
              </a:ext>
            </a:extLst>
          </xdr:cNvPr>
          <xdr:cNvSpPr/>
        </xdr:nvSpPr>
        <xdr:spPr>
          <a:xfrm flipH="1">
            <a:off x="8867775"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1133475</xdr:colOff>
      <xdr:row>3</xdr:row>
      <xdr:rowOff>34711</xdr:rowOff>
    </xdr:to>
    <xdr:grpSp>
      <xdr:nvGrpSpPr>
        <xdr:cNvPr id="2" name="Grupo 1">
          <a:hlinkClick xmlns:r="http://schemas.openxmlformats.org/officeDocument/2006/relationships" r:id="rId1"/>
          <a:extLst>
            <a:ext uri="{FF2B5EF4-FFF2-40B4-BE49-F238E27FC236}">
              <a16:creationId xmlns:a16="http://schemas.microsoft.com/office/drawing/2014/main" id="{589F87C5-0E09-473D-B935-BB13B2EDBF6D}"/>
            </a:ext>
          </a:extLst>
        </xdr:cNvPr>
        <xdr:cNvGrpSpPr/>
      </xdr:nvGrpSpPr>
      <xdr:grpSpPr>
        <a:xfrm>
          <a:off x="238125" y="0"/>
          <a:ext cx="9144000" cy="625261"/>
          <a:chOff x="238125" y="0"/>
          <a:chExt cx="9144000" cy="625261"/>
        </a:xfrm>
      </xdr:grpSpPr>
      <xdr:pic>
        <xdr:nvPicPr>
          <xdr:cNvPr id="3" name="Imagen 2">
            <a:extLst>
              <a:ext uri="{FF2B5EF4-FFF2-40B4-BE49-F238E27FC236}">
                <a16:creationId xmlns:a16="http://schemas.microsoft.com/office/drawing/2014/main" id="{35587A38-BC26-4382-BFC9-B3970AD2CF5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sp macro="" textlink="">
        <xdr:nvSpPr>
          <xdr:cNvPr id="4" name="Flecha: a la derecha con bandas 3">
            <a:extLst>
              <a:ext uri="{FF2B5EF4-FFF2-40B4-BE49-F238E27FC236}">
                <a16:creationId xmlns:a16="http://schemas.microsoft.com/office/drawing/2014/main" id="{56DEE89D-6828-413A-BB06-A784064F22EC}"/>
              </a:ext>
            </a:extLst>
          </xdr:cNvPr>
          <xdr:cNvSpPr/>
        </xdr:nvSpPr>
        <xdr:spPr>
          <a:xfrm flipH="1">
            <a:off x="8867775"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1076325</xdr:colOff>
      <xdr:row>3</xdr:row>
      <xdr:rowOff>34711</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800-000003000000}"/>
            </a:ext>
          </a:extLst>
        </xdr:cNvPr>
        <xdr:cNvGrpSpPr/>
      </xdr:nvGrpSpPr>
      <xdr:grpSpPr>
        <a:xfrm>
          <a:off x="238125" y="0"/>
          <a:ext cx="9086850" cy="625261"/>
          <a:chOff x="238125" y="0"/>
          <a:chExt cx="9086850" cy="625261"/>
        </a:xfrm>
      </xdr:grpSpPr>
      <xdr:pic>
        <xdr:nvPicPr>
          <xdr:cNvPr id="9" name="Imagen 8">
            <a:extLst>
              <a:ext uri="{FF2B5EF4-FFF2-40B4-BE49-F238E27FC236}">
                <a16:creationId xmlns:a16="http://schemas.microsoft.com/office/drawing/2014/main" id="{00000000-0008-0000-18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1800-00000A000000}"/>
              </a:ext>
            </a:extLst>
          </xdr:cNvPr>
          <xdr:cNvSpPr/>
        </xdr:nvSpPr>
        <xdr:spPr>
          <a:xfrm flipH="1">
            <a:off x="8810625"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8</xdr:col>
      <xdr:colOff>859491</xdr:colOff>
      <xdr:row>21</xdr:row>
      <xdr:rowOff>56029</xdr:rowOff>
    </xdr:to>
    <xdr:graphicFrame macro="">
      <xdr:nvGraphicFramePr>
        <xdr:cNvPr id="7" name="Gráfico 6">
          <a:extLst>
            <a:ext uri="{FF2B5EF4-FFF2-40B4-BE49-F238E27FC236}">
              <a16:creationId xmlns:a16="http://schemas.microsoft.com/office/drawing/2014/main" id="{00000000-0008-0000-1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8</xdr:col>
      <xdr:colOff>857250</xdr:colOff>
      <xdr:row>3</xdr:row>
      <xdr:rowOff>34711</xdr:rowOff>
    </xdr:to>
    <xdr:grpSp>
      <xdr:nvGrpSpPr>
        <xdr:cNvPr id="2" name="Grupo 1">
          <a:hlinkClick xmlns:r="http://schemas.openxmlformats.org/officeDocument/2006/relationships" r:id="rId2"/>
          <a:extLst>
            <a:ext uri="{FF2B5EF4-FFF2-40B4-BE49-F238E27FC236}">
              <a16:creationId xmlns:a16="http://schemas.microsoft.com/office/drawing/2014/main" id="{00000000-0008-0000-1900-000002000000}"/>
            </a:ext>
          </a:extLst>
        </xdr:cNvPr>
        <xdr:cNvGrpSpPr/>
      </xdr:nvGrpSpPr>
      <xdr:grpSpPr>
        <a:xfrm>
          <a:off x="238125" y="0"/>
          <a:ext cx="7858125" cy="625261"/>
          <a:chOff x="238125" y="0"/>
          <a:chExt cx="7858125" cy="625261"/>
        </a:xfrm>
      </xdr:grpSpPr>
      <xdr:pic>
        <xdr:nvPicPr>
          <xdr:cNvPr id="10" name="Imagen 9">
            <a:extLst>
              <a:ext uri="{FF2B5EF4-FFF2-40B4-BE49-F238E27FC236}">
                <a16:creationId xmlns:a16="http://schemas.microsoft.com/office/drawing/2014/main" id="{00000000-0008-0000-1900-00000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sp macro="" textlink="">
        <xdr:nvSpPr>
          <xdr:cNvPr id="11" name="Flecha: a la derecha con bandas 10">
            <a:extLst>
              <a:ext uri="{FF2B5EF4-FFF2-40B4-BE49-F238E27FC236}">
                <a16:creationId xmlns:a16="http://schemas.microsoft.com/office/drawing/2014/main" id="{00000000-0008-0000-1900-00000B000000}"/>
              </a:ext>
            </a:extLst>
          </xdr:cNvPr>
          <xdr:cNvSpPr/>
        </xdr:nvSpPr>
        <xdr:spPr>
          <a:xfrm flipH="1">
            <a:off x="7581900"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3419475</xdr:colOff>
      <xdr:row>2</xdr:row>
      <xdr:rowOff>57150</xdr:rowOff>
    </xdr:from>
    <xdr:to>
      <xdr:col>2</xdr:col>
      <xdr:colOff>3840690</xdr:colOff>
      <xdr:row>3</xdr:row>
      <xdr:rowOff>88900</xdr:rowOff>
    </xdr:to>
    <xdr:sp macro="" textlink="">
      <xdr:nvSpPr>
        <xdr:cNvPr id="2" name="Flecha: a la derecha con bandas 1">
          <a:hlinkClick xmlns:r="http://schemas.openxmlformats.org/officeDocument/2006/relationships" r:id="rId1"/>
          <a:extLst>
            <a:ext uri="{FF2B5EF4-FFF2-40B4-BE49-F238E27FC236}">
              <a16:creationId xmlns:a16="http://schemas.microsoft.com/office/drawing/2014/main" id="{5C15A4AD-13D3-40A8-B018-3E51FB93A1B9}"/>
            </a:ext>
          </a:extLst>
        </xdr:cNvPr>
        <xdr:cNvSpPr/>
      </xdr:nvSpPr>
      <xdr:spPr>
        <a:xfrm flipV="1">
          <a:off x="7429500" y="485775"/>
          <a:ext cx="421215" cy="222250"/>
        </a:xfrm>
        <a:prstGeom prst="stripedRightArrow">
          <a:avLst/>
        </a:prstGeom>
        <a:solidFill>
          <a:srgbClr val="8D191D"/>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8</xdr:col>
      <xdr:colOff>859491</xdr:colOff>
      <xdr:row>21</xdr:row>
      <xdr:rowOff>56029</xdr:rowOff>
    </xdr:to>
    <xdr:graphicFrame macro="">
      <xdr:nvGraphicFramePr>
        <xdr:cNvPr id="7" name="Gráfico 6">
          <a:extLst>
            <a:ext uri="{FF2B5EF4-FFF2-40B4-BE49-F238E27FC236}">
              <a16:creationId xmlns:a16="http://schemas.microsoft.com/office/drawing/2014/main" id="{00000000-0008-0000-1A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8</xdr:col>
      <xdr:colOff>866775</xdr:colOff>
      <xdr:row>3</xdr:row>
      <xdr:rowOff>34711</xdr:rowOff>
    </xdr:to>
    <xdr:grpSp>
      <xdr:nvGrpSpPr>
        <xdr:cNvPr id="2" name="1 Grupo">
          <a:hlinkClick xmlns:r="http://schemas.openxmlformats.org/officeDocument/2006/relationships" r:id="rId2"/>
          <a:extLst>
            <a:ext uri="{FF2B5EF4-FFF2-40B4-BE49-F238E27FC236}">
              <a16:creationId xmlns:a16="http://schemas.microsoft.com/office/drawing/2014/main" id="{00000000-0008-0000-1A00-000002000000}"/>
            </a:ext>
          </a:extLst>
        </xdr:cNvPr>
        <xdr:cNvGrpSpPr/>
      </xdr:nvGrpSpPr>
      <xdr:grpSpPr>
        <a:xfrm>
          <a:off x="238125" y="0"/>
          <a:ext cx="7867650" cy="625261"/>
          <a:chOff x="238125" y="0"/>
          <a:chExt cx="7867650" cy="625261"/>
        </a:xfrm>
      </xdr:grpSpPr>
      <xdr:pic>
        <xdr:nvPicPr>
          <xdr:cNvPr id="9" name="Imagen 8">
            <a:extLst>
              <a:ext uri="{FF2B5EF4-FFF2-40B4-BE49-F238E27FC236}">
                <a16:creationId xmlns:a16="http://schemas.microsoft.com/office/drawing/2014/main" id="{00000000-0008-0000-1A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1A00-00000A000000}"/>
              </a:ext>
            </a:extLst>
          </xdr:cNvPr>
          <xdr:cNvSpPr/>
        </xdr:nvSpPr>
        <xdr:spPr>
          <a:xfrm flipH="1">
            <a:off x="7591425"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0</xdr:row>
      <xdr:rowOff>0</xdr:rowOff>
    </xdr:from>
    <xdr:to>
      <xdr:col>11</xdr:col>
      <xdr:colOff>451055</xdr:colOff>
      <xdr:row>3</xdr:row>
      <xdr:rowOff>42555</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1B00-000004000000}"/>
            </a:ext>
          </a:extLst>
        </xdr:cNvPr>
        <xdr:cNvGrpSpPr/>
      </xdr:nvGrpSpPr>
      <xdr:grpSpPr>
        <a:xfrm>
          <a:off x="238125" y="0"/>
          <a:ext cx="9480755" cy="623580"/>
          <a:chOff x="235324" y="0"/>
          <a:chExt cx="9505407" cy="625261"/>
        </a:xfrm>
      </xdr:grpSpPr>
      <xdr:pic>
        <xdr:nvPicPr>
          <xdr:cNvPr id="9" name="Imagen 9">
            <a:extLst>
              <a:ext uri="{FF2B5EF4-FFF2-40B4-BE49-F238E27FC236}">
                <a16:creationId xmlns:a16="http://schemas.microsoft.com/office/drawing/2014/main" id="{00000000-0008-0000-1B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7925" cy="625261"/>
          </a:xfrm>
          <a:prstGeom prst="rect">
            <a:avLst/>
          </a:prstGeom>
        </xdr:spPr>
      </xdr:pic>
      <xdr:sp macro="" textlink="">
        <xdr:nvSpPr>
          <xdr:cNvPr id="10" name="Flecha: a la derecha con bandas 10">
            <a:extLst>
              <a:ext uri="{FF2B5EF4-FFF2-40B4-BE49-F238E27FC236}">
                <a16:creationId xmlns:a16="http://schemas.microsoft.com/office/drawing/2014/main" id="{00000000-0008-0000-1B00-00000A000000}"/>
              </a:ext>
            </a:extLst>
          </xdr:cNvPr>
          <xdr:cNvSpPr/>
        </xdr:nvSpPr>
        <xdr:spPr>
          <a:xfrm flipH="1">
            <a:off x="9226381"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7</xdr:col>
      <xdr:colOff>859491</xdr:colOff>
      <xdr:row>21</xdr:row>
      <xdr:rowOff>619125</xdr:rowOff>
    </xdr:to>
    <xdr:graphicFrame macro="">
      <xdr:nvGraphicFramePr>
        <xdr:cNvPr id="5" name="Gráfico 4">
          <a:extLst>
            <a:ext uri="{FF2B5EF4-FFF2-40B4-BE49-F238E27FC236}">
              <a16:creationId xmlns:a16="http://schemas.microsoft.com/office/drawing/2014/main" id="{00000000-0008-0000-1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7</xdr:col>
      <xdr:colOff>809625</xdr:colOff>
      <xdr:row>3</xdr:row>
      <xdr:rowOff>34711</xdr:rowOff>
    </xdr:to>
    <xdr:grpSp>
      <xdr:nvGrpSpPr>
        <xdr:cNvPr id="11" name="Grupo 7">
          <a:hlinkClick xmlns:r="http://schemas.openxmlformats.org/officeDocument/2006/relationships" r:id="rId2"/>
          <a:extLst>
            <a:ext uri="{FF2B5EF4-FFF2-40B4-BE49-F238E27FC236}">
              <a16:creationId xmlns:a16="http://schemas.microsoft.com/office/drawing/2014/main" id="{00000000-0008-0000-1C00-00000B000000}"/>
            </a:ext>
          </a:extLst>
        </xdr:cNvPr>
        <xdr:cNvGrpSpPr/>
      </xdr:nvGrpSpPr>
      <xdr:grpSpPr>
        <a:xfrm>
          <a:off x="238125" y="0"/>
          <a:ext cx="6810375" cy="625261"/>
          <a:chOff x="285750" y="200025"/>
          <a:chExt cx="6810375" cy="625261"/>
        </a:xfrm>
      </xdr:grpSpPr>
      <xdr:pic>
        <xdr:nvPicPr>
          <xdr:cNvPr id="12" name="Imagen 8">
            <a:extLst>
              <a:ext uri="{FF2B5EF4-FFF2-40B4-BE49-F238E27FC236}">
                <a16:creationId xmlns:a16="http://schemas.microsoft.com/office/drawing/2014/main" id="{00000000-0008-0000-1C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13" name="Flecha: a la derecha con bandas 9">
            <a:extLst>
              <a:ext uri="{FF2B5EF4-FFF2-40B4-BE49-F238E27FC236}">
                <a16:creationId xmlns:a16="http://schemas.microsoft.com/office/drawing/2014/main" id="{00000000-0008-0000-1C00-00000D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7</xdr:col>
      <xdr:colOff>859491</xdr:colOff>
      <xdr:row>21</xdr:row>
      <xdr:rowOff>56029</xdr:rowOff>
    </xdr:to>
    <xdr:graphicFrame macro="">
      <xdr:nvGraphicFramePr>
        <xdr:cNvPr id="7" name="Gráfico 6">
          <a:extLst>
            <a:ext uri="{FF2B5EF4-FFF2-40B4-BE49-F238E27FC236}">
              <a16:creationId xmlns:a16="http://schemas.microsoft.com/office/drawing/2014/main" id="{00000000-0008-0000-1D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7</xdr:col>
      <xdr:colOff>809625</xdr:colOff>
      <xdr:row>3</xdr:row>
      <xdr:rowOff>34711</xdr:rowOff>
    </xdr:to>
    <xdr:grpSp>
      <xdr:nvGrpSpPr>
        <xdr:cNvPr id="8" name="Grupo 7">
          <a:hlinkClick xmlns:r="http://schemas.openxmlformats.org/officeDocument/2006/relationships" r:id="rId2"/>
          <a:extLst>
            <a:ext uri="{FF2B5EF4-FFF2-40B4-BE49-F238E27FC236}">
              <a16:creationId xmlns:a16="http://schemas.microsoft.com/office/drawing/2014/main" id="{00000000-0008-0000-1D00-000008000000}"/>
            </a:ext>
          </a:extLst>
        </xdr:cNvPr>
        <xdr:cNvGrpSpPr/>
      </xdr:nvGrpSpPr>
      <xdr:grpSpPr>
        <a:xfrm>
          <a:off x="238125" y="0"/>
          <a:ext cx="6810375" cy="625261"/>
          <a:chOff x="285750" y="200025"/>
          <a:chExt cx="6810375" cy="625261"/>
        </a:xfrm>
      </xdr:grpSpPr>
      <xdr:pic>
        <xdr:nvPicPr>
          <xdr:cNvPr id="9" name="Imagen 8">
            <a:extLst>
              <a:ext uri="{FF2B5EF4-FFF2-40B4-BE49-F238E27FC236}">
                <a16:creationId xmlns:a16="http://schemas.microsoft.com/office/drawing/2014/main" id="{00000000-0008-0000-1D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1D00-00000A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1</xdr:col>
      <xdr:colOff>0</xdr:colOff>
      <xdr:row>0</xdr:row>
      <xdr:rowOff>0</xdr:rowOff>
    </xdr:from>
    <xdr:to>
      <xdr:col>11</xdr:col>
      <xdr:colOff>451055</xdr:colOff>
      <xdr:row>3</xdr:row>
      <xdr:rowOff>42555</xdr:rowOff>
    </xdr:to>
    <xdr:grpSp>
      <xdr:nvGrpSpPr>
        <xdr:cNvPr id="8" name="7 Grupo">
          <a:hlinkClick xmlns:r="http://schemas.openxmlformats.org/officeDocument/2006/relationships" r:id="rId1"/>
          <a:extLst>
            <a:ext uri="{FF2B5EF4-FFF2-40B4-BE49-F238E27FC236}">
              <a16:creationId xmlns:a16="http://schemas.microsoft.com/office/drawing/2014/main" id="{00000000-0008-0000-1E00-000008000000}"/>
            </a:ext>
          </a:extLst>
        </xdr:cNvPr>
        <xdr:cNvGrpSpPr/>
      </xdr:nvGrpSpPr>
      <xdr:grpSpPr>
        <a:xfrm>
          <a:off x="238125" y="0"/>
          <a:ext cx="9480755" cy="623580"/>
          <a:chOff x="235324" y="0"/>
          <a:chExt cx="9505407" cy="625261"/>
        </a:xfrm>
      </xdr:grpSpPr>
      <xdr:pic>
        <xdr:nvPicPr>
          <xdr:cNvPr id="9" name="Imagen 9">
            <a:extLst>
              <a:ext uri="{FF2B5EF4-FFF2-40B4-BE49-F238E27FC236}">
                <a16:creationId xmlns:a16="http://schemas.microsoft.com/office/drawing/2014/main" id="{00000000-0008-0000-1E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7925" cy="625261"/>
          </a:xfrm>
          <a:prstGeom prst="rect">
            <a:avLst/>
          </a:prstGeom>
        </xdr:spPr>
      </xdr:pic>
      <xdr:sp macro="" textlink="">
        <xdr:nvSpPr>
          <xdr:cNvPr id="10" name="Flecha: a la derecha con bandas 10">
            <a:extLst>
              <a:ext uri="{FF2B5EF4-FFF2-40B4-BE49-F238E27FC236}">
                <a16:creationId xmlns:a16="http://schemas.microsoft.com/office/drawing/2014/main" id="{00000000-0008-0000-1E00-00000A000000}"/>
              </a:ext>
            </a:extLst>
          </xdr:cNvPr>
          <xdr:cNvSpPr/>
        </xdr:nvSpPr>
        <xdr:spPr>
          <a:xfrm flipH="1">
            <a:off x="9226381"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7</xdr:col>
      <xdr:colOff>859491</xdr:colOff>
      <xdr:row>21</xdr:row>
      <xdr:rowOff>56029</xdr:rowOff>
    </xdr:to>
    <xdr:graphicFrame macro="">
      <xdr:nvGraphicFramePr>
        <xdr:cNvPr id="7" name="Gráfico 6">
          <a:extLst>
            <a:ext uri="{FF2B5EF4-FFF2-40B4-BE49-F238E27FC236}">
              <a16:creationId xmlns:a16="http://schemas.microsoft.com/office/drawing/2014/main" id="{00000000-0008-0000-1F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7</xdr:col>
      <xdr:colOff>809625</xdr:colOff>
      <xdr:row>3</xdr:row>
      <xdr:rowOff>34711</xdr:rowOff>
    </xdr:to>
    <xdr:grpSp>
      <xdr:nvGrpSpPr>
        <xdr:cNvPr id="8" name="Grupo 7">
          <a:hlinkClick xmlns:r="http://schemas.openxmlformats.org/officeDocument/2006/relationships" r:id="rId2"/>
          <a:extLst>
            <a:ext uri="{FF2B5EF4-FFF2-40B4-BE49-F238E27FC236}">
              <a16:creationId xmlns:a16="http://schemas.microsoft.com/office/drawing/2014/main" id="{00000000-0008-0000-1F00-000008000000}"/>
            </a:ext>
          </a:extLst>
        </xdr:cNvPr>
        <xdr:cNvGrpSpPr/>
      </xdr:nvGrpSpPr>
      <xdr:grpSpPr>
        <a:xfrm>
          <a:off x="238125" y="0"/>
          <a:ext cx="6810375" cy="625261"/>
          <a:chOff x="285750" y="200025"/>
          <a:chExt cx="6810375" cy="625261"/>
        </a:xfrm>
      </xdr:grpSpPr>
      <xdr:pic>
        <xdr:nvPicPr>
          <xdr:cNvPr id="9" name="Imagen 8">
            <a:extLst>
              <a:ext uri="{FF2B5EF4-FFF2-40B4-BE49-F238E27FC236}">
                <a16:creationId xmlns:a16="http://schemas.microsoft.com/office/drawing/2014/main" id="{00000000-0008-0000-1F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1F00-00000A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7</xdr:col>
      <xdr:colOff>859491</xdr:colOff>
      <xdr:row>21</xdr:row>
      <xdr:rowOff>56029</xdr:rowOff>
    </xdr:to>
    <xdr:graphicFrame macro="">
      <xdr:nvGraphicFramePr>
        <xdr:cNvPr id="7" name="Gráfico 6">
          <a:extLst>
            <a:ext uri="{FF2B5EF4-FFF2-40B4-BE49-F238E27FC236}">
              <a16:creationId xmlns:a16="http://schemas.microsoft.com/office/drawing/2014/main" id="{00000000-0008-0000-2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7</xdr:col>
      <xdr:colOff>809625</xdr:colOff>
      <xdr:row>3</xdr:row>
      <xdr:rowOff>34711</xdr:rowOff>
    </xdr:to>
    <xdr:grpSp>
      <xdr:nvGrpSpPr>
        <xdr:cNvPr id="8" name="Grupo 7">
          <a:hlinkClick xmlns:r="http://schemas.openxmlformats.org/officeDocument/2006/relationships" r:id="rId2"/>
          <a:extLst>
            <a:ext uri="{FF2B5EF4-FFF2-40B4-BE49-F238E27FC236}">
              <a16:creationId xmlns:a16="http://schemas.microsoft.com/office/drawing/2014/main" id="{00000000-0008-0000-2000-000008000000}"/>
            </a:ext>
          </a:extLst>
        </xdr:cNvPr>
        <xdr:cNvGrpSpPr/>
      </xdr:nvGrpSpPr>
      <xdr:grpSpPr>
        <a:xfrm>
          <a:off x="238125" y="0"/>
          <a:ext cx="6810375" cy="625261"/>
          <a:chOff x="285750" y="200025"/>
          <a:chExt cx="6810375" cy="625261"/>
        </a:xfrm>
      </xdr:grpSpPr>
      <xdr:pic>
        <xdr:nvPicPr>
          <xdr:cNvPr id="9" name="Imagen 8">
            <a:extLst>
              <a:ext uri="{FF2B5EF4-FFF2-40B4-BE49-F238E27FC236}">
                <a16:creationId xmlns:a16="http://schemas.microsoft.com/office/drawing/2014/main" id="{00000000-0008-0000-20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2000-00000A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0</xdr:colOff>
      <xdr:row>0</xdr:row>
      <xdr:rowOff>0</xdr:rowOff>
    </xdr:from>
    <xdr:to>
      <xdr:col>10</xdr:col>
      <xdr:colOff>871283</xdr:colOff>
      <xdr:row>3</xdr:row>
      <xdr:rowOff>31349</xdr:rowOff>
    </xdr:to>
    <xdr:grpSp>
      <xdr:nvGrpSpPr>
        <xdr:cNvPr id="3" name="2 Grupo">
          <a:hlinkClick xmlns:r="http://schemas.openxmlformats.org/officeDocument/2006/relationships" r:id="rId1"/>
          <a:extLst>
            <a:ext uri="{FF2B5EF4-FFF2-40B4-BE49-F238E27FC236}">
              <a16:creationId xmlns:a16="http://schemas.microsoft.com/office/drawing/2014/main" id="{00000000-0008-0000-2100-000003000000}"/>
            </a:ext>
          </a:extLst>
        </xdr:cNvPr>
        <xdr:cNvGrpSpPr/>
      </xdr:nvGrpSpPr>
      <xdr:grpSpPr>
        <a:xfrm>
          <a:off x="238125" y="0"/>
          <a:ext cx="12244133" cy="621899"/>
          <a:chOff x="235324" y="0"/>
          <a:chExt cx="9208459" cy="625261"/>
        </a:xfrm>
      </xdr:grpSpPr>
      <xdr:pic>
        <xdr:nvPicPr>
          <xdr:cNvPr id="8" name="Imagen 8">
            <a:extLst>
              <a:ext uri="{FF2B5EF4-FFF2-40B4-BE49-F238E27FC236}">
                <a16:creationId xmlns:a16="http://schemas.microsoft.com/office/drawing/2014/main" id="{00000000-0008-0000-21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2100-00000A000000}"/>
              </a:ext>
            </a:extLst>
          </xdr:cNvPr>
          <xdr:cNvSpPr/>
        </xdr:nvSpPr>
        <xdr:spPr>
          <a:xfrm flipH="1">
            <a:off x="8929433"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766508</xdr:colOff>
      <xdr:row>3</xdr:row>
      <xdr:rowOff>31349</xdr:rowOff>
    </xdr:to>
    <xdr:grpSp>
      <xdr:nvGrpSpPr>
        <xdr:cNvPr id="5" name="Grupo 4">
          <a:hlinkClick xmlns:r="http://schemas.openxmlformats.org/officeDocument/2006/relationships" r:id="rId1"/>
          <a:extLst>
            <a:ext uri="{FF2B5EF4-FFF2-40B4-BE49-F238E27FC236}">
              <a16:creationId xmlns:a16="http://schemas.microsoft.com/office/drawing/2014/main" id="{F14A3644-F323-4934-8596-8635F26D92EA}"/>
            </a:ext>
          </a:extLst>
        </xdr:cNvPr>
        <xdr:cNvGrpSpPr/>
      </xdr:nvGrpSpPr>
      <xdr:grpSpPr>
        <a:xfrm>
          <a:off x="238125" y="0"/>
          <a:ext cx="17209039" cy="626662"/>
          <a:chOff x="238125" y="0"/>
          <a:chExt cx="13396658" cy="621899"/>
        </a:xfrm>
      </xdr:grpSpPr>
      <xdr:pic>
        <xdr:nvPicPr>
          <xdr:cNvPr id="3" name="Imagen 8">
            <a:extLst>
              <a:ext uri="{FF2B5EF4-FFF2-40B4-BE49-F238E27FC236}">
                <a16:creationId xmlns:a16="http://schemas.microsoft.com/office/drawing/2014/main" id="{5C65C624-DF9F-4474-BB7C-DEE8BBA6C24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718112" cy="621899"/>
          </a:xfrm>
          <a:prstGeom prst="rect">
            <a:avLst/>
          </a:prstGeom>
        </xdr:spPr>
      </xdr:pic>
      <xdr:sp macro="" textlink="">
        <xdr:nvSpPr>
          <xdr:cNvPr id="4" name="Flecha: a la derecha con bandas 3">
            <a:extLst>
              <a:ext uri="{FF2B5EF4-FFF2-40B4-BE49-F238E27FC236}">
                <a16:creationId xmlns:a16="http://schemas.microsoft.com/office/drawing/2014/main" id="{AE534AD0-0407-4130-9541-8D130D60F08B}"/>
              </a:ext>
            </a:extLst>
          </xdr:cNvPr>
          <xdr:cNvSpPr/>
        </xdr:nvSpPr>
        <xdr:spPr>
          <a:xfrm flipH="1">
            <a:off x="13063662" y="170528"/>
            <a:ext cx="57112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11</xdr:col>
      <xdr:colOff>859491</xdr:colOff>
      <xdr:row>36</xdr:row>
      <xdr:rowOff>56029</xdr:rowOff>
    </xdr:to>
    <xdr:graphicFrame macro="">
      <xdr:nvGraphicFramePr>
        <xdr:cNvPr id="2" name="Gráfico 1">
          <a:extLst>
            <a:ext uri="{FF2B5EF4-FFF2-40B4-BE49-F238E27FC236}">
              <a16:creationId xmlns:a16="http://schemas.microsoft.com/office/drawing/2014/main" id="{8B168E38-302F-4006-BC3B-494AF70B1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11</xdr:col>
      <xdr:colOff>796197</xdr:colOff>
      <xdr:row>3</xdr:row>
      <xdr:rowOff>29668</xdr:rowOff>
    </xdr:to>
    <xdr:grpSp>
      <xdr:nvGrpSpPr>
        <xdr:cNvPr id="3" name="Grupo 2">
          <a:hlinkClick xmlns:r="http://schemas.openxmlformats.org/officeDocument/2006/relationships" r:id="rId2"/>
          <a:extLst>
            <a:ext uri="{FF2B5EF4-FFF2-40B4-BE49-F238E27FC236}">
              <a16:creationId xmlns:a16="http://schemas.microsoft.com/office/drawing/2014/main" id="{692A4261-3656-4385-B73F-209FBC2C35C5}"/>
            </a:ext>
          </a:extLst>
        </xdr:cNvPr>
        <xdr:cNvGrpSpPr/>
      </xdr:nvGrpSpPr>
      <xdr:grpSpPr>
        <a:xfrm>
          <a:off x="235324" y="0"/>
          <a:ext cx="10769432" cy="623580"/>
          <a:chOff x="235324" y="0"/>
          <a:chExt cx="10769432" cy="623580"/>
        </a:xfrm>
      </xdr:grpSpPr>
      <xdr:pic>
        <xdr:nvPicPr>
          <xdr:cNvPr id="4" name="Imagen 9">
            <a:extLst>
              <a:ext uri="{FF2B5EF4-FFF2-40B4-BE49-F238E27FC236}">
                <a16:creationId xmlns:a16="http://schemas.microsoft.com/office/drawing/2014/main" id="{61CFC90D-D0B3-44D0-9C03-CC398608721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5324" y="0"/>
            <a:ext cx="2441576" cy="623580"/>
          </a:xfrm>
          <a:prstGeom prst="rect">
            <a:avLst/>
          </a:prstGeom>
        </xdr:spPr>
      </xdr:pic>
      <xdr:sp macro="" textlink="">
        <xdr:nvSpPr>
          <xdr:cNvPr id="5" name="Flecha: a la derecha con bandas 10">
            <a:extLst>
              <a:ext uri="{FF2B5EF4-FFF2-40B4-BE49-F238E27FC236}">
                <a16:creationId xmlns:a16="http://schemas.microsoft.com/office/drawing/2014/main" id="{81458A1F-2BFF-4FE6-9962-072725EEE0EE}"/>
              </a:ext>
            </a:extLst>
          </xdr:cNvPr>
          <xdr:cNvSpPr/>
        </xdr:nvSpPr>
        <xdr:spPr>
          <a:xfrm flipH="1">
            <a:off x="10491740" y="159783"/>
            <a:ext cx="513016" cy="284982"/>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3438525</xdr:colOff>
      <xdr:row>2</xdr:row>
      <xdr:rowOff>57150</xdr:rowOff>
    </xdr:from>
    <xdr:to>
      <xdr:col>2</xdr:col>
      <xdr:colOff>3859740</xdr:colOff>
      <xdr:row>3</xdr:row>
      <xdr:rowOff>88900</xdr:rowOff>
    </xdr:to>
    <xdr:sp macro="" textlink="">
      <xdr:nvSpPr>
        <xdr:cNvPr id="2" name="Flecha: a la derecha con bandas 1">
          <a:hlinkClick xmlns:r="http://schemas.openxmlformats.org/officeDocument/2006/relationships" r:id="rId1"/>
          <a:extLst>
            <a:ext uri="{FF2B5EF4-FFF2-40B4-BE49-F238E27FC236}">
              <a16:creationId xmlns:a16="http://schemas.microsoft.com/office/drawing/2014/main" id="{50EEDFBC-0BBE-4B51-83D2-F4E60F4F84C3}"/>
            </a:ext>
          </a:extLst>
        </xdr:cNvPr>
        <xdr:cNvSpPr/>
      </xdr:nvSpPr>
      <xdr:spPr>
        <a:xfrm flipV="1">
          <a:off x="7458075" y="485775"/>
          <a:ext cx="421215" cy="222250"/>
        </a:xfrm>
        <a:prstGeom prst="stripedRightArrow">
          <a:avLst/>
        </a:prstGeom>
        <a:solidFill>
          <a:srgbClr val="8D191D"/>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xdr:col>
      <xdr:colOff>0</xdr:colOff>
      <xdr:row>0</xdr:row>
      <xdr:rowOff>0</xdr:rowOff>
    </xdr:from>
    <xdr:to>
      <xdr:col>180</xdr:col>
      <xdr:colOff>564692</xdr:colOff>
      <xdr:row>3</xdr:row>
      <xdr:rowOff>12940</xdr:rowOff>
    </xdr:to>
    <xdr:grpSp>
      <xdr:nvGrpSpPr>
        <xdr:cNvPr id="10" name="9 Grupo">
          <a:hlinkClick xmlns:r="http://schemas.openxmlformats.org/officeDocument/2006/relationships" r:id="rId1"/>
          <a:extLst>
            <a:ext uri="{FF2B5EF4-FFF2-40B4-BE49-F238E27FC236}">
              <a16:creationId xmlns:a16="http://schemas.microsoft.com/office/drawing/2014/main" id="{00000000-0008-0000-2200-00000A000000}"/>
            </a:ext>
          </a:extLst>
        </xdr:cNvPr>
        <xdr:cNvGrpSpPr/>
      </xdr:nvGrpSpPr>
      <xdr:grpSpPr>
        <a:xfrm>
          <a:off x="235324" y="0"/>
          <a:ext cx="135965368" cy="629264"/>
          <a:chOff x="244929" y="0"/>
          <a:chExt cx="115082406" cy="625261"/>
        </a:xfrm>
      </xdr:grpSpPr>
      <xdr:pic>
        <xdr:nvPicPr>
          <xdr:cNvPr id="8" name="Imagen 8">
            <a:extLst>
              <a:ext uri="{FF2B5EF4-FFF2-40B4-BE49-F238E27FC236}">
                <a16:creationId xmlns:a16="http://schemas.microsoft.com/office/drawing/2014/main" id="{00000000-0008-0000-22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7925" cy="625261"/>
          </a:xfrm>
          <a:prstGeom prst="rect">
            <a:avLst/>
          </a:prstGeom>
        </xdr:spPr>
      </xdr:pic>
      <xdr:sp macro="" textlink="">
        <xdr:nvSpPr>
          <xdr:cNvPr id="9" name="Flecha: a la derecha con bandas 9">
            <a:extLst>
              <a:ext uri="{FF2B5EF4-FFF2-40B4-BE49-F238E27FC236}">
                <a16:creationId xmlns:a16="http://schemas.microsoft.com/office/drawing/2014/main" id="{00000000-0008-0000-2200-000009000000}"/>
              </a:ext>
            </a:extLst>
          </xdr:cNvPr>
          <xdr:cNvSpPr/>
        </xdr:nvSpPr>
        <xdr:spPr>
          <a:xfrm flipH="1">
            <a:off x="114812985" y="157843"/>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1</xdr:col>
      <xdr:colOff>95249</xdr:colOff>
      <xdr:row>5</xdr:row>
      <xdr:rowOff>80962</xdr:rowOff>
    </xdr:from>
    <xdr:to>
      <xdr:col>11</xdr:col>
      <xdr:colOff>904875</xdr:colOff>
      <xdr:row>29</xdr:row>
      <xdr:rowOff>209550</xdr:rowOff>
    </xdr:to>
    <xdr:graphicFrame macro="">
      <xdr:nvGraphicFramePr>
        <xdr:cNvPr id="2" name="Gráfico 1">
          <a:extLst>
            <a:ext uri="{FF2B5EF4-FFF2-40B4-BE49-F238E27FC236}">
              <a16:creationId xmlns:a16="http://schemas.microsoft.com/office/drawing/2014/main" id="{E49A5390-80B4-4492-9F7B-C66122DD00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11</xdr:col>
      <xdr:colOff>823658</xdr:colOff>
      <xdr:row>3</xdr:row>
      <xdr:rowOff>31349</xdr:rowOff>
    </xdr:to>
    <xdr:grpSp>
      <xdr:nvGrpSpPr>
        <xdr:cNvPr id="3" name="13 Grupo">
          <a:hlinkClick xmlns:r="http://schemas.openxmlformats.org/officeDocument/2006/relationships" r:id="rId2"/>
          <a:extLst>
            <a:ext uri="{FF2B5EF4-FFF2-40B4-BE49-F238E27FC236}">
              <a16:creationId xmlns:a16="http://schemas.microsoft.com/office/drawing/2014/main" id="{B5E20733-E1EB-4C8B-A465-6FFDC7D767FD}"/>
            </a:ext>
          </a:extLst>
        </xdr:cNvPr>
        <xdr:cNvGrpSpPr/>
      </xdr:nvGrpSpPr>
      <xdr:grpSpPr>
        <a:xfrm>
          <a:off x="238125" y="0"/>
          <a:ext cx="10824908" cy="621899"/>
          <a:chOff x="238125" y="0"/>
          <a:chExt cx="10824908" cy="621899"/>
        </a:xfrm>
      </xdr:grpSpPr>
      <xdr:pic>
        <xdr:nvPicPr>
          <xdr:cNvPr id="4" name="Imagen 8">
            <a:extLst>
              <a:ext uri="{FF2B5EF4-FFF2-40B4-BE49-F238E27FC236}">
                <a16:creationId xmlns:a16="http://schemas.microsoft.com/office/drawing/2014/main" id="{3A5C1A0E-1AAE-4822-8568-2A73CB350A5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9712" cy="621899"/>
          </a:xfrm>
          <a:prstGeom prst="rect">
            <a:avLst/>
          </a:prstGeom>
        </xdr:spPr>
      </xdr:pic>
      <xdr:sp macro="" textlink="">
        <xdr:nvSpPr>
          <xdr:cNvPr id="5" name="Flecha: a la derecha con bandas 9">
            <a:extLst>
              <a:ext uri="{FF2B5EF4-FFF2-40B4-BE49-F238E27FC236}">
                <a16:creationId xmlns:a16="http://schemas.microsoft.com/office/drawing/2014/main" id="{CB7CFE40-C6FF-430D-97DE-B7882EAF277D}"/>
              </a:ext>
            </a:extLst>
          </xdr:cNvPr>
          <xdr:cNvSpPr/>
        </xdr:nvSpPr>
        <xdr:spPr>
          <a:xfrm flipH="1">
            <a:off x="10548307" y="161003"/>
            <a:ext cx="51472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1</xdr:col>
      <xdr:colOff>0</xdr:colOff>
      <xdr:row>0</xdr:row>
      <xdr:rowOff>0</xdr:rowOff>
    </xdr:from>
    <xdr:to>
      <xdr:col>9</xdr:col>
      <xdr:colOff>752475</xdr:colOff>
      <xdr:row>3</xdr:row>
      <xdr:rowOff>44236</xdr:rowOff>
    </xdr:to>
    <xdr:grpSp>
      <xdr:nvGrpSpPr>
        <xdr:cNvPr id="10" name="9 Grupo">
          <a:hlinkClick xmlns:r="http://schemas.openxmlformats.org/officeDocument/2006/relationships" r:id="rId1"/>
          <a:extLst>
            <a:ext uri="{FF2B5EF4-FFF2-40B4-BE49-F238E27FC236}">
              <a16:creationId xmlns:a16="http://schemas.microsoft.com/office/drawing/2014/main" id="{00000000-0008-0000-2300-00000A000000}"/>
            </a:ext>
          </a:extLst>
        </xdr:cNvPr>
        <xdr:cNvGrpSpPr/>
      </xdr:nvGrpSpPr>
      <xdr:grpSpPr>
        <a:xfrm>
          <a:off x="238125" y="0"/>
          <a:ext cx="12096750" cy="625261"/>
          <a:chOff x="238125" y="0"/>
          <a:chExt cx="12096750" cy="625261"/>
        </a:xfrm>
      </xdr:grpSpPr>
      <xdr:pic>
        <xdr:nvPicPr>
          <xdr:cNvPr id="8" name="Imagen 8">
            <a:extLst>
              <a:ext uri="{FF2B5EF4-FFF2-40B4-BE49-F238E27FC236}">
                <a16:creationId xmlns:a16="http://schemas.microsoft.com/office/drawing/2014/main" id="{00000000-0008-0000-23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sp macro="" textlink="">
        <xdr:nvSpPr>
          <xdr:cNvPr id="9" name="Flecha: a la derecha con bandas 9">
            <a:extLst>
              <a:ext uri="{FF2B5EF4-FFF2-40B4-BE49-F238E27FC236}">
                <a16:creationId xmlns:a16="http://schemas.microsoft.com/office/drawing/2014/main" id="{00000000-0008-0000-2300-000009000000}"/>
              </a:ext>
            </a:extLst>
          </xdr:cNvPr>
          <xdr:cNvSpPr/>
        </xdr:nvSpPr>
        <xdr:spPr>
          <a:xfrm flipH="1">
            <a:off x="11820525"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1</xdr:col>
      <xdr:colOff>95249</xdr:colOff>
      <xdr:row>5</xdr:row>
      <xdr:rowOff>80962</xdr:rowOff>
    </xdr:from>
    <xdr:to>
      <xdr:col>11</xdr:col>
      <xdr:colOff>904875</xdr:colOff>
      <xdr:row>30</xdr:row>
      <xdr:rowOff>123825</xdr:rowOff>
    </xdr:to>
    <xdr:graphicFrame macro="">
      <xdr:nvGraphicFramePr>
        <xdr:cNvPr id="6" name="Gráfico 5">
          <a:extLst>
            <a:ext uri="{FF2B5EF4-FFF2-40B4-BE49-F238E27FC236}">
              <a16:creationId xmlns:a16="http://schemas.microsoft.com/office/drawing/2014/main" id="{00000000-0008-0000-2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11</xdr:col>
      <xdr:colOff>823658</xdr:colOff>
      <xdr:row>3</xdr:row>
      <xdr:rowOff>31349</xdr:rowOff>
    </xdr:to>
    <xdr:grpSp>
      <xdr:nvGrpSpPr>
        <xdr:cNvPr id="14" name="13 Grupo">
          <a:hlinkClick xmlns:r="http://schemas.openxmlformats.org/officeDocument/2006/relationships" r:id="rId2"/>
          <a:extLst>
            <a:ext uri="{FF2B5EF4-FFF2-40B4-BE49-F238E27FC236}">
              <a16:creationId xmlns:a16="http://schemas.microsoft.com/office/drawing/2014/main" id="{00000000-0008-0000-2400-00000E000000}"/>
            </a:ext>
          </a:extLst>
        </xdr:cNvPr>
        <xdr:cNvGrpSpPr/>
      </xdr:nvGrpSpPr>
      <xdr:grpSpPr>
        <a:xfrm>
          <a:off x="238125" y="0"/>
          <a:ext cx="10824908" cy="621899"/>
          <a:chOff x="238125" y="0"/>
          <a:chExt cx="10824908" cy="621899"/>
        </a:xfrm>
      </xdr:grpSpPr>
      <xdr:pic>
        <xdr:nvPicPr>
          <xdr:cNvPr id="12" name="Imagen 8">
            <a:extLst>
              <a:ext uri="{FF2B5EF4-FFF2-40B4-BE49-F238E27FC236}">
                <a16:creationId xmlns:a16="http://schemas.microsoft.com/office/drawing/2014/main" id="{00000000-0008-0000-24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9712" cy="621899"/>
          </a:xfrm>
          <a:prstGeom prst="rect">
            <a:avLst/>
          </a:prstGeom>
        </xdr:spPr>
      </xdr:pic>
      <xdr:sp macro="" textlink="">
        <xdr:nvSpPr>
          <xdr:cNvPr id="13" name="Flecha: a la derecha con bandas 9">
            <a:extLst>
              <a:ext uri="{FF2B5EF4-FFF2-40B4-BE49-F238E27FC236}">
                <a16:creationId xmlns:a16="http://schemas.microsoft.com/office/drawing/2014/main" id="{00000000-0008-0000-2400-00000D000000}"/>
              </a:ext>
            </a:extLst>
          </xdr:cNvPr>
          <xdr:cNvSpPr/>
        </xdr:nvSpPr>
        <xdr:spPr>
          <a:xfrm flipH="1">
            <a:off x="10548307" y="161003"/>
            <a:ext cx="51472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1</xdr:col>
      <xdr:colOff>95249</xdr:colOff>
      <xdr:row>5</xdr:row>
      <xdr:rowOff>80962</xdr:rowOff>
    </xdr:from>
    <xdr:to>
      <xdr:col>11</xdr:col>
      <xdr:colOff>904875</xdr:colOff>
      <xdr:row>30</xdr:row>
      <xdr:rowOff>123825</xdr:rowOff>
    </xdr:to>
    <xdr:graphicFrame macro="">
      <xdr:nvGraphicFramePr>
        <xdr:cNvPr id="7" name="Gráfico 6">
          <a:extLst>
            <a:ext uri="{FF2B5EF4-FFF2-40B4-BE49-F238E27FC236}">
              <a16:creationId xmlns:a16="http://schemas.microsoft.com/office/drawing/2014/main" id="{00000000-0008-0000-2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11</xdr:col>
      <xdr:colOff>823658</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2500-000008000000}"/>
            </a:ext>
          </a:extLst>
        </xdr:cNvPr>
        <xdr:cNvGrpSpPr/>
      </xdr:nvGrpSpPr>
      <xdr:grpSpPr>
        <a:xfrm>
          <a:off x="238125" y="0"/>
          <a:ext cx="10824908" cy="621899"/>
          <a:chOff x="238125" y="0"/>
          <a:chExt cx="10824908" cy="621899"/>
        </a:xfrm>
      </xdr:grpSpPr>
      <xdr:pic>
        <xdr:nvPicPr>
          <xdr:cNvPr id="9" name="Imagen 8">
            <a:extLst>
              <a:ext uri="{FF2B5EF4-FFF2-40B4-BE49-F238E27FC236}">
                <a16:creationId xmlns:a16="http://schemas.microsoft.com/office/drawing/2014/main" id="{00000000-0008-0000-25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9712"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2500-00000A000000}"/>
              </a:ext>
            </a:extLst>
          </xdr:cNvPr>
          <xdr:cNvSpPr/>
        </xdr:nvSpPr>
        <xdr:spPr>
          <a:xfrm flipH="1">
            <a:off x="10548307" y="161003"/>
            <a:ext cx="51472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1</xdr:col>
      <xdr:colOff>0</xdr:colOff>
      <xdr:row>0</xdr:row>
      <xdr:rowOff>0</xdr:rowOff>
    </xdr:from>
    <xdr:to>
      <xdr:col>9</xdr:col>
      <xdr:colOff>773232</xdr:colOff>
      <xdr:row>3</xdr:row>
      <xdr:rowOff>39193</xdr:rowOff>
    </xdr:to>
    <xdr:grpSp>
      <xdr:nvGrpSpPr>
        <xdr:cNvPr id="10" name="9 Grupo">
          <a:hlinkClick xmlns:r="http://schemas.openxmlformats.org/officeDocument/2006/relationships" r:id="rId1"/>
          <a:extLst>
            <a:ext uri="{FF2B5EF4-FFF2-40B4-BE49-F238E27FC236}">
              <a16:creationId xmlns:a16="http://schemas.microsoft.com/office/drawing/2014/main" id="{00000000-0008-0000-2600-00000A000000}"/>
            </a:ext>
          </a:extLst>
        </xdr:cNvPr>
        <xdr:cNvGrpSpPr/>
      </xdr:nvGrpSpPr>
      <xdr:grpSpPr>
        <a:xfrm>
          <a:off x="235565" y="0"/>
          <a:ext cx="12111054" cy="633225"/>
          <a:chOff x="235324" y="0"/>
          <a:chExt cx="12113584" cy="621899"/>
        </a:xfrm>
      </xdr:grpSpPr>
      <xdr:pic>
        <xdr:nvPicPr>
          <xdr:cNvPr id="8" name="Imagen 8">
            <a:extLst>
              <a:ext uri="{FF2B5EF4-FFF2-40B4-BE49-F238E27FC236}">
                <a16:creationId xmlns:a16="http://schemas.microsoft.com/office/drawing/2014/main" id="{00000000-0008-0000-26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9712" cy="621899"/>
          </a:xfrm>
          <a:prstGeom prst="rect">
            <a:avLst/>
          </a:prstGeom>
        </xdr:spPr>
      </xdr:pic>
      <xdr:sp macro="" textlink="">
        <xdr:nvSpPr>
          <xdr:cNvPr id="9" name="Flecha: a la derecha con bandas 9">
            <a:extLst>
              <a:ext uri="{FF2B5EF4-FFF2-40B4-BE49-F238E27FC236}">
                <a16:creationId xmlns:a16="http://schemas.microsoft.com/office/drawing/2014/main" id="{00000000-0008-0000-2600-000009000000}"/>
              </a:ext>
            </a:extLst>
          </xdr:cNvPr>
          <xdr:cNvSpPr/>
        </xdr:nvSpPr>
        <xdr:spPr>
          <a:xfrm flipH="1">
            <a:off x="11834182" y="149797"/>
            <a:ext cx="51472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46.xml><?xml version="1.0" encoding="utf-8"?>
<xdr:wsDr xmlns:xdr="http://schemas.openxmlformats.org/drawingml/2006/spreadsheetDrawing" xmlns:a="http://schemas.openxmlformats.org/drawingml/2006/main">
  <xdr:twoCellAnchor>
    <xdr:from>
      <xdr:col>1</xdr:col>
      <xdr:colOff>95249</xdr:colOff>
      <xdr:row>5</xdr:row>
      <xdr:rowOff>80962</xdr:rowOff>
    </xdr:from>
    <xdr:to>
      <xdr:col>11</xdr:col>
      <xdr:colOff>904875</xdr:colOff>
      <xdr:row>30</xdr:row>
      <xdr:rowOff>123825</xdr:rowOff>
    </xdr:to>
    <xdr:graphicFrame macro="">
      <xdr:nvGraphicFramePr>
        <xdr:cNvPr id="7" name="Gráfico 6">
          <a:extLst>
            <a:ext uri="{FF2B5EF4-FFF2-40B4-BE49-F238E27FC236}">
              <a16:creationId xmlns:a16="http://schemas.microsoft.com/office/drawing/2014/main" id="{00000000-0008-0000-27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11</xdr:col>
      <xdr:colOff>823658</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2700-000008000000}"/>
            </a:ext>
          </a:extLst>
        </xdr:cNvPr>
        <xdr:cNvGrpSpPr/>
      </xdr:nvGrpSpPr>
      <xdr:grpSpPr>
        <a:xfrm>
          <a:off x="238125" y="0"/>
          <a:ext cx="10824908" cy="621899"/>
          <a:chOff x="238125" y="0"/>
          <a:chExt cx="10824908" cy="621899"/>
        </a:xfrm>
      </xdr:grpSpPr>
      <xdr:pic>
        <xdr:nvPicPr>
          <xdr:cNvPr id="9" name="Imagen 8">
            <a:extLst>
              <a:ext uri="{FF2B5EF4-FFF2-40B4-BE49-F238E27FC236}">
                <a16:creationId xmlns:a16="http://schemas.microsoft.com/office/drawing/2014/main" id="{00000000-0008-0000-27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9712"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2700-00000A000000}"/>
              </a:ext>
            </a:extLst>
          </xdr:cNvPr>
          <xdr:cNvSpPr/>
        </xdr:nvSpPr>
        <xdr:spPr>
          <a:xfrm flipH="1">
            <a:off x="10548307" y="161003"/>
            <a:ext cx="51472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1</xdr:col>
      <xdr:colOff>95249</xdr:colOff>
      <xdr:row>5</xdr:row>
      <xdr:rowOff>80962</xdr:rowOff>
    </xdr:from>
    <xdr:to>
      <xdr:col>11</xdr:col>
      <xdr:colOff>904875</xdr:colOff>
      <xdr:row>30</xdr:row>
      <xdr:rowOff>123825</xdr:rowOff>
    </xdr:to>
    <xdr:graphicFrame macro="">
      <xdr:nvGraphicFramePr>
        <xdr:cNvPr id="7" name="Gráfico 6">
          <a:extLst>
            <a:ext uri="{FF2B5EF4-FFF2-40B4-BE49-F238E27FC236}">
              <a16:creationId xmlns:a16="http://schemas.microsoft.com/office/drawing/2014/main" id="{00000000-0008-0000-2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11</xdr:col>
      <xdr:colOff>823658</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2800-000008000000}"/>
            </a:ext>
          </a:extLst>
        </xdr:cNvPr>
        <xdr:cNvGrpSpPr/>
      </xdr:nvGrpSpPr>
      <xdr:grpSpPr>
        <a:xfrm>
          <a:off x="238125" y="0"/>
          <a:ext cx="10824908" cy="621899"/>
          <a:chOff x="238125" y="0"/>
          <a:chExt cx="10824908" cy="621899"/>
        </a:xfrm>
      </xdr:grpSpPr>
      <xdr:pic>
        <xdr:nvPicPr>
          <xdr:cNvPr id="9" name="Imagen 8">
            <a:extLst>
              <a:ext uri="{FF2B5EF4-FFF2-40B4-BE49-F238E27FC236}">
                <a16:creationId xmlns:a16="http://schemas.microsoft.com/office/drawing/2014/main" id="{00000000-0008-0000-28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9712"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2800-00000A000000}"/>
              </a:ext>
            </a:extLst>
          </xdr:cNvPr>
          <xdr:cNvSpPr/>
        </xdr:nvSpPr>
        <xdr:spPr>
          <a:xfrm flipH="1">
            <a:off x="10548307" y="161003"/>
            <a:ext cx="514726"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1</xdr:col>
      <xdr:colOff>0</xdr:colOff>
      <xdr:row>0</xdr:row>
      <xdr:rowOff>0</xdr:rowOff>
    </xdr:from>
    <xdr:to>
      <xdr:col>11</xdr:col>
      <xdr:colOff>804608</xdr:colOff>
      <xdr:row>3</xdr:row>
      <xdr:rowOff>50399</xdr:rowOff>
    </xdr:to>
    <xdr:grpSp>
      <xdr:nvGrpSpPr>
        <xdr:cNvPr id="10" name="9 Grupo">
          <a:hlinkClick xmlns:r="http://schemas.openxmlformats.org/officeDocument/2006/relationships" r:id="rId1"/>
          <a:extLst>
            <a:ext uri="{FF2B5EF4-FFF2-40B4-BE49-F238E27FC236}">
              <a16:creationId xmlns:a16="http://schemas.microsoft.com/office/drawing/2014/main" id="{00000000-0008-0000-2900-00000A000000}"/>
            </a:ext>
          </a:extLst>
        </xdr:cNvPr>
        <xdr:cNvGrpSpPr/>
      </xdr:nvGrpSpPr>
      <xdr:grpSpPr>
        <a:xfrm>
          <a:off x="238125" y="0"/>
          <a:ext cx="11148758" cy="631424"/>
          <a:chOff x="238125" y="0"/>
          <a:chExt cx="11148758" cy="631424"/>
        </a:xfrm>
      </xdr:grpSpPr>
      <xdr:pic>
        <xdr:nvPicPr>
          <xdr:cNvPr id="8" name="Imagen 8">
            <a:extLst>
              <a:ext uri="{FF2B5EF4-FFF2-40B4-BE49-F238E27FC236}">
                <a16:creationId xmlns:a16="http://schemas.microsoft.com/office/drawing/2014/main" id="{00000000-0008-0000-29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449712" cy="631424"/>
          </a:xfrm>
          <a:prstGeom prst="rect">
            <a:avLst/>
          </a:prstGeom>
        </xdr:spPr>
      </xdr:pic>
      <xdr:sp macro="" textlink="">
        <xdr:nvSpPr>
          <xdr:cNvPr id="9" name="Flecha: a la derecha con bandas 9">
            <a:extLst>
              <a:ext uri="{FF2B5EF4-FFF2-40B4-BE49-F238E27FC236}">
                <a16:creationId xmlns:a16="http://schemas.microsoft.com/office/drawing/2014/main" id="{00000000-0008-0000-2900-000009000000}"/>
              </a:ext>
            </a:extLst>
          </xdr:cNvPr>
          <xdr:cNvSpPr/>
        </xdr:nvSpPr>
        <xdr:spPr>
          <a:xfrm flipH="1">
            <a:off x="10872157" y="163469"/>
            <a:ext cx="514726" cy="288567"/>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9</xdr:col>
      <xdr:colOff>859491</xdr:colOff>
      <xdr:row>21</xdr:row>
      <xdr:rowOff>56029</xdr:rowOff>
    </xdr:to>
    <xdr:graphicFrame macro="">
      <xdr:nvGraphicFramePr>
        <xdr:cNvPr id="7" name="Gráfico 6">
          <a:extLst>
            <a:ext uri="{FF2B5EF4-FFF2-40B4-BE49-F238E27FC236}">
              <a16:creationId xmlns:a16="http://schemas.microsoft.com/office/drawing/2014/main" id="{00000000-0008-0000-2A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9</xdr:col>
      <xdr:colOff>790575</xdr:colOff>
      <xdr:row>3</xdr:row>
      <xdr:rowOff>34711</xdr:rowOff>
    </xdr:to>
    <xdr:grpSp>
      <xdr:nvGrpSpPr>
        <xdr:cNvPr id="2" name="1 Grupo">
          <a:hlinkClick xmlns:r="http://schemas.openxmlformats.org/officeDocument/2006/relationships" r:id="rId2"/>
          <a:extLst>
            <a:ext uri="{FF2B5EF4-FFF2-40B4-BE49-F238E27FC236}">
              <a16:creationId xmlns:a16="http://schemas.microsoft.com/office/drawing/2014/main" id="{00000000-0008-0000-2A00-000002000000}"/>
            </a:ext>
          </a:extLst>
        </xdr:cNvPr>
        <xdr:cNvGrpSpPr/>
      </xdr:nvGrpSpPr>
      <xdr:grpSpPr>
        <a:xfrm>
          <a:off x="238125" y="0"/>
          <a:ext cx="8791575" cy="625261"/>
          <a:chOff x="238125" y="0"/>
          <a:chExt cx="8791575" cy="625261"/>
        </a:xfrm>
      </xdr:grpSpPr>
      <xdr:pic>
        <xdr:nvPicPr>
          <xdr:cNvPr id="13" name="Imagen 8">
            <a:extLst>
              <a:ext uri="{FF2B5EF4-FFF2-40B4-BE49-F238E27FC236}">
                <a16:creationId xmlns:a16="http://schemas.microsoft.com/office/drawing/2014/main" id="{00000000-0008-0000-2A00-00000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sp macro="" textlink="">
        <xdr:nvSpPr>
          <xdr:cNvPr id="14" name="Flecha: a la derecha con bandas 9">
            <a:extLst>
              <a:ext uri="{FF2B5EF4-FFF2-40B4-BE49-F238E27FC236}">
                <a16:creationId xmlns:a16="http://schemas.microsoft.com/office/drawing/2014/main" id="{00000000-0008-0000-2A00-00000E000000}"/>
              </a:ext>
            </a:extLst>
          </xdr:cNvPr>
          <xdr:cNvSpPr/>
        </xdr:nvSpPr>
        <xdr:spPr>
          <a:xfrm flipH="1">
            <a:off x="8515350"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44</xdr:row>
      <xdr:rowOff>66675</xdr:rowOff>
    </xdr:from>
    <xdr:to>
      <xdr:col>2</xdr:col>
      <xdr:colOff>207600</xdr:colOff>
      <xdr:row>46</xdr:row>
      <xdr:rowOff>47356</xdr:rowOff>
    </xdr:to>
    <xdr:pic>
      <xdr:nvPicPr>
        <xdr:cNvPr id="3" name="Graphic 2" descr="Users">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 uri="{96DAC541-7B7A-43D3-8B79-37D633B846F1}">
              <asvg:svgBlip xmlns:asvg="http://schemas.microsoft.com/office/drawing/2016/SVG/main" xmlns="" r:embed="rId2"/>
            </a:ext>
          </a:extLst>
        </a:blip>
        <a:stretch>
          <a:fillRect/>
        </a:stretch>
      </xdr:blipFill>
      <xdr:spPr>
        <a:xfrm>
          <a:off x="304800" y="6315075"/>
          <a:ext cx="360000" cy="360000"/>
        </a:xfrm>
        <a:prstGeom prst="rect">
          <a:avLst/>
        </a:prstGeom>
      </xdr:spPr>
    </xdr:pic>
    <xdr:clientData/>
  </xdr:twoCellAnchor>
  <xdr:twoCellAnchor>
    <xdr:from>
      <xdr:col>1</xdr:col>
      <xdr:colOff>113582</xdr:colOff>
      <xdr:row>94</xdr:row>
      <xdr:rowOff>48868</xdr:rowOff>
    </xdr:from>
    <xdr:to>
      <xdr:col>2</xdr:col>
      <xdr:colOff>169201</xdr:colOff>
      <xdr:row>96</xdr:row>
      <xdr:rowOff>29968</xdr:rowOff>
    </xdr:to>
    <xdr:pic>
      <xdr:nvPicPr>
        <xdr:cNvPr id="8" name="Graphic 7" descr="Employee Badge">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 uri="{96DAC541-7B7A-43D3-8B79-37D633B846F1}">
              <asvg:svgBlip xmlns:asvg="http://schemas.microsoft.com/office/drawing/2016/SVG/main" xmlns="" r:embed="rId4"/>
            </a:ext>
          </a:extLst>
        </a:blip>
        <a:stretch>
          <a:fillRect/>
        </a:stretch>
      </xdr:blipFill>
      <xdr:spPr>
        <a:xfrm>
          <a:off x="302681" y="18853739"/>
          <a:ext cx="325401" cy="317277"/>
        </a:xfrm>
        <a:prstGeom prst="rect">
          <a:avLst/>
        </a:prstGeom>
      </xdr:spPr>
    </xdr:pic>
    <xdr:clientData/>
  </xdr:twoCellAnchor>
  <xdr:twoCellAnchor>
    <xdr:from>
      <xdr:col>1</xdr:col>
      <xdr:colOff>145920</xdr:colOff>
      <xdr:row>106</xdr:row>
      <xdr:rowOff>100256</xdr:rowOff>
    </xdr:from>
    <xdr:to>
      <xdr:col>2</xdr:col>
      <xdr:colOff>128138</xdr:colOff>
      <xdr:row>108</xdr:row>
      <xdr:rowOff>8099</xdr:rowOff>
    </xdr:to>
    <xdr:pic>
      <xdr:nvPicPr>
        <xdr:cNvPr id="9" name="Graphic 8" descr="Test tubes">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 uri="{96DAC541-7B7A-43D3-8B79-37D633B846F1}">
              <asvg:svgBlip xmlns:asvg="http://schemas.microsoft.com/office/drawing/2016/SVG/main" xmlns="" r:embed="rId6"/>
            </a:ext>
          </a:extLst>
        </a:blip>
        <a:stretch>
          <a:fillRect/>
        </a:stretch>
      </xdr:blipFill>
      <xdr:spPr>
        <a:xfrm>
          <a:off x="335019" y="21244355"/>
          <a:ext cx="252000" cy="251023"/>
        </a:xfrm>
        <a:prstGeom prst="rect">
          <a:avLst/>
        </a:prstGeom>
      </xdr:spPr>
    </xdr:pic>
    <xdr:clientData/>
  </xdr:twoCellAnchor>
  <xdr:twoCellAnchor>
    <xdr:from>
      <xdr:col>1</xdr:col>
      <xdr:colOff>134472</xdr:colOff>
      <xdr:row>211</xdr:row>
      <xdr:rowOff>0</xdr:rowOff>
    </xdr:from>
    <xdr:to>
      <xdr:col>2</xdr:col>
      <xdr:colOff>154091</xdr:colOff>
      <xdr:row>212</xdr:row>
      <xdr:rowOff>9536</xdr:rowOff>
    </xdr:to>
    <xdr:pic>
      <xdr:nvPicPr>
        <xdr:cNvPr id="6" name="Graphic 5" descr="Earth Globe Americas">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 uri="{96DAC541-7B7A-43D3-8B79-37D633B846F1}">
              <asvg:svgBlip xmlns:asvg="http://schemas.microsoft.com/office/drawing/2016/SVG/main" xmlns="" r:embed="rId8"/>
            </a:ext>
          </a:extLst>
        </a:blip>
        <a:stretch>
          <a:fillRect/>
        </a:stretch>
      </xdr:blipFill>
      <xdr:spPr>
        <a:xfrm>
          <a:off x="324972" y="48543882"/>
          <a:ext cx="288000" cy="288000"/>
        </a:xfrm>
        <a:prstGeom prst="rect">
          <a:avLst/>
        </a:prstGeom>
      </xdr:spPr>
    </xdr:pic>
    <xdr:clientData/>
  </xdr:twoCellAnchor>
  <xdr:twoCellAnchor>
    <xdr:from>
      <xdr:col>1</xdr:col>
      <xdr:colOff>112060</xdr:colOff>
      <xdr:row>171</xdr:row>
      <xdr:rowOff>0</xdr:rowOff>
    </xdr:from>
    <xdr:to>
      <xdr:col>2</xdr:col>
      <xdr:colOff>167679</xdr:colOff>
      <xdr:row>172</xdr:row>
      <xdr:rowOff>45535</xdr:rowOff>
    </xdr:to>
    <xdr:pic>
      <xdr:nvPicPr>
        <xdr:cNvPr id="11" name="Graphic 10" descr="City">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 uri="{96DAC541-7B7A-43D3-8B79-37D633B846F1}">
              <asvg:svgBlip xmlns:asvg="http://schemas.microsoft.com/office/drawing/2016/SVG/main" xmlns="" r:embed="rId10"/>
            </a:ext>
          </a:extLst>
        </a:blip>
        <a:stretch>
          <a:fillRect/>
        </a:stretch>
      </xdr:blipFill>
      <xdr:spPr>
        <a:xfrm>
          <a:off x="302560" y="40049824"/>
          <a:ext cx="324000" cy="324000"/>
        </a:xfrm>
        <a:prstGeom prst="rect">
          <a:avLst/>
        </a:prstGeom>
      </xdr:spPr>
    </xdr:pic>
    <xdr:clientData/>
  </xdr:twoCellAnchor>
  <xdr:twoCellAnchor>
    <xdr:from>
      <xdr:col>1</xdr:col>
      <xdr:colOff>156884</xdr:colOff>
      <xdr:row>140</xdr:row>
      <xdr:rowOff>0</xdr:rowOff>
    </xdr:from>
    <xdr:to>
      <xdr:col>2</xdr:col>
      <xdr:colOff>176503</xdr:colOff>
      <xdr:row>141</xdr:row>
      <xdr:rowOff>9533</xdr:rowOff>
    </xdr:to>
    <xdr:pic>
      <xdr:nvPicPr>
        <xdr:cNvPr id="14" name="Graphic 13" descr="Coins">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 uri="{96DAC541-7B7A-43D3-8B79-37D633B846F1}">
              <asvg:svgBlip xmlns:asvg="http://schemas.microsoft.com/office/drawing/2016/SVG/main" xmlns="" r:embed="rId12"/>
            </a:ext>
          </a:extLst>
        </a:blip>
        <a:stretch>
          <a:fillRect/>
        </a:stretch>
      </xdr:blipFill>
      <xdr:spPr>
        <a:xfrm>
          <a:off x="347384" y="33427147"/>
          <a:ext cx="288000" cy="288000"/>
        </a:xfrm>
        <a:prstGeom prst="rect">
          <a:avLst/>
        </a:prstGeom>
      </xdr:spPr>
    </xdr:pic>
    <xdr:clientData/>
  </xdr:twoCellAnchor>
  <xdr:twoCellAnchor>
    <xdr:from>
      <xdr:col>1</xdr:col>
      <xdr:colOff>154080</xdr:colOff>
      <xdr:row>133</xdr:row>
      <xdr:rowOff>0</xdr:rowOff>
    </xdr:from>
    <xdr:to>
      <xdr:col>2</xdr:col>
      <xdr:colOff>172298</xdr:colOff>
      <xdr:row>134</xdr:row>
      <xdr:rowOff>16539</xdr:rowOff>
    </xdr:to>
    <xdr:pic>
      <xdr:nvPicPr>
        <xdr:cNvPr id="19" name="Graphic 18" descr="Books">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 uri="{96DAC541-7B7A-43D3-8B79-37D633B846F1}">
              <asvg:svgBlip xmlns:asvg="http://schemas.microsoft.com/office/drawing/2016/SVG/main" xmlns="" r:embed="rId14"/>
            </a:ext>
          </a:extLst>
        </a:blip>
        <a:stretch>
          <a:fillRect/>
        </a:stretch>
      </xdr:blipFill>
      <xdr:spPr>
        <a:xfrm>
          <a:off x="343179" y="27391379"/>
          <a:ext cx="288000" cy="288000"/>
        </a:xfrm>
        <a:prstGeom prst="rect">
          <a:avLst/>
        </a:prstGeom>
      </xdr:spPr>
    </xdr:pic>
    <xdr:clientData/>
  </xdr:twoCellAnchor>
  <xdr:twoCellAnchor>
    <xdr:from>
      <xdr:col>1</xdr:col>
      <xdr:colOff>133069</xdr:colOff>
      <xdr:row>22</xdr:row>
      <xdr:rowOff>19050</xdr:rowOff>
    </xdr:from>
    <xdr:to>
      <xdr:col>2</xdr:col>
      <xdr:colOff>121325</xdr:colOff>
      <xdr:row>22</xdr:row>
      <xdr:rowOff>271050</xdr:rowOff>
    </xdr:to>
    <xdr:pic>
      <xdr:nvPicPr>
        <xdr:cNvPr id="23" name="Graphic 22" descr="Checklist">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 uri="{96DAC541-7B7A-43D3-8B79-37D633B846F1}">
              <asvg:svgBlip xmlns:asvg="http://schemas.microsoft.com/office/drawing/2016/SVG/main" xmlns="" r:embed="rId16"/>
            </a:ext>
          </a:extLst>
        </a:blip>
        <a:stretch>
          <a:fillRect/>
        </a:stretch>
      </xdr:blipFill>
      <xdr:spPr>
        <a:xfrm>
          <a:off x="323569" y="4162425"/>
          <a:ext cx="254956" cy="252000"/>
        </a:xfrm>
        <a:prstGeom prst="rect">
          <a:avLst/>
        </a:prstGeom>
      </xdr:spPr>
    </xdr:pic>
    <xdr:clientData/>
  </xdr:twoCellAnchor>
  <xdr:twoCellAnchor>
    <xdr:from>
      <xdr:col>1</xdr:col>
      <xdr:colOff>126072</xdr:colOff>
      <xdr:row>117</xdr:row>
      <xdr:rowOff>0</xdr:rowOff>
    </xdr:from>
    <xdr:to>
      <xdr:col>2</xdr:col>
      <xdr:colOff>144290</xdr:colOff>
      <xdr:row>118</xdr:row>
      <xdr:rowOff>16538</xdr:rowOff>
    </xdr:to>
    <xdr:pic>
      <xdr:nvPicPr>
        <xdr:cNvPr id="27" name="Graphic 26" descr="Wreath">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 uri="{96DAC541-7B7A-43D3-8B79-37D633B846F1}">
              <asvg:svgBlip xmlns:asvg="http://schemas.microsoft.com/office/drawing/2016/SVG/main" xmlns="" r:embed="rId18"/>
            </a:ext>
          </a:extLst>
        </a:blip>
        <a:stretch>
          <a:fillRect/>
        </a:stretch>
      </xdr:blipFill>
      <xdr:spPr>
        <a:xfrm>
          <a:off x="315171" y="23826507"/>
          <a:ext cx="288000" cy="288000"/>
        </a:xfrm>
        <a:prstGeom prst="rect">
          <a:avLst/>
        </a:prstGeom>
      </xdr:spPr>
    </xdr:pic>
    <xdr:clientData/>
  </xdr:twoCellAnchor>
  <xdr:twoCellAnchor>
    <xdr:from>
      <xdr:col>1</xdr:col>
      <xdr:colOff>126072</xdr:colOff>
      <xdr:row>144</xdr:row>
      <xdr:rowOff>98051</xdr:rowOff>
    </xdr:from>
    <xdr:to>
      <xdr:col>2</xdr:col>
      <xdr:colOff>144290</xdr:colOff>
      <xdr:row>146</xdr:row>
      <xdr:rowOff>16536</xdr:rowOff>
    </xdr:to>
    <xdr:pic>
      <xdr:nvPicPr>
        <xdr:cNvPr id="31" name="Graphic 30" descr="Ribbon">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 uri="{96DAC541-7B7A-43D3-8B79-37D633B846F1}">
              <asvg:svgBlip xmlns:asvg="http://schemas.microsoft.com/office/drawing/2016/SVG/main" xmlns="" r:embed="rId20"/>
            </a:ext>
          </a:extLst>
        </a:blip>
        <a:stretch>
          <a:fillRect/>
        </a:stretch>
      </xdr:blipFill>
      <xdr:spPr>
        <a:xfrm>
          <a:off x="315171" y="34086893"/>
          <a:ext cx="288000" cy="288000"/>
        </a:xfrm>
        <a:prstGeom prst="rect">
          <a:avLst/>
        </a:prstGeom>
      </xdr:spPr>
    </xdr:pic>
    <xdr:clientData/>
  </xdr:twoCellAnchor>
  <xdr:twoCellAnchor>
    <xdr:from>
      <xdr:col>1</xdr:col>
      <xdr:colOff>133070</xdr:colOff>
      <xdr:row>160</xdr:row>
      <xdr:rowOff>0</xdr:rowOff>
    </xdr:from>
    <xdr:to>
      <xdr:col>2</xdr:col>
      <xdr:colOff>151288</xdr:colOff>
      <xdr:row>161</xdr:row>
      <xdr:rowOff>16538</xdr:rowOff>
    </xdr:to>
    <xdr:pic>
      <xdr:nvPicPr>
        <xdr:cNvPr id="34" name="Graphic 33" descr="Head with Gears">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 uri="{96DAC541-7B7A-43D3-8B79-37D633B846F1}">
              <asvg:svgBlip xmlns:asvg="http://schemas.microsoft.com/office/drawing/2016/SVG/main" xmlns="" r:embed="rId22"/>
            </a:ext>
          </a:extLst>
        </a:blip>
        <a:stretch>
          <a:fillRect/>
        </a:stretch>
      </xdr:blipFill>
      <xdr:spPr>
        <a:xfrm>
          <a:off x="322169" y="37413640"/>
          <a:ext cx="288000" cy="288000"/>
        </a:xfrm>
        <a:prstGeom prst="rect">
          <a:avLst/>
        </a:prstGeom>
      </xdr:spPr>
    </xdr:pic>
    <xdr:clientData/>
  </xdr:twoCellAnchor>
  <xdr:twoCellAnchor>
    <xdr:from>
      <xdr:col>1</xdr:col>
      <xdr:colOff>126072</xdr:colOff>
      <xdr:row>195</xdr:row>
      <xdr:rowOff>0</xdr:rowOff>
    </xdr:from>
    <xdr:to>
      <xdr:col>2</xdr:col>
      <xdr:colOff>180290</xdr:colOff>
      <xdr:row>196</xdr:row>
      <xdr:rowOff>52537</xdr:rowOff>
    </xdr:to>
    <xdr:pic>
      <xdr:nvPicPr>
        <xdr:cNvPr id="36" name="Graphic 35" descr="Computer">
          <a:extLst>
            <a:ext uri="{FF2B5EF4-FFF2-40B4-BE49-F238E27FC236}">
              <a16:creationId xmlns:a16="http://schemas.microsoft.com/office/drawing/2014/main" id="{00000000-0008-0000-0300-000024000000}"/>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 uri="{96DAC541-7B7A-43D3-8B79-37D633B846F1}">
              <asvg:svgBlip xmlns:asvg="http://schemas.microsoft.com/office/drawing/2016/SVG/main" xmlns="" r:embed="rId24"/>
            </a:ext>
          </a:extLst>
        </a:blip>
        <a:stretch>
          <a:fillRect/>
        </a:stretch>
      </xdr:blipFill>
      <xdr:spPr>
        <a:xfrm>
          <a:off x="315171" y="45257757"/>
          <a:ext cx="324000" cy="324000"/>
        </a:xfrm>
        <a:prstGeom prst="rect">
          <a:avLst/>
        </a:prstGeom>
      </xdr:spPr>
    </xdr:pic>
    <xdr:clientData/>
  </xdr:twoCellAnchor>
  <xdr:twoCellAnchor>
    <xdr:from>
      <xdr:col>10</xdr:col>
      <xdr:colOff>16329</xdr:colOff>
      <xdr:row>51</xdr:row>
      <xdr:rowOff>2051</xdr:rowOff>
    </xdr:from>
    <xdr:to>
      <xdr:col>10</xdr:col>
      <xdr:colOff>250329</xdr:colOff>
      <xdr:row>51</xdr:row>
      <xdr:rowOff>236051</xdr:rowOff>
    </xdr:to>
    <xdr:pic>
      <xdr:nvPicPr>
        <xdr:cNvPr id="126" name="Graphic 37" descr="Gráfico de barras">
          <a:hlinkClick xmlns:r="http://schemas.openxmlformats.org/officeDocument/2006/relationships" r:id="rId25"/>
          <a:extLst>
            <a:ext uri="{FF2B5EF4-FFF2-40B4-BE49-F238E27FC236}">
              <a16:creationId xmlns:a16="http://schemas.microsoft.com/office/drawing/2014/main" id="{00000000-0008-0000-0300-00007E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674536" y="7868307"/>
          <a:ext cx="234000" cy="234000"/>
        </a:xfrm>
        <a:prstGeom prst="rect">
          <a:avLst/>
        </a:prstGeom>
      </xdr:spPr>
    </xdr:pic>
    <xdr:clientData/>
  </xdr:twoCellAnchor>
  <xdr:twoCellAnchor>
    <xdr:from>
      <xdr:col>11</xdr:col>
      <xdr:colOff>16329</xdr:colOff>
      <xdr:row>51</xdr:row>
      <xdr:rowOff>2051</xdr:rowOff>
    </xdr:from>
    <xdr:to>
      <xdr:col>11</xdr:col>
      <xdr:colOff>250329</xdr:colOff>
      <xdr:row>51</xdr:row>
      <xdr:rowOff>236051</xdr:rowOff>
    </xdr:to>
    <xdr:pic>
      <xdr:nvPicPr>
        <xdr:cNvPr id="133" name="Graphic 37" descr="Gráfico de barras">
          <a:hlinkClick xmlns:r="http://schemas.openxmlformats.org/officeDocument/2006/relationships" r:id="rId28"/>
          <a:extLst>
            <a:ext uri="{FF2B5EF4-FFF2-40B4-BE49-F238E27FC236}">
              <a16:creationId xmlns:a16="http://schemas.microsoft.com/office/drawing/2014/main" id="{00000000-0008-0000-0300-000085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677260" y="7865103"/>
          <a:ext cx="234000" cy="234000"/>
        </a:xfrm>
        <a:prstGeom prst="rect">
          <a:avLst/>
        </a:prstGeom>
      </xdr:spPr>
    </xdr:pic>
    <xdr:clientData/>
  </xdr:twoCellAnchor>
  <xdr:twoCellAnchor>
    <xdr:from>
      <xdr:col>10</xdr:col>
      <xdr:colOff>16329</xdr:colOff>
      <xdr:row>52</xdr:row>
      <xdr:rowOff>2051</xdr:rowOff>
    </xdr:from>
    <xdr:to>
      <xdr:col>10</xdr:col>
      <xdr:colOff>250329</xdr:colOff>
      <xdr:row>52</xdr:row>
      <xdr:rowOff>236051</xdr:rowOff>
    </xdr:to>
    <xdr:pic>
      <xdr:nvPicPr>
        <xdr:cNvPr id="45" name="Graphic 37" descr="Gráfico de barras">
          <a:hlinkClick xmlns:r="http://schemas.openxmlformats.org/officeDocument/2006/relationships" r:id="rId29"/>
          <a:extLst>
            <a:ext uri="{FF2B5EF4-FFF2-40B4-BE49-F238E27FC236}">
              <a16:creationId xmlns:a16="http://schemas.microsoft.com/office/drawing/2014/main" id="{00000000-0008-0000-0300-00002D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683829" y="7888751"/>
          <a:ext cx="234000" cy="234000"/>
        </a:xfrm>
        <a:prstGeom prst="rect">
          <a:avLst/>
        </a:prstGeom>
      </xdr:spPr>
    </xdr:pic>
    <xdr:clientData/>
  </xdr:twoCellAnchor>
  <xdr:twoCellAnchor>
    <xdr:from>
      <xdr:col>11</xdr:col>
      <xdr:colOff>16329</xdr:colOff>
      <xdr:row>52</xdr:row>
      <xdr:rowOff>2051</xdr:rowOff>
    </xdr:from>
    <xdr:to>
      <xdr:col>11</xdr:col>
      <xdr:colOff>250329</xdr:colOff>
      <xdr:row>52</xdr:row>
      <xdr:rowOff>236051</xdr:rowOff>
    </xdr:to>
    <xdr:pic>
      <xdr:nvPicPr>
        <xdr:cNvPr id="46" name="Graphic 37" descr="Gráfico de barras">
          <a:hlinkClick xmlns:r="http://schemas.openxmlformats.org/officeDocument/2006/relationships" r:id="rId30"/>
          <a:extLst>
            <a:ext uri="{FF2B5EF4-FFF2-40B4-BE49-F238E27FC236}">
              <a16:creationId xmlns:a16="http://schemas.microsoft.com/office/drawing/2014/main" id="{00000000-0008-0000-0300-00002E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683829" y="7888751"/>
          <a:ext cx="234000" cy="234000"/>
        </a:xfrm>
        <a:prstGeom prst="rect">
          <a:avLst/>
        </a:prstGeom>
      </xdr:spPr>
    </xdr:pic>
    <xdr:clientData/>
  </xdr:twoCellAnchor>
  <xdr:twoCellAnchor>
    <xdr:from>
      <xdr:col>10</xdr:col>
      <xdr:colOff>16329</xdr:colOff>
      <xdr:row>48</xdr:row>
      <xdr:rowOff>2051</xdr:rowOff>
    </xdr:from>
    <xdr:to>
      <xdr:col>10</xdr:col>
      <xdr:colOff>250329</xdr:colOff>
      <xdr:row>48</xdr:row>
      <xdr:rowOff>236051</xdr:rowOff>
    </xdr:to>
    <xdr:pic>
      <xdr:nvPicPr>
        <xdr:cNvPr id="47" name="Graphic 37" descr="Gráfico de barras">
          <a:hlinkClick xmlns:r="http://schemas.openxmlformats.org/officeDocument/2006/relationships" r:id="rId31"/>
          <a:extLst>
            <a:ext uri="{FF2B5EF4-FFF2-40B4-BE49-F238E27FC236}">
              <a16:creationId xmlns:a16="http://schemas.microsoft.com/office/drawing/2014/main" id="{00000000-0008-0000-0300-00002F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683829" y="7888751"/>
          <a:ext cx="234000" cy="234000"/>
        </a:xfrm>
        <a:prstGeom prst="rect">
          <a:avLst/>
        </a:prstGeom>
      </xdr:spPr>
    </xdr:pic>
    <xdr:clientData/>
  </xdr:twoCellAnchor>
  <xdr:twoCellAnchor>
    <xdr:from>
      <xdr:col>11</xdr:col>
      <xdr:colOff>16329</xdr:colOff>
      <xdr:row>48</xdr:row>
      <xdr:rowOff>2051</xdr:rowOff>
    </xdr:from>
    <xdr:to>
      <xdr:col>11</xdr:col>
      <xdr:colOff>250329</xdr:colOff>
      <xdr:row>48</xdr:row>
      <xdr:rowOff>236051</xdr:rowOff>
    </xdr:to>
    <xdr:pic>
      <xdr:nvPicPr>
        <xdr:cNvPr id="48" name="Graphic 37" descr="Gráfico de barras">
          <a:hlinkClick xmlns:r="http://schemas.openxmlformats.org/officeDocument/2006/relationships" r:id="rId32"/>
          <a:extLst>
            <a:ext uri="{FF2B5EF4-FFF2-40B4-BE49-F238E27FC236}">
              <a16:creationId xmlns:a16="http://schemas.microsoft.com/office/drawing/2014/main" id="{00000000-0008-0000-0300-000030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683829" y="7888751"/>
          <a:ext cx="234000" cy="234000"/>
        </a:xfrm>
        <a:prstGeom prst="rect">
          <a:avLst/>
        </a:prstGeom>
      </xdr:spPr>
    </xdr:pic>
    <xdr:clientData/>
  </xdr:twoCellAnchor>
  <xdr:twoCellAnchor>
    <xdr:from>
      <xdr:col>10</xdr:col>
      <xdr:colOff>16329</xdr:colOff>
      <xdr:row>55</xdr:row>
      <xdr:rowOff>2051</xdr:rowOff>
    </xdr:from>
    <xdr:to>
      <xdr:col>10</xdr:col>
      <xdr:colOff>250329</xdr:colOff>
      <xdr:row>55</xdr:row>
      <xdr:rowOff>236051</xdr:rowOff>
    </xdr:to>
    <xdr:pic>
      <xdr:nvPicPr>
        <xdr:cNvPr id="64" name="Graphic 37" descr="Gráfico de barras">
          <a:hlinkClick xmlns:r="http://schemas.openxmlformats.org/officeDocument/2006/relationships" r:id="rId33"/>
          <a:extLst>
            <a:ext uri="{FF2B5EF4-FFF2-40B4-BE49-F238E27FC236}">
              <a16:creationId xmlns:a16="http://schemas.microsoft.com/office/drawing/2014/main" id="{00000000-0008-0000-0300-000040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672623" y="8316816"/>
          <a:ext cx="234000" cy="234000"/>
        </a:xfrm>
        <a:prstGeom prst="rect">
          <a:avLst/>
        </a:prstGeom>
      </xdr:spPr>
    </xdr:pic>
    <xdr:clientData/>
  </xdr:twoCellAnchor>
  <xdr:twoCellAnchor>
    <xdr:from>
      <xdr:col>11</xdr:col>
      <xdr:colOff>16329</xdr:colOff>
      <xdr:row>55</xdr:row>
      <xdr:rowOff>2051</xdr:rowOff>
    </xdr:from>
    <xdr:to>
      <xdr:col>11</xdr:col>
      <xdr:colOff>250329</xdr:colOff>
      <xdr:row>55</xdr:row>
      <xdr:rowOff>236051</xdr:rowOff>
    </xdr:to>
    <xdr:pic>
      <xdr:nvPicPr>
        <xdr:cNvPr id="65" name="Graphic 37" descr="Gráfico de barras">
          <a:hlinkClick xmlns:r="http://schemas.openxmlformats.org/officeDocument/2006/relationships" r:id="rId34"/>
          <a:extLst>
            <a:ext uri="{FF2B5EF4-FFF2-40B4-BE49-F238E27FC236}">
              <a16:creationId xmlns:a16="http://schemas.microsoft.com/office/drawing/2014/main" id="{00000000-0008-0000-0300-000041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941564" y="8316816"/>
          <a:ext cx="234000" cy="234000"/>
        </a:xfrm>
        <a:prstGeom prst="rect">
          <a:avLst/>
        </a:prstGeom>
      </xdr:spPr>
    </xdr:pic>
    <xdr:clientData/>
  </xdr:twoCellAnchor>
  <xdr:twoCellAnchor>
    <xdr:from>
      <xdr:col>10</xdr:col>
      <xdr:colOff>16329</xdr:colOff>
      <xdr:row>57</xdr:row>
      <xdr:rowOff>2051</xdr:rowOff>
    </xdr:from>
    <xdr:to>
      <xdr:col>10</xdr:col>
      <xdr:colOff>250329</xdr:colOff>
      <xdr:row>57</xdr:row>
      <xdr:rowOff>236051</xdr:rowOff>
    </xdr:to>
    <xdr:pic>
      <xdr:nvPicPr>
        <xdr:cNvPr id="66" name="Graphic 37" descr="Gráfico de barras">
          <a:hlinkClick xmlns:r="http://schemas.openxmlformats.org/officeDocument/2006/relationships" r:id="rId35"/>
          <a:extLst>
            <a:ext uri="{FF2B5EF4-FFF2-40B4-BE49-F238E27FC236}">
              <a16:creationId xmlns:a16="http://schemas.microsoft.com/office/drawing/2014/main" id="{00000000-0008-0000-0300-000042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672623" y="8316816"/>
          <a:ext cx="234000" cy="234000"/>
        </a:xfrm>
        <a:prstGeom prst="rect">
          <a:avLst/>
        </a:prstGeom>
      </xdr:spPr>
    </xdr:pic>
    <xdr:clientData/>
  </xdr:twoCellAnchor>
  <xdr:twoCellAnchor>
    <xdr:from>
      <xdr:col>11</xdr:col>
      <xdr:colOff>16329</xdr:colOff>
      <xdr:row>57</xdr:row>
      <xdr:rowOff>2051</xdr:rowOff>
    </xdr:from>
    <xdr:to>
      <xdr:col>11</xdr:col>
      <xdr:colOff>250329</xdr:colOff>
      <xdr:row>57</xdr:row>
      <xdr:rowOff>236051</xdr:rowOff>
    </xdr:to>
    <xdr:pic>
      <xdr:nvPicPr>
        <xdr:cNvPr id="67" name="Graphic 37" descr="Gráfico de barras">
          <a:hlinkClick xmlns:r="http://schemas.openxmlformats.org/officeDocument/2006/relationships" r:id="rId36"/>
          <a:extLst>
            <a:ext uri="{FF2B5EF4-FFF2-40B4-BE49-F238E27FC236}">
              <a16:creationId xmlns:a16="http://schemas.microsoft.com/office/drawing/2014/main" id="{00000000-0008-0000-0300-000043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941564" y="8316816"/>
          <a:ext cx="234000" cy="234000"/>
        </a:xfrm>
        <a:prstGeom prst="rect">
          <a:avLst/>
        </a:prstGeom>
      </xdr:spPr>
    </xdr:pic>
    <xdr:clientData/>
  </xdr:twoCellAnchor>
  <xdr:twoCellAnchor>
    <xdr:from>
      <xdr:col>10</xdr:col>
      <xdr:colOff>16329</xdr:colOff>
      <xdr:row>75</xdr:row>
      <xdr:rowOff>2051</xdr:rowOff>
    </xdr:from>
    <xdr:to>
      <xdr:col>10</xdr:col>
      <xdr:colOff>250329</xdr:colOff>
      <xdr:row>75</xdr:row>
      <xdr:rowOff>236051</xdr:rowOff>
    </xdr:to>
    <xdr:pic>
      <xdr:nvPicPr>
        <xdr:cNvPr id="70" name="Graphic 37" descr="Gráfico de barras">
          <a:hlinkClick xmlns:r="http://schemas.openxmlformats.org/officeDocument/2006/relationships" r:id="rId37"/>
          <a:extLst>
            <a:ext uri="{FF2B5EF4-FFF2-40B4-BE49-F238E27FC236}">
              <a16:creationId xmlns:a16="http://schemas.microsoft.com/office/drawing/2014/main" id="{00000000-0008-0000-0300-000046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683829" y="9793751"/>
          <a:ext cx="234000" cy="234000"/>
        </a:xfrm>
        <a:prstGeom prst="rect">
          <a:avLst/>
        </a:prstGeom>
      </xdr:spPr>
    </xdr:pic>
    <xdr:clientData/>
  </xdr:twoCellAnchor>
  <xdr:twoCellAnchor>
    <xdr:from>
      <xdr:col>11</xdr:col>
      <xdr:colOff>16329</xdr:colOff>
      <xdr:row>75</xdr:row>
      <xdr:rowOff>2051</xdr:rowOff>
    </xdr:from>
    <xdr:to>
      <xdr:col>11</xdr:col>
      <xdr:colOff>250329</xdr:colOff>
      <xdr:row>75</xdr:row>
      <xdr:rowOff>236051</xdr:rowOff>
    </xdr:to>
    <xdr:pic>
      <xdr:nvPicPr>
        <xdr:cNvPr id="71" name="Graphic 37" descr="Gráfico de barras">
          <a:hlinkClick xmlns:r="http://schemas.openxmlformats.org/officeDocument/2006/relationships" r:id="rId38"/>
          <a:extLst>
            <a:ext uri="{FF2B5EF4-FFF2-40B4-BE49-F238E27FC236}">
              <a16:creationId xmlns:a16="http://schemas.microsoft.com/office/drawing/2014/main" id="{00000000-0008-0000-0300-000047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950529" y="9793751"/>
          <a:ext cx="234000" cy="234000"/>
        </a:xfrm>
        <a:prstGeom prst="rect">
          <a:avLst/>
        </a:prstGeom>
      </xdr:spPr>
    </xdr:pic>
    <xdr:clientData/>
  </xdr:twoCellAnchor>
  <xdr:twoCellAnchor>
    <xdr:from>
      <xdr:col>10</xdr:col>
      <xdr:colOff>16329</xdr:colOff>
      <xdr:row>77</xdr:row>
      <xdr:rowOff>2051</xdr:rowOff>
    </xdr:from>
    <xdr:to>
      <xdr:col>10</xdr:col>
      <xdr:colOff>250329</xdr:colOff>
      <xdr:row>77</xdr:row>
      <xdr:rowOff>236051</xdr:rowOff>
    </xdr:to>
    <xdr:pic>
      <xdr:nvPicPr>
        <xdr:cNvPr id="72" name="Graphic 37" descr="Gráfico de barras">
          <a:hlinkClick xmlns:r="http://schemas.openxmlformats.org/officeDocument/2006/relationships" r:id="rId39"/>
          <a:extLst>
            <a:ext uri="{FF2B5EF4-FFF2-40B4-BE49-F238E27FC236}">
              <a16:creationId xmlns:a16="http://schemas.microsoft.com/office/drawing/2014/main" id="{00000000-0008-0000-0300-000048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683829" y="14080001"/>
          <a:ext cx="234000" cy="234000"/>
        </a:xfrm>
        <a:prstGeom prst="rect">
          <a:avLst/>
        </a:prstGeom>
      </xdr:spPr>
    </xdr:pic>
    <xdr:clientData/>
  </xdr:twoCellAnchor>
  <xdr:twoCellAnchor>
    <xdr:from>
      <xdr:col>11</xdr:col>
      <xdr:colOff>16329</xdr:colOff>
      <xdr:row>77</xdr:row>
      <xdr:rowOff>2051</xdr:rowOff>
    </xdr:from>
    <xdr:to>
      <xdr:col>11</xdr:col>
      <xdr:colOff>250329</xdr:colOff>
      <xdr:row>77</xdr:row>
      <xdr:rowOff>236051</xdr:rowOff>
    </xdr:to>
    <xdr:pic>
      <xdr:nvPicPr>
        <xdr:cNvPr id="73" name="Graphic 37" descr="Gráfico de barras">
          <a:hlinkClick xmlns:r="http://schemas.openxmlformats.org/officeDocument/2006/relationships" r:id="rId40"/>
          <a:extLst>
            <a:ext uri="{FF2B5EF4-FFF2-40B4-BE49-F238E27FC236}">
              <a16:creationId xmlns:a16="http://schemas.microsoft.com/office/drawing/2014/main" id="{00000000-0008-0000-0300-000049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950529" y="14080001"/>
          <a:ext cx="234000" cy="234000"/>
        </a:xfrm>
        <a:prstGeom prst="rect">
          <a:avLst/>
        </a:prstGeom>
      </xdr:spPr>
    </xdr:pic>
    <xdr:clientData/>
  </xdr:twoCellAnchor>
  <xdr:twoCellAnchor>
    <xdr:from>
      <xdr:col>8</xdr:col>
      <xdr:colOff>16329</xdr:colOff>
      <xdr:row>79</xdr:row>
      <xdr:rowOff>2051</xdr:rowOff>
    </xdr:from>
    <xdr:to>
      <xdr:col>8</xdr:col>
      <xdr:colOff>250329</xdr:colOff>
      <xdr:row>79</xdr:row>
      <xdr:rowOff>236051</xdr:rowOff>
    </xdr:to>
    <xdr:pic>
      <xdr:nvPicPr>
        <xdr:cNvPr id="76" name="Graphic 37" descr="Tabla">
          <a:hlinkClick xmlns:r="http://schemas.openxmlformats.org/officeDocument/2006/relationships" r:id="rId41"/>
          <a:extLst>
            <a:ext uri="{FF2B5EF4-FFF2-40B4-BE49-F238E27FC236}">
              <a16:creationId xmlns:a16="http://schemas.microsoft.com/office/drawing/2014/main" id="{00000000-0008-0000-0300-00004C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150429" y="15270626"/>
          <a:ext cx="234000" cy="234000"/>
        </a:xfrm>
        <a:prstGeom prst="rect">
          <a:avLst/>
        </a:prstGeom>
      </xdr:spPr>
    </xdr:pic>
    <xdr:clientData/>
  </xdr:twoCellAnchor>
  <xdr:twoCellAnchor>
    <xdr:from>
      <xdr:col>9</xdr:col>
      <xdr:colOff>16329</xdr:colOff>
      <xdr:row>79</xdr:row>
      <xdr:rowOff>2051</xdr:rowOff>
    </xdr:from>
    <xdr:to>
      <xdr:col>9</xdr:col>
      <xdr:colOff>250329</xdr:colOff>
      <xdr:row>79</xdr:row>
      <xdr:rowOff>236051</xdr:rowOff>
    </xdr:to>
    <xdr:pic>
      <xdr:nvPicPr>
        <xdr:cNvPr id="77" name="Graphic 37" descr="Tabla">
          <a:hlinkClick xmlns:r="http://schemas.openxmlformats.org/officeDocument/2006/relationships" r:id="rId44"/>
          <a:extLst>
            <a:ext uri="{FF2B5EF4-FFF2-40B4-BE49-F238E27FC236}">
              <a16:creationId xmlns:a16="http://schemas.microsoft.com/office/drawing/2014/main" id="{00000000-0008-0000-0300-00004D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417129" y="15270626"/>
          <a:ext cx="234000" cy="234000"/>
        </a:xfrm>
        <a:prstGeom prst="rect">
          <a:avLst/>
        </a:prstGeom>
      </xdr:spPr>
    </xdr:pic>
    <xdr:clientData/>
  </xdr:twoCellAnchor>
  <xdr:twoCellAnchor>
    <xdr:from>
      <xdr:col>8</xdr:col>
      <xdr:colOff>16329</xdr:colOff>
      <xdr:row>84</xdr:row>
      <xdr:rowOff>2051</xdr:rowOff>
    </xdr:from>
    <xdr:to>
      <xdr:col>8</xdr:col>
      <xdr:colOff>250329</xdr:colOff>
      <xdr:row>84</xdr:row>
      <xdr:rowOff>236051</xdr:rowOff>
    </xdr:to>
    <xdr:pic>
      <xdr:nvPicPr>
        <xdr:cNvPr id="78" name="Graphic 37" descr="Tabla">
          <a:hlinkClick xmlns:r="http://schemas.openxmlformats.org/officeDocument/2006/relationships" r:id="rId45"/>
          <a:extLst>
            <a:ext uri="{FF2B5EF4-FFF2-40B4-BE49-F238E27FC236}">
              <a16:creationId xmlns:a16="http://schemas.microsoft.com/office/drawing/2014/main" id="{00000000-0008-0000-0300-00004E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150429" y="16461251"/>
          <a:ext cx="234000" cy="234000"/>
        </a:xfrm>
        <a:prstGeom prst="rect">
          <a:avLst/>
        </a:prstGeom>
      </xdr:spPr>
    </xdr:pic>
    <xdr:clientData/>
  </xdr:twoCellAnchor>
  <xdr:twoCellAnchor>
    <xdr:from>
      <xdr:col>9</xdr:col>
      <xdr:colOff>16329</xdr:colOff>
      <xdr:row>84</xdr:row>
      <xdr:rowOff>2051</xdr:rowOff>
    </xdr:from>
    <xdr:to>
      <xdr:col>9</xdr:col>
      <xdr:colOff>250329</xdr:colOff>
      <xdr:row>84</xdr:row>
      <xdr:rowOff>236051</xdr:rowOff>
    </xdr:to>
    <xdr:pic>
      <xdr:nvPicPr>
        <xdr:cNvPr id="79" name="Graphic 37" descr="Tabla">
          <a:hlinkClick xmlns:r="http://schemas.openxmlformats.org/officeDocument/2006/relationships" r:id="rId46"/>
          <a:extLst>
            <a:ext uri="{FF2B5EF4-FFF2-40B4-BE49-F238E27FC236}">
              <a16:creationId xmlns:a16="http://schemas.microsoft.com/office/drawing/2014/main" id="{00000000-0008-0000-0300-00004F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417129" y="16461251"/>
          <a:ext cx="234000" cy="234000"/>
        </a:xfrm>
        <a:prstGeom prst="rect">
          <a:avLst/>
        </a:prstGeom>
      </xdr:spPr>
    </xdr:pic>
    <xdr:clientData/>
  </xdr:twoCellAnchor>
  <xdr:twoCellAnchor>
    <xdr:from>
      <xdr:col>8</xdr:col>
      <xdr:colOff>16329</xdr:colOff>
      <xdr:row>88</xdr:row>
      <xdr:rowOff>2051</xdr:rowOff>
    </xdr:from>
    <xdr:to>
      <xdr:col>8</xdr:col>
      <xdr:colOff>250329</xdr:colOff>
      <xdr:row>88</xdr:row>
      <xdr:rowOff>236051</xdr:rowOff>
    </xdr:to>
    <xdr:pic>
      <xdr:nvPicPr>
        <xdr:cNvPr id="82" name="Graphic 37" descr="Tabla">
          <a:hlinkClick xmlns:r="http://schemas.openxmlformats.org/officeDocument/2006/relationships" r:id="rId47"/>
          <a:extLst>
            <a:ext uri="{FF2B5EF4-FFF2-40B4-BE49-F238E27FC236}">
              <a16:creationId xmlns:a16="http://schemas.microsoft.com/office/drawing/2014/main" id="{00000000-0008-0000-0300-000052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150429" y="16461251"/>
          <a:ext cx="234000" cy="234000"/>
        </a:xfrm>
        <a:prstGeom prst="rect">
          <a:avLst/>
        </a:prstGeom>
      </xdr:spPr>
    </xdr:pic>
    <xdr:clientData/>
  </xdr:twoCellAnchor>
  <xdr:twoCellAnchor>
    <xdr:from>
      <xdr:col>9</xdr:col>
      <xdr:colOff>16329</xdr:colOff>
      <xdr:row>88</xdr:row>
      <xdr:rowOff>2051</xdr:rowOff>
    </xdr:from>
    <xdr:to>
      <xdr:col>9</xdr:col>
      <xdr:colOff>250329</xdr:colOff>
      <xdr:row>88</xdr:row>
      <xdr:rowOff>236051</xdr:rowOff>
    </xdr:to>
    <xdr:pic>
      <xdr:nvPicPr>
        <xdr:cNvPr id="84" name="Graphic 37" descr="Tabla">
          <a:hlinkClick xmlns:r="http://schemas.openxmlformats.org/officeDocument/2006/relationships" r:id="rId48"/>
          <a:extLst>
            <a:ext uri="{FF2B5EF4-FFF2-40B4-BE49-F238E27FC236}">
              <a16:creationId xmlns:a16="http://schemas.microsoft.com/office/drawing/2014/main" id="{00000000-0008-0000-0300-000054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417129" y="16461251"/>
          <a:ext cx="234000" cy="234000"/>
        </a:xfrm>
        <a:prstGeom prst="rect">
          <a:avLst/>
        </a:prstGeom>
      </xdr:spPr>
    </xdr:pic>
    <xdr:clientData/>
  </xdr:twoCellAnchor>
  <xdr:twoCellAnchor>
    <xdr:from>
      <xdr:col>10</xdr:col>
      <xdr:colOff>16329</xdr:colOff>
      <xdr:row>88</xdr:row>
      <xdr:rowOff>2051</xdr:rowOff>
    </xdr:from>
    <xdr:to>
      <xdr:col>10</xdr:col>
      <xdr:colOff>250329</xdr:colOff>
      <xdr:row>88</xdr:row>
      <xdr:rowOff>236051</xdr:rowOff>
    </xdr:to>
    <xdr:pic>
      <xdr:nvPicPr>
        <xdr:cNvPr id="85" name="Graphic 37" descr="Gráfico circular">
          <a:hlinkClick xmlns:r="http://schemas.openxmlformats.org/officeDocument/2006/relationships" r:id="rId49"/>
          <a:extLst>
            <a:ext uri="{FF2B5EF4-FFF2-40B4-BE49-F238E27FC236}">
              <a16:creationId xmlns:a16="http://schemas.microsoft.com/office/drawing/2014/main" id="{00000000-0008-0000-0300-000055000000}"/>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 uri="{96DAC541-7B7A-43D3-8B79-37D633B846F1}">
              <asvg:svgBlip xmlns:asvg="http://schemas.microsoft.com/office/drawing/2016/SVG/main" xmlns="" r:embed="rId51"/>
            </a:ext>
          </a:extLst>
        </a:blip>
        <a:stretch>
          <a:fillRect/>
        </a:stretch>
      </xdr:blipFill>
      <xdr:spPr>
        <a:xfrm>
          <a:off x="6598104" y="20223626"/>
          <a:ext cx="234000" cy="234000"/>
        </a:xfrm>
        <a:prstGeom prst="rect">
          <a:avLst/>
        </a:prstGeom>
      </xdr:spPr>
    </xdr:pic>
    <xdr:clientData/>
  </xdr:twoCellAnchor>
  <xdr:twoCellAnchor>
    <xdr:from>
      <xdr:col>11</xdr:col>
      <xdr:colOff>16329</xdr:colOff>
      <xdr:row>88</xdr:row>
      <xdr:rowOff>2051</xdr:rowOff>
    </xdr:from>
    <xdr:to>
      <xdr:col>11</xdr:col>
      <xdr:colOff>250329</xdr:colOff>
      <xdr:row>88</xdr:row>
      <xdr:rowOff>236051</xdr:rowOff>
    </xdr:to>
    <xdr:pic>
      <xdr:nvPicPr>
        <xdr:cNvPr id="86" name="Graphic 37" descr="Gráfico circular">
          <a:hlinkClick xmlns:r="http://schemas.openxmlformats.org/officeDocument/2006/relationships" r:id="rId52"/>
          <a:extLst>
            <a:ext uri="{FF2B5EF4-FFF2-40B4-BE49-F238E27FC236}">
              <a16:creationId xmlns:a16="http://schemas.microsoft.com/office/drawing/2014/main" id="{00000000-0008-0000-0300-000056000000}"/>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 uri="{96DAC541-7B7A-43D3-8B79-37D633B846F1}">
              <asvg:svgBlip xmlns:asvg="http://schemas.microsoft.com/office/drawing/2016/SVG/main" xmlns="" r:embed="rId51"/>
            </a:ext>
          </a:extLst>
        </a:blip>
        <a:stretch>
          <a:fillRect/>
        </a:stretch>
      </xdr:blipFill>
      <xdr:spPr>
        <a:xfrm>
          <a:off x="6883854" y="20223626"/>
          <a:ext cx="234000" cy="234000"/>
        </a:xfrm>
        <a:prstGeom prst="rect">
          <a:avLst/>
        </a:prstGeom>
      </xdr:spPr>
    </xdr:pic>
    <xdr:clientData/>
  </xdr:twoCellAnchor>
  <xdr:twoCellAnchor>
    <xdr:from>
      <xdr:col>8</xdr:col>
      <xdr:colOff>16329</xdr:colOff>
      <xdr:row>89</xdr:row>
      <xdr:rowOff>2051</xdr:rowOff>
    </xdr:from>
    <xdr:to>
      <xdr:col>8</xdr:col>
      <xdr:colOff>250329</xdr:colOff>
      <xdr:row>89</xdr:row>
      <xdr:rowOff>236051</xdr:rowOff>
    </xdr:to>
    <xdr:pic>
      <xdr:nvPicPr>
        <xdr:cNvPr id="87" name="Graphic 37" descr="Tabla">
          <a:hlinkClick xmlns:r="http://schemas.openxmlformats.org/officeDocument/2006/relationships" r:id="rId53"/>
          <a:extLst>
            <a:ext uri="{FF2B5EF4-FFF2-40B4-BE49-F238E27FC236}">
              <a16:creationId xmlns:a16="http://schemas.microsoft.com/office/drawing/2014/main" id="{00000000-0008-0000-0300-000057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150429" y="17413751"/>
          <a:ext cx="234000" cy="234000"/>
        </a:xfrm>
        <a:prstGeom prst="rect">
          <a:avLst/>
        </a:prstGeom>
      </xdr:spPr>
    </xdr:pic>
    <xdr:clientData/>
  </xdr:twoCellAnchor>
  <xdr:twoCellAnchor>
    <xdr:from>
      <xdr:col>9</xdr:col>
      <xdr:colOff>16329</xdr:colOff>
      <xdr:row>89</xdr:row>
      <xdr:rowOff>2051</xdr:rowOff>
    </xdr:from>
    <xdr:to>
      <xdr:col>9</xdr:col>
      <xdr:colOff>250329</xdr:colOff>
      <xdr:row>89</xdr:row>
      <xdr:rowOff>236051</xdr:rowOff>
    </xdr:to>
    <xdr:pic>
      <xdr:nvPicPr>
        <xdr:cNvPr id="88" name="Graphic 37" descr="Tabla">
          <a:hlinkClick xmlns:r="http://schemas.openxmlformats.org/officeDocument/2006/relationships" r:id="rId54"/>
          <a:extLst>
            <a:ext uri="{FF2B5EF4-FFF2-40B4-BE49-F238E27FC236}">
              <a16:creationId xmlns:a16="http://schemas.microsoft.com/office/drawing/2014/main" id="{00000000-0008-0000-0300-000058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417129" y="17413751"/>
          <a:ext cx="234000" cy="234000"/>
        </a:xfrm>
        <a:prstGeom prst="rect">
          <a:avLst/>
        </a:prstGeom>
      </xdr:spPr>
    </xdr:pic>
    <xdr:clientData/>
  </xdr:twoCellAnchor>
  <xdr:twoCellAnchor>
    <xdr:from>
      <xdr:col>10</xdr:col>
      <xdr:colOff>16329</xdr:colOff>
      <xdr:row>89</xdr:row>
      <xdr:rowOff>2051</xdr:rowOff>
    </xdr:from>
    <xdr:to>
      <xdr:col>10</xdr:col>
      <xdr:colOff>250329</xdr:colOff>
      <xdr:row>89</xdr:row>
      <xdr:rowOff>236051</xdr:rowOff>
    </xdr:to>
    <xdr:pic>
      <xdr:nvPicPr>
        <xdr:cNvPr id="89" name="Graphic 37" descr="Gráfico de barras">
          <a:hlinkClick xmlns:r="http://schemas.openxmlformats.org/officeDocument/2006/relationships" r:id="rId55"/>
          <a:extLst>
            <a:ext uri="{FF2B5EF4-FFF2-40B4-BE49-F238E27FC236}">
              <a16:creationId xmlns:a16="http://schemas.microsoft.com/office/drawing/2014/main" id="{00000000-0008-0000-0300-000059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683829" y="17413751"/>
          <a:ext cx="234000" cy="234000"/>
        </a:xfrm>
        <a:prstGeom prst="rect">
          <a:avLst/>
        </a:prstGeom>
      </xdr:spPr>
    </xdr:pic>
    <xdr:clientData/>
  </xdr:twoCellAnchor>
  <xdr:twoCellAnchor>
    <xdr:from>
      <xdr:col>11</xdr:col>
      <xdr:colOff>16329</xdr:colOff>
      <xdr:row>89</xdr:row>
      <xdr:rowOff>2051</xdr:rowOff>
    </xdr:from>
    <xdr:to>
      <xdr:col>11</xdr:col>
      <xdr:colOff>250329</xdr:colOff>
      <xdr:row>89</xdr:row>
      <xdr:rowOff>236051</xdr:rowOff>
    </xdr:to>
    <xdr:pic>
      <xdr:nvPicPr>
        <xdr:cNvPr id="90" name="Graphic 37" descr="Gráfico de barras">
          <a:hlinkClick xmlns:r="http://schemas.openxmlformats.org/officeDocument/2006/relationships" r:id="rId56"/>
          <a:extLst>
            <a:ext uri="{FF2B5EF4-FFF2-40B4-BE49-F238E27FC236}">
              <a16:creationId xmlns:a16="http://schemas.microsoft.com/office/drawing/2014/main" id="{00000000-0008-0000-0300-00005A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950529" y="17413751"/>
          <a:ext cx="234000" cy="234000"/>
        </a:xfrm>
        <a:prstGeom prst="rect">
          <a:avLst/>
        </a:prstGeom>
      </xdr:spPr>
    </xdr:pic>
    <xdr:clientData/>
  </xdr:twoCellAnchor>
  <xdr:twoCellAnchor>
    <xdr:from>
      <xdr:col>8</xdr:col>
      <xdr:colOff>16329</xdr:colOff>
      <xdr:row>58</xdr:row>
      <xdr:rowOff>2051</xdr:rowOff>
    </xdr:from>
    <xdr:to>
      <xdr:col>8</xdr:col>
      <xdr:colOff>250329</xdr:colOff>
      <xdr:row>58</xdr:row>
      <xdr:rowOff>236051</xdr:rowOff>
    </xdr:to>
    <xdr:pic>
      <xdr:nvPicPr>
        <xdr:cNvPr id="100" name="Graphic 37" descr="Tabla">
          <a:hlinkClick xmlns:r="http://schemas.openxmlformats.org/officeDocument/2006/relationships" r:id="rId57"/>
          <a:extLst>
            <a:ext uri="{FF2B5EF4-FFF2-40B4-BE49-F238E27FC236}">
              <a16:creationId xmlns:a16="http://schemas.microsoft.com/office/drawing/2014/main" id="{00000000-0008-0000-0300-000064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163617" y="15454532"/>
          <a:ext cx="234000" cy="234000"/>
        </a:xfrm>
        <a:prstGeom prst="rect">
          <a:avLst/>
        </a:prstGeom>
      </xdr:spPr>
    </xdr:pic>
    <xdr:clientData/>
  </xdr:twoCellAnchor>
  <xdr:twoCellAnchor>
    <xdr:from>
      <xdr:col>9</xdr:col>
      <xdr:colOff>16329</xdr:colOff>
      <xdr:row>58</xdr:row>
      <xdr:rowOff>2051</xdr:rowOff>
    </xdr:from>
    <xdr:to>
      <xdr:col>9</xdr:col>
      <xdr:colOff>250329</xdr:colOff>
      <xdr:row>58</xdr:row>
      <xdr:rowOff>236051</xdr:rowOff>
    </xdr:to>
    <xdr:pic>
      <xdr:nvPicPr>
        <xdr:cNvPr id="107" name="Graphic 37" descr="Tabla">
          <a:hlinkClick xmlns:r="http://schemas.openxmlformats.org/officeDocument/2006/relationships" r:id="rId58"/>
          <a:extLst>
            <a:ext uri="{FF2B5EF4-FFF2-40B4-BE49-F238E27FC236}">
              <a16:creationId xmlns:a16="http://schemas.microsoft.com/office/drawing/2014/main" id="{00000000-0008-0000-0300-00006B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427387" y="15454532"/>
          <a:ext cx="234000" cy="234000"/>
        </a:xfrm>
        <a:prstGeom prst="rect">
          <a:avLst/>
        </a:prstGeom>
      </xdr:spPr>
    </xdr:pic>
    <xdr:clientData/>
  </xdr:twoCellAnchor>
  <xdr:twoCellAnchor>
    <xdr:from>
      <xdr:col>8</xdr:col>
      <xdr:colOff>16329</xdr:colOff>
      <xdr:row>59</xdr:row>
      <xdr:rowOff>2051</xdr:rowOff>
    </xdr:from>
    <xdr:to>
      <xdr:col>8</xdr:col>
      <xdr:colOff>250329</xdr:colOff>
      <xdr:row>59</xdr:row>
      <xdr:rowOff>236051</xdr:rowOff>
    </xdr:to>
    <xdr:pic>
      <xdr:nvPicPr>
        <xdr:cNvPr id="95" name="Graphic 37" descr="Tabla">
          <a:hlinkClick xmlns:r="http://schemas.openxmlformats.org/officeDocument/2006/relationships" r:id="rId59"/>
          <a:extLst>
            <a:ext uri="{FF2B5EF4-FFF2-40B4-BE49-F238E27FC236}">
              <a16:creationId xmlns:a16="http://schemas.microsoft.com/office/drawing/2014/main" id="{00000000-0008-0000-0300-00005F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162025" y="10106834"/>
          <a:ext cx="234000" cy="234000"/>
        </a:xfrm>
        <a:prstGeom prst="rect">
          <a:avLst/>
        </a:prstGeom>
      </xdr:spPr>
    </xdr:pic>
    <xdr:clientData/>
  </xdr:twoCellAnchor>
  <xdr:twoCellAnchor>
    <xdr:from>
      <xdr:col>9</xdr:col>
      <xdr:colOff>16329</xdr:colOff>
      <xdr:row>59</xdr:row>
      <xdr:rowOff>2051</xdr:rowOff>
    </xdr:from>
    <xdr:to>
      <xdr:col>9</xdr:col>
      <xdr:colOff>250329</xdr:colOff>
      <xdr:row>59</xdr:row>
      <xdr:rowOff>236051</xdr:rowOff>
    </xdr:to>
    <xdr:pic>
      <xdr:nvPicPr>
        <xdr:cNvPr id="116" name="Graphic 37" descr="Tabla">
          <a:hlinkClick xmlns:r="http://schemas.openxmlformats.org/officeDocument/2006/relationships" r:id="rId60"/>
          <a:extLst>
            <a:ext uri="{FF2B5EF4-FFF2-40B4-BE49-F238E27FC236}">
              <a16:creationId xmlns:a16="http://schemas.microsoft.com/office/drawing/2014/main" id="{00000000-0008-0000-0300-000074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427068" y="10106834"/>
          <a:ext cx="234000" cy="234000"/>
        </a:xfrm>
        <a:prstGeom prst="rect">
          <a:avLst/>
        </a:prstGeom>
      </xdr:spPr>
    </xdr:pic>
    <xdr:clientData/>
  </xdr:twoCellAnchor>
  <xdr:twoCellAnchor>
    <xdr:from>
      <xdr:col>8</xdr:col>
      <xdr:colOff>16329</xdr:colOff>
      <xdr:row>67</xdr:row>
      <xdr:rowOff>2051</xdr:rowOff>
    </xdr:from>
    <xdr:to>
      <xdr:col>8</xdr:col>
      <xdr:colOff>250329</xdr:colOff>
      <xdr:row>67</xdr:row>
      <xdr:rowOff>236051</xdr:rowOff>
    </xdr:to>
    <xdr:pic>
      <xdr:nvPicPr>
        <xdr:cNvPr id="128" name="Graphic 37" descr="Tabla">
          <a:hlinkClick xmlns:r="http://schemas.openxmlformats.org/officeDocument/2006/relationships" r:id="rId61"/>
          <a:extLst>
            <a:ext uri="{FF2B5EF4-FFF2-40B4-BE49-F238E27FC236}">
              <a16:creationId xmlns:a16="http://schemas.microsoft.com/office/drawing/2014/main" id="{00000000-0008-0000-0300-000080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150429" y="10270001"/>
          <a:ext cx="234000" cy="234000"/>
        </a:xfrm>
        <a:prstGeom prst="rect">
          <a:avLst/>
        </a:prstGeom>
      </xdr:spPr>
    </xdr:pic>
    <xdr:clientData/>
  </xdr:twoCellAnchor>
  <xdr:twoCellAnchor>
    <xdr:from>
      <xdr:col>9</xdr:col>
      <xdr:colOff>16329</xdr:colOff>
      <xdr:row>67</xdr:row>
      <xdr:rowOff>2051</xdr:rowOff>
    </xdr:from>
    <xdr:to>
      <xdr:col>9</xdr:col>
      <xdr:colOff>250329</xdr:colOff>
      <xdr:row>67</xdr:row>
      <xdr:rowOff>236051</xdr:rowOff>
    </xdr:to>
    <xdr:pic>
      <xdr:nvPicPr>
        <xdr:cNvPr id="129" name="Graphic 37" descr="Tabla">
          <a:hlinkClick xmlns:r="http://schemas.openxmlformats.org/officeDocument/2006/relationships" r:id="rId62"/>
          <a:extLst>
            <a:ext uri="{FF2B5EF4-FFF2-40B4-BE49-F238E27FC236}">
              <a16:creationId xmlns:a16="http://schemas.microsoft.com/office/drawing/2014/main" id="{00000000-0008-0000-0300-000081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417129" y="10270001"/>
          <a:ext cx="234000" cy="234000"/>
        </a:xfrm>
        <a:prstGeom prst="rect">
          <a:avLst/>
        </a:prstGeom>
      </xdr:spPr>
    </xdr:pic>
    <xdr:clientData/>
  </xdr:twoCellAnchor>
  <xdr:twoCellAnchor>
    <xdr:from>
      <xdr:col>8</xdr:col>
      <xdr:colOff>16329</xdr:colOff>
      <xdr:row>90</xdr:row>
      <xdr:rowOff>2051</xdr:rowOff>
    </xdr:from>
    <xdr:to>
      <xdr:col>8</xdr:col>
      <xdr:colOff>250329</xdr:colOff>
      <xdr:row>90</xdr:row>
      <xdr:rowOff>236051</xdr:rowOff>
    </xdr:to>
    <xdr:pic>
      <xdr:nvPicPr>
        <xdr:cNvPr id="139" name="Graphic 37" descr="Tabla">
          <a:hlinkClick xmlns:r="http://schemas.openxmlformats.org/officeDocument/2006/relationships" r:id="rId63"/>
          <a:extLst>
            <a:ext uri="{FF2B5EF4-FFF2-40B4-BE49-F238E27FC236}">
              <a16:creationId xmlns:a16="http://schemas.microsoft.com/office/drawing/2014/main" id="{00000000-0008-0000-0300-00008B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150429" y="20680826"/>
          <a:ext cx="234000" cy="234000"/>
        </a:xfrm>
        <a:prstGeom prst="rect">
          <a:avLst/>
        </a:prstGeom>
      </xdr:spPr>
    </xdr:pic>
    <xdr:clientData/>
  </xdr:twoCellAnchor>
  <xdr:twoCellAnchor>
    <xdr:from>
      <xdr:col>9</xdr:col>
      <xdr:colOff>16329</xdr:colOff>
      <xdr:row>90</xdr:row>
      <xdr:rowOff>2051</xdr:rowOff>
    </xdr:from>
    <xdr:to>
      <xdr:col>9</xdr:col>
      <xdr:colOff>250329</xdr:colOff>
      <xdr:row>90</xdr:row>
      <xdr:rowOff>236051</xdr:rowOff>
    </xdr:to>
    <xdr:pic>
      <xdr:nvPicPr>
        <xdr:cNvPr id="140" name="Graphic 37" descr="Tabla">
          <a:hlinkClick xmlns:r="http://schemas.openxmlformats.org/officeDocument/2006/relationships" r:id="rId64"/>
          <a:extLst>
            <a:ext uri="{FF2B5EF4-FFF2-40B4-BE49-F238E27FC236}">
              <a16:creationId xmlns:a16="http://schemas.microsoft.com/office/drawing/2014/main" id="{00000000-0008-0000-0300-00008C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417129" y="20680826"/>
          <a:ext cx="234000" cy="234000"/>
        </a:xfrm>
        <a:prstGeom prst="rect">
          <a:avLst/>
        </a:prstGeom>
      </xdr:spPr>
    </xdr:pic>
    <xdr:clientData/>
  </xdr:twoCellAnchor>
  <xdr:twoCellAnchor>
    <xdr:from>
      <xdr:col>8</xdr:col>
      <xdr:colOff>16329</xdr:colOff>
      <xdr:row>91</xdr:row>
      <xdr:rowOff>2051</xdr:rowOff>
    </xdr:from>
    <xdr:to>
      <xdr:col>8</xdr:col>
      <xdr:colOff>250329</xdr:colOff>
      <xdr:row>91</xdr:row>
      <xdr:rowOff>236051</xdr:rowOff>
    </xdr:to>
    <xdr:pic>
      <xdr:nvPicPr>
        <xdr:cNvPr id="143" name="Graphic 37" descr="Tabla">
          <a:hlinkClick xmlns:r="http://schemas.openxmlformats.org/officeDocument/2006/relationships" r:id="rId65"/>
          <a:extLst>
            <a:ext uri="{FF2B5EF4-FFF2-40B4-BE49-F238E27FC236}">
              <a16:creationId xmlns:a16="http://schemas.microsoft.com/office/drawing/2014/main" id="{00000000-0008-0000-0300-00008F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150429" y="20680826"/>
          <a:ext cx="234000" cy="234000"/>
        </a:xfrm>
        <a:prstGeom prst="rect">
          <a:avLst/>
        </a:prstGeom>
      </xdr:spPr>
    </xdr:pic>
    <xdr:clientData/>
  </xdr:twoCellAnchor>
  <xdr:twoCellAnchor>
    <xdr:from>
      <xdr:col>9</xdr:col>
      <xdr:colOff>16329</xdr:colOff>
      <xdr:row>91</xdr:row>
      <xdr:rowOff>2051</xdr:rowOff>
    </xdr:from>
    <xdr:to>
      <xdr:col>9</xdr:col>
      <xdr:colOff>250329</xdr:colOff>
      <xdr:row>91</xdr:row>
      <xdr:rowOff>236051</xdr:rowOff>
    </xdr:to>
    <xdr:pic>
      <xdr:nvPicPr>
        <xdr:cNvPr id="144" name="Graphic 37" descr="Tabla">
          <a:hlinkClick xmlns:r="http://schemas.openxmlformats.org/officeDocument/2006/relationships" r:id="rId66"/>
          <a:extLst>
            <a:ext uri="{FF2B5EF4-FFF2-40B4-BE49-F238E27FC236}">
              <a16:creationId xmlns:a16="http://schemas.microsoft.com/office/drawing/2014/main" id="{00000000-0008-0000-0300-000090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417129" y="20680826"/>
          <a:ext cx="234000" cy="234000"/>
        </a:xfrm>
        <a:prstGeom prst="rect">
          <a:avLst/>
        </a:prstGeom>
      </xdr:spPr>
    </xdr:pic>
    <xdr:clientData/>
  </xdr:twoCellAnchor>
  <xdr:twoCellAnchor>
    <xdr:from>
      <xdr:col>7</xdr:col>
      <xdr:colOff>16329</xdr:colOff>
      <xdr:row>24</xdr:row>
      <xdr:rowOff>2051</xdr:rowOff>
    </xdr:from>
    <xdr:to>
      <xdr:col>7</xdr:col>
      <xdr:colOff>250329</xdr:colOff>
      <xdr:row>24</xdr:row>
      <xdr:rowOff>236051</xdr:rowOff>
    </xdr:to>
    <xdr:pic>
      <xdr:nvPicPr>
        <xdr:cNvPr id="156" name="Graphic 37" descr="Documento">
          <a:hlinkClick xmlns:r="http://schemas.openxmlformats.org/officeDocument/2006/relationships" r:id="rId67"/>
          <a:extLst>
            <a:ext uri="{FF2B5EF4-FFF2-40B4-BE49-F238E27FC236}">
              <a16:creationId xmlns:a16="http://schemas.microsoft.com/office/drawing/2014/main" id="{00000000-0008-0000-0300-00009C000000}"/>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 uri="{96DAC541-7B7A-43D3-8B79-37D633B846F1}">
              <asvg:svgBlip xmlns:asvg="http://schemas.microsoft.com/office/drawing/2016/SVG/main" xmlns="" r:embed="rId69"/>
            </a:ext>
          </a:extLst>
        </a:blip>
        <a:stretch>
          <a:fillRect/>
        </a:stretch>
      </xdr:blipFill>
      <xdr:spPr>
        <a:xfrm>
          <a:off x="6474279" y="4964576"/>
          <a:ext cx="234000" cy="234000"/>
        </a:xfrm>
        <a:prstGeom prst="rect">
          <a:avLst/>
        </a:prstGeom>
      </xdr:spPr>
    </xdr:pic>
    <xdr:clientData/>
  </xdr:twoCellAnchor>
  <xdr:twoCellAnchor>
    <xdr:from>
      <xdr:col>7</xdr:col>
      <xdr:colOff>16329</xdr:colOff>
      <xdr:row>25</xdr:row>
      <xdr:rowOff>2051</xdr:rowOff>
    </xdr:from>
    <xdr:to>
      <xdr:col>7</xdr:col>
      <xdr:colOff>250329</xdr:colOff>
      <xdr:row>25</xdr:row>
      <xdr:rowOff>236051</xdr:rowOff>
    </xdr:to>
    <xdr:pic>
      <xdr:nvPicPr>
        <xdr:cNvPr id="157" name="Graphic 37" descr="Documento">
          <a:hlinkClick xmlns:r="http://schemas.openxmlformats.org/officeDocument/2006/relationships" r:id="rId70"/>
          <a:extLst>
            <a:ext uri="{FF2B5EF4-FFF2-40B4-BE49-F238E27FC236}">
              <a16:creationId xmlns:a16="http://schemas.microsoft.com/office/drawing/2014/main" id="{00000000-0008-0000-0300-00009D000000}"/>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 uri="{96DAC541-7B7A-43D3-8B79-37D633B846F1}">
              <asvg:svgBlip xmlns:asvg="http://schemas.microsoft.com/office/drawing/2016/SVG/main" xmlns="" r:embed="rId69"/>
            </a:ext>
          </a:extLst>
        </a:blip>
        <a:stretch>
          <a:fillRect/>
        </a:stretch>
      </xdr:blipFill>
      <xdr:spPr>
        <a:xfrm>
          <a:off x="6474279" y="5202701"/>
          <a:ext cx="234000" cy="234000"/>
        </a:xfrm>
        <a:prstGeom prst="rect">
          <a:avLst/>
        </a:prstGeom>
      </xdr:spPr>
    </xdr:pic>
    <xdr:clientData/>
  </xdr:twoCellAnchor>
  <xdr:twoCellAnchor>
    <xdr:from>
      <xdr:col>7</xdr:col>
      <xdr:colOff>16329</xdr:colOff>
      <xdr:row>26</xdr:row>
      <xdr:rowOff>2051</xdr:rowOff>
    </xdr:from>
    <xdr:to>
      <xdr:col>7</xdr:col>
      <xdr:colOff>250329</xdr:colOff>
      <xdr:row>26</xdr:row>
      <xdr:rowOff>236051</xdr:rowOff>
    </xdr:to>
    <xdr:pic>
      <xdr:nvPicPr>
        <xdr:cNvPr id="158" name="Graphic 37" descr="Documento">
          <a:hlinkClick xmlns:r="http://schemas.openxmlformats.org/officeDocument/2006/relationships" r:id="rId71"/>
          <a:extLst>
            <a:ext uri="{FF2B5EF4-FFF2-40B4-BE49-F238E27FC236}">
              <a16:creationId xmlns:a16="http://schemas.microsoft.com/office/drawing/2014/main" id="{00000000-0008-0000-0300-00009E000000}"/>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 uri="{96DAC541-7B7A-43D3-8B79-37D633B846F1}">
              <asvg:svgBlip xmlns:asvg="http://schemas.microsoft.com/office/drawing/2016/SVG/main" xmlns="" r:embed="rId69"/>
            </a:ext>
          </a:extLst>
        </a:blip>
        <a:stretch>
          <a:fillRect/>
        </a:stretch>
      </xdr:blipFill>
      <xdr:spPr>
        <a:xfrm>
          <a:off x="6474279" y="5440826"/>
          <a:ext cx="234000" cy="234000"/>
        </a:xfrm>
        <a:prstGeom prst="rect">
          <a:avLst/>
        </a:prstGeom>
      </xdr:spPr>
    </xdr:pic>
    <xdr:clientData/>
  </xdr:twoCellAnchor>
  <xdr:twoCellAnchor>
    <xdr:from>
      <xdr:col>7</xdr:col>
      <xdr:colOff>16329</xdr:colOff>
      <xdr:row>29</xdr:row>
      <xdr:rowOff>2051</xdr:rowOff>
    </xdr:from>
    <xdr:to>
      <xdr:col>7</xdr:col>
      <xdr:colOff>250329</xdr:colOff>
      <xdr:row>29</xdr:row>
      <xdr:rowOff>236051</xdr:rowOff>
    </xdr:to>
    <xdr:pic>
      <xdr:nvPicPr>
        <xdr:cNvPr id="165" name="Graphic 37" descr="Documento">
          <a:hlinkClick xmlns:r="http://schemas.openxmlformats.org/officeDocument/2006/relationships" r:id="rId72"/>
          <a:extLst>
            <a:ext uri="{FF2B5EF4-FFF2-40B4-BE49-F238E27FC236}">
              <a16:creationId xmlns:a16="http://schemas.microsoft.com/office/drawing/2014/main" id="{00000000-0008-0000-0300-0000A5000000}"/>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 uri="{96DAC541-7B7A-43D3-8B79-37D633B846F1}">
              <asvg:svgBlip xmlns:asvg="http://schemas.microsoft.com/office/drawing/2016/SVG/main" xmlns="" r:embed="rId69"/>
            </a:ext>
          </a:extLst>
        </a:blip>
        <a:stretch>
          <a:fillRect/>
        </a:stretch>
      </xdr:blipFill>
      <xdr:spPr>
        <a:xfrm>
          <a:off x="6474279" y="6155201"/>
          <a:ext cx="234000" cy="234000"/>
        </a:xfrm>
        <a:prstGeom prst="rect">
          <a:avLst/>
        </a:prstGeom>
      </xdr:spPr>
    </xdr:pic>
    <xdr:clientData/>
  </xdr:twoCellAnchor>
  <xdr:twoCellAnchor>
    <xdr:from>
      <xdr:col>9</xdr:col>
      <xdr:colOff>16329</xdr:colOff>
      <xdr:row>27</xdr:row>
      <xdr:rowOff>2051</xdr:rowOff>
    </xdr:from>
    <xdr:to>
      <xdr:col>9</xdr:col>
      <xdr:colOff>250329</xdr:colOff>
      <xdr:row>27</xdr:row>
      <xdr:rowOff>236051</xdr:rowOff>
    </xdr:to>
    <xdr:pic>
      <xdr:nvPicPr>
        <xdr:cNvPr id="166" name="Graphic 37" descr="Jerarquía">
          <a:hlinkClick xmlns:r="http://schemas.openxmlformats.org/officeDocument/2006/relationships" r:id="rId73"/>
          <a:extLst>
            <a:ext uri="{FF2B5EF4-FFF2-40B4-BE49-F238E27FC236}">
              <a16:creationId xmlns:a16="http://schemas.microsoft.com/office/drawing/2014/main" id="{00000000-0008-0000-0300-0000A6000000}"/>
            </a:ext>
          </a:extLst>
        </xdr:cNvPr>
        <xdr:cNvPicPr>
          <a:picLocks noChangeAspect="1"/>
        </xdr:cNvPicPr>
      </xdr:nvPicPr>
      <xdr:blipFill>
        <a:blip xmlns:r="http://schemas.openxmlformats.org/officeDocument/2006/relationships" r:embed="rId74" cstate="email">
          <a:extLst>
            <a:ext uri="{28A0092B-C50C-407E-A947-70E740481C1C}">
              <a14:useLocalDpi xmlns:a14="http://schemas.microsoft.com/office/drawing/2010/main"/>
            </a:ext>
            <a:ext uri="{96DAC541-7B7A-43D3-8B79-37D633B846F1}">
              <asvg:svgBlip xmlns:asvg="http://schemas.microsoft.com/office/drawing/2016/SVG/main" xmlns="" r:embed="rId75"/>
            </a:ext>
          </a:extLst>
        </a:blip>
        <a:stretch>
          <a:fillRect/>
        </a:stretch>
      </xdr:blipFill>
      <xdr:spPr>
        <a:xfrm>
          <a:off x="6207579" y="5707526"/>
          <a:ext cx="234000" cy="234000"/>
        </a:xfrm>
        <a:prstGeom prst="rect">
          <a:avLst/>
        </a:prstGeom>
      </xdr:spPr>
    </xdr:pic>
    <xdr:clientData/>
  </xdr:twoCellAnchor>
  <xdr:twoCellAnchor>
    <xdr:from>
      <xdr:col>9</xdr:col>
      <xdr:colOff>16329</xdr:colOff>
      <xdr:row>28</xdr:row>
      <xdr:rowOff>2051</xdr:rowOff>
    </xdr:from>
    <xdr:to>
      <xdr:col>9</xdr:col>
      <xdr:colOff>250329</xdr:colOff>
      <xdr:row>28</xdr:row>
      <xdr:rowOff>236051</xdr:rowOff>
    </xdr:to>
    <xdr:pic>
      <xdr:nvPicPr>
        <xdr:cNvPr id="167" name="Graphic 37" descr="Jerarquía">
          <a:hlinkClick xmlns:r="http://schemas.openxmlformats.org/officeDocument/2006/relationships" r:id="rId76"/>
          <a:extLst>
            <a:ext uri="{FF2B5EF4-FFF2-40B4-BE49-F238E27FC236}">
              <a16:creationId xmlns:a16="http://schemas.microsoft.com/office/drawing/2014/main" id="{00000000-0008-0000-0300-0000A7000000}"/>
            </a:ext>
          </a:extLst>
        </xdr:cNvPr>
        <xdr:cNvPicPr>
          <a:picLocks noChangeAspect="1"/>
        </xdr:cNvPicPr>
      </xdr:nvPicPr>
      <xdr:blipFill>
        <a:blip xmlns:r="http://schemas.openxmlformats.org/officeDocument/2006/relationships" r:embed="rId74" cstate="email">
          <a:extLst>
            <a:ext uri="{28A0092B-C50C-407E-A947-70E740481C1C}">
              <a14:useLocalDpi xmlns:a14="http://schemas.microsoft.com/office/drawing/2010/main"/>
            </a:ext>
            <a:ext uri="{96DAC541-7B7A-43D3-8B79-37D633B846F1}">
              <asvg:svgBlip xmlns:asvg="http://schemas.microsoft.com/office/drawing/2016/SVG/main" xmlns="" r:embed="rId75"/>
            </a:ext>
          </a:extLst>
        </a:blip>
        <a:stretch>
          <a:fillRect/>
        </a:stretch>
      </xdr:blipFill>
      <xdr:spPr>
        <a:xfrm>
          <a:off x="6207579" y="5945651"/>
          <a:ext cx="234000" cy="234000"/>
        </a:xfrm>
        <a:prstGeom prst="rect">
          <a:avLst/>
        </a:prstGeom>
      </xdr:spPr>
    </xdr:pic>
    <xdr:clientData/>
  </xdr:twoCellAnchor>
  <xdr:twoCellAnchor>
    <xdr:from>
      <xdr:col>8</xdr:col>
      <xdr:colOff>16329</xdr:colOff>
      <xdr:row>30</xdr:row>
      <xdr:rowOff>2051</xdr:rowOff>
    </xdr:from>
    <xdr:to>
      <xdr:col>8</xdr:col>
      <xdr:colOff>250329</xdr:colOff>
      <xdr:row>30</xdr:row>
      <xdr:rowOff>236051</xdr:rowOff>
    </xdr:to>
    <xdr:pic>
      <xdr:nvPicPr>
        <xdr:cNvPr id="168" name="Graphic 37" descr="Tabla">
          <a:hlinkClick xmlns:r="http://schemas.openxmlformats.org/officeDocument/2006/relationships" r:id="rId77"/>
          <a:extLst>
            <a:ext uri="{FF2B5EF4-FFF2-40B4-BE49-F238E27FC236}">
              <a16:creationId xmlns:a16="http://schemas.microsoft.com/office/drawing/2014/main" id="{00000000-0008-0000-0300-0000A8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74179" y="12841751"/>
          <a:ext cx="234000" cy="234000"/>
        </a:xfrm>
        <a:prstGeom prst="rect">
          <a:avLst/>
        </a:prstGeom>
      </xdr:spPr>
    </xdr:pic>
    <xdr:clientData/>
  </xdr:twoCellAnchor>
  <xdr:twoCellAnchor>
    <xdr:from>
      <xdr:col>8</xdr:col>
      <xdr:colOff>16329</xdr:colOff>
      <xdr:row>31</xdr:row>
      <xdr:rowOff>2051</xdr:rowOff>
    </xdr:from>
    <xdr:to>
      <xdr:col>8</xdr:col>
      <xdr:colOff>250329</xdr:colOff>
      <xdr:row>31</xdr:row>
      <xdr:rowOff>236051</xdr:rowOff>
    </xdr:to>
    <xdr:pic>
      <xdr:nvPicPr>
        <xdr:cNvPr id="169" name="Graphic 37" descr="Tabla">
          <a:hlinkClick xmlns:r="http://schemas.openxmlformats.org/officeDocument/2006/relationships" r:id="rId78"/>
          <a:extLst>
            <a:ext uri="{FF2B5EF4-FFF2-40B4-BE49-F238E27FC236}">
              <a16:creationId xmlns:a16="http://schemas.microsoft.com/office/drawing/2014/main" id="{00000000-0008-0000-0300-0000A9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74179" y="12841751"/>
          <a:ext cx="234000" cy="234000"/>
        </a:xfrm>
        <a:prstGeom prst="rect">
          <a:avLst/>
        </a:prstGeom>
      </xdr:spPr>
    </xdr:pic>
    <xdr:clientData/>
  </xdr:twoCellAnchor>
  <xdr:twoCellAnchor>
    <xdr:from>
      <xdr:col>8</xdr:col>
      <xdr:colOff>16329</xdr:colOff>
      <xdr:row>32</xdr:row>
      <xdr:rowOff>2051</xdr:rowOff>
    </xdr:from>
    <xdr:to>
      <xdr:col>8</xdr:col>
      <xdr:colOff>250329</xdr:colOff>
      <xdr:row>32</xdr:row>
      <xdr:rowOff>236051</xdr:rowOff>
    </xdr:to>
    <xdr:pic>
      <xdr:nvPicPr>
        <xdr:cNvPr id="170" name="Graphic 37" descr="Tabla">
          <a:hlinkClick xmlns:r="http://schemas.openxmlformats.org/officeDocument/2006/relationships" r:id="rId79"/>
          <a:extLst>
            <a:ext uri="{FF2B5EF4-FFF2-40B4-BE49-F238E27FC236}">
              <a16:creationId xmlns:a16="http://schemas.microsoft.com/office/drawing/2014/main" id="{00000000-0008-0000-0300-0000AA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74179" y="12841751"/>
          <a:ext cx="234000" cy="234000"/>
        </a:xfrm>
        <a:prstGeom prst="rect">
          <a:avLst/>
        </a:prstGeom>
      </xdr:spPr>
    </xdr:pic>
    <xdr:clientData/>
  </xdr:twoCellAnchor>
  <xdr:twoCellAnchor>
    <xdr:from>
      <xdr:col>8</xdr:col>
      <xdr:colOff>16329</xdr:colOff>
      <xdr:row>33</xdr:row>
      <xdr:rowOff>2051</xdr:rowOff>
    </xdr:from>
    <xdr:to>
      <xdr:col>8</xdr:col>
      <xdr:colOff>250329</xdr:colOff>
      <xdr:row>33</xdr:row>
      <xdr:rowOff>236051</xdr:rowOff>
    </xdr:to>
    <xdr:pic>
      <xdr:nvPicPr>
        <xdr:cNvPr id="171" name="Graphic 37" descr="Tabla">
          <a:hlinkClick xmlns:r="http://schemas.openxmlformats.org/officeDocument/2006/relationships" r:id="rId80"/>
          <a:extLst>
            <a:ext uri="{FF2B5EF4-FFF2-40B4-BE49-F238E27FC236}">
              <a16:creationId xmlns:a16="http://schemas.microsoft.com/office/drawing/2014/main" id="{00000000-0008-0000-0300-0000AB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74179" y="12841751"/>
          <a:ext cx="234000" cy="234000"/>
        </a:xfrm>
        <a:prstGeom prst="rect">
          <a:avLst/>
        </a:prstGeom>
      </xdr:spPr>
    </xdr:pic>
    <xdr:clientData/>
  </xdr:twoCellAnchor>
  <xdr:twoCellAnchor>
    <xdr:from>
      <xdr:col>8</xdr:col>
      <xdr:colOff>16329</xdr:colOff>
      <xdr:row>34</xdr:row>
      <xdr:rowOff>2051</xdr:rowOff>
    </xdr:from>
    <xdr:to>
      <xdr:col>8</xdr:col>
      <xdr:colOff>250329</xdr:colOff>
      <xdr:row>34</xdr:row>
      <xdr:rowOff>236051</xdr:rowOff>
    </xdr:to>
    <xdr:pic>
      <xdr:nvPicPr>
        <xdr:cNvPr id="172" name="Graphic 37" descr="Tabla">
          <a:hlinkClick xmlns:r="http://schemas.openxmlformats.org/officeDocument/2006/relationships" r:id="rId81"/>
          <a:extLst>
            <a:ext uri="{FF2B5EF4-FFF2-40B4-BE49-F238E27FC236}">
              <a16:creationId xmlns:a16="http://schemas.microsoft.com/office/drawing/2014/main" id="{00000000-0008-0000-0300-0000AC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74179" y="12841751"/>
          <a:ext cx="234000" cy="234000"/>
        </a:xfrm>
        <a:prstGeom prst="rect">
          <a:avLst/>
        </a:prstGeom>
      </xdr:spPr>
    </xdr:pic>
    <xdr:clientData/>
  </xdr:twoCellAnchor>
  <xdr:twoCellAnchor>
    <xdr:from>
      <xdr:col>8</xdr:col>
      <xdr:colOff>16329</xdr:colOff>
      <xdr:row>35</xdr:row>
      <xdr:rowOff>2051</xdr:rowOff>
    </xdr:from>
    <xdr:to>
      <xdr:col>8</xdr:col>
      <xdr:colOff>250329</xdr:colOff>
      <xdr:row>35</xdr:row>
      <xdr:rowOff>236051</xdr:rowOff>
    </xdr:to>
    <xdr:pic>
      <xdr:nvPicPr>
        <xdr:cNvPr id="174" name="Graphic 37" descr="Tabla">
          <a:hlinkClick xmlns:r="http://schemas.openxmlformats.org/officeDocument/2006/relationships" r:id="rId82"/>
          <a:extLst>
            <a:ext uri="{FF2B5EF4-FFF2-40B4-BE49-F238E27FC236}">
              <a16:creationId xmlns:a16="http://schemas.microsoft.com/office/drawing/2014/main" id="{00000000-0008-0000-0300-0000AE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74179" y="12841751"/>
          <a:ext cx="234000" cy="234000"/>
        </a:xfrm>
        <a:prstGeom prst="rect">
          <a:avLst/>
        </a:prstGeom>
      </xdr:spPr>
    </xdr:pic>
    <xdr:clientData/>
  </xdr:twoCellAnchor>
  <xdr:twoCellAnchor>
    <xdr:from>
      <xdr:col>8</xdr:col>
      <xdr:colOff>16329</xdr:colOff>
      <xdr:row>36</xdr:row>
      <xdr:rowOff>2051</xdr:rowOff>
    </xdr:from>
    <xdr:to>
      <xdr:col>8</xdr:col>
      <xdr:colOff>250329</xdr:colOff>
      <xdr:row>36</xdr:row>
      <xdr:rowOff>236051</xdr:rowOff>
    </xdr:to>
    <xdr:pic>
      <xdr:nvPicPr>
        <xdr:cNvPr id="175" name="Graphic 37" descr="Tabla">
          <a:hlinkClick xmlns:r="http://schemas.openxmlformats.org/officeDocument/2006/relationships" r:id="rId83"/>
          <a:extLst>
            <a:ext uri="{FF2B5EF4-FFF2-40B4-BE49-F238E27FC236}">
              <a16:creationId xmlns:a16="http://schemas.microsoft.com/office/drawing/2014/main" id="{00000000-0008-0000-0300-0000AF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74179" y="12841751"/>
          <a:ext cx="234000" cy="234000"/>
        </a:xfrm>
        <a:prstGeom prst="rect">
          <a:avLst/>
        </a:prstGeom>
      </xdr:spPr>
    </xdr:pic>
    <xdr:clientData/>
  </xdr:twoCellAnchor>
  <xdr:twoCellAnchor>
    <xdr:from>
      <xdr:col>8</xdr:col>
      <xdr:colOff>16329</xdr:colOff>
      <xdr:row>38</xdr:row>
      <xdr:rowOff>2051</xdr:rowOff>
    </xdr:from>
    <xdr:to>
      <xdr:col>8</xdr:col>
      <xdr:colOff>250329</xdr:colOff>
      <xdr:row>38</xdr:row>
      <xdr:rowOff>236051</xdr:rowOff>
    </xdr:to>
    <xdr:pic>
      <xdr:nvPicPr>
        <xdr:cNvPr id="176" name="Graphic 37" descr="Tabla">
          <a:hlinkClick xmlns:r="http://schemas.openxmlformats.org/officeDocument/2006/relationships" r:id="rId84"/>
          <a:extLst>
            <a:ext uri="{FF2B5EF4-FFF2-40B4-BE49-F238E27FC236}">
              <a16:creationId xmlns:a16="http://schemas.microsoft.com/office/drawing/2014/main" id="{00000000-0008-0000-0300-0000B0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74179" y="12841751"/>
          <a:ext cx="234000" cy="234000"/>
        </a:xfrm>
        <a:prstGeom prst="rect">
          <a:avLst/>
        </a:prstGeom>
      </xdr:spPr>
    </xdr:pic>
    <xdr:clientData/>
  </xdr:twoCellAnchor>
  <xdr:twoCellAnchor>
    <xdr:from>
      <xdr:col>8</xdr:col>
      <xdr:colOff>16329</xdr:colOff>
      <xdr:row>39</xdr:row>
      <xdr:rowOff>2051</xdr:rowOff>
    </xdr:from>
    <xdr:to>
      <xdr:col>8</xdr:col>
      <xdr:colOff>250329</xdr:colOff>
      <xdr:row>39</xdr:row>
      <xdr:rowOff>236051</xdr:rowOff>
    </xdr:to>
    <xdr:pic>
      <xdr:nvPicPr>
        <xdr:cNvPr id="177" name="Graphic 37" descr="Tabla">
          <a:hlinkClick xmlns:r="http://schemas.openxmlformats.org/officeDocument/2006/relationships" r:id="rId85"/>
          <a:extLst>
            <a:ext uri="{FF2B5EF4-FFF2-40B4-BE49-F238E27FC236}">
              <a16:creationId xmlns:a16="http://schemas.microsoft.com/office/drawing/2014/main" id="{00000000-0008-0000-0300-0000B1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74179" y="12841751"/>
          <a:ext cx="234000" cy="234000"/>
        </a:xfrm>
        <a:prstGeom prst="rect">
          <a:avLst/>
        </a:prstGeom>
      </xdr:spPr>
    </xdr:pic>
    <xdr:clientData/>
  </xdr:twoCellAnchor>
  <xdr:twoCellAnchor>
    <xdr:from>
      <xdr:col>8</xdr:col>
      <xdr:colOff>16329</xdr:colOff>
      <xdr:row>40</xdr:row>
      <xdr:rowOff>2051</xdr:rowOff>
    </xdr:from>
    <xdr:to>
      <xdr:col>8</xdr:col>
      <xdr:colOff>250329</xdr:colOff>
      <xdr:row>40</xdr:row>
      <xdr:rowOff>236051</xdr:rowOff>
    </xdr:to>
    <xdr:pic>
      <xdr:nvPicPr>
        <xdr:cNvPr id="178" name="Graphic 37" descr="Tabla">
          <a:hlinkClick xmlns:r="http://schemas.openxmlformats.org/officeDocument/2006/relationships" r:id="rId86"/>
          <a:extLst>
            <a:ext uri="{FF2B5EF4-FFF2-40B4-BE49-F238E27FC236}">
              <a16:creationId xmlns:a16="http://schemas.microsoft.com/office/drawing/2014/main" id="{00000000-0008-0000-0300-0000B2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74179" y="12841751"/>
          <a:ext cx="234000" cy="234000"/>
        </a:xfrm>
        <a:prstGeom prst="rect">
          <a:avLst/>
        </a:prstGeom>
      </xdr:spPr>
    </xdr:pic>
    <xdr:clientData/>
  </xdr:twoCellAnchor>
  <xdr:twoCellAnchor>
    <xdr:from>
      <xdr:col>8</xdr:col>
      <xdr:colOff>16329</xdr:colOff>
      <xdr:row>41</xdr:row>
      <xdr:rowOff>2051</xdr:rowOff>
    </xdr:from>
    <xdr:to>
      <xdr:col>8</xdr:col>
      <xdr:colOff>250329</xdr:colOff>
      <xdr:row>41</xdr:row>
      <xdr:rowOff>236051</xdr:rowOff>
    </xdr:to>
    <xdr:pic>
      <xdr:nvPicPr>
        <xdr:cNvPr id="179" name="Graphic 37" descr="Tabla">
          <a:hlinkClick xmlns:r="http://schemas.openxmlformats.org/officeDocument/2006/relationships" r:id="rId87"/>
          <a:extLst>
            <a:ext uri="{FF2B5EF4-FFF2-40B4-BE49-F238E27FC236}">
              <a16:creationId xmlns:a16="http://schemas.microsoft.com/office/drawing/2014/main" id="{00000000-0008-0000-0300-0000B3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74179" y="12841751"/>
          <a:ext cx="234000" cy="234000"/>
        </a:xfrm>
        <a:prstGeom prst="rect">
          <a:avLst/>
        </a:prstGeom>
      </xdr:spPr>
    </xdr:pic>
    <xdr:clientData/>
  </xdr:twoCellAnchor>
  <xdr:twoCellAnchor>
    <xdr:from>
      <xdr:col>8</xdr:col>
      <xdr:colOff>16329</xdr:colOff>
      <xdr:row>42</xdr:row>
      <xdr:rowOff>2051</xdr:rowOff>
    </xdr:from>
    <xdr:to>
      <xdr:col>8</xdr:col>
      <xdr:colOff>250329</xdr:colOff>
      <xdr:row>42</xdr:row>
      <xdr:rowOff>236051</xdr:rowOff>
    </xdr:to>
    <xdr:pic>
      <xdr:nvPicPr>
        <xdr:cNvPr id="180" name="Graphic 37" descr="Tabla">
          <a:hlinkClick xmlns:r="http://schemas.openxmlformats.org/officeDocument/2006/relationships" r:id="rId88"/>
          <a:extLst>
            <a:ext uri="{FF2B5EF4-FFF2-40B4-BE49-F238E27FC236}">
              <a16:creationId xmlns:a16="http://schemas.microsoft.com/office/drawing/2014/main" id="{00000000-0008-0000-0300-0000B4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74179" y="12841751"/>
          <a:ext cx="234000" cy="234000"/>
        </a:xfrm>
        <a:prstGeom prst="rect">
          <a:avLst/>
        </a:prstGeom>
      </xdr:spPr>
    </xdr:pic>
    <xdr:clientData/>
  </xdr:twoCellAnchor>
  <xdr:twoCellAnchor>
    <xdr:from>
      <xdr:col>8</xdr:col>
      <xdr:colOff>16329</xdr:colOff>
      <xdr:row>43</xdr:row>
      <xdr:rowOff>2051</xdr:rowOff>
    </xdr:from>
    <xdr:to>
      <xdr:col>8</xdr:col>
      <xdr:colOff>250329</xdr:colOff>
      <xdr:row>43</xdr:row>
      <xdr:rowOff>236051</xdr:rowOff>
    </xdr:to>
    <xdr:pic>
      <xdr:nvPicPr>
        <xdr:cNvPr id="181" name="Graphic 37" descr="Tabla">
          <a:hlinkClick xmlns:r="http://schemas.openxmlformats.org/officeDocument/2006/relationships" r:id="rId89"/>
          <a:extLst>
            <a:ext uri="{FF2B5EF4-FFF2-40B4-BE49-F238E27FC236}">
              <a16:creationId xmlns:a16="http://schemas.microsoft.com/office/drawing/2014/main" id="{00000000-0008-0000-0300-0000B5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74179" y="12841751"/>
          <a:ext cx="234000" cy="234000"/>
        </a:xfrm>
        <a:prstGeom prst="rect">
          <a:avLst/>
        </a:prstGeom>
      </xdr:spPr>
    </xdr:pic>
    <xdr:clientData/>
  </xdr:twoCellAnchor>
  <xdr:twoCellAnchor>
    <xdr:from>
      <xdr:col>8</xdr:col>
      <xdr:colOff>16329</xdr:colOff>
      <xdr:row>47</xdr:row>
      <xdr:rowOff>2051</xdr:rowOff>
    </xdr:from>
    <xdr:to>
      <xdr:col>8</xdr:col>
      <xdr:colOff>250329</xdr:colOff>
      <xdr:row>47</xdr:row>
      <xdr:rowOff>236051</xdr:rowOff>
    </xdr:to>
    <xdr:pic>
      <xdr:nvPicPr>
        <xdr:cNvPr id="182" name="Graphic 37" descr="Tabla">
          <a:hlinkClick xmlns:r="http://schemas.openxmlformats.org/officeDocument/2006/relationships" r:id="rId90"/>
          <a:extLst>
            <a:ext uri="{FF2B5EF4-FFF2-40B4-BE49-F238E27FC236}">
              <a16:creationId xmlns:a16="http://schemas.microsoft.com/office/drawing/2014/main" id="{00000000-0008-0000-0300-0000B6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74179" y="8565026"/>
          <a:ext cx="234000" cy="234000"/>
        </a:xfrm>
        <a:prstGeom prst="rect">
          <a:avLst/>
        </a:prstGeom>
      </xdr:spPr>
    </xdr:pic>
    <xdr:clientData/>
  </xdr:twoCellAnchor>
  <xdr:twoCellAnchor>
    <xdr:from>
      <xdr:col>8</xdr:col>
      <xdr:colOff>16329</xdr:colOff>
      <xdr:row>48</xdr:row>
      <xdr:rowOff>2051</xdr:rowOff>
    </xdr:from>
    <xdr:to>
      <xdr:col>8</xdr:col>
      <xdr:colOff>250329</xdr:colOff>
      <xdr:row>48</xdr:row>
      <xdr:rowOff>236051</xdr:rowOff>
    </xdr:to>
    <xdr:pic>
      <xdr:nvPicPr>
        <xdr:cNvPr id="184" name="Graphic 37" descr="Tabla">
          <a:hlinkClick xmlns:r="http://schemas.openxmlformats.org/officeDocument/2006/relationships" r:id="rId91"/>
          <a:extLst>
            <a:ext uri="{FF2B5EF4-FFF2-40B4-BE49-F238E27FC236}">
              <a16:creationId xmlns:a16="http://schemas.microsoft.com/office/drawing/2014/main" id="{00000000-0008-0000-0300-0000B8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74179" y="9041276"/>
          <a:ext cx="234000" cy="234000"/>
        </a:xfrm>
        <a:prstGeom prst="rect">
          <a:avLst/>
        </a:prstGeom>
      </xdr:spPr>
    </xdr:pic>
    <xdr:clientData/>
  </xdr:twoCellAnchor>
  <xdr:twoCellAnchor>
    <xdr:from>
      <xdr:col>8</xdr:col>
      <xdr:colOff>16329</xdr:colOff>
      <xdr:row>51</xdr:row>
      <xdr:rowOff>2051</xdr:rowOff>
    </xdr:from>
    <xdr:to>
      <xdr:col>8</xdr:col>
      <xdr:colOff>250329</xdr:colOff>
      <xdr:row>51</xdr:row>
      <xdr:rowOff>236051</xdr:rowOff>
    </xdr:to>
    <xdr:pic>
      <xdr:nvPicPr>
        <xdr:cNvPr id="185" name="Graphic 37" descr="Tabla">
          <a:hlinkClick xmlns:r="http://schemas.openxmlformats.org/officeDocument/2006/relationships" r:id="rId92"/>
          <a:extLst>
            <a:ext uri="{FF2B5EF4-FFF2-40B4-BE49-F238E27FC236}">
              <a16:creationId xmlns:a16="http://schemas.microsoft.com/office/drawing/2014/main" id="{00000000-0008-0000-0300-0000B9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74179" y="9279401"/>
          <a:ext cx="234000" cy="234000"/>
        </a:xfrm>
        <a:prstGeom prst="rect">
          <a:avLst/>
        </a:prstGeom>
      </xdr:spPr>
    </xdr:pic>
    <xdr:clientData/>
  </xdr:twoCellAnchor>
  <xdr:twoCellAnchor>
    <xdr:from>
      <xdr:col>8</xdr:col>
      <xdr:colOff>16329</xdr:colOff>
      <xdr:row>52</xdr:row>
      <xdr:rowOff>2051</xdr:rowOff>
    </xdr:from>
    <xdr:to>
      <xdr:col>8</xdr:col>
      <xdr:colOff>250329</xdr:colOff>
      <xdr:row>52</xdr:row>
      <xdr:rowOff>236051</xdr:rowOff>
    </xdr:to>
    <xdr:pic>
      <xdr:nvPicPr>
        <xdr:cNvPr id="186" name="Graphic 37" descr="Tabla">
          <a:hlinkClick xmlns:r="http://schemas.openxmlformats.org/officeDocument/2006/relationships" r:id="rId93"/>
          <a:extLst>
            <a:ext uri="{FF2B5EF4-FFF2-40B4-BE49-F238E27FC236}">
              <a16:creationId xmlns:a16="http://schemas.microsoft.com/office/drawing/2014/main" id="{00000000-0008-0000-0300-0000BA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7007679" y="10698626"/>
          <a:ext cx="234000" cy="234000"/>
        </a:xfrm>
        <a:prstGeom prst="rect">
          <a:avLst/>
        </a:prstGeom>
      </xdr:spPr>
    </xdr:pic>
    <xdr:clientData/>
  </xdr:twoCellAnchor>
  <xdr:twoCellAnchor>
    <xdr:from>
      <xdr:col>8</xdr:col>
      <xdr:colOff>16329</xdr:colOff>
      <xdr:row>53</xdr:row>
      <xdr:rowOff>2051</xdr:rowOff>
    </xdr:from>
    <xdr:to>
      <xdr:col>8</xdr:col>
      <xdr:colOff>250329</xdr:colOff>
      <xdr:row>53</xdr:row>
      <xdr:rowOff>236051</xdr:rowOff>
    </xdr:to>
    <xdr:pic>
      <xdr:nvPicPr>
        <xdr:cNvPr id="187" name="Graphic 37" descr="Tabla">
          <a:hlinkClick xmlns:r="http://schemas.openxmlformats.org/officeDocument/2006/relationships" r:id="rId88"/>
          <a:extLst>
            <a:ext uri="{FF2B5EF4-FFF2-40B4-BE49-F238E27FC236}">
              <a16:creationId xmlns:a16="http://schemas.microsoft.com/office/drawing/2014/main" id="{00000000-0008-0000-0300-0000BB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7007679" y="10698626"/>
          <a:ext cx="234000" cy="234000"/>
        </a:xfrm>
        <a:prstGeom prst="rect">
          <a:avLst/>
        </a:prstGeom>
      </xdr:spPr>
    </xdr:pic>
    <xdr:clientData/>
  </xdr:twoCellAnchor>
  <xdr:twoCellAnchor>
    <xdr:from>
      <xdr:col>8</xdr:col>
      <xdr:colOff>16329</xdr:colOff>
      <xdr:row>54</xdr:row>
      <xdr:rowOff>2051</xdr:rowOff>
    </xdr:from>
    <xdr:to>
      <xdr:col>8</xdr:col>
      <xdr:colOff>250329</xdr:colOff>
      <xdr:row>54</xdr:row>
      <xdr:rowOff>236051</xdr:rowOff>
    </xdr:to>
    <xdr:pic>
      <xdr:nvPicPr>
        <xdr:cNvPr id="188" name="Graphic 37" descr="Tabla">
          <a:hlinkClick xmlns:r="http://schemas.openxmlformats.org/officeDocument/2006/relationships" r:id="rId89"/>
          <a:extLst>
            <a:ext uri="{FF2B5EF4-FFF2-40B4-BE49-F238E27FC236}">
              <a16:creationId xmlns:a16="http://schemas.microsoft.com/office/drawing/2014/main" id="{00000000-0008-0000-0300-0000BC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7007679" y="10698626"/>
          <a:ext cx="234000" cy="234000"/>
        </a:xfrm>
        <a:prstGeom prst="rect">
          <a:avLst/>
        </a:prstGeom>
      </xdr:spPr>
    </xdr:pic>
    <xdr:clientData/>
  </xdr:twoCellAnchor>
  <xdr:twoCellAnchor>
    <xdr:from>
      <xdr:col>8</xdr:col>
      <xdr:colOff>16329</xdr:colOff>
      <xdr:row>55</xdr:row>
      <xdr:rowOff>2051</xdr:rowOff>
    </xdr:from>
    <xdr:to>
      <xdr:col>8</xdr:col>
      <xdr:colOff>250329</xdr:colOff>
      <xdr:row>55</xdr:row>
      <xdr:rowOff>236051</xdr:rowOff>
    </xdr:to>
    <xdr:pic>
      <xdr:nvPicPr>
        <xdr:cNvPr id="189" name="Graphic 37" descr="Tabla">
          <a:hlinkClick xmlns:r="http://schemas.openxmlformats.org/officeDocument/2006/relationships" r:id="rId94"/>
          <a:extLst>
            <a:ext uri="{FF2B5EF4-FFF2-40B4-BE49-F238E27FC236}">
              <a16:creationId xmlns:a16="http://schemas.microsoft.com/office/drawing/2014/main" id="{00000000-0008-0000-0300-0000BD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7007679" y="10698626"/>
          <a:ext cx="234000" cy="234000"/>
        </a:xfrm>
        <a:prstGeom prst="rect">
          <a:avLst/>
        </a:prstGeom>
      </xdr:spPr>
    </xdr:pic>
    <xdr:clientData/>
  </xdr:twoCellAnchor>
  <xdr:twoCellAnchor>
    <xdr:from>
      <xdr:col>8</xdr:col>
      <xdr:colOff>16329</xdr:colOff>
      <xdr:row>56</xdr:row>
      <xdr:rowOff>2051</xdr:rowOff>
    </xdr:from>
    <xdr:to>
      <xdr:col>8</xdr:col>
      <xdr:colOff>250329</xdr:colOff>
      <xdr:row>56</xdr:row>
      <xdr:rowOff>236051</xdr:rowOff>
    </xdr:to>
    <xdr:pic>
      <xdr:nvPicPr>
        <xdr:cNvPr id="190" name="Graphic 37" descr="Tabla">
          <a:hlinkClick xmlns:r="http://schemas.openxmlformats.org/officeDocument/2006/relationships" r:id="rId95"/>
          <a:extLst>
            <a:ext uri="{FF2B5EF4-FFF2-40B4-BE49-F238E27FC236}">
              <a16:creationId xmlns:a16="http://schemas.microsoft.com/office/drawing/2014/main" id="{00000000-0008-0000-0300-0000BE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7007679" y="10698626"/>
          <a:ext cx="234000" cy="234000"/>
        </a:xfrm>
        <a:prstGeom prst="rect">
          <a:avLst/>
        </a:prstGeom>
      </xdr:spPr>
    </xdr:pic>
    <xdr:clientData/>
  </xdr:twoCellAnchor>
  <xdr:twoCellAnchor>
    <xdr:from>
      <xdr:col>8</xdr:col>
      <xdr:colOff>16329</xdr:colOff>
      <xdr:row>57</xdr:row>
      <xdr:rowOff>2051</xdr:rowOff>
    </xdr:from>
    <xdr:to>
      <xdr:col>8</xdr:col>
      <xdr:colOff>250329</xdr:colOff>
      <xdr:row>57</xdr:row>
      <xdr:rowOff>236051</xdr:rowOff>
    </xdr:to>
    <xdr:pic>
      <xdr:nvPicPr>
        <xdr:cNvPr id="191" name="Graphic 37" descr="Tabla">
          <a:hlinkClick xmlns:r="http://schemas.openxmlformats.org/officeDocument/2006/relationships" r:id="rId96"/>
          <a:extLst>
            <a:ext uri="{FF2B5EF4-FFF2-40B4-BE49-F238E27FC236}">
              <a16:creationId xmlns:a16="http://schemas.microsoft.com/office/drawing/2014/main" id="{00000000-0008-0000-0300-0000BF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7007679" y="10698626"/>
          <a:ext cx="234000" cy="234000"/>
        </a:xfrm>
        <a:prstGeom prst="rect">
          <a:avLst/>
        </a:prstGeom>
      </xdr:spPr>
    </xdr:pic>
    <xdr:clientData/>
  </xdr:twoCellAnchor>
  <xdr:twoCellAnchor>
    <xdr:from>
      <xdr:col>10</xdr:col>
      <xdr:colOff>16329</xdr:colOff>
      <xdr:row>58</xdr:row>
      <xdr:rowOff>2051</xdr:rowOff>
    </xdr:from>
    <xdr:to>
      <xdr:col>10</xdr:col>
      <xdr:colOff>250329</xdr:colOff>
      <xdr:row>58</xdr:row>
      <xdr:rowOff>236051</xdr:rowOff>
    </xdr:to>
    <xdr:pic>
      <xdr:nvPicPr>
        <xdr:cNvPr id="192" name="Graphic 37" descr="Gráfico de barras">
          <a:hlinkClick xmlns:r="http://schemas.openxmlformats.org/officeDocument/2006/relationships" r:id="rId97"/>
          <a:extLst>
            <a:ext uri="{FF2B5EF4-FFF2-40B4-BE49-F238E27FC236}">
              <a16:creationId xmlns:a16="http://schemas.microsoft.com/office/drawing/2014/main" id="{00000000-0008-0000-0300-0000C0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59</xdr:row>
      <xdr:rowOff>2051</xdr:rowOff>
    </xdr:from>
    <xdr:to>
      <xdr:col>10</xdr:col>
      <xdr:colOff>250329</xdr:colOff>
      <xdr:row>59</xdr:row>
      <xdr:rowOff>236051</xdr:rowOff>
    </xdr:to>
    <xdr:pic>
      <xdr:nvPicPr>
        <xdr:cNvPr id="193" name="Graphic 37" descr="Gráfico de barras">
          <a:hlinkClick xmlns:r="http://schemas.openxmlformats.org/officeDocument/2006/relationships" r:id="rId98"/>
          <a:extLst>
            <a:ext uri="{FF2B5EF4-FFF2-40B4-BE49-F238E27FC236}">
              <a16:creationId xmlns:a16="http://schemas.microsoft.com/office/drawing/2014/main" id="{00000000-0008-0000-0300-0000C1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60</xdr:row>
      <xdr:rowOff>2051</xdr:rowOff>
    </xdr:from>
    <xdr:to>
      <xdr:col>10</xdr:col>
      <xdr:colOff>250329</xdr:colOff>
      <xdr:row>60</xdr:row>
      <xdr:rowOff>236051</xdr:rowOff>
    </xdr:to>
    <xdr:pic>
      <xdr:nvPicPr>
        <xdr:cNvPr id="194" name="Graphic 37" descr="Gráfico de barras">
          <a:hlinkClick xmlns:r="http://schemas.openxmlformats.org/officeDocument/2006/relationships" r:id="rId99"/>
          <a:extLst>
            <a:ext uri="{FF2B5EF4-FFF2-40B4-BE49-F238E27FC236}">
              <a16:creationId xmlns:a16="http://schemas.microsoft.com/office/drawing/2014/main" id="{00000000-0008-0000-0300-0000C2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61</xdr:row>
      <xdr:rowOff>2051</xdr:rowOff>
    </xdr:from>
    <xdr:to>
      <xdr:col>10</xdr:col>
      <xdr:colOff>250329</xdr:colOff>
      <xdr:row>61</xdr:row>
      <xdr:rowOff>236051</xdr:rowOff>
    </xdr:to>
    <xdr:pic>
      <xdr:nvPicPr>
        <xdr:cNvPr id="195" name="Graphic 37" descr="Gráfico de barras">
          <a:hlinkClick xmlns:r="http://schemas.openxmlformats.org/officeDocument/2006/relationships" r:id="rId100"/>
          <a:extLst>
            <a:ext uri="{FF2B5EF4-FFF2-40B4-BE49-F238E27FC236}">
              <a16:creationId xmlns:a16="http://schemas.microsoft.com/office/drawing/2014/main" id="{00000000-0008-0000-0300-0000C3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62</xdr:row>
      <xdr:rowOff>2051</xdr:rowOff>
    </xdr:from>
    <xdr:to>
      <xdr:col>10</xdr:col>
      <xdr:colOff>250329</xdr:colOff>
      <xdr:row>62</xdr:row>
      <xdr:rowOff>236051</xdr:rowOff>
    </xdr:to>
    <xdr:pic>
      <xdr:nvPicPr>
        <xdr:cNvPr id="196" name="Graphic 37" descr="Gráfico de barras">
          <a:hlinkClick xmlns:r="http://schemas.openxmlformats.org/officeDocument/2006/relationships" r:id="rId101"/>
          <a:extLst>
            <a:ext uri="{FF2B5EF4-FFF2-40B4-BE49-F238E27FC236}">
              <a16:creationId xmlns:a16="http://schemas.microsoft.com/office/drawing/2014/main" id="{00000000-0008-0000-0300-0000C4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63</xdr:row>
      <xdr:rowOff>2051</xdr:rowOff>
    </xdr:from>
    <xdr:to>
      <xdr:col>10</xdr:col>
      <xdr:colOff>250329</xdr:colOff>
      <xdr:row>63</xdr:row>
      <xdr:rowOff>236051</xdr:rowOff>
    </xdr:to>
    <xdr:pic>
      <xdr:nvPicPr>
        <xdr:cNvPr id="197" name="Graphic 37" descr="Gráfico de barras">
          <a:hlinkClick xmlns:r="http://schemas.openxmlformats.org/officeDocument/2006/relationships" r:id="rId102"/>
          <a:extLst>
            <a:ext uri="{FF2B5EF4-FFF2-40B4-BE49-F238E27FC236}">
              <a16:creationId xmlns:a16="http://schemas.microsoft.com/office/drawing/2014/main" id="{00000000-0008-0000-0300-0000C5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64</xdr:row>
      <xdr:rowOff>2051</xdr:rowOff>
    </xdr:from>
    <xdr:to>
      <xdr:col>10</xdr:col>
      <xdr:colOff>250329</xdr:colOff>
      <xdr:row>64</xdr:row>
      <xdr:rowOff>236051</xdr:rowOff>
    </xdr:to>
    <xdr:pic>
      <xdr:nvPicPr>
        <xdr:cNvPr id="198" name="Graphic 37" descr="Gráfico de barras">
          <a:hlinkClick xmlns:r="http://schemas.openxmlformats.org/officeDocument/2006/relationships" r:id="rId103"/>
          <a:extLst>
            <a:ext uri="{FF2B5EF4-FFF2-40B4-BE49-F238E27FC236}">
              <a16:creationId xmlns:a16="http://schemas.microsoft.com/office/drawing/2014/main" id="{00000000-0008-0000-0300-0000C6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65</xdr:row>
      <xdr:rowOff>2051</xdr:rowOff>
    </xdr:from>
    <xdr:to>
      <xdr:col>10</xdr:col>
      <xdr:colOff>250329</xdr:colOff>
      <xdr:row>65</xdr:row>
      <xdr:rowOff>236051</xdr:rowOff>
    </xdr:to>
    <xdr:pic>
      <xdr:nvPicPr>
        <xdr:cNvPr id="199" name="Graphic 37" descr="Gráfico de barras">
          <a:hlinkClick xmlns:r="http://schemas.openxmlformats.org/officeDocument/2006/relationships" r:id="rId104"/>
          <a:extLst>
            <a:ext uri="{FF2B5EF4-FFF2-40B4-BE49-F238E27FC236}">
              <a16:creationId xmlns:a16="http://schemas.microsoft.com/office/drawing/2014/main" id="{00000000-0008-0000-0300-0000C7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66</xdr:row>
      <xdr:rowOff>2051</xdr:rowOff>
    </xdr:from>
    <xdr:to>
      <xdr:col>10</xdr:col>
      <xdr:colOff>250329</xdr:colOff>
      <xdr:row>66</xdr:row>
      <xdr:rowOff>236051</xdr:rowOff>
    </xdr:to>
    <xdr:pic>
      <xdr:nvPicPr>
        <xdr:cNvPr id="200" name="Graphic 37" descr="Gráfico de barras">
          <a:hlinkClick xmlns:r="http://schemas.openxmlformats.org/officeDocument/2006/relationships" r:id="rId105"/>
          <a:extLst>
            <a:ext uri="{FF2B5EF4-FFF2-40B4-BE49-F238E27FC236}">
              <a16:creationId xmlns:a16="http://schemas.microsoft.com/office/drawing/2014/main" id="{00000000-0008-0000-0300-0000C8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67</xdr:row>
      <xdr:rowOff>2051</xdr:rowOff>
    </xdr:from>
    <xdr:to>
      <xdr:col>10</xdr:col>
      <xdr:colOff>250329</xdr:colOff>
      <xdr:row>67</xdr:row>
      <xdr:rowOff>236051</xdr:rowOff>
    </xdr:to>
    <xdr:pic>
      <xdr:nvPicPr>
        <xdr:cNvPr id="203" name="Graphic 37" descr="Gráfico de barras">
          <a:hlinkClick xmlns:r="http://schemas.openxmlformats.org/officeDocument/2006/relationships" r:id="rId106"/>
          <a:extLst>
            <a:ext uri="{FF2B5EF4-FFF2-40B4-BE49-F238E27FC236}">
              <a16:creationId xmlns:a16="http://schemas.microsoft.com/office/drawing/2014/main" id="{00000000-0008-0000-0300-0000CB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68</xdr:row>
      <xdr:rowOff>2051</xdr:rowOff>
    </xdr:from>
    <xdr:to>
      <xdr:col>10</xdr:col>
      <xdr:colOff>250329</xdr:colOff>
      <xdr:row>68</xdr:row>
      <xdr:rowOff>236051</xdr:rowOff>
    </xdr:to>
    <xdr:pic>
      <xdr:nvPicPr>
        <xdr:cNvPr id="204" name="Graphic 37" descr="Gráfico de barras">
          <a:hlinkClick xmlns:r="http://schemas.openxmlformats.org/officeDocument/2006/relationships" r:id="rId107"/>
          <a:extLst>
            <a:ext uri="{FF2B5EF4-FFF2-40B4-BE49-F238E27FC236}">
              <a16:creationId xmlns:a16="http://schemas.microsoft.com/office/drawing/2014/main" id="{00000000-0008-0000-0300-0000CC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69</xdr:row>
      <xdr:rowOff>2051</xdr:rowOff>
    </xdr:from>
    <xdr:to>
      <xdr:col>10</xdr:col>
      <xdr:colOff>250329</xdr:colOff>
      <xdr:row>69</xdr:row>
      <xdr:rowOff>236051</xdr:rowOff>
    </xdr:to>
    <xdr:pic>
      <xdr:nvPicPr>
        <xdr:cNvPr id="205" name="Graphic 37" descr="Gráfico de barras">
          <a:hlinkClick xmlns:r="http://schemas.openxmlformats.org/officeDocument/2006/relationships" r:id="rId108"/>
          <a:extLst>
            <a:ext uri="{FF2B5EF4-FFF2-40B4-BE49-F238E27FC236}">
              <a16:creationId xmlns:a16="http://schemas.microsoft.com/office/drawing/2014/main" id="{00000000-0008-0000-0300-0000CD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70</xdr:row>
      <xdr:rowOff>2051</xdr:rowOff>
    </xdr:from>
    <xdr:to>
      <xdr:col>10</xdr:col>
      <xdr:colOff>250329</xdr:colOff>
      <xdr:row>70</xdr:row>
      <xdr:rowOff>236051</xdr:rowOff>
    </xdr:to>
    <xdr:pic>
      <xdr:nvPicPr>
        <xdr:cNvPr id="206" name="Graphic 37" descr="Gráfico de barras">
          <a:hlinkClick xmlns:r="http://schemas.openxmlformats.org/officeDocument/2006/relationships" r:id="rId109"/>
          <a:extLst>
            <a:ext uri="{FF2B5EF4-FFF2-40B4-BE49-F238E27FC236}">
              <a16:creationId xmlns:a16="http://schemas.microsoft.com/office/drawing/2014/main" id="{00000000-0008-0000-0300-0000CE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71</xdr:row>
      <xdr:rowOff>2051</xdr:rowOff>
    </xdr:from>
    <xdr:to>
      <xdr:col>10</xdr:col>
      <xdr:colOff>250329</xdr:colOff>
      <xdr:row>71</xdr:row>
      <xdr:rowOff>236051</xdr:rowOff>
    </xdr:to>
    <xdr:pic>
      <xdr:nvPicPr>
        <xdr:cNvPr id="207" name="Graphic 37" descr="Gráfico de barras">
          <a:hlinkClick xmlns:r="http://schemas.openxmlformats.org/officeDocument/2006/relationships" r:id="rId110"/>
          <a:extLst>
            <a:ext uri="{FF2B5EF4-FFF2-40B4-BE49-F238E27FC236}">
              <a16:creationId xmlns:a16="http://schemas.microsoft.com/office/drawing/2014/main" id="{00000000-0008-0000-0300-0000CF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72</xdr:row>
      <xdr:rowOff>2051</xdr:rowOff>
    </xdr:from>
    <xdr:to>
      <xdr:col>10</xdr:col>
      <xdr:colOff>250329</xdr:colOff>
      <xdr:row>72</xdr:row>
      <xdr:rowOff>236051</xdr:rowOff>
    </xdr:to>
    <xdr:pic>
      <xdr:nvPicPr>
        <xdr:cNvPr id="208" name="Graphic 37" descr="Gráfico de barras">
          <a:hlinkClick xmlns:r="http://schemas.openxmlformats.org/officeDocument/2006/relationships" r:id="rId111"/>
          <a:extLst>
            <a:ext uri="{FF2B5EF4-FFF2-40B4-BE49-F238E27FC236}">
              <a16:creationId xmlns:a16="http://schemas.microsoft.com/office/drawing/2014/main" id="{00000000-0008-0000-0300-0000D0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73</xdr:row>
      <xdr:rowOff>2051</xdr:rowOff>
    </xdr:from>
    <xdr:to>
      <xdr:col>10</xdr:col>
      <xdr:colOff>250329</xdr:colOff>
      <xdr:row>73</xdr:row>
      <xdr:rowOff>236051</xdr:rowOff>
    </xdr:to>
    <xdr:pic>
      <xdr:nvPicPr>
        <xdr:cNvPr id="209" name="Graphic 37" descr="Gráfico de barras">
          <a:hlinkClick xmlns:r="http://schemas.openxmlformats.org/officeDocument/2006/relationships" r:id="rId112"/>
          <a:extLst>
            <a:ext uri="{FF2B5EF4-FFF2-40B4-BE49-F238E27FC236}">
              <a16:creationId xmlns:a16="http://schemas.microsoft.com/office/drawing/2014/main" id="{00000000-0008-0000-0300-0000D1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74</xdr:row>
      <xdr:rowOff>2051</xdr:rowOff>
    </xdr:from>
    <xdr:to>
      <xdr:col>10</xdr:col>
      <xdr:colOff>250329</xdr:colOff>
      <xdr:row>74</xdr:row>
      <xdr:rowOff>236051</xdr:rowOff>
    </xdr:to>
    <xdr:pic>
      <xdr:nvPicPr>
        <xdr:cNvPr id="210" name="Graphic 37" descr="Gráfico de barras">
          <a:hlinkClick xmlns:r="http://schemas.openxmlformats.org/officeDocument/2006/relationships" r:id="rId113"/>
          <a:extLst>
            <a:ext uri="{FF2B5EF4-FFF2-40B4-BE49-F238E27FC236}">
              <a16:creationId xmlns:a16="http://schemas.microsoft.com/office/drawing/2014/main" id="{00000000-0008-0000-0300-0000D2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79</xdr:row>
      <xdr:rowOff>2051</xdr:rowOff>
    </xdr:from>
    <xdr:to>
      <xdr:col>10</xdr:col>
      <xdr:colOff>250329</xdr:colOff>
      <xdr:row>79</xdr:row>
      <xdr:rowOff>236051</xdr:rowOff>
    </xdr:to>
    <xdr:pic>
      <xdr:nvPicPr>
        <xdr:cNvPr id="211" name="Graphic 37" descr="Gráfico de barras">
          <a:hlinkClick xmlns:r="http://schemas.openxmlformats.org/officeDocument/2006/relationships" r:id="rId114"/>
          <a:extLst>
            <a:ext uri="{FF2B5EF4-FFF2-40B4-BE49-F238E27FC236}">
              <a16:creationId xmlns:a16="http://schemas.microsoft.com/office/drawing/2014/main" id="{00000000-0008-0000-0300-0000D3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80</xdr:row>
      <xdr:rowOff>2051</xdr:rowOff>
    </xdr:from>
    <xdr:to>
      <xdr:col>10</xdr:col>
      <xdr:colOff>250329</xdr:colOff>
      <xdr:row>80</xdr:row>
      <xdr:rowOff>236051</xdr:rowOff>
    </xdr:to>
    <xdr:pic>
      <xdr:nvPicPr>
        <xdr:cNvPr id="212" name="Graphic 37" descr="Gráfico de barras">
          <a:hlinkClick xmlns:r="http://schemas.openxmlformats.org/officeDocument/2006/relationships" r:id="rId115"/>
          <a:extLst>
            <a:ext uri="{FF2B5EF4-FFF2-40B4-BE49-F238E27FC236}">
              <a16:creationId xmlns:a16="http://schemas.microsoft.com/office/drawing/2014/main" id="{00000000-0008-0000-0300-0000D4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84</xdr:row>
      <xdr:rowOff>2051</xdr:rowOff>
    </xdr:from>
    <xdr:to>
      <xdr:col>10</xdr:col>
      <xdr:colOff>250329</xdr:colOff>
      <xdr:row>84</xdr:row>
      <xdr:rowOff>236051</xdr:rowOff>
    </xdr:to>
    <xdr:pic>
      <xdr:nvPicPr>
        <xdr:cNvPr id="213" name="Graphic 37" descr="Gráfico de barras">
          <a:hlinkClick xmlns:r="http://schemas.openxmlformats.org/officeDocument/2006/relationships" r:id="rId116"/>
          <a:extLst>
            <a:ext uri="{FF2B5EF4-FFF2-40B4-BE49-F238E27FC236}">
              <a16:creationId xmlns:a16="http://schemas.microsoft.com/office/drawing/2014/main" id="{00000000-0008-0000-0300-0000D5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85</xdr:row>
      <xdr:rowOff>2051</xdr:rowOff>
    </xdr:from>
    <xdr:to>
      <xdr:col>10</xdr:col>
      <xdr:colOff>250329</xdr:colOff>
      <xdr:row>85</xdr:row>
      <xdr:rowOff>236051</xdr:rowOff>
    </xdr:to>
    <xdr:pic>
      <xdr:nvPicPr>
        <xdr:cNvPr id="214" name="Graphic 37" descr="Gráfico de barras">
          <a:hlinkClick xmlns:r="http://schemas.openxmlformats.org/officeDocument/2006/relationships" r:id="rId117"/>
          <a:extLst>
            <a:ext uri="{FF2B5EF4-FFF2-40B4-BE49-F238E27FC236}">
              <a16:creationId xmlns:a16="http://schemas.microsoft.com/office/drawing/2014/main" id="{00000000-0008-0000-0300-0000D6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90</xdr:row>
      <xdr:rowOff>2051</xdr:rowOff>
    </xdr:from>
    <xdr:to>
      <xdr:col>10</xdr:col>
      <xdr:colOff>250329</xdr:colOff>
      <xdr:row>90</xdr:row>
      <xdr:rowOff>236051</xdr:rowOff>
    </xdr:to>
    <xdr:pic>
      <xdr:nvPicPr>
        <xdr:cNvPr id="215" name="Graphic 37" descr="Gráfico de barras">
          <a:hlinkClick xmlns:r="http://schemas.openxmlformats.org/officeDocument/2006/relationships" r:id="rId118"/>
          <a:extLst>
            <a:ext uri="{FF2B5EF4-FFF2-40B4-BE49-F238E27FC236}">
              <a16:creationId xmlns:a16="http://schemas.microsoft.com/office/drawing/2014/main" id="{00000000-0008-0000-0300-0000D7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10</xdr:col>
      <xdr:colOff>16329</xdr:colOff>
      <xdr:row>91</xdr:row>
      <xdr:rowOff>2051</xdr:rowOff>
    </xdr:from>
    <xdr:to>
      <xdr:col>10</xdr:col>
      <xdr:colOff>250329</xdr:colOff>
      <xdr:row>91</xdr:row>
      <xdr:rowOff>236051</xdr:rowOff>
    </xdr:to>
    <xdr:pic>
      <xdr:nvPicPr>
        <xdr:cNvPr id="216" name="Graphic 37" descr="Gráfico de barras">
          <a:hlinkClick xmlns:r="http://schemas.openxmlformats.org/officeDocument/2006/relationships" r:id="rId119"/>
          <a:extLst>
            <a:ext uri="{FF2B5EF4-FFF2-40B4-BE49-F238E27FC236}">
              <a16:creationId xmlns:a16="http://schemas.microsoft.com/office/drawing/2014/main" id="{00000000-0008-0000-0300-0000D8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470917" y="12485404"/>
          <a:ext cx="234000" cy="234000"/>
        </a:xfrm>
        <a:prstGeom prst="rect">
          <a:avLst/>
        </a:prstGeom>
      </xdr:spPr>
    </xdr:pic>
    <xdr:clientData/>
  </xdr:twoCellAnchor>
  <xdr:twoCellAnchor>
    <xdr:from>
      <xdr:col>8</xdr:col>
      <xdr:colOff>16329</xdr:colOff>
      <xdr:row>75</xdr:row>
      <xdr:rowOff>2051</xdr:rowOff>
    </xdr:from>
    <xdr:to>
      <xdr:col>8</xdr:col>
      <xdr:colOff>250329</xdr:colOff>
      <xdr:row>75</xdr:row>
      <xdr:rowOff>236051</xdr:rowOff>
    </xdr:to>
    <xdr:pic>
      <xdr:nvPicPr>
        <xdr:cNvPr id="217" name="Graphic 37" descr="Tabla">
          <a:hlinkClick xmlns:r="http://schemas.openxmlformats.org/officeDocument/2006/relationships" r:id="rId120"/>
          <a:extLst>
            <a:ext uri="{FF2B5EF4-FFF2-40B4-BE49-F238E27FC236}">
              <a16:creationId xmlns:a16="http://schemas.microsoft.com/office/drawing/2014/main" id="{00000000-0008-0000-0300-0000D9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933035" y="14838639"/>
          <a:ext cx="234000" cy="234000"/>
        </a:xfrm>
        <a:prstGeom prst="rect">
          <a:avLst/>
        </a:prstGeom>
      </xdr:spPr>
    </xdr:pic>
    <xdr:clientData/>
  </xdr:twoCellAnchor>
  <xdr:twoCellAnchor>
    <xdr:from>
      <xdr:col>8</xdr:col>
      <xdr:colOff>16329</xdr:colOff>
      <xdr:row>76</xdr:row>
      <xdr:rowOff>2051</xdr:rowOff>
    </xdr:from>
    <xdr:to>
      <xdr:col>8</xdr:col>
      <xdr:colOff>250329</xdr:colOff>
      <xdr:row>76</xdr:row>
      <xdr:rowOff>236051</xdr:rowOff>
    </xdr:to>
    <xdr:pic>
      <xdr:nvPicPr>
        <xdr:cNvPr id="218" name="Graphic 37" descr="Tabla">
          <a:hlinkClick xmlns:r="http://schemas.openxmlformats.org/officeDocument/2006/relationships" r:id="rId121"/>
          <a:extLst>
            <a:ext uri="{FF2B5EF4-FFF2-40B4-BE49-F238E27FC236}">
              <a16:creationId xmlns:a16="http://schemas.microsoft.com/office/drawing/2014/main" id="{00000000-0008-0000-0300-0000DA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933035" y="14838639"/>
          <a:ext cx="234000" cy="234000"/>
        </a:xfrm>
        <a:prstGeom prst="rect">
          <a:avLst/>
        </a:prstGeom>
      </xdr:spPr>
    </xdr:pic>
    <xdr:clientData/>
  </xdr:twoCellAnchor>
  <xdr:twoCellAnchor>
    <xdr:from>
      <xdr:col>8</xdr:col>
      <xdr:colOff>16329</xdr:colOff>
      <xdr:row>77</xdr:row>
      <xdr:rowOff>2051</xdr:rowOff>
    </xdr:from>
    <xdr:to>
      <xdr:col>8</xdr:col>
      <xdr:colOff>250329</xdr:colOff>
      <xdr:row>77</xdr:row>
      <xdr:rowOff>236051</xdr:rowOff>
    </xdr:to>
    <xdr:pic>
      <xdr:nvPicPr>
        <xdr:cNvPr id="219" name="Graphic 37" descr="Tabla">
          <a:hlinkClick xmlns:r="http://schemas.openxmlformats.org/officeDocument/2006/relationships" r:id="rId122"/>
          <a:extLst>
            <a:ext uri="{FF2B5EF4-FFF2-40B4-BE49-F238E27FC236}">
              <a16:creationId xmlns:a16="http://schemas.microsoft.com/office/drawing/2014/main" id="{00000000-0008-0000-0300-0000DB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933035" y="14838639"/>
          <a:ext cx="234000" cy="234000"/>
        </a:xfrm>
        <a:prstGeom prst="rect">
          <a:avLst/>
        </a:prstGeom>
      </xdr:spPr>
    </xdr:pic>
    <xdr:clientData/>
  </xdr:twoCellAnchor>
  <xdr:twoCellAnchor>
    <xdr:from>
      <xdr:col>8</xdr:col>
      <xdr:colOff>16329</xdr:colOff>
      <xdr:row>78</xdr:row>
      <xdr:rowOff>2051</xdr:rowOff>
    </xdr:from>
    <xdr:to>
      <xdr:col>8</xdr:col>
      <xdr:colOff>250329</xdr:colOff>
      <xdr:row>78</xdr:row>
      <xdr:rowOff>236051</xdr:rowOff>
    </xdr:to>
    <xdr:pic>
      <xdr:nvPicPr>
        <xdr:cNvPr id="220" name="Graphic 37" descr="Tabla">
          <a:hlinkClick xmlns:r="http://schemas.openxmlformats.org/officeDocument/2006/relationships" r:id="rId123"/>
          <a:extLst>
            <a:ext uri="{FF2B5EF4-FFF2-40B4-BE49-F238E27FC236}">
              <a16:creationId xmlns:a16="http://schemas.microsoft.com/office/drawing/2014/main" id="{00000000-0008-0000-0300-0000DC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933035" y="14838639"/>
          <a:ext cx="234000" cy="234000"/>
        </a:xfrm>
        <a:prstGeom prst="rect">
          <a:avLst/>
        </a:prstGeom>
      </xdr:spPr>
    </xdr:pic>
    <xdr:clientData/>
  </xdr:twoCellAnchor>
  <xdr:twoCellAnchor>
    <xdr:from>
      <xdr:col>8</xdr:col>
      <xdr:colOff>16329</xdr:colOff>
      <xdr:row>80</xdr:row>
      <xdr:rowOff>2051</xdr:rowOff>
    </xdr:from>
    <xdr:to>
      <xdr:col>8</xdr:col>
      <xdr:colOff>250329</xdr:colOff>
      <xdr:row>80</xdr:row>
      <xdr:rowOff>236051</xdr:rowOff>
    </xdr:to>
    <xdr:pic>
      <xdr:nvPicPr>
        <xdr:cNvPr id="221" name="Graphic 37" descr="Tabla">
          <a:hlinkClick xmlns:r="http://schemas.openxmlformats.org/officeDocument/2006/relationships" r:id="rId124"/>
          <a:extLst>
            <a:ext uri="{FF2B5EF4-FFF2-40B4-BE49-F238E27FC236}">
              <a16:creationId xmlns:a16="http://schemas.microsoft.com/office/drawing/2014/main" id="{00000000-0008-0000-0300-0000DD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933035" y="14838639"/>
          <a:ext cx="234000" cy="234000"/>
        </a:xfrm>
        <a:prstGeom prst="rect">
          <a:avLst/>
        </a:prstGeom>
      </xdr:spPr>
    </xdr:pic>
    <xdr:clientData/>
  </xdr:twoCellAnchor>
  <xdr:twoCellAnchor>
    <xdr:from>
      <xdr:col>8</xdr:col>
      <xdr:colOff>16329</xdr:colOff>
      <xdr:row>81</xdr:row>
      <xdr:rowOff>2051</xdr:rowOff>
    </xdr:from>
    <xdr:to>
      <xdr:col>8</xdr:col>
      <xdr:colOff>250329</xdr:colOff>
      <xdr:row>81</xdr:row>
      <xdr:rowOff>236051</xdr:rowOff>
    </xdr:to>
    <xdr:pic>
      <xdr:nvPicPr>
        <xdr:cNvPr id="222" name="Graphic 37" descr="Tabla">
          <a:hlinkClick xmlns:r="http://schemas.openxmlformats.org/officeDocument/2006/relationships" r:id="rId125"/>
          <a:extLst>
            <a:ext uri="{FF2B5EF4-FFF2-40B4-BE49-F238E27FC236}">
              <a16:creationId xmlns:a16="http://schemas.microsoft.com/office/drawing/2014/main" id="{00000000-0008-0000-0300-0000DE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933035" y="14838639"/>
          <a:ext cx="234000" cy="234000"/>
        </a:xfrm>
        <a:prstGeom prst="rect">
          <a:avLst/>
        </a:prstGeom>
      </xdr:spPr>
    </xdr:pic>
    <xdr:clientData/>
  </xdr:twoCellAnchor>
  <xdr:twoCellAnchor>
    <xdr:from>
      <xdr:col>8</xdr:col>
      <xdr:colOff>16329</xdr:colOff>
      <xdr:row>82</xdr:row>
      <xdr:rowOff>2051</xdr:rowOff>
    </xdr:from>
    <xdr:to>
      <xdr:col>8</xdr:col>
      <xdr:colOff>250329</xdr:colOff>
      <xdr:row>82</xdr:row>
      <xdr:rowOff>236051</xdr:rowOff>
    </xdr:to>
    <xdr:pic>
      <xdr:nvPicPr>
        <xdr:cNvPr id="223" name="Graphic 37" descr="Tabla">
          <a:hlinkClick xmlns:r="http://schemas.openxmlformats.org/officeDocument/2006/relationships" r:id="rId126"/>
          <a:extLst>
            <a:ext uri="{FF2B5EF4-FFF2-40B4-BE49-F238E27FC236}">
              <a16:creationId xmlns:a16="http://schemas.microsoft.com/office/drawing/2014/main" id="{00000000-0008-0000-0300-0000DF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933035" y="14838639"/>
          <a:ext cx="234000" cy="234000"/>
        </a:xfrm>
        <a:prstGeom prst="rect">
          <a:avLst/>
        </a:prstGeom>
      </xdr:spPr>
    </xdr:pic>
    <xdr:clientData/>
  </xdr:twoCellAnchor>
  <xdr:twoCellAnchor>
    <xdr:from>
      <xdr:col>8</xdr:col>
      <xdr:colOff>16329</xdr:colOff>
      <xdr:row>83</xdr:row>
      <xdr:rowOff>2051</xdr:rowOff>
    </xdr:from>
    <xdr:to>
      <xdr:col>8</xdr:col>
      <xdr:colOff>250329</xdr:colOff>
      <xdr:row>83</xdr:row>
      <xdr:rowOff>236051</xdr:rowOff>
    </xdr:to>
    <xdr:pic>
      <xdr:nvPicPr>
        <xdr:cNvPr id="224" name="Graphic 37" descr="Tabla">
          <a:hlinkClick xmlns:r="http://schemas.openxmlformats.org/officeDocument/2006/relationships" r:id="rId127"/>
          <a:extLst>
            <a:ext uri="{FF2B5EF4-FFF2-40B4-BE49-F238E27FC236}">
              <a16:creationId xmlns:a16="http://schemas.microsoft.com/office/drawing/2014/main" id="{00000000-0008-0000-0300-0000E0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933035" y="14838639"/>
          <a:ext cx="234000" cy="234000"/>
        </a:xfrm>
        <a:prstGeom prst="rect">
          <a:avLst/>
        </a:prstGeom>
      </xdr:spPr>
    </xdr:pic>
    <xdr:clientData/>
  </xdr:twoCellAnchor>
  <xdr:twoCellAnchor>
    <xdr:from>
      <xdr:col>8</xdr:col>
      <xdr:colOff>16329</xdr:colOff>
      <xdr:row>85</xdr:row>
      <xdr:rowOff>2051</xdr:rowOff>
    </xdr:from>
    <xdr:to>
      <xdr:col>8</xdr:col>
      <xdr:colOff>250329</xdr:colOff>
      <xdr:row>85</xdr:row>
      <xdr:rowOff>236051</xdr:rowOff>
    </xdr:to>
    <xdr:pic>
      <xdr:nvPicPr>
        <xdr:cNvPr id="225" name="Graphic 37" descr="Tabla">
          <a:hlinkClick xmlns:r="http://schemas.openxmlformats.org/officeDocument/2006/relationships" r:id="rId128"/>
          <a:extLst>
            <a:ext uri="{FF2B5EF4-FFF2-40B4-BE49-F238E27FC236}">
              <a16:creationId xmlns:a16="http://schemas.microsoft.com/office/drawing/2014/main" id="{00000000-0008-0000-0300-0000E1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933035" y="14838639"/>
          <a:ext cx="234000" cy="234000"/>
        </a:xfrm>
        <a:prstGeom prst="rect">
          <a:avLst/>
        </a:prstGeom>
      </xdr:spPr>
    </xdr:pic>
    <xdr:clientData/>
  </xdr:twoCellAnchor>
  <xdr:twoCellAnchor>
    <xdr:from>
      <xdr:col>8</xdr:col>
      <xdr:colOff>16329</xdr:colOff>
      <xdr:row>86</xdr:row>
      <xdr:rowOff>2051</xdr:rowOff>
    </xdr:from>
    <xdr:to>
      <xdr:col>8</xdr:col>
      <xdr:colOff>250329</xdr:colOff>
      <xdr:row>86</xdr:row>
      <xdr:rowOff>236051</xdr:rowOff>
    </xdr:to>
    <xdr:pic>
      <xdr:nvPicPr>
        <xdr:cNvPr id="226" name="Graphic 37" descr="Tabla">
          <a:hlinkClick xmlns:r="http://schemas.openxmlformats.org/officeDocument/2006/relationships" r:id="rId129"/>
          <a:extLst>
            <a:ext uri="{FF2B5EF4-FFF2-40B4-BE49-F238E27FC236}">
              <a16:creationId xmlns:a16="http://schemas.microsoft.com/office/drawing/2014/main" id="{00000000-0008-0000-0300-0000E2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933035" y="14838639"/>
          <a:ext cx="234000" cy="234000"/>
        </a:xfrm>
        <a:prstGeom prst="rect">
          <a:avLst/>
        </a:prstGeom>
      </xdr:spPr>
    </xdr:pic>
    <xdr:clientData/>
  </xdr:twoCellAnchor>
  <xdr:twoCellAnchor>
    <xdr:from>
      <xdr:col>8</xdr:col>
      <xdr:colOff>16329</xdr:colOff>
      <xdr:row>87</xdr:row>
      <xdr:rowOff>2051</xdr:rowOff>
    </xdr:from>
    <xdr:to>
      <xdr:col>8</xdr:col>
      <xdr:colOff>250329</xdr:colOff>
      <xdr:row>87</xdr:row>
      <xdr:rowOff>236051</xdr:rowOff>
    </xdr:to>
    <xdr:pic>
      <xdr:nvPicPr>
        <xdr:cNvPr id="227" name="Graphic 37" descr="Tabla">
          <a:hlinkClick xmlns:r="http://schemas.openxmlformats.org/officeDocument/2006/relationships" r:id="rId130"/>
          <a:extLst>
            <a:ext uri="{FF2B5EF4-FFF2-40B4-BE49-F238E27FC236}">
              <a16:creationId xmlns:a16="http://schemas.microsoft.com/office/drawing/2014/main" id="{00000000-0008-0000-0300-0000E3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933035" y="14838639"/>
          <a:ext cx="234000" cy="234000"/>
        </a:xfrm>
        <a:prstGeom prst="rect">
          <a:avLst/>
        </a:prstGeom>
      </xdr:spPr>
    </xdr:pic>
    <xdr:clientData/>
  </xdr:twoCellAnchor>
  <xdr:twoCellAnchor>
    <xdr:from>
      <xdr:col>8</xdr:col>
      <xdr:colOff>16329</xdr:colOff>
      <xdr:row>93</xdr:row>
      <xdr:rowOff>2051</xdr:rowOff>
    </xdr:from>
    <xdr:to>
      <xdr:col>8</xdr:col>
      <xdr:colOff>250329</xdr:colOff>
      <xdr:row>93</xdr:row>
      <xdr:rowOff>236051</xdr:rowOff>
    </xdr:to>
    <xdr:pic>
      <xdr:nvPicPr>
        <xdr:cNvPr id="228" name="Graphic 37" descr="Tabla">
          <a:hlinkClick xmlns:r="http://schemas.openxmlformats.org/officeDocument/2006/relationships" r:id="rId131"/>
          <a:extLst>
            <a:ext uri="{FF2B5EF4-FFF2-40B4-BE49-F238E27FC236}">
              <a16:creationId xmlns:a16="http://schemas.microsoft.com/office/drawing/2014/main" id="{00000000-0008-0000-0300-0000E4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933035" y="14838639"/>
          <a:ext cx="234000" cy="234000"/>
        </a:xfrm>
        <a:prstGeom prst="rect">
          <a:avLst/>
        </a:prstGeom>
      </xdr:spPr>
    </xdr:pic>
    <xdr:clientData/>
  </xdr:twoCellAnchor>
  <xdr:twoCellAnchor>
    <xdr:from>
      <xdr:col>8</xdr:col>
      <xdr:colOff>16329</xdr:colOff>
      <xdr:row>97</xdr:row>
      <xdr:rowOff>2051</xdr:rowOff>
    </xdr:from>
    <xdr:to>
      <xdr:col>8</xdr:col>
      <xdr:colOff>250329</xdr:colOff>
      <xdr:row>97</xdr:row>
      <xdr:rowOff>236051</xdr:rowOff>
    </xdr:to>
    <xdr:pic>
      <xdr:nvPicPr>
        <xdr:cNvPr id="229" name="Graphic 37" descr="Tabla">
          <a:hlinkClick xmlns:r="http://schemas.openxmlformats.org/officeDocument/2006/relationships" r:id="rId132"/>
          <a:extLst>
            <a:ext uri="{FF2B5EF4-FFF2-40B4-BE49-F238E27FC236}">
              <a16:creationId xmlns:a16="http://schemas.microsoft.com/office/drawing/2014/main" id="{00000000-0008-0000-0300-0000E5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1592051"/>
          <a:ext cx="234000" cy="234000"/>
        </a:xfrm>
        <a:prstGeom prst="rect">
          <a:avLst/>
        </a:prstGeom>
      </xdr:spPr>
    </xdr:pic>
    <xdr:clientData/>
  </xdr:twoCellAnchor>
  <xdr:twoCellAnchor>
    <xdr:from>
      <xdr:col>8</xdr:col>
      <xdr:colOff>16329</xdr:colOff>
      <xdr:row>98</xdr:row>
      <xdr:rowOff>2051</xdr:rowOff>
    </xdr:from>
    <xdr:to>
      <xdr:col>8</xdr:col>
      <xdr:colOff>250329</xdr:colOff>
      <xdr:row>98</xdr:row>
      <xdr:rowOff>236051</xdr:rowOff>
    </xdr:to>
    <xdr:pic>
      <xdr:nvPicPr>
        <xdr:cNvPr id="230" name="Graphic 37" descr="Tabla">
          <a:hlinkClick xmlns:r="http://schemas.openxmlformats.org/officeDocument/2006/relationships" r:id="rId133"/>
          <a:extLst>
            <a:ext uri="{FF2B5EF4-FFF2-40B4-BE49-F238E27FC236}">
              <a16:creationId xmlns:a16="http://schemas.microsoft.com/office/drawing/2014/main" id="{00000000-0008-0000-0300-0000E6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1592051"/>
          <a:ext cx="234000" cy="234000"/>
        </a:xfrm>
        <a:prstGeom prst="rect">
          <a:avLst/>
        </a:prstGeom>
      </xdr:spPr>
    </xdr:pic>
    <xdr:clientData/>
  </xdr:twoCellAnchor>
  <xdr:twoCellAnchor>
    <xdr:from>
      <xdr:col>8</xdr:col>
      <xdr:colOff>16329</xdr:colOff>
      <xdr:row>99</xdr:row>
      <xdr:rowOff>2051</xdr:rowOff>
    </xdr:from>
    <xdr:to>
      <xdr:col>8</xdr:col>
      <xdr:colOff>250329</xdr:colOff>
      <xdr:row>99</xdr:row>
      <xdr:rowOff>236051</xdr:rowOff>
    </xdr:to>
    <xdr:pic>
      <xdr:nvPicPr>
        <xdr:cNvPr id="231" name="Graphic 37" descr="Tabla">
          <a:hlinkClick xmlns:r="http://schemas.openxmlformats.org/officeDocument/2006/relationships" r:id="rId134"/>
          <a:extLst>
            <a:ext uri="{FF2B5EF4-FFF2-40B4-BE49-F238E27FC236}">
              <a16:creationId xmlns:a16="http://schemas.microsoft.com/office/drawing/2014/main" id="{00000000-0008-0000-0300-0000E7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1592051"/>
          <a:ext cx="234000" cy="234000"/>
        </a:xfrm>
        <a:prstGeom prst="rect">
          <a:avLst/>
        </a:prstGeom>
      </xdr:spPr>
    </xdr:pic>
    <xdr:clientData/>
  </xdr:twoCellAnchor>
  <xdr:twoCellAnchor>
    <xdr:from>
      <xdr:col>8</xdr:col>
      <xdr:colOff>16329</xdr:colOff>
      <xdr:row>100</xdr:row>
      <xdr:rowOff>2051</xdr:rowOff>
    </xdr:from>
    <xdr:to>
      <xdr:col>8</xdr:col>
      <xdr:colOff>250329</xdr:colOff>
      <xdr:row>100</xdr:row>
      <xdr:rowOff>236051</xdr:rowOff>
    </xdr:to>
    <xdr:pic>
      <xdr:nvPicPr>
        <xdr:cNvPr id="232" name="Graphic 37" descr="Tabla">
          <a:hlinkClick xmlns:r="http://schemas.openxmlformats.org/officeDocument/2006/relationships" r:id="rId135"/>
          <a:extLst>
            <a:ext uri="{FF2B5EF4-FFF2-40B4-BE49-F238E27FC236}">
              <a16:creationId xmlns:a16="http://schemas.microsoft.com/office/drawing/2014/main" id="{00000000-0008-0000-0300-0000E8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1592051"/>
          <a:ext cx="234000" cy="234000"/>
        </a:xfrm>
        <a:prstGeom prst="rect">
          <a:avLst/>
        </a:prstGeom>
      </xdr:spPr>
    </xdr:pic>
    <xdr:clientData/>
  </xdr:twoCellAnchor>
  <xdr:twoCellAnchor>
    <xdr:from>
      <xdr:col>8</xdr:col>
      <xdr:colOff>16329</xdr:colOff>
      <xdr:row>102</xdr:row>
      <xdr:rowOff>2051</xdr:rowOff>
    </xdr:from>
    <xdr:to>
      <xdr:col>8</xdr:col>
      <xdr:colOff>250329</xdr:colOff>
      <xdr:row>102</xdr:row>
      <xdr:rowOff>236051</xdr:rowOff>
    </xdr:to>
    <xdr:pic>
      <xdr:nvPicPr>
        <xdr:cNvPr id="233" name="Graphic 37" descr="Tabla">
          <a:hlinkClick xmlns:r="http://schemas.openxmlformats.org/officeDocument/2006/relationships" r:id="rId136"/>
          <a:extLst>
            <a:ext uri="{FF2B5EF4-FFF2-40B4-BE49-F238E27FC236}">
              <a16:creationId xmlns:a16="http://schemas.microsoft.com/office/drawing/2014/main" id="{00000000-0008-0000-0300-0000E9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1592051"/>
          <a:ext cx="234000" cy="234000"/>
        </a:xfrm>
        <a:prstGeom prst="rect">
          <a:avLst/>
        </a:prstGeom>
      </xdr:spPr>
    </xdr:pic>
    <xdr:clientData/>
  </xdr:twoCellAnchor>
  <xdr:twoCellAnchor>
    <xdr:from>
      <xdr:col>8</xdr:col>
      <xdr:colOff>16329</xdr:colOff>
      <xdr:row>103</xdr:row>
      <xdr:rowOff>2051</xdr:rowOff>
    </xdr:from>
    <xdr:to>
      <xdr:col>8</xdr:col>
      <xdr:colOff>250329</xdr:colOff>
      <xdr:row>103</xdr:row>
      <xdr:rowOff>236051</xdr:rowOff>
    </xdr:to>
    <xdr:pic>
      <xdr:nvPicPr>
        <xdr:cNvPr id="236" name="Graphic 37" descr="Tabla">
          <a:hlinkClick xmlns:r="http://schemas.openxmlformats.org/officeDocument/2006/relationships" r:id="rId137"/>
          <a:extLst>
            <a:ext uri="{FF2B5EF4-FFF2-40B4-BE49-F238E27FC236}">
              <a16:creationId xmlns:a16="http://schemas.microsoft.com/office/drawing/2014/main" id="{00000000-0008-0000-0300-0000EC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1592051"/>
          <a:ext cx="234000" cy="234000"/>
        </a:xfrm>
        <a:prstGeom prst="rect">
          <a:avLst/>
        </a:prstGeom>
      </xdr:spPr>
    </xdr:pic>
    <xdr:clientData/>
  </xdr:twoCellAnchor>
  <xdr:twoCellAnchor>
    <xdr:from>
      <xdr:col>8</xdr:col>
      <xdr:colOff>16329</xdr:colOff>
      <xdr:row>104</xdr:row>
      <xdr:rowOff>2051</xdr:rowOff>
    </xdr:from>
    <xdr:to>
      <xdr:col>8</xdr:col>
      <xdr:colOff>250329</xdr:colOff>
      <xdr:row>104</xdr:row>
      <xdr:rowOff>236051</xdr:rowOff>
    </xdr:to>
    <xdr:pic>
      <xdr:nvPicPr>
        <xdr:cNvPr id="237" name="Graphic 37" descr="Tabla">
          <a:hlinkClick xmlns:r="http://schemas.openxmlformats.org/officeDocument/2006/relationships" r:id="rId86"/>
          <a:extLst>
            <a:ext uri="{FF2B5EF4-FFF2-40B4-BE49-F238E27FC236}">
              <a16:creationId xmlns:a16="http://schemas.microsoft.com/office/drawing/2014/main" id="{00000000-0008-0000-0300-0000ED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1592051"/>
          <a:ext cx="234000" cy="234000"/>
        </a:xfrm>
        <a:prstGeom prst="rect">
          <a:avLst/>
        </a:prstGeom>
      </xdr:spPr>
    </xdr:pic>
    <xdr:clientData/>
  </xdr:twoCellAnchor>
  <xdr:twoCellAnchor>
    <xdr:from>
      <xdr:col>8</xdr:col>
      <xdr:colOff>16329</xdr:colOff>
      <xdr:row>105</xdr:row>
      <xdr:rowOff>2051</xdr:rowOff>
    </xdr:from>
    <xdr:to>
      <xdr:col>8</xdr:col>
      <xdr:colOff>250329</xdr:colOff>
      <xdr:row>105</xdr:row>
      <xdr:rowOff>236051</xdr:rowOff>
    </xdr:to>
    <xdr:pic>
      <xdr:nvPicPr>
        <xdr:cNvPr id="238" name="Graphic 37" descr="Tabla">
          <a:hlinkClick xmlns:r="http://schemas.openxmlformats.org/officeDocument/2006/relationships" r:id="rId138"/>
          <a:extLst>
            <a:ext uri="{FF2B5EF4-FFF2-40B4-BE49-F238E27FC236}">
              <a16:creationId xmlns:a16="http://schemas.microsoft.com/office/drawing/2014/main" id="{00000000-0008-0000-0300-0000EE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1592051"/>
          <a:ext cx="234000" cy="234000"/>
        </a:xfrm>
        <a:prstGeom prst="rect">
          <a:avLst/>
        </a:prstGeom>
      </xdr:spPr>
    </xdr:pic>
    <xdr:clientData/>
  </xdr:twoCellAnchor>
  <xdr:twoCellAnchor>
    <xdr:from>
      <xdr:col>9</xdr:col>
      <xdr:colOff>16329</xdr:colOff>
      <xdr:row>97</xdr:row>
      <xdr:rowOff>2051</xdr:rowOff>
    </xdr:from>
    <xdr:to>
      <xdr:col>9</xdr:col>
      <xdr:colOff>250329</xdr:colOff>
      <xdr:row>97</xdr:row>
      <xdr:rowOff>236051</xdr:rowOff>
    </xdr:to>
    <xdr:pic>
      <xdr:nvPicPr>
        <xdr:cNvPr id="239" name="Graphic 37" descr="Tabla">
          <a:hlinkClick xmlns:r="http://schemas.openxmlformats.org/officeDocument/2006/relationships" r:id="rId139"/>
          <a:extLst>
            <a:ext uri="{FF2B5EF4-FFF2-40B4-BE49-F238E27FC236}">
              <a16:creationId xmlns:a16="http://schemas.microsoft.com/office/drawing/2014/main" id="{00000000-0008-0000-0300-0000EF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1592051"/>
          <a:ext cx="234000" cy="234000"/>
        </a:xfrm>
        <a:prstGeom prst="rect">
          <a:avLst/>
        </a:prstGeom>
      </xdr:spPr>
    </xdr:pic>
    <xdr:clientData/>
  </xdr:twoCellAnchor>
  <xdr:twoCellAnchor>
    <xdr:from>
      <xdr:col>9</xdr:col>
      <xdr:colOff>16329</xdr:colOff>
      <xdr:row>98</xdr:row>
      <xdr:rowOff>2051</xdr:rowOff>
    </xdr:from>
    <xdr:to>
      <xdr:col>9</xdr:col>
      <xdr:colOff>250329</xdr:colOff>
      <xdr:row>98</xdr:row>
      <xdr:rowOff>236051</xdr:rowOff>
    </xdr:to>
    <xdr:pic>
      <xdr:nvPicPr>
        <xdr:cNvPr id="240" name="Graphic 37" descr="Tabla">
          <a:hlinkClick xmlns:r="http://schemas.openxmlformats.org/officeDocument/2006/relationships" r:id="rId140"/>
          <a:extLst>
            <a:ext uri="{FF2B5EF4-FFF2-40B4-BE49-F238E27FC236}">
              <a16:creationId xmlns:a16="http://schemas.microsoft.com/office/drawing/2014/main" id="{00000000-0008-0000-0300-0000F0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1592051"/>
          <a:ext cx="234000" cy="234000"/>
        </a:xfrm>
        <a:prstGeom prst="rect">
          <a:avLst/>
        </a:prstGeom>
      </xdr:spPr>
    </xdr:pic>
    <xdr:clientData/>
  </xdr:twoCellAnchor>
  <xdr:twoCellAnchor>
    <xdr:from>
      <xdr:col>9</xdr:col>
      <xdr:colOff>16329</xdr:colOff>
      <xdr:row>99</xdr:row>
      <xdr:rowOff>2051</xdr:rowOff>
    </xdr:from>
    <xdr:to>
      <xdr:col>9</xdr:col>
      <xdr:colOff>250329</xdr:colOff>
      <xdr:row>99</xdr:row>
      <xdr:rowOff>236051</xdr:rowOff>
    </xdr:to>
    <xdr:pic>
      <xdr:nvPicPr>
        <xdr:cNvPr id="241" name="Graphic 37" descr="Tabla">
          <a:hlinkClick xmlns:r="http://schemas.openxmlformats.org/officeDocument/2006/relationships" r:id="rId141"/>
          <a:extLst>
            <a:ext uri="{FF2B5EF4-FFF2-40B4-BE49-F238E27FC236}">
              <a16:creationId xmlns:a16="http://schemas.microsoft.com/office/drawing/2014/main" id="{00000000-0008-0000-0300-0000F1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1592051"/>
          <a:ext cx="234000" cy="234000"/>
        </a:xfrm>
        <a:prstGeom prst="rect">
          <a:avLst/>
        </a:prstGeom>
      </xdr:spPr>
    </xdr:pic>
    <xdr:clientData/>
  </xdr:twoCellAnchor>
  <xdr:twoCellAnchor>
    <xdr:from>
      <xdr:col>9</xdr:col>
      <xdr:colOff>16329</xdr:colOff>
      <xdr:row>100</xdr:row>
      <xdr:rowOff>2051</xdr:rowOff>
    </xdr:from>
    <xdr:to>
      <xdr:col>9</xdr:col>
      <xdr:colOff>250329</xdr:colOff>
      <xdr:row>100</xdr:row>
      <xdr:rowOff>236051</xdr:rowOff>
    </xdr:to>
    <xdr:pic>
      <xdr:nvPicPr>
        <xdr:cNvPr id="242" name="Graphic 37" descr="Tabla">
          <a:hlinkClick xmlns:r="http://schemas.openxmlformats.org/officeDocument/2006/relationships" r:id="rId142"/>
          <a:extLst>
            <a:ext uri="{FF2B5EF4-FFF2-40B4-BE49-F238E27FC236}">
              <a16:creationId xmlns:a16="http://schemas.microsoft.com/office/drawing/2014/main" id="{00000000-0008-0000-0300-0000F2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1592051"/>
          <a:ext cx="234000" cy="234000"/>
        </a:xfrm>
        <a:prstGeom prst="rect">
          <a:avLst/>
        </a:prstGeom>
      </xdr:spPr>
    </xdr:pic>
    <xdr:clientData/>
  </xdr:twoCellAnchor>
  <xdr:twoCellAnchor>
    <xdr:from>
      <xdr:col>9</xdr:col>
      <xdr:colOff>16329</xdr:colOff>
      <xdr:row>102</xdr:row>
      <xdr:rowOff>2051</xdr:rowOff>
    </xdr:from>
    <xdr:to>
      <xdr:col>9</xdr:col>
      <xdr:colOff>250329</xdr:colOff>
      <xdr:row>102</xdr:row>
      <xdr:rowOff>236051</xdr:rowOff>
    </xdr:to>
    <xdr:pic>
      <xdr:nvPicPr>
        <xdr:cNvPr id="243" name="Graphic 37" descr="Tabla">
          <a:hlinkClick xmlns:r="http://schemas.openxmlformats.org/officeDocument/2006/relationships" r:id="rId143"/>
          <a:extLst>
            <a:ext uri="{FF2B5EF4-FFF2-40B4-BE49-F238E27FC236}">
              <a16:creationId xmlns:a16="http://schemas.microsoft.com/office/drawing/2014/main" id="{00000000-0008-0000-0300-0000F3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1592051"/>
          <a:ext cx="234000" cy="234000"/>
        </a:xfrm>
        <a:prstGeom prst="rect">
          <a:avLst/>
        </a:prstGeom>
      </xdr:spPr>
    </xdr:pic>
    <xdr:clientData/>
  </xdr:twoCellAnchor>
  <xdr:twoCellAnchor>
    <xdr:from>
      <xdr:col>9</xdr:col>
      <xdr:colOff>16329</xdr:colOff>
      <xdr:row>103</xdr:row>
      <xdr:rowOff>2051</xdr:rowOff>
    </xdr:from>
    <xdr:to>
      <xdr:col>9</xdr:col>
      <xdr:colOff>250329</xdr:colOff>
      <xdr:row>103</xdr:row>
      <xdr:rowOff>236051</xdr:rowOff>
    </xdr:to>
    <xdr:pic>
      <xdr:nvPicPr>
        <xdr:cNvPr id="244" name="Graphic 37" descr="Tabla">
          <a:hlinkClick xmlns:r="http://schemas.openxmlformats.org/officeDocument/2006/relationships" r:id="rId144"/>
          <a:extLst>
            <a:ext uri="{FF2B5EF4-FFF2-40B4-BE49-F238E27FC236}">
              <a16:creationId xmlns:a16="http://schemas.microsoft.com/office/drawing/2014/main" id="{00000000-0008-0000-0300-0000F4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1592051"/>
          <a:ext cx="234000" cy="234000"/>
        </a:xfrm>
        <a:prstGeom prst="rect">
          <a:avLst/>
        </a:prstGeom>
      </xdr:spPr>
    </xdr:pic>
    <xdr:clientData/>
  </xdr:twoCellAnchor>
  <xdr:twoCellAnchor>
    <xdr:from>
      <xdr:col>8</xdr:col>
      <xdr:colOff>16329</xdr:colOff>
      <xdr:row>109</xdr:row>
      <xdr:rowOff>2051</xdr:rowOff>
    </xdr:from>
    <xdr:to>
      <xdr:col>8</xdr:col>
      <xdr:colOff>250329</xdr:colOff>
      <xdr:row>109</xdr:row>
      <xdr:rowOff>236051</xdr:rowOff>
    </xdr:to>
    <xdr:pic>
      <xdr:nvPicPr>
        <xdr:cNvPr id="246" name="Graphic 37" descr="Tabla">
          <a:hlinkClick xmlns:r="http://schemas.openxmlformats.org/officeDocument/2006/relationships" r:id="rId88"/>
          <a:extLst>
            <a:ext uri="{FF2B5EF4-FFF2-40B4-BE49-F238E27FC236}">
              <a16:creationId xmlns:a16="http://schemas.microsoft.com/office/drawing/2014/main" id="{00000000-0008-0000-0300-0000F6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3973301"/>
          <a:ext cx="234000" cy="234000"/>
        </a:xfrm>
        <a:prstGeom prst="rect">
          <a:avLst/>
        </a:prstGeom>
      </xdr:spPr>
    </xdr:pic>
    <xdr:clientData/>
  </xdr:twoCellAnchor>
  <xdr:twoCellAnchor>
    <xdr:from>
      <xdr:col>8</xdr:col>
      <xdr:colOff>16329</xdr:colOff>
      <xdr:row>110</xdr:row>
      <xdr:rowOff>2051</xdr:rowOff>
    </xdr:from>
    <xdr:to>
      <xdr:col>8</xdr:col>
      <xdr:colOff>250329</xdr:colOff>
      <xdr:row>110</xdr:row>
      <xdr:rowOff>236051</xdr:rowOff>
    </xdr:to>
    <xdr:pic>
      <xdr:nvPicPr>
        <xdr:cNvPr id="247" name="Graphic 37" descr="Tabla">
          <a:hlinkClick xmlns:r="http://schemas.openxmlformats.org/officeDocument/2006/relationships" r:id="rId89"/>
          <a:extLst>
            <a:ext uri="{FF2B5EF4-FFF2-40B4-BE49-F238E27FC236}">
              <a16:creationId xmlns:a16="http://schemas.microsoft.com/office/drawing/2014/main" id="{00000000-0008-0000-0300-0000F7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3973301"/>
          <a:ext cx="234000" cy="234000"/>
        </a:xfrm>
        <a:prstGeom prst="rect">
          <a:avLst/>
        </a:prstGeom>
      </xdr:spPr>
    </xdr:pic>
    <xdr:clientData/>
  </xdr:twoCellAnchor>
  <xdr:twoCellAnchor>
    <xdr:from>
      <xdr:col>8</xdr:col>
      <xdr:colOff>16329</xdr:colOff>
      <xdr:row>112</xdr:row>
      <xdr:rowOff>2051</xdr:rowOff>
    </xdr:from>
    <xdr:to>
      <xdr:col>8</xdr:col>
      <xdr:colOff>250329</xdr:colOff>
      <xdr:row>112</xdr:row>
      <xdr:rowOff>236051</xdr:rowOff>
    </xdr:to>
    <xdr:pic>
      <xdr:nvPicPr>
        <xdr:cNvPr id="248" name="Graphic 37" descr="Tabla">
          <a:hlinkClick xmlns:r="http://schemas.openxmlformats.org/officeDocument/2006/relationships" r:id="rId145"/>
          <a:extLst>
            <a:ext uri="{FF2B5EF4-FFF2-40B4-BE49-F238E27FC236}">
              <a16:creationId xmlns:a16="http://schemas.microsoft.com/office/drawing/2014/main" id="{00000000-0008-0000-0300-0000F8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3973301"/>
          <a:ext cx="234000" cy="234000"/>
        </a:xfrm>
        <a:prstGeom prst="rect">
          <a:avLst/>
        </a:prstGeom>
      </xdr:spPr>
    </xdr:pic>
    <xdr:clientData/>
  </xdr:twoCellAnchor>
  <xdr:twoCellAnchor>
    <xdr:from>
      <xdr:col>8</xdr:col>
      <xdr:colOff>16329</xdr:colOff>
      <xdr:row>114</xdr:row>
      <xdr:rowOff>2051</xdr:rowOff>
    </xdr:from>
    <xdr:to>
      <xdr:col>8</xdr:col>
      <xdr:colOff>250329</xdr:colOff>
      <xdr:row>114</xdr:row>
      <xdr:rowOff>236051</xdr:rowOff>
    </xdr:to>
    <xdr:pic>
      <xdr:nvPicPr>
        <xdr:cNvPr id="251" name="Graphic 37" descr="Tabla">
          <a:hlinkClick xmlns:r="http://schemas.openxmlformats.org/officeDocument/2006/relationships" r:id="rId146"/>
          <a:extLst>
            <a:ext uri="{FF2B5EF4-FFF2-40B4-BE49-F238E27FC236}">
              <a16:creationId xmlns:a16="http://schemas.microsoft.com/office/drawing/2014/main" id="{00000000-0008-0000-0300-0000FB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3973301"/>
          <a:ext cx="234000" cy="234000"/>
        </a:xfrm>
        <a:prstGeom prst="rect">
          <a:avLst/>
        </a:prstGeom>
      </xdr:spPr>
    </xdr:pic>
    <xdr:clientData/>
  </xdr:twoCellAnchor>
  <xdr:twoCellAnchor>
    <xdr:from>
      <xdr:col>8</xdr:col>
      <xdr:colOff>16329</xdr:colOff>
      <xdr:row>115</xdr:row>
      <xdr:rowOff>2051</xdr:rowOff>
    </xdr:from>
    <xdr:to>
      <xdr:col>8</xdr:col>
      <xdr:colOff>250329</xdr:colOff>
      <xdr:row>115</xdr:row>
      <xdr:rowOff>236051</xdr:rowOff>
    </xdr:to>
    <xdr:pic>
      <xdr:nvPicPr>
        <xdr:cNvPr id="252" name="Graphic 37" descr="Tabla">
          <a:hlinkClick xmlns:r="http://schemas.openxmlformats.org/officeDocument/2006/relationships" r:id="rId147"/>
          <a:extLst>
            <a:ext uri="{FF2B5EF4-FFF2-40B4-BE49-F238E27FC236}">
              <a16:creationId xmlns:a16="http://schemas.microsoft.com/office/drawing/2014/main" id="{00000000-0008-0000-0300-0000FC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5699579" y="23973301"/>
          <a:ext cx="234000" cy="234000"/>
        </a:xfrm>
        <a:prstGeom prst="rect">
          <a:avLst/>
        </a:prstGeom>
      </xdr:spPr>
    </xdr:pic>
    <xdr:clientData/>
  </xdr:twoCellAnchor>
  <xdr:twoCellAnchor>
    <xdr:from>
      <xdr:col>10</xdr:col>
      <xdr:colOff>16329</xdr:colOff>
      <xdr:row>97</xdr:row>
      <xdr:rowOff>2051</xdr:rowOff>
    </xdr:from>
    <xdr:to>
      <xdr:col>10</xdr:col>
      <xdr:colOff>250329</xdr:colOff>
      <xdr:row>97</xdr:row>
      <xdr:rowOff>236051</xdr:rowOff>
    </xdr:to>
    <xdr:pic>
      <xdr:nvPicPr>
        <xdr:cNvPr id="254" name="Graphic 37" descr="Gráfico de barras">
          <a:hlinkClick xmlns:r="http://schemas.openxmlformats.org/officeDocument/2006/relationships" r:id="rId148"/>
          <a:extLst>
            <a:ext uri="{FF2B5EF4-FFF2-40B4-BE49-F238E27FC236}">
              <a16:creationId xmlns:a16="http://schemas.microsoft.com/office/drawing/2014/main" id="{00000000-0008-0000-0300-0000FE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228746" y="21348634"/>
          <a:ext cx="234000" cy="234000"/>
        </a:xfrm>
        <a:prstGeom prst="rect">
          <a:avLst/>
        </a:prstGeom>
      </xdr:spPr>
    </xdr:pic>
    <xdr:clientData/>
  </xdr:twoCellAnchor>
  <xdr:twoCellAnchor>
    <xdr:from>
      <xdr:col>10</xdr:col>
      <xdr:colOff>16329</xdr:colOff>
      <xdr:row>98</xdr:row>
      <xdr:rowOff>2051</xdr:rowOff>
    </xdr:from>
    <xdr:to>
      <xdr:col>10</xdr:col>
      <xdr:colOff>250329</xdr:colOff>
      <xdr:row>98</xdr:row>
      <xdr:rowOff>236051</xdr:rowOff>
    </xdr:to>
    <xdr:pic>
      <xdr:nvPicPr>
        <xdr:cNvPr id="256" name="Graphic 37" descr="Gráfico de barras">
          <a:hlinkClick xmlns:r="http://schemas.openxmlformats.org/officeDocument/2006/relationships" r:id="rId149"/>
          <a:extLst>
            <a:ext uri="{FF2B5EF4-FFF2-40B4-BE49-F238E27FC236}">
              <a16:creationId xmlns:a16="http://schemas.microsoft.com/office/drawing/2014/main" id="{00000000-0008-0000-0300-00000001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228746" y="21348634"/>
          <a:ext cx="234000" cy="234000"/>
        </a:xfrm>
        <a:prstGeom prst="rect">
          <a:avLst/>
        </a:prstGeom>
      </xdr:spPr>
    </xdr:pic>
    <xdr:clientData/>
  </xdr:twoCellAnchor>
  <xdr:twoCellAnchor>
    <xdr:from>
      <xdr:col>10</xdr:col>
      <xdr:colOff>16329</xdr:colOff>
      <xdr:row>99</xdr:row>
      <xdr:rowOff>2051</xdr:rowOff>
    </xdr:from>
    <xdr:to>
      <xdr:col>10</xdr:col>
      <xdr:colOff>250329</xdr:colOff>
      <xdr:row>99</xdr:row>
      <xdr:rowOff>236051</xdr:rowOff>
    </xdr:to>
    <xdr:pic>
      <xdr:nvPicPr>
        <xdr:cNvPr id="258" name="Graphic 37" descr="Gráfico de barras">
          <a:hlinkClick xmlns:r="http://schemas.openxmlformats.org/officeDocument/2006/relationships" r:id="rId150"/>
          <a:extLst>
            <a:ext uri="{FF2B5EF4-FFF2-40B4-BE49-F238E27FC236}">
              <a16:creationId xmlns:a16="http://schemas.microsoft.com/office/drawing/2014/main" id="{00000000-0008-0000-0300-00000201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228746" y="21348634"/>
          <a:ext cx="234000" cy="234000"/>
        </a:xfrm>
        <a:prstGeom prst="rect">
          <a:avLst/>
        </a:prstGeom>
      </xdr:spPr>
    </xdr:pic>
    <xdr:clientData/>
  </xdr:twoCellAnchor>
  <xdr:twoCellAnchor>
    <xdr:from>
      <xdr:col>10</xdr:col>
      <xdr:colOff>16329</xdr:colOff>
      <xdr:row>100</xdr:row>
      <xdr:rowOff>2051</xdr:rowOff>
    </xdr:from>
    <xdr:to>
      <xdr:col>10</xdr:col>
      <xdr:colOff>250329</xdr:colOff>
      <xdr:row>100</xdr:row>
      <xdr:rowOff>236051</xdr:rowOff>
    </xdr:to>
    <xdr:pic>
      <xdr:nvPicPr>
        <xdr:cNvPr id="260" name="Graphic 37" descr="Gráfico de barras">
          <a:hlinkClick xmlns:r="http://schemas.openxmlformats.org/officeDocument/2006/relationships" r:id="rId151"/>
          <a:extLst>
            <a:ext uri="{FF2B5EF4-FFF2-40B4-BE49-F238E27FC236}">
              <a16:creationId xmlns:a16="http://schemas.microsoft.com/office/drawing/2014/main" id="{00000000-0008-0000-0300-00000401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228746" y="21348634"/>
          <a:ext cx="234000" cy="234000"/>
        </a:xfrm>
        <a:prstGeom prst="rect">
          <a:avLst/>
        </a:prstGeom>
      </xdr:spPr>
    </xdr:pic>
    <xdr:clientData/>
  </xdr:twoCellAnchor>
  <xdr:twoCellAnchor>
    <xdr:from>
      <xdr:col>10</xdr:col>
      <xdr:colOff>16329</xdr:colOff>
      <xdr:row>102</xdr:row>
      <xdr:rowOff>2051</xdr:rowOff>
    </xdr:from>
    <xdr:to>
      <xdr:col>10</xdr:col>
      <xdr:colOff>250329</xdr:colOff>
      <xdr:row>102</xdr:row>
      <xdr:rowOff>236051</xdr:rowOff>
    </xdr:to>
    <xdr:pic>
      <xdr:nvPicPr>
        <xdr:cNvPr id="262" name="Graphic 37" descr="Gráfico de barras">
          <a:hlinkClick xmlns:r="http://schemas.openxmlformats.org/officeDocument/2006/relationships" r:id="rId152"/>
          <a:extLst>
            <a:ext uri="{FF2B5EF4-FFF2-40B4-BE49-F238E27FC236}">
              <a16:creationId xmlns:a16="http://schemas.microsoft.com/office/drawing/2014/main" id="{00000000-0008-0000-0300-00000601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228746" y="21348634"/>
          <a:ext cx="234000" cy="234000"/>
        </a:xfrm>
        <a:prstGeom prst="rect">
          <a:avLst/>
        </a:prstGeom>
      </xdr:spPr>
    </xdr:pic>
    <xdr:clientData/>
  </xdr:twoCellAnchor>
  <xdr:twoCellAnchor>
    <xdr:from>
      <xdr:col>10</xdr:col>
      <xdr:colOff>16329</xdr:colOff>
      <xdr:row>103</xdr:row>
      <xdr:rowOff>2051</xdr:rowOff>
    </xdr:from>
    <xdr:to>
      <xdr:col>10</xdr:col>
      <xdr:colOff>250329</xdr:colOff>
      <xdr:row>103</xdr:row>
      <xdr:rowOff>236051</xdr:rowOff>
    </xdr:to>
    <xdr:pic>
      <xdr:nvPicPr>
        <xdr:cNvPr id="264" name="Graphic 37" descr="Gráfico de barras">
          <a:hlinkClick xmlns:r="http://schemas.openxmlformats.org/officeDocument/2006/relationships" r:id="rId153"/>
          <a:extLst>
            <a:ext uri="{FF2B5EF4-FFF2-40B4-BE49-F238E27FC236}">
              <a16:creationId xmlns:a16="http://schemas.microsoft.com/office/drawing/2014/main" id="{00000000-0008-0000-0300-000008010000}"/>
            </a:ext>
          </a:extLst>
        </xdr:cNvPr>
        <xdr:cNvPicPr>
          <a:picLocks noChangeAspect="1"/>
        </xdr:cNvPicPr>
      </xdr:nvPicPr>
      <xdr:blipFill>
        <a:blip xmlns:r="http://schemas.openxmlformats.org/officeDocument/2006/relationships" r:embed="rId154" cstate="print">
          <a:extLst>
            <a:ext uri="{28A0092B-C50C-407E-A947-70E740481C1C}">
              <a14:useLocalDpi xmlns:a14="http://schemas.microsoft.com/office/drawing/2010/main" val="0"/>
            </a:ext>
            <a:ext uri="{96DAC541-7B7A-43D3-8B79-37D633B846F1}">
              <asvg:svgBlip xmlns:asvg="http://schemas.microsoft.com/office/drawing/2016/SVG/main" xmlns="" r:embed="rId27"/>
            </a:ext>
          </a:extLst>
        </a:blip>
        <a:stretch>
          <a:fillRect/>
        </a:stretch>
      </xdr:blipFill>
      <xdr:spPr>
        <a:xfrm>
          <a:off x="7545220" y="23499812"/>
          <a:ext cx="234000" cy="234000"/>
        </a:xfrm>
        <a:prstGeom prst="rect">
          <a:avLst/>
        </a:prstGeom>
      </xdr:spPr>
    </xdr:pic>
    <xdr:clientData/>
  </xdr:twoCellAnchor>
  <xdr:twoCellAnchor>
    <xdr:from>
      <xdr:col>8</xdr:col>
      <xdr:colOff>16329</xdr:colOff>
      <xdr:row>119</xdr:row>
      <xdr:rowOff>2051</xdr:rowOff>
    </xdr:from>
    <xdr:to>
      <xdr:col>8</xdr:col>
      <xdr:colOff>250329</xdr:colOff>
      <xdr:row>119</xdr:row>
      <xdr:rowOff>236051</xdr:rowOff>
    </xdr:to>
    <xdr:pic>
      <xdr:nvPicPr>
        <xdr:cNvPr id="154" name="Graphic 37" descr="Tabla">
          <a:hlinkClick xmlns:r="http://schemas.openxmlformats.org/officeDocument/2006/relationships" r:id="rId155"/>
          <a:extLst>
            <a:ext uri="{FF2B5EF4-FFF2-40B4-BE49-F238E27FC236}">
              <a16:creationId xmlns:a16="http://schemas.microsoft.com/office/drawing/2014/main" id="{00000000-0008-0000-0300-00009A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12938" y="26324181"/>
          <a:ext cx="234000" cy="234000"/>
        </a:xfrm>
        <a:prstGeom prst="rect">
          <a:avLst/>
        </a:prstGeom>
      </xdr:spPr>
    </xdr:pic>
    <xdr:clientData/>
  </xdr:twoCellAnchor>
  <xdr:twoCellAnchor>
    <xdr:from>
      <xdr:col>8</xdr:col>
      <xdr:colOff>16329</xdr:colOff>
      <xdr:row>120</xdr:row>
      <xdr:rowOff>2051</xdr:rowOff>
    </xdr:from>
    <xdr:to>
      <xdr:col>8</xdr:col>
      <xdr:colOff>250329</xdr:colOff>
      <xdr:row>120</xdr:row>
      <xdr:rowOff>236051</xdr:rowOff>
    </xdr:to>
    <xdr:pic>
      <xdr:nvPicPr>
        <xdr:cNvPr id="155" name="Graphic 37" descr="Tabla">
          <a:hlinkClick xmlns:r="http://schemas.openxmlformats.org/officeDocument/2006/relationships" r:id="rId156"/>
          <a:extLst>
            <a:ext uri="{FF2B5EF4-FFF2-40B4-BE49-F238E27FC236}">
              <a16:creationId xmlns:a16="http://schemas.microsoft.com/office/drawing/2014/main" id="{00000000-0008-0000-0300-00009B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12938" y="26324181"/>
          <a:ext cx="234000" cy="234000"/>
        </a:xfrm>
        <a:prstGeom prst="rect">
          <a:avLst/>
        </a:prstGeom>
      </xdr:spPr>
    </xdr:pic>
    <xdr:clientData/>
  </xdr:twoCellAnchor>
  <xdr:twoCellAnchor>
    <xdr:from>
      <xdr:col>10</xdr:col>
      <xdr:colOff>16329</xdr:colOff>
      <xdr:row>120</xdr:row>
      <xdr:rowOff>2051</xdr:rowOff>
    </xdr:from>
    <xdr:to>
      <xdr:col>10</xdr:col>
      <xdr:colOff>250329</xdr:colOff>
      <xdr:row>120</xdr:row>
      <xdr:rowOff>236051</xdr:rowOff>
    </xdr:to>
    <xdr:pic>
      <xdr:nvPicPr>
        <xdr:cNvPr id="148" name="Graphic 37" descr="Gráfico de barras">
          <a:hlinkClick xmlns:r="http://schemas.openxmlformats.org/officeDocument/2006/relationships" r:id="rId157"/>
          <a:extLst>
            <a:ext uri="{FF2B5EF4-FFF2-40B4-BE49-F238E27FC236}">
              <a16:creationId xmlns:a16="http://schemas.microsoft.com/office/drawing/2014/main" id="{00000000-0008-0000-0300-000094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592720" y="22994573"/>
          <a:ext cx="234000" cy="234000"/>
        </a:xfrm>
        <a:prstGeom prst="rect">
          <a:avLst/>
        </a:prstGeom>
      </xdr:spPr>
    </xdr:pic>
    <xdr:clientData/>
  </xdr:twoCellAnchor>
  <xdr:twoCellAnchor>
    <xdr:from>
      <xdr:col>8</xdr:col>
      <xdr:colOff>16329</xdr:colOff>
      <xdr:row>121</xdr:row>
      <xdr:rowOff>2051</xdr:rowOff>
    </xdr:from>
    <xdr:to>
      <xdr:col>8</xdr:col>
      <xdr:colOff>250329</xdr:colOff>
      <xdr:row>121</xdr:row>
      <xdr:rowOff>236051</xdr:rowOff>
    </xdr:to>
    <xdr:pic>
      <xdr:nvPicPr>
        <xdr:cNvPr id="149" name="Graphic 37" descr="Tabla">
          <a:hlinkClick xmlns:r="http://schemas.openxmlformats.org/officeDocument/2006/relationships" r:id="rId158"/>
          <a:extLst>
            <a:ext uri="{FF2B5EF4-FFF2-40B4-BE49-F238E27FC236}">
              <a16:creationId xmlns:a16="http://schemas.microsoft.com/office/drawing/2014/main" id="{00000000-0008-0000-0300-000095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12938" y="27268399"/>
          <a:ext cx="234000" cy="234000"/>
        </a:xfrm>
        <a:prstGeom prst="rect">
          <a:avLst/>
        </a:prstGeom>
      </xdr:spPr>
    </xdr:pic>
    <xdr:clientData/>
  </xdr:twoCellAnchor>
  <xdr:twoCellAnchor>
    <xdr:from>
      <xdr:col>8</xdr:col>
      <xdr:colOff>16329</xdr:colOff>
      <xdr:row>122</xdr:row>
      <xdr:rowOff>2051</xdr:rowOff>
    </xdr:from>
    <xdr:to>
      <xdr:col>8</xdr:col>
      <xdr:colOff>250329</xdr:colOff>
      <xdr:row>122</xdr:row>
      <xdr:rowOff>236051</xdr:rowOff>
    </xdr:to>
    <xdr:pic>
      <xdr:nvPicPr>
        <xdr:cNvPr id="150" name="Graphic 37" descr="Tabla">
          <a:hlinkClick xmlns:r="http://schemas.openxmlformats.org/officeDocument/2006/relationships" r:id="rId159"/>
          <a:extLst>
            <a:ext uri="{FF2B5EF4-FFF2-40B4-BE49-F238E27FC236}">
              <a16:creationId xmlns:a16="http://schemas.microsoft.com/office/drawing/2014/main" id="{00000000-0008-0000-0300-000096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12938" y="27508594"/>
          <a:ext cx="234000" cy="234000"/>
        </a:xfrm>
        <a:prstGeom prst="rect">
          <a:avLst/>
        </a:prstGeom>
      </xdr:spPr>
    </xdr:pic>
    <xdr:clientData/>
  </xdr:twoCellAnchor>
  <xdr:twoCellAnchor>
    <xdr:from>
      <xdr:col>8</xdr:col>
      <xdr:colOff>16329</xdr:colOff>
      <xdr:row>123</xdr:row>
      <xdr:rowOff>2051</xdr:rowOff>
    </xdr:from>
    <xdr:to>
      <xdr:col>8</xdr:col>
      <xdr:colOff>250329</xdr:colOff>
      <xdr:row>123</xdr:row>
      <xdr:rowOff>236051</xdr:rowOff>
    </xdr:to>
    <xdr:pic>
      <xdr:nvPicPr>
        <xdr:cNvPr id="151" name="Graphic 37" descr="Tabla">
          <a:hlinkClick xmlns:r="http://schemas.openxmlformats.org/officeDocument/2006/relationships" r:id="rId160"/>
          <a:extLst>
            <a:ext uri="{FF2B5EF4-FFF2-40B4-BE49-F238E27FC236}">
              <a16:creationId xmlns:a16="http://schemas.microsoft.com/office/drawing/2014/main" id="{00000000-0008-0000-0300-000097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12938" y="27508594"/>
          <a:ext cx="234000" cy="234000"/>
        </a:xfrm>
        <a:prstGeom prst="rect">
          <a:avLst/>
        </a:prstGeom>
      </xdr:spPr>
    </xdr:pic>
    <xdr:clientData/>
  </xdr:twoCellAnchor>
  <xdr:twoCellAnchor>
    <xdr:from>
      <xdr:col>8</xdr:col>
      <xdr:colOff>16329</xdr:colOff>
      <xdr:row>124</xdr:row>
      <xdr:rowOff>2051</xdr:rowOff>
    </xdr:from>
    <xdr:to>
      <xdr:col>8</xdr:col>
      <xdr:colOff>250329</xdr:colOff>
      <xdr:row>124</xdr:row>
      <xdr:rowOff>236051</xdr:rowOff>
    </xdr:to>
    <xdr:pic>
      <xdr:nvPicPr>
        <xdr:cNvPr id="152" name="Graphic 37" descr="Tabla">
          <a:hlinkClick xmlns:r="http://schemas.openxmlformats.org/officeDocument/2006/relationships" r:id="rId161"/>
          <a:extLst>
            <a:ext uri="{FF2B5EF4-FFF2-40B4-BE49-F238E27FC236}">
              <a16:creationId xmlns:a16="http://schemas.microsoft.com/office/drawing/2014/main" id="{00000000-0008-0000-0300-000098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12938" y="27508594"/>
          <a:ext cx="234000" cy="234000"/>
        </a:xfrm>
        <a:prstGeom prst="rect">
          <a:avLst/>
        </a:prstGeom>
      </xdr:spPr>
    </xdr:pic>
    <xdr:clientData/>
  </xdr:twoCellAnchor>
  <xdr:twoCellAnchor>
    <xdr:from>
      <xdr:col>8</xdr:col>
      <xdr:colOff>16329</xdr:colOff>
      <xdr:row>125</xdr:row>
      <xdr:rowOff>2051</xdr:rowOff>
    </xdr:from>
    <xdr:to>
      <xdr:col>8</xdr:col>
      <xdr:colOff>250329</xdr:colOff>
      <xdr:row>125</xdr:row>
      <xdr:rowOff>236051</xdr:rowOff>
    </xdr:to>
    <xdr:pic>
      <xdr:nvPicPr>
        <xdr:cNvPr id="159" name="Graphic 37" descr="Tabla">
          <a:hlinkClick xmlns:r="http://schemas.openxmlformats.org/officeDocument/2006/relationships" r:id="rId162"/>
          <a:extLst>
            <a:ext uri="{FF2B5EF4-FFF2-40B4-BE49-F238E27FC236}">
              <a16:creationId xmlns:a16="http://schemas.microsoft.com/office/drawing/2014/main" id="{00000000-0008-0000-0300-00009F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27976976"/>
          <a:ext cx="234000" cy="234000"/>
        </a:xfrm>
        <a:prstGeom prst="rect">
          <a:avLst/>
        </a:prstGeom>
      </xdr:spPr>
    </xdr:pic>
    <xdr:clientData/>
  </xdr:twoCellAnchor>
  <xdr:twoCellAnchor>
    <xdr:from>
      <xdr:col>8</xdr:col>
      <xdr:colOff>16329</xdr:colOff>
      <xdr:row>126</xdr:row>
      <xdr:rowOff>2051</xdr:rowOff>
    </xdr:from>
    <xdr:to>
      <xdr:col>8</xdr:col>
      <xdr:colOff>250329</xdr:colOff>
      <xdr:row>126</xdr:row>
      <xdr:rowOff>236051</xdr:rowOff>
    </xdr:to>
    <xdr:pic>
      <xdr:nvPicPr>
        <xdr:cNvPr id="160" name="Graphic 37" descr="Tabla">
          <a:hlinkClick xmlns:r="http://schemas.openxmlformats.org/officeDocument/2006/relationships" r:id="rId163"/>
          <a:extLst>
            <a:ext uri="{FF2B5EF4-FFF2-40B4-BE49-F238E27FC236}">
              <a16:creationId xmlns:a16="http://schemas.microsoft.com/office/drawing/2014/main" id="{00000000-0008-0000-0300-0000A0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28215101"/>
          <a:ext cx="234000" cy="234000"/>
        </a:xfrm>
        <a:prstGeom prst="rect">
          <a:avLst/>
        </a:prstGeom>
      </xdr:spPr>
    </xdr:pic>
    <xdr:clientData/>
  </xdr:twoCellAnchor>
  <xdr:twoCellAnchor>
    <xdr:from>
      <xdr:col>8</xdr:col>
      <xdr:colOff>16329</xdr:colOff>
      <xdr:row>127</xdr:row>
      <xdr:rowOff>2051</xdr:rowOff>
    </xdr:from>
    <xdr:to>
      <xdr:col>8</xdr:col>
      <xdr:colOff>250329</xdr:colOff>
      <xdr:row>127</xdr:row>
      <xdr:rowOff>236051</xdr:rowOff>
    </xdr:to>
    <xdr:pic>
      <xdr:nvPicPr>
        <xdr:cNvPr id="161" name="Graphic 37" descr="Tabla">
          <a:hlinkClick xmlns:r="http://schemas.openxmlformats.org/officeDocument/2006/relationships" r:id="rId164"/>
          <a:extLst>
            <a:ext uri="{FF2B5EF4-FFF2-40B4-BE49-F238E27FC236}">
              <a16:creationId xmlns:a16="http://schemas.microsoft.com/office/drawing/2014/main" id="{00000000-0008-0000-0300-0000A1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28215101"/>
          <a:ext cx="234000" cy="234000"/>
        </a:xfrm>
        <a:prstGeom prst="rect">
          <a:avLst/>
        </a:prstGeom>
      </xdr:spPr>
    </xdr:pic>
    <xdr:clientData/>
  </xdr:twoCellAnchor>
  <xdr:twoCellAnchor>
    <xdr:from>
      <xdr:col>8</xdr:col>
      <xdr:colOff>16329</xdr:colOff>
      <xdr:row>128</xdr:row>
      <xdr:rowOff>2051</xdr:rowOff>
    </xdr:from>
    <xdr:to>
      <xdr:col>8</xdr:col>
      <xdr:colOff>250329</xdr:colOff>
      <xdr:row>128</xdr:row>
      <xdr:rowOff>236051</xdr:rowOff>
    </xdr:to>
    <xdr:pic>
      <xdr:nvPicPr>
        <xdr:cNvPr id="162" name="Graphic 37" descr="Tabla">
          <a:hlinkClick xmlns:r="http://schemas.openxmlformats.org/officeDocument/2006/relationships" r:id="rId165"/>
          <a:extLst>
            <a:ext uri="{FF2B5EF4-FFF2-40B4-BE49-F238E27FC236}">
              <a16:creationId xmlns:a16="http://schemas.microsoft.com/office/drawing/2014/main" id="{00000000-0008-0000-0300-0000A2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28215101"/>
          <a:ext cx="234000" cy="234000"/>
        </a:xfrm>
        <a:prstGeom prst="rect">
          <a:avLst/>
        </a:prstGeom>
      </xdr:spPr>
    </xdr:pic>
    <xdr:clientData/>
  </xdr:twoCellAnchor>
  <xdr:twoCellAnchor>
    <xdr:from>
      <xdr:col>8</xdr:col>
      <xdr:colOff>16329</xdr:colOff>
      <xdr:row>129</xdr:row>
      <xdr:rowOff>2051</xdr:rowOff>
    </xdr:from>
    <xdr:to>
      <xdr:col>8</xdr:col>
      <xdr:colOff>250329</xdr:colOff>
      <xdr:row>129</xdr:row>
      <xdr:rowOff>236051</xdr:rowOff>
    </xdr:to>
    <xdr:pic>
      <xdr:nvPicPr>
        <xdr:cNvPr id="163" name="Graphic 37" descr="Tabla">
          <a:hlinkClick xmlns:r="http://schemas.openxmlformats.org/officeDocument/2006/relationships" r:id="rId166"/>
          <a:extLst>
            <a:ext uri="{FF2B5EF4-FFF2-40B4-BE49-F238E27FC236}">
              <a16:creationId xmlns:a16="http://schemas.microsoft.com/office/drawing/2014/main" id="{00000000-0008-0000-0300-0000A3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28215101"/>
          <a:ext cx="234000" cy="234000"/>
        </a:xfrm>
        <a:prstGeom prst="rect">
          <a:avLst/>
        </a:prstGeom>
      </xdr:spPr>
    </xdr:pic>
    <xdr:clientData/>
  </xdr:twoCellAnchor>
  <xdr:twoCellAnchor>
    <xdr:from>
      <xdr:col>8</xdr:col>
      <xdr:colOff>16329</xdr:colOff>
      <xdr:row>130</xdr:row>
      <xdr:rowOff>2051</xdr:rowOff>
    </xdr:from>
    <xdr:to>
      <xdr:col>8</xdr:col>
      <xdr:colOff>250329</xdr:colOff>
      <xdr:row>130</xdr:row>
      <xdr:rowOff>236051</xdr:rowOff>
    </xdr:to>
    <xdr:pic>
      <xdr:nvPicPr>
        <xdr:cNvPr id="164" name="Graphic 37" descr="Tabla">
          <a:hlinkClick xmlns:r="http://schemas.openxmlformats.org/officeDocument/2006/relationships" r:id="rId167"/>
          <a:extLst>
            <a:ext uri="{FF2B5EF4-FFF2-40B4-BE49-F238E27FC236}">
              <a16:creationId xmlns:a16="http://schemas.microsoft.com/office/drawing/2014/main" id="{00000000-0008-0000-0300-0000A4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28215101"/>
          <a:ext cx="234000" cy="234000"/>
        </a:xfrm>
        <a:prstGeom prst="rect">
          <a:avLst/>
        </a:prstGeom>
      </xdr:spPr>
    </xdr:pic>
    <xdr:clientData/>
  </xdr:twoCellAnchor>
  <xdr:twoCellAnchor>
    <xdr:from>
      <xdr:col>8</xdr:col>
      <xdr:colOff>16329</xdr:colOff>
      <xdr:row>131</xdr:row>
      <xdr:rowOff>2051</xdr:rowOff>
    </xdr:from>
    <xdr:to>
      <xdr:col>8</xdr:col>
      <xdr:colOff>250329</xdr:colOff>
      <xdr:row>131</xdr:row>
      <xdr:rowOff>236051</xdr:rowOff>
    </xdr:to>
    <xdr:pic>
      <xdr:nvPicPr>
        <xdr:cNvPr id="173" name="Graphic 37" descr="Tabla">
          <a:hlinkClick xmlns:r="http://schemas.openxmlformats.org/officeDocument/2006/relationships" r:id="rId168"/>
          <a:extLst>
            <a:ext uri="{FF2B5EF4-FFF2-40B4-BE49-F238E27FC236}">
              <a16:creationId xmlns:a16="http://schemas.microsoft.com/office/drawing/2014/main" id="{00000000-0008-0000-0300-0000AD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28215101"/>
          <a:ext cx="234000" cy="234000"/>
        </a:xfrm>
        <a:prstGeom prst="rect">
          <a:avLst/>
        </a:prstGeom>
      </xdr:spPr>
    </xdr:pic>
    <xdr:clientData/>
  </xdr:twoCellAnchor>
  <xdr:twoCellAnchor>
    <xdr:from>
      <xdr:col>10</xdr:col>
      <xdr:colOff>16329</xdr:colOff>
      <xdr:row>125</xdr:row>
      <xdr:rowOff>2051</xdr:rowOff>
    </xdr:from>
    <xdr:to>
      <xdr:col>10</xdr:col>
      <xdr:colOff>250329</xdr:colOff>
      <xdr:row>125</xdr:row>
      <xdr:rowOff>236051</xdr:rowOff>
    </xdr:to>
    <xdr:pic>
      <xdr:nvPicPr>
        <xdr:cNvPr id="183" name="Graphic 37" descr="Gráfico de barras">
          <a:hlinkClick xmlns:r="http://schemas.openxmlformats.org/officeDocument/2006/relationships" r:id="rId169"/>
          <a:extLst>
            <a:ext uri="{FF2B5EF4-FFF2-40B4-BE49-F238E27FC236}">
              <a16:creationId xmlns:a16="http://schemas.microsoft.com/office/drawing/2014/main" id="{00000000-0008-0000-0300-0000B7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312354" y="27024476"/>
          <a:ext cx="234000" cy="234000"/>
        </a:xfrm>
        <a:prstGeom prst="rect">
          <a:avLst/>
        </a:prstGeom>
      </xdr:spPr>
    </xdr:pic>
    <xdr:clientData/>
  </xdr:twoCellAnchor>
  <xdr:twoCellAnchor>
    <xdr:from>
      <xdr:col>10</xdr:col>
      <xdr:colOff>16329</xdr:colOff>
      <xdr:row>131</xdr:row>
      <xdr:rowOff>2051</xdr:rowOff>
    </xdr:from>
    <xdr:to>
      <xdr:col>10</xdr:col>
      <xdr:colOff>250329</xdr:colOff>
      <xdr:row>131</xdr:row>
      <xdr:rowOff>236051</xdr:rowOff>
    </xdr:to>
    <xdr:pic>
      <xdr:nvPicPr>
        <xdr:cNvPr id="201" name="Graphic 37" descr="Gráfico de barras">
          <a:hlinkClick xmlns:r="http://schemas.openxmlformats.org/officeDocument/2006/relationships" r:id="rId170"/>
          <a:extLst>
            <a:ext uri="{FF2B5EF4-FFF2-40B4-BE49-F238E27FC236}">
              <a16:creationId xmlns:a16="http://schemas.microsoft.com/office/drawing/2014/main" id="{00000000-0008-0000-0300-0000C9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312354" y="28215101"/>
          <a:ext cx="234000" cy="234000"/>
        </a:xfrm>
        <a:prstGeom prst="rect">
          <a:avLst/>
        </a:prstGeom>
      </xdr:spPr>
    </xdr:pic>
    <xdr:clientData/>
  </xdr:twoCellAnchor>
  <xdr:twoCellAnchor>
    <xdr:from>
      <xdr:col>8</xdr:col>
      <xdr:colOff>16329</xdr:colOff>
      <xdr:row>142</xdr:row>
      <xdr:rowOff>2051</xdr:rowOff>
    </xdr:from>
    <xdr:to>
      <xdr:col>8</xdr:col>
      <xdr:colOff>250329</xdr:colOff>
      <xdr:row>142</xdr:row>
      <xdr:rowOff>236051</xdr:rowOff>
    </xdr:to>
    <xdr:pic>
      <xdr:nvPicPr>
        <xdr:cNvPr id="276" name="Graphic 37" descr="Tabla">
          <a:hlinkClick xmlns:r="http://schemas.openxmlformats.org/officeDocument/2006/relationships" r:id="rId171"/>
          <a:extLst>
            <a:ext uri="{FF2B5EF4-FFF2-40B4-BE49-F238E27FC236}">
              <a16:creationId xmlns:a16="http://schemas.microsoft.com/office/drawing/2014/main" id="{00000000-0008-0000-0300-000014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29643851"/>
          <a:ext cx="234000" cy="234000"/>
        </a:xfrm>
        <a:prstGeom prst="rect">
          <a:avLst/>
        </a:prstGeom>
      </xdr:spPr>
    </xdr:pic>
    <xdr:clientData/>
  </xdr:twoCellAnchor>
  <xdr:twoCellAnchor>
    <xdr:from>
      <xdr:col>8</xdr:col>
      <xdr:colOff>16329</xdr:colOff>
      <xdr:row>143</xdr:row>
      <xdr:rowOff>2051</xdr:rowOff>
    </xdr:from>
    <xdr:to>
      <xdr:col>8</xdr:col>
      <xdr:colOff>250329</xdr:colOff>
      <xdr:row>143</xdr:row>
      <xdr:rowOff>236051</xdr:rowOff>
    </xdr:to>
    <xdr:pic>
      <xdr:nvPicPr>
        <xdr:cNvPr id="277" name="Graphic 37" descr="Tabla">
          <a:hlinkClick xmlns:r="http://schemas.openxmlformats.org/officeDocument/2006/relationships" r:id="rId172"/>
          <a:extLst>
            <a:ext uri="{FF2B5EF4-FFF2-40B4-BE49-F238E27FC236}">
              <a16:creationId xmlns:a16="http://schemas.microsoft.com/office/drawing/2014/main" id="{00000000-0008-0000-0300-000015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29643851"/>
          <a:ext cx="234000" cy="234000"/>
        </a:xfrm>
        <a:prstGeom prst="rect">
          <a:avLst/>
        </a:prstGeom>
      </xdr:spPr>
    </xdr:pic>
    <xdr:clientData/>
  </xdr:twoCellAnchor>
  <xdr:twoCellAnchor>
    <xdr:from>
      <xdr:col>10</xdr:col>
      <xdr:colOff>16329</xdr:colOff>
      <xdr:row>142</xdr:row>
      <xdr:rowOff>2051</xdr:rowOff>
    </xdr:from>
    <xdr:to>
      <xdr:col>10</xdr:col>
      <xdr:colOff>250329</xdr:colOff>
      <xdr:row>142</xdr:row>
      <xdr:rowOff>236051</xdr:rowOff>
    </xdr:to>
    <xdr:pic>
      <xdr:nvPicPr>
        <xdr:cNvPr id="270" name="Graphic 37" descr="Gráfico de barras">
          <a:hlinkClick xmlns:r="http://schemas.openxmlformats.org/officeDocument/2006/relationships" r:id="rId173"/>
          <a:extLst>
            <a:ext uri="{FF2B5EF4-FFF2-40B4-BE49-F238E27FC236}">
              <a16:creationId xmlns:a16="http://schemas.microsoft.com/office/drawing/2014/main" id="{00000000-0008-0000-0300-00000E01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598104" y="33911051"/>
          <a:ext cx="234000" cy="234000"/>
        </a:xfrm>
        <a:prstGeom prst="rect">
          <a:avLst/>
        </a:prstGeom>
      </xdr:spPr>
    </xdr:pic>
    <xdr:clientData/>
  </xdr:twoCellAnchor>
  <xdr:twoCellAnchor>
    <xdr:from>
      <xdr:col>10</xdr:col>
      <xdr:colOff>16329</xdr:colOff>
      <xdr:row>143</xdr:row>
      <xdr:rowOff>2051</xdr:rowOff>
    </xdr:from>
    <xdr:to>
      <xdr:col>10</xdr:col>
      <xdr:colOff>250329</xdr:colOff>
      <xdr:row>143</xdr:row>
      <xdr:rowOff>236051</xdr:rowOff>
    </xdr:to>
    <xdr:pic>
      <xdr:nvPicPr>
        <xdr:cNvPr id="275" name="Graphic 37" descr="Gráfico de barras">
          <a:hlinkClick xmlns:r="http://schemas.openxmlformats.org/officeDocument/2006/relationships" r:id="rId174"/>
          <a:extLst>
            <a:ext uri="{FF2B5EF4-FFF2-40B4-BE49-F238E27FC236}">
              <a16:creationId xmlns:a16="http://schemas.microsoft.com/office/drawing/2014/main" id="{00000000-0008-0000-0300-00001301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598104" y="33911051"/>
          <a:ext cx="234000" cy="234000"/>
        </a:xfrm>
        <a:prstGeom prst="rect">
          <a:avLst/>
        </a:prstGeom>
      </xdr:spPr>
    </xdr:pic>
    <xdr:clientData/>
  </xdr:twoCellAnchor>
  <xdr:twoCellAnchor>
    <xdr:from>
      <xdr:col>8</xdr:col>
      <xdr:colOff>16329</xdr:colOff>
      <xdr:row>148</xdr:row>
      <xdr:rowOff>2051</xdr:rowOff>
    </xdr:from>
    <xdr:to>
      <xdr:col>8</xdr:col>
      <xdr:colOff>250329</xdr:colOff>
      <xdr:row>148</xdr:row>
      <xdr:rowOff>236051</xdr:rowOff>
    </xdr:to>
    <xdr:pic>
      <xdr:nvPicPr>
        <xdr:cNvPr id="291" name="Graphic 37" descr="Tabla">
          <a:hlinkClick xmlns:r="http://schemas.openxmlformats.org/officeDocument/2006/relationships" r:id="rId175"/>
          <a:extLst>
            <a:ext uri="{FF2B5EF4-FFF2-40B4-BE49-F238E27FC236}">
              <a16:creationId xmlns:a16="http://schemas.microsoft.com/office/drawing/2014/main" id="{00000000-0008-0000-0300-000023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5558876"/>
          <a:ext cx="234000" cy="234000"/>
        </a:xfrm>
        <a:prstGeom prst="rect">
          <a:avLst/>
        </a:prstGeom>
      </xdr:spPr>
    </xdr:pic>
    <xdr:clientData/>
  </xdr:twoCellAnchor>
  <xdr:twoCellAnchor>
    <xdr:from>
      <xdr:col>8</xdr:col>
      <xdr:colOff>16329</xdr:colOff>
      <xdr:row>149</xdr:row>
      <xdr:rowOff>2051</xdr:rowOff>
    </xdr:from>
    <xdr:to>
      <xdr:col>8</xdr:col>
      <xdr:colOff>250329</xdr:colOff>
      <xdr:row>149</xdr:row>
      <xdr:rowOff>236051</xdr:rowOff>
    </xdr:to>
    <xdr:pic>
      <xdr:nvPicPr>
        <xdr:cNvPr id="292" name="Graphic 37" descr="Tabla">
          <a:hlinkClick xmlns:r="http://schemas.openxmlformats.org/officeDocument/2006/relationships" r:id="rId176"/>
          <a:extLst>
            <a:ext uri="{FF2B5EF4-FFF2-40B4-BE49-F238E27FC236}">
              <a16:creationId xmlns:a16="http://schemas.microsoft.com/office/drawing/2014/main" id="{00000000-0008-0000-0300-000024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5558876"/>
          <a:ext cx="234000" cy="234000"/>
        </a:xfrm>
        <a:prstGeom prst="rect">
          <a:avLst/>
        </a:prstGeom>
      </xdr:spPr>
    </xdr:pic>
    <xdr:clientData/>
  </xdr:twoCellAnchor>
  <xdr:twoCellAnchor>
    <xdr:from>
      <xdr:col>8</xdr:col>
      <xdr:colOff>16329</xdr:colOff>
      <xdr:row>150</xdr:row>
      <xdr:rowOff>2051</xdr:rowOff>
    </xdr:from>
    <xdr:to>
      <xdr:col>8</xdr:col>
      <xdr:colOff>250329</xdr:colOff>
      <xdr:row>150</xdr:row>
      <xdr:rowOff>236051</xdr:rowOff>
    </xdr:to>
    <xdr:pic>
      <xdr:nvPicPr>
        <xdr:cNvPr id="293" name="Graphic 37" descr="Tabla">
          <a:hlinkClick xmlns:r="http://schemas.openxmlformats.org/officeDocument/2006/relationships" r:id="rId177"/>
          <a:extLst>
            <a:ext uri="{FF2B5EF4-FFF2-40B4-BE49-F238E27FC236}">
              <a16:creationId xmlns:a16="http://schemas.microsoft.com/office/drawing/2014/main" id="{00000000-0008-0000-0300-000025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5558876"/>
          <a:ext cx="234000" cy="234000"/>
        </a:xfrm>
        <a:prstGeom prst="rect">
          <a:avLst/>
        </a:prstGeom>
      </xdr:spPr>
    </xdr:pic>
    <xdr:clientData/>
  </xdr:twoCellAnchor>
  <xdr:twoCellAnchor>
    <xdr:from>
      <xdr:col>8</xdr:col>
      <xdr:colOff>16329</xdr:colOff>
      <xdr:row>151</xdr:row>
      <xdr:rowOff>2051</xdr:rowOff>
    </xdr:from>
    <xdr:to>
      <xdr:col>8</xdr:col>
      <xdr:colOff>250329</xdr:colOff>
      <xdr:row>151</xdr:row>
      <xdr:rowOff>236051</xdr:rowOff>
    </xdr:to>
    <xdr:pic>
      <xdr:nvPicPr>
        <xdr:cNvPr id="294" name="Graphic 37" descr="Tabla">
          <a:hlinkClick xmlns:r="http://schemas.openxmlformats.org/officeDocument/2006/relationships" r:id="rId178"/>
          <a:extLst>
            <a:ext uri="{FF2B5EF4-FFF2-40B4-BE49-F238E27FC236}">
              <a16:creationId xmlns:a16="http://schemas.microsoft.com/office/drawing/2014/main" id="{00000000-0008-0000-0300-000026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5558876"/>
          <a:ext cx="234000" cy="234000"/>
        </a:xfrm>
        <a:prstGeom prst="rect">
          <a:avLst/>
        </a:prstGeom>
      </xdr:spPr>
    </xdr:pic>
    <xdr:clientData/>
  </xdr:twoCellAnchor>
  <xdr:twoCellAnchor>
    <xdr:from>
      <xdr:col>8</xdr:col>
      <xdr:colOff>16329</xdr:colOff>
      <xdr:row>152</xdr:row>
      <xdr:rowOff>2051</xdr:rowOff>
    </xdr:from>
    <xdr:to>
      <xdr:col>8</xdr:col>
      <xdr:colOff>250329</xdr:colOff>
      <xdr:row>152</xdr:row>
      <xdr:rowOff>236051</xdr:rowOff>
    </xdr:to>
    <xdr:pic>
      <xdr:nvPicPr>
        <xdr:cNvPr id="295" name="Graphic 37" descr="Tabla">
          <a:hlinkClick xmlns:r="http://schemas.openxmlformats.org/officeDocument/2006/relationships" r:id="rId179"/>
          <a:extLst>
            <a:ext uri="{FF2B5EF4-FFF2-40B4-BE49-F238E27FC236}">
              <a16:creationId xmlns:a16="http://schemas.microsoft.com/office/drawing/2014/main" id="{00000000-0008-0000-0300-000027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5558876"/>
          <a:ext cx="234000" cy="234000"/>
        </a:xfrm>
        <a:prstGeom prst="rect">
          <a:avLst/>
        </a:prstGeom>
      </xdr:spPr>
    </xdr:pic>
    <xdr:clientData/>
  </xdr:twoCellAnchor>
  <xdr:twoCellAnchor>
    <xdr:from>
      <xdr:col>8</xdr:col>
      <xdr:colOff>16329</xdr:colOff>
      <xdr:row>153</xdr:row>
      <xdr:rowOff>2051</xdr:rowOff>
    </xdr:from>
    <xdr:to>
      <xdr:col>8</xdr:col>
      <xdr:colOff>250329</xdr:colOff>
      <xdr:row>153</xdr:row>
      <xdr:rowOff>236051</xdr:rowOff>
    </xdr:to>
    <xdr:pic>
      <xdr:nvPicPr>
        <xdr:cNvPr id="296" name="Graphic 37" descr="Tabla">
          <a:hlinkClick xmlns:r="http://schemas.openxmlformats.org/officeDocument/2006/relationships" r:id="rId180"/>
          <a:extLst>
            <a:ext uri="{FF2B5EF4-FFF2-40B4-BE49-F238E27FC236}">
              <a16:creationId xmlns:a16="http://schemas.microsoft.com/office/drawing/2014/main" id="{00000000-0008-0000-0300-000028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5558876"/>
          <a:ext cx="234000" cy="234000"/>
        </a:xfrm>
        <a:prstGeom prst="rect">
          <a:avLst/>
        </a:prstGeom>
      </xdr:spPr>
    </xdr:pic>
    <xdr:clientData/>
  </xdr:twoCellAnchor>
  <xdr:twoCellAnchor>
    <xdr:from>
      <xdr:col>8</xdr:col>
      <xdr:colOff>16329</xdr:colOff>
      <xdr:row>154</xdr:row>
      <xdr:rowOff>2051</xdr:rowOff>
    </xdr:from>
    <xdr:to>
      <xdr:col>8</xdr:col>
      <xdr:colOff>250329</xdr:colOff>
      <xdr:row>154</xdr:row>
      <xdr:rowOff>236051</xdr:rowOff>
    </xdr:to>
    <xdr:pic>
      <xdr:nvPicPr>
        <xdr:cNvPr id="297" name="Graphic 37" descr="Tabla">
          <a:hlinkClick xmlns:r="http://schemas.openxmlformats.org/officeDocument/2006/relationships" r:id="rId181"/>
          <a:extLst>
            <a:ext uri="{FF2B5EF4-FFF2-40B4-BE49-F238E27FC236}">
              <a16:creationId xmlns:a16="http://schemas.microsoft.com/office/drawing/2014/main" id="{00000000-0008-0000-0300-000029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5558876"/>
          <a:ext cx="234000" cy="234000"/>
        </a:xfrm>
        <a:prstGeom prst="rect">
          <a:avLst/>
        </a:prstGeom>
      </xdr:spPr>
    </xdr:pic>
    <xdr:clientData/>
  </xdr:twoCellAnchor>
  <xdr:twoCellAnchor>
    <xdr:from>
      <xdr:col>8</xdr:col>
      <xdr:colOff>16329</xdr:colOff>
      <xdr:row>155</xdr:row>
      <xdr:rowOff>2051</xdr:rowOff>
    </xdr:from>
    <xdr:to>
      <xdr:col>8</xdr:col>
      <xdr:colOff>250329</xdr:colOff>
      <xdr:row>155</xdr:row>
      <xdr:rowOff>236051</xdr:rowOff>
    </xdr:to>
    <xdr:pic>
      <xdr:nvPicPr>
        <xdr:cNvPr id="298" name="Graphic 37" descr="Tabla">
          <a:hlinkClick xmlns:r="http://schemas.openxmlformats.org/officeDocument/2006/relationships" r:id="rId182"/>
          <a:extLst>
            <a:ext uri="{FF2B5EF4-FFF2-40B4-BE49-F238E27FC236}">
              <a16:creationId xmlns:a16="http://schemas.microsoft.com/office/drawing/2014/main" id="{00000000-0008-0000-0300-00002A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7921076"/>
          <a:ext cx="234000" cy="234000"/>
        </a:xfrm>
        <a:prstGeom prst="rect">
          <a:avLst/>
        </a:prstGeom>
      </xdr:spPr>
    </xdr:pic>
    <xdr:clientData/>
  </xdr:twoCellAnchor>
  <xdr:twoCellAnchor>
    <xdr:from>
      <xdr:col>8</xdr:col>
      <xdr:colOff>16329</xdr:colOff>
      <xdr:row>156</xdr:row>
      <xdr:rowOff>2051</xdr:rowOff>
    </xdr:from>
    <xdr:to>
      <xdr:col>8</xdr:col>
      <xdr:colOff>250329</xdr:colOff>
      <xdr:row>156</xdr:row>
      <xdr:rowOff>236051</xdr:rowOff>
    </xdr:to>
    <xdr:pic>
      <xdr:nvPicPr>
        <xdr:cNvPr id="299" name="Graphic 37" descr="Tabla">
          <a:hlinkClick xmlns:r="http://schemas.openxmlformats.org/officeDocument/2006/relationships" r:id="rId183"/>
          <a:extLst>
            <a:ext uri="{FF2B5EF4-FFF2-40B4-BE49-F238E27FC236}">
              <a16:creationId xmlns:a16="http://schemas.microsoft.com/office/drawing/2014/main" id="{00000000-0008-0000-0300-00002B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8159201"/>
          <a:ext cx="234000" cy="234000"/>
        </a:xfrm>
        <a:prstGeom prst="rect">
          <a:avLst/>
        </a:prstGeom>
      </xdr:spPr>
    </xdr:pic>
    <xdr:clientData/>
  </xdr:twoCellAnchor>
  <xdr:twoCellAnchor>
    <xdr:from>
      <xdr:col>8</xdr:col>
      <xdr:colOff>16329</xdr:colOff>
      <xdr:row>158</xdr:row>
      <xdr:rowOff>2051</xdr:rowOff>
    </xdr:from>
    <xdr:to>
      <xdr:col>8</xdr:col>
      <xdr:colOff>250329</xdr:colOff>
      <xdr:row>158</xdr:row>
      <xdr:rowOff>236051</xdr:rowOff>
    </xdr:to>
    <xdr:pic>
      <xdr:nvPicPr>
        <xdr:cNvPr id="301" name="Graphic 37" descr="Tabla">
          <a:hlinkClick xmlns:r="http://schemas.openxmlformats.org/officeDocument/2006/relationships" r:id="rId184"/>
          <a:extLst>
            <a:ext uri="{FF2B5EF4-FFF2-40B4-BE49-F238E27FC236}">
              <a16:creationId xmlns:a16="http://schemas.microsoft.com/office/drawing/2014/main" id="{00000000-0008-0000-0300-00002D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8397326"/>
          <a:ext cx="234000" cy="234000"/>
        </a:xfrm>
        <a:prstGeom prst="rect">
          <a:avLst/>
        </a:prstGeom>
      </xdr:spPr>
    </xdr:pic>
    <xdr:clientData/>
  </xdr:twoCellAnchor>
  <xdr:twoCellAnchor>
    <xdr:from>
      <xdr:col>10</xdr:col>
      <xdr:colOff>16329</xdr:colOff>
      <xdr:row>158</xdr:row>
      <xdr:rowOff>2051</xdr:rowOff>
    </xdr:from>
    <xdr:to>
      <xdr:col>10</xdr:col>
      <xdr:colOff>250329</xdr:colOff>
      <xdr:row>158</xdr:row>
      <xdr:rowOff>236051</xdr:rowOff>
    </xdr:to>
    <xdr:pic>
      <xdr:nvPicPr>
        <xdr:cNvPr id="302" name="Graphic 37" descr="Gráfico de barras">
          <a:hlinkClick xmlns:r="http://schemas.openxmlformats.org/officeDocument/2006/relationships" r:id="rId185"/>
          <a:extLst>
            <a:ext uri="{FF2B5EF4-FFF2-40B4-BE49-F238E27FC236}">
              <a16:creationId xmlns:a16="http://schemas.microsoft.com/office/drawing/2014/main" id="{00000000-0008-0000-0300-00002E01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598104" y="35558876"/>
          <a:ext cx="234000" cy="234000"/>
        </a:xfrm>
        <a:prstGeom prst="rect">
          <a:avLst/>
        </a:prstGeom>
      </xdr:spPr>
    </xdr:pic>
    <xdr:clientData/>
  </xdr:twoCellAnchor>
  <xdr:twoCellAnchor>
    <xdr:from>
      <xdr:col>8</xdr:col>
      <xdr:colOff>16329</xdr:colOff>
      <xdr:row>163</xdr:row>
      <xdr:rowOff>2051</xdr:rowOff>
    </xdr:from>
    <xdr:to>
      <xdr:col>8</xdr:col>
      <xdr:colOff>250329</xdr:colOff>
      <xdr:row>163</xdr:row>
      <xdr:rowOff>236051</xdr:rowOff>
    </xdr:to>
    <xdr:pic>
      <xdr:nvPicPr>
        <xdr:cNvPr id="304" name="Graphic 37" descr="Tabla">
          <a:hlinkClick xmlns:r="http://schemas.openxmlformats.org/officeDocument/2006/relationships" r:id="rId186"/>
          <a:extLst>
            <a:ext uri="{FF2B5EF4-FFF2-40B4-BE49-F238E27FC236}">
              <a16:creationId xmlns:a16="http://schemas.microsoft.com/office/drawing/2014/main" id="{00000000-0008-0000-0300-000030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8873576"/>
          <a:ext cx="234000" cy="234000"/>
        </a:xfrm>
        <a:prstGeom prst="rect">
          <a:avLst/>
        </a:prstGeom>
      </xdr:spPr>
    </xdr:pic>
    <xdr:clientData/>
  </xdr:twoCellAnchor>
  <xdr:twoCellAnchor>
    <xdr:from>
      <xdr:col>8</xdr:col>
      <xdr:colOff>16329</xdr:colOff>
      <xdr:row>164</xdr:row>
      <xdr:rowOff>2051</xdr:rowOff>
    </xdr:from>
    <xdr:to>
      <xdr:col>8</xdr:col>
      <xdr:colOff>250329</xdr:colOff>
      <xdr:row>164</xdr:row>
      <xdr:rowOff>236051</xdr:rowOff>
    </xdr:to>
    <xdr:pic>
      <xdr:nvPicPr>
        <xdr:cNvPr id="305" name="Graphic 37" descr="Tabla">
          <a:hlinkClick xmlns:r="http://schemas.openxmlformats.org/officeDocument/2006/relationships" r:id="rId187"/>
          <a:extLst>
            <a:ext uri="{FF2B5EF4-FFF2-40B4-BE49-F238E27FC236}">
              <a16:creationId xmlns:a16="http://schemas.microsoft.com/office/drawing/2014/main" id="{00000000-0008-0000-0300-000031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8873576"/>
          <a:ext cx="234000" cy="234000"/>
        </a:xfrm>
        <a:prstGeom prst="rect">
          <a:avLst/>
        </a:prstGeom>
      </xdr:spPr>
    </xdr:pic>
    <xdr:clientData/>
  </xdr:twoCellAnchor>
  <xdr:twoCellAnchor>
    <xdr:from>
      <xdr:col>8</xdr:col>
      <xdr:colOff>16329</xdr:colOff>
      <xdr:row>165</xdr:row>
      <xdr:rowOff>2051</xdr:rowOff>
    </xdr:from>
    <xdr:to>
      <xdr:col>8</xdr:col>
      <xdr:colOff>250329</xdr:colOff>
      <xdr:row>165</xdr:row>
      <xdr:rowOff>236051</xdr:rowOff>
    </xdr:to>
    <xdr:pic>
      <xdr:nvPicPr>
        <xdr:cNvPr id="306" name="Graphic 37" descr="Tabla">
          <a:hlinkClick xmlns:r="http://schemas.openxmlformats.org/officeDocument/2006/relationships" r:id="rId188"/>
          <a:extLst>
            <a:ext uri="{FF2B5EF4-FFF2-40B4-BE49-F238E27FC236}">
              <a16:creationId xmlns:a16="http://schemas.microsoft.com/office/drawing/2014/main" id="{00000000-0008-0000-0300-000032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8873576"/>
          <a:ext cx="234000" cy="234000"/>
        </a:xfrm>
        <a:prstGeom prst="rect">
          <a:avLst/>
        </a:prstGeom>
      </xdr:spPr>
    </xdr:pic>
    <xdr:clientData/>
  </xdr:twoCellAnchor>
  <xdr:twoCellAnchor>
    <xdr:from>
      <xdr:col>8</xdr:col>
      <xdr:colOff>16329</xdr:colOff>
      <xdr:row>166</xdr:row>
      <xdr:rowOff>2051</xdr:rowOff>
    </xdr:from>
    <xdr:to>
      <xdr:col>8</xdr:col>
      <xdr:colOff>250329</xdr:colOff>
      <xdr:row>166</xdr:row>
      <xdr:rowOff>236051</xdr:rowOff>
    </xdr:to>
    <xdr:pic>
      <xdr:nvPicPr>
        <xdr:cNvPr id="307" name="Graphic 37" descr="Tabla">
          <a:hlinkClick xmlns:r="http://schemas.openxmlformats.org/officeDocument/2006/relationships" r:id="rId189"/>
          <a:extLst>
            <a:ext uri="{FF2B5EF4-FFF2-40B4-BE49-F238E27FC236}">
              <a16:creationId xmlns:a16="http://schemas.microsoft.com/office/drawing/2014/main" id="{00000000-0008-0000-0300-000033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8873576"/>
          <a:ext cx="234000" cy="234000"/>
        </a:xfrm>
        <a:prstGeom prst="rect">
          <a:avLst/>
        </a:prstGeom>
      </xdr:spPr>
    </xdr:pic>
    <xdr:clientData/>
  </xdr:twoCellAnchor>
  <xdr:twoCellAnchor>
    <xdr:from>
      <xdr:col>8</xdr:col>
      <xdr:colOff>16329</xdr:colOff>
      <xdr:row>167</xdr:row>
      <xdr:rowOff>2051</xdr:rowOff>
    </xdr:from>
    <xdr:to>
      <xdr:col>8</xdr:col>
      <xdr:colOff>250329</xdr:colOff>
      <xdr:row>167</xdr:row>
      <xdr:rowOff>236051</xdr:rowOff>
    </xdr:to>
    <xdr:pic>
      <xdr:nvPicPr>
        <xdr:cNvPr id="308" name="Graphic 37" descr="Tabla">
          <a:hlinkClick xmlns:r="http://schemas.openxmlformats.org/officeDocument/2006/relationships" r:id="rId190"/>
          <a:extLst>
            <a:ext uri="{FF2B5EF4-FFF2-40B4-BE49-F238E27FC236}">
              <a16:creationId xmlns:a16="http://schemas.microsoft.com/office/drawing/2014/main" id="{00000000-0008-0000-0300-000034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8873576"/>
          <a:ext cx="234000" cy="234000"/>
        </a:xfrm>
        <a:prstGeom prst="rect">
          <a:avLst/>
        </a:prstGeom>
      </xdr:spPr>
    </xdr:pic>
    <xdr:clientData/>
  </xdr:twoCellAnchor>
  <xdr:twoCellAnchor>
    <xdr:from>
      <xdr:col>8</xdr:col>
      <xdr:colOff>16329</xdr:colOff>
      <xdr:row>168</xdr:row>
      <xdr:rowOff>2051</xdr:rowOff>
    </xdr:from>
    <xdr:to>
      <xdr:col>8</xdr:col>
      <xdr:colOff>250329</xdr:colOff>
      <xdr:row>168</xdr:row>
      <xdr:rowOff>236051</xdr:rowOff>
    </xdr:to>
    <xdr:pic>
      <xdr:nvPicPr>
        <xdr:cNvPr id="309" name="Graphic 37" descr="Tabla">
          <a:hlinkClick xmlns:r="http://schemas.openxmlformats.org/officeDocument/2006/relationships" r:id="rId191"/>
          <a:extLst>
            <a:ext uri="{FF2B5EF4-FFF2-40B4-BE49-F238E27FC236}">
              <a16:creationId xmlns:a16="http://schemas.microsoft.com/office/drawing/2014/main" id="{00000000-0008-0000-0300-000035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8873576"/>
          <a:ext cx="234000" cy="234000"/>
        </a:xfrm>
        <a:prstGeom prst="rect">
          <a:avLst/>
        </a:prstGeom>
      </xdr:spPr>
    </xdr:pic>
    <xdr:clientData/>
  </xdr:twoCellAnchor>
  <xdr:twoCellAnchor>
    <xdr:from>
      <xdr:col>8</xdr:col>
      <xdr:colOff>16329</xdr:colOff>
      <xdr:row>169</xdr:row>
      <xdr:rowOff>2051</xdr:rowOff>
    </xdr:from>
    <xdr:to>
      <xdr:col>8</xdr:col>
      <xdr:colOff>250329</xdr:colOff>
      <xdr:row>169</xdr:row>
      <xdr:rowOff>236051</xdr:rowOff>
    </xdr:to>
    <xdr:pic>
      <xdr:nvPicPr>
        <xdr:cNvPr id="310" name="Graphic 37" descr="Tabla">
          <a:hlinkClick xmlns:r="http://schemas.openxmlformats.org/officeDocument/2006/relationships" r:id="rId192"/>
          <a:extLst>
            <a:ext uri="{FF2B5EF4-FFF2-40B4-BE49-F238E27FC236}">
              <a16:creationId xmlns:a16="http://schemas.microsoft.com/office/drawing/2014/main" id="{00000000-0008-0000-0300-000036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38873576"/>
          <a:ext cx="234000" cy="234000"/>
        </a:xfrm>
        <a:prstGeom prst="rect">
          <a:avLst/>
        </a:prstGeom>
      </xdr:spPr>
    </xdr:pic>
    <xdr:clientData/>
  </xdr:twoCellAnchor>
  <xdr:twoCellAnchor>
    <xdr:from>
      <xdr:col>7</xdr:col>
      <xdr:colOff>16329</xdr:colOff>
      <xdr:row>173</xdr:row>
      <xdr:rowOff>2051</xdr:rowOff>
    </xdr:from>
    <xdr:to>
      <xdr:col>7</xdr:col>
      <xdr:colOff>250329</xdr:colOff>
      <xdr:row>173</xdr:row>
      <xdr:rowOff>236051</xdr:rowOff>
    </xdr:to>
    <xdr:pic>
      <xdr:nvPicPr>
        <xdr:cNvPr id="311" name="Graphic 37" descr="Documento">
          <a:hlinkClick xmlns:r="http://schemas.openxmlformats.org/officeDocument/2006/relationships" r:id="rId193"/>
          <a:extLst>
            <a:ext uri="{FF2B5EF4-FFF2-40B4-BE49-F238E27FC236}">
              <a16:creationId xmlns:a16="http://schemas.microsoft.com/office/drawing/2014/main" id="{00000000-0008-0000-0300-000037010000}"/>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 uri="{96DAC541-7B7A-43D3-8B79-37D633B846F1}">
              <asvg:svgBlip xmlns:asvg="http://schemas.microsoft.com/office/drawing/2016/SVG/main" xmlns="" r:embed="rId69"/>
            </a:ext>
          </a:extLst>
        </a:blip>
        <a:stretch>
          <a:fillRect/>
        </a:stretch>
      </xdr:blipFill>
      <xdr:spPr>
        <a:xfrm>
          <a:off x="5740854" y="38635451"/>
          <a:ext cx="234000" cy="234000"/>
        </a:xfrm>
        <a:prstGeom prst="rect">
          <a:avLst/>
        </a:prstGeom>
      </xdr:spPr>
    </xdr:pic>
    <xdr:clientData/>
  </xdr:twoCellAnchor>
  <xdr:twoCellAnchor>
    <xdr:from>
      <xdr:col>8</xdr:col>
      <xdr:colOff>16329</xdr:colOff>
      <xdr:row>174</xdr:row>
      <xdr:rowOff>2051</xdr:rowOff>
    </xdr:from>
    <xdr:to>
      <xdr:col>8</xdr:col>
      <xdr:colOff>250329</xdr:colOff>
      <xdr:row>174</xdr:row>
      <xdr:rowOff>236051</xdr:rowOff>
    </xdr:to>
    <xdr:pic>
      <xdr:nvPicPr>
        <xdr:cNvPr id="312" name="Graphic 37" descr="Tabla">
          <a:hlinkClick xmlns:r="http://schemas.openxmlformats.org/officeDocument/2006/relationships" r:id="rId194"/>
          <a:extLst>
            <a:ext uri="{FF2B5EF4-FFF2-40B4-BE49-F238E27FC236}">
              <a16:creationId xmlns:a16="http://schemas.microsoft.com/office/drawing/2014/main" id="{00000000-0008-0000-0300-000038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1235776"/>
          <a:ext cx="234000" cy="234000"/>
        </a:xfrm>
        <a:prstGeom prst="rect">
          <a:avLst/>
        </a:prstGeom>
      </xdr:spPr>
    </xdr:pic>
    <xdr:clientData/>
  </xdr:twoCellAnchor>
  <xdr:twoCellAnchor>
    <xdr:from>
      <xdr:col>8</xdr:col>
      <xdr:colOff>16329</xdr:colOff>
      <xdr:row>187</xdr:row>
      <xdr:rowOff>2051</xdr:rowOff>
    </xdr:from>
    <xdr:to>
      <xdr:col>8</xdr:col>
      <xdr:colOff>250329</xdr:colOff>
      <xdr:row>187</xdr:row>
      <xdr:rowOff>236051</xdr:rowOff>
    </xdr:to>
    <xdr:pic>
      <xdr:nvPicPr>
        <xdr:cNvPr id="313" name="Graphic 37" descr="Tabla">
          <a:hlinkClick xmlns:r="http://schemas.openxmlformats.org/officeDocument/2006/relationships" r:id="rId195"/>
          <a:extLst>
            <a:ext uri="{FF2B5EF4-FFF2-40B4-BE49-F238E27FC236}">
              <a16:creationId xmlns:a16="http://schemas.microsoft.com/office/drawing/2014/main" id="{00000000-0008-0000-0300-000039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2169226"/>
          <a:ext cx="234000" cy="234000"/>
        </a:xfrm>
        <a:prstGeom prst="rect">
          <a:avLst/>
        </a:prstGeom>
      </xdr:spPr>
    </xdr:pic>
    <xdr:clientData/>
  </xdr:twoCellAnchor>
  <xdr:twoCellAnchor>
    <xdr:from>
      <xdr:col>8</xdr:col>
      <xdr:colOff>16329</xdr:colOff>
      <xdr:row>188</xdr:row>
      <xdr:rowOff>2051</xdr:rowOff>
    </xdr:from>
    <xdr:to>
      <xdr:col>8</xdr:col>
      <xdr:colOff>250329</xdr:colOff>
      <xdr:row>188</xdr:row>
      <xdr:rowOff>236051</xdr:rowOff>
    </xdr:to>
    <xdr:pic>
      <xdr:nvPicPr>
        <xdr:cNvPr id="314" name="Graphic 37" descr="Tabla">
          <a:hlinkClick xmlns:r="http://schemas.openxmlformats.org/officeDocument/2006/relationships" r:id="rId196"/>
          <a:extLst>
            <a:ext uri="{FF2B5EF4-FFF2-40B4-BE49-F238E27FC236}">
              <a16:creationId xmlns:a16="http://schemas.microsoft.com/office/drawing/2014/main" id="{00000000-0008-0000-0300-00003A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2169226"/>
          <a:ext cx="234000" cy="234000"/>
        </a:xfrm>
        <a:prstGeom prst="rect">
          <a:avLst/>
        </a:prstGeom>
      </xdr:spPr>
    </xdr:pic>
    <xdr:clientData/>
  </xdr:twoCellAnchor>
  <xdr:twoCellAnchor>
    <xdr:from>
      <xdr:col>8</xdr:col>
      <xdr:colOff>16329</xdr:colOff>
      <xdr:row>189</xdr:row>
      <xdr:rowOff>2051</xdr:rowOff>
    </xdr:from>
    <xdr:to>
      <xdr:col>8</xdr:col>
      <xdr:colOff>250329</xdr:colOff>
      <xdr:row>189</xdr:row>
      <xdr:rowOff>236051</xdr:rowOff>
    </xdr:to>
    <xdr:pic>
      <xdr:nvPicPr>
        <xdr:cNvPr id="315" name="Graphic 37" descr="Tabla">
          <a:hlinkClick xmlns:r="http://schemas.openxmlformats.org/officeDocument/2006/relationships" r:id="rId197"/>
          <a:extLst>
            <a:ext uri="{FF2B5EF4-FFF2-40B4-BE49-F238E27FC236}">
              <a16:creationId xmlns:a16="http://schemas.microsoft.com/office/drawing/2014/main" id="{00000000-0008-0000-0300-00003B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2169226"/>
          <a:ext cx="234000" cy="234000"/>
        </a:xfrm>
        <a:prstGeom prst="rect">
          <a:avLst/>
        </a:prstGeom>
      </xdr:spPr>
    </xdr:pic>
    <xdr:clientData/>
  </xdr:twoCellAnchor>
  <xdr:twoCellAnchor>
    <xdr:from>
      <xdr:col>8</xdr:col>
      <xdr:colOff>16329</xdr:colOff>
      <xdr:row>190</xdr:row>
      <xdr:rowOff>2051</xdr:rowOff>
    </xdr:from>
    <xdr:to>
      <xdr:col>8</xdr:col>
      <xdr:colOff>250329</xdr:colOff>
      <xdr:row>190</xdr:row>
      <xdr:rowOff>236051</xdr:rowOff>
    </xdr:to>
    <xdr:pic>
      <xdr:nvPicPr>
        <xdr:cNvPr id="317" name="Graphic 37" descr="Tabla">
          <a:hlinkClick xmlns:r="http://schemas.openxmlformats.org/officeDocument/2006/relationships" r:id="rId198"/>
          <a:extLst>
            <a:ext uri="{FF2B5EF4-FFF2-40B4-BE49-F238E27FC236}">
              <a16:creationId xmlns:a16="http://schemas.microsoft.com/office/drawing/2014/main" id="{00000000-0008-0000-0300-00003D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2169226"/>
          <a:ext cx="234000" cy="234000"/>
        </a:xfrm>
        <a:prstGeom prst="rect">
          <a:avLst/>
        </a:prstGeom>
      </xdr:spPr>
    </xdr:pic>
    <xdr:clientData/>
  </xdr:twoCellAnchor>
  <xdr:twoCellAnchor>
    <xdr:from>
      <xdr:col>8</xdr:col>
      <xdr:colOff>16329</xdr:colOff>
      <xdr:row>191</xdr:row>
      <xdr:rowOff>2051</xdr:rowOff>
    </xdr:from>
    <xdr:to>
      <xdr:col>8</xdr:col>
      <xdr:colOff>250329</xdr:colOff>
      <xdr:row>191</xdr:row>
      <xdr:rowOff>236051</xdr:rowOff>
    </xdr:to>
    <xdr:pic>
      <xdr:nvPicPr>
        <xdr:cNvPr id="318" name="Graphic 37" descr="Tabla">
          <a:hlinkClick xmlns:r="http://schemas.openxmlformats.org/officeDocument/2006/relationships" r:id="rId199"/>
          <a:extLst>
            <a:ext uri="{FF2B5EF4-FFF2-40B4-BE49-F238E27FC236}">
              <a16:creationId xmlns:a16="http://schemas.microsoft.com/office/drawing/2014/main" id="{00000000-0008-0000-0300-00003E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2169226"/>
          <a:ext cx="234000" cy="234000"/>
        </a:xfrm>
        <a:prstGeom prst="rect">
          <a:avLst/>
        </a:prstGeom>
      </xdr:spPr>
    </xdr:pic>
    <xdr:clientData/>
  </xdr:twoCellAnchor>
  <xdr:twoCellAnchor>
    <xdr:from>
      <xdr:col>8</xdr:col>
      <xdr:colOff>16329</xdr:colOff>
      <xdr:row>192</xdr:row>
      <xdr:rowOff>2051</xdr:rowOff>
    </xdr:from>
    <xdr:to>
      <xdr:col>8</xdr:col>
      <xdr:colOff>250329</xdr:colOff>
      <xdr:row>192</xdr:row>
      <xdr:rowOff>236051</xdr:rowOff>
    </xdr:to>
    <xdr:pic>
      <xdr:nvPicPr>
        <xdr:cNvPr id="319" name="Graphic 37" descr="Tabla">
          <a:hlinkClick xmlns:r="http://schemas.openxmlformats.org/officeDocument/2006/relationships" r:id="rId200"/>
          <a:extLst>
            <a:ext uri="{FF2B5EF4-FFF2-40B4-BE49-F238E27FC236}">
              <a16:creationId xmlns:a16="http://schemas.microsoft.com/office/drawing/2014/main" id="{00000000-0008-0000-0300-00003F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2169226"/>
          <a:ext cx="234000" cy="234000"/>
        </a:xfrm>
        <a:prstGeom prst="rect">
          <a:avLst/>
        </a:prstGeom>
      </xdr:spPr>
    </xdr:pic>
    <xdr:clientData/>
  </xdr:twoCellAnchor>
  <xdr:twoCellAnchor>
    <xdr:from>
      <xdr:col>8</xdr:col>
      <xdr:colOff>16329</xdr:colOff>
      <xdr:row>193</xdr:row>
      <xdr:rowOff>2051</xdr:rowOff>
    </xdr:from>
    <xdr:to>
      <xdr:col>8</xdr:col>
      <xdr:colOff>250329</xdr:colOff>
      <xdr:row>193</xdr:row>
      <xdr:rowOff>236051</xdr:rowOff>
    </xdr:to>
    <xdr:pic>
      <xdr:nvPicPr>
        <xdr:cNvPr id="320" name="Graphic 37" descr="Tabla">
          <a:hlinkClick xmlns:r="http://schemas.openxmlformats.org/officeDocument/2006/relationships" r:id="rId201"/>
          <a:extLst>
            <a:ext uri="{FF2B5EF4-FFF2-40B4-BE49-F238E27FC236}">
              <a16:creationId xmlns:a16="http://schemas.microsoft.com/office/drawing/2014/main" id="{00000000-0008-0000-0300-000040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2169226"/>
          <a:ext cx="234000" cy="234000"/>
        </a:xfrm>
        <a:prstGeom prst="rect">
          <a:avLst/>
        </a:prstGeom>
      </xdr:spPr>
    </xdr:pic>
    <xdr:clientData/>
  </xdr:twoCellAnchor>
  <xdr:twoCellAnchor>
    <xdr:from>
      <xdr:col>10</xdr:col>
      <xdr:colOff>16329</xdr:colOff>
      <xdr:row>175</xdr:row>
      <xdr:rowOff>2051</xdr:rowOff>
    </xdr:from>
    <xdr:to>
      <xdr:col>10</xdr:col>
      <xdr:colOff>250329</xdr:colOff>
      <xdr:row>175</xdr:row>
      <xdr:rowOff>236051</xdr:rowOff>
    </xdr:to>
    <xdr:pic>
      <xdr:nvPicPr>
        <xdr:cNvPr id="321" name="Graphic 37" descr="Mapa con marcador">
          <a:hlinkClick xmlns:r="http://schemas.openxmlformats.org/officeDocument/2006/relationships" r:id="rId202"/>
          <a:extLst>
            <a:ext uri="{FF2B5EF4-FFF2-40B4-BE49-F238E27FC236}">
              <a16:creationId xmlns:a16="http://schemas.microsoft.com/office/drawing/2014/main" id="{00000000-0008-0000-0300-00004101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 uri="{96DAC541-7B7A-43D3-8B79-37D633B846F1}">
              <asvg:svgBlip xmlns:asvg="http://schemas.microsoft.com/office/drawing/2016/SVG/main" xmlns="" r:embed="rId204"/>
            </a:ext>
          </a:extLst>
        </a:blip>
        <a:stretch>
          <a:fillRect/>
        </a:stretch>
      </xdr:blipFill>
      <xdr:spPr>
        <a:xfrm>
          <a:off x="6598104" y="42407351"/>
          <a:ext cx="234000" cy="234000"/>
        </a:xfrm>
        <a:prstGeom prst="rect">
          <a:avLst/>
        </a:prstGeom>
      </xdr:spPr>
    </xdr:pic>
    <xdr:clientData/>
  </xdr:twoCellAnchor>
  <xdr:twoCellAnchor>
    <xdr:from>
      <xdr:col>8</xdr:col>
      <xdr:colOff>16329</xdr:colOff>
      <xdr:row>198</xdr:row>
      <xdr:rowOff>2051</xdr:rowOff>
    </xdr:from>
    <xdr:to>
      <xdr:col>8</xdr:col>
      <xdr:colOff>250329</xdr:colOff>
      <xdr:row>198</xdr:row>
      <xdr:rowOff>236051</xdr:rowOff>
    </xdr:to>
    <xdr:pic>
      <xdr:nvPicPr>
        <xdr:cNvPr id="333" name="Graphic 37" descr="Tabla">
          <a:hlinkClick xmlns:r="http://schemas.openxmlformats.org/officeDocument/2006/relationships" r:id="rId205"/>
          <a:extLst>
            <a:ext uri="{FF2B5EF4-FFF2-40B4-BE49-F238E27FC236}">
              <a16:creationId xmlns:a16="http://schemas.microsoft.com/office/drawing/2014/main" id="{00000000-0008-0000-0300-00004D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6693601"/>
          <a:ext cx="234000" cy="234000"/>
        </a:xfrm>
        <a:prstGeom prst="rect">
          <a:avLst/>
        </a:prstGeom>
      </xdr:spPr>
    </xdr:pic>
    <xdr:clientData/>
  </xdr:twoCellAnchor>
  <xdr:twoCellAnchor>
    <xdr:from>
      <xdr:col>8</xdr:col>
      <xdr:colOff>16329</xdr:colOff>
      <xdr:row>201</xdr:row>
      <xdr:rowOff>0</xdr:rowOff>
    </xdr:from>
    <xdr:to>
      <xdr:col>8</xdr:col>
      <xdr:colOff>250329</xdr:colOff>
      <xdr:row>201</xdr:row>
      <xdr:rowOff>234000</xdr:rowOff>
    </xdr:to>
    <xdr:pic>
      <xdr:nvPicPr>
        <xdr:cNvPr id="334" name="Graphic 37" descr="Tabla">
          <a:hlinkClick xmlns:r="http://schemas.openxmlformats.org/officeDocument/2006/relationships" r:id="rId206"/>
          <a:extLst>
            <a:ext uri="{FF2B5EF4-FFF2-40B4-BE49-F238E27FC236}">
              <a16:creationId xmlns:a16="http://schemas.microsoft.com/office/drawing/2014/main" id="{00000000-0008-0000-0300-00004E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6693601"/>
          <a:ext cx="234000" cy="234000"/>
        </a:xfrm>
        <a:prstGeom prst="rect">
          <a:avLst/>
        </a:prstGeom>
      </xdr:spPr>
    </xdr:pic>
    <xdr:clientData/>
  </xdr:twoCellAnchor>
  <xdr:twoCellAnchor>
    <xdr:from>
      <xdr:col>8</xdr:col>
      <xdr:colOff>16329</xdr:colOff>
      <xdr:row>202</xdr:row>
      <xdr:rowOff>2051</xdr:rowOff>
    </xdr:from>
    <xdr:to>
      <xdr:col>8</xdr:col>
      <xdr:colOff>250329</xdr:colOff>
      <xdr:row>202</xdr:row>
      <xdr:rowOff>236051</xdr:rowOff>
    </xdr:to>
    <xdr:pic>
      <xdr:nvPicPr>
        <xdr:cNvPr id="336" name="Graphic 37" descr="Tabla">
          <a:hlinkClick xmlns:r="http://schemas.openxmlformats.org/officeDocument/2006/relationships" r:id="rId207"/>
          <a:extLst>
            <a:ext uri="{FF2B5EF4-FFF2-40B4-BE49-F238E27FC236}">
              <a16:creationId xmlns:a16="http://schemas.microsoft.com/office/drawing/2014/main" id="{00000000-0008-0000-0300-000050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6693601"/>
          <a:ext cx="234000" cy="234000"/>
        </a:xfrm>
        <a:prstGeom prst="rect">
          <a:avLst/>
        </a:prstGeom>
      </xdr:spPr>
    </xdr:pic>
    <xdr:clientData/>
  </xdr:twoCellAnchor>
  <xdr:twoCellAnchor>
    <xdr:from>
      <xdr:col>8</xdr:col>
      <xdr:colOff>16329</xdr:colOff>
      <xdr:row>203</xdr:row>
      <xdr:rowOff>2051</xdr:rowOff>
    </xdr:from>
    <xdr:to>
      <xdr:col>8</xdr:col>
      <xdr:colOff>250329</xdr:colOff>
      <xdr:row>203</xdr:row>
      <xdr:rowOff>236051</xdr:rowOff>
    </xdr:to>
    <xdr:pic>
      <xdr:nvPicPr>
        <xdr:cNvPr id="337" name="Graphic 37" descr="Tabla">
          <a:hlinkClick xmlns:r="http://schemas.openxmlformats.org/officeDocument/2006/relationships" r:id="rId208"/>
          <a:extLst>
            <a:ext uri="{FF2B5EF4-FFF2-40B4-BE49-F238E27FC236}">
              <a16:creationId xmlns:a16="http://schemas.microsoft.com/office/drawing/2014/main" id="{00000000-0008-0000-0300-000051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6693601"/>
          <a:ext cx="234000" cy="234000"/>
        </a:xfrm>
        <a:prstGeom prst="rect">
          <a:avLst/>
        </a:prstGeom>
      </xdr:spPr>
    </xdr:pic>
    <xdr:clientData/>
  </xdr:twoCellAnchor>
  <xdr:twoCellAnchor>
    <xdr:from>
      <xdr:col>8</xdr:col>
      <xdr:colOff>16329</xdr:colOff>
      <xdr:row>204</xdr:row>
      <xdr:rowOff>2051</xdr:rowOff>
    </xdr:from>
    <xdr:to>
      <xdr:col>8</xdr:col>
      <xdr:colOff>250329</xdr:colOff>
      <xdr:row>204</xdr:row>
      <xdr:rowOff>236051</xdr:rowOff>
    </xdr:to>
    <xdr:pic>
      <xdr:nvPicPr>
        <xdr:cNvPr id="338" name="Graphic 37" descr="Tabla">
          <a:hlinkClick xmlns:r="http://schemas.openxmlformats.org/officeDocument/2006/relationships" r:id="rId209"/>
          <a:extLst>
            <a:ext uri="{FF2B5EF4-FFF2-40B4-BE49-F238E27FC236}">
              <a16:creationId xmlns:a16="http://schemas.microsoft.com/office/drawing/2014/main" id="{00000000-0008-0000-0300-000052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6693601"/>
          <a:ext cx="234000" cy="234000"/>
        </a:xfrm>
        <a:prstGeom prst="rect">
          <a:avLst/>
        </a:prstGeom>
      </xdr:spPr>
    </xdr:pic>
    <xdr:clientData/>
  </xdr:twoCellAnchor>
  <xdr:twoCellAnchor>
    <xdr:from>
      <xdr:col>8</xdr:col>
      <xdr:colOff>16329</xdr:colOff>
      <xdr:row>205</xdr:row>
      <xdr:rowOff>2051</xdr:rowOff>
    </xdr:from>
    <xdr:to>
      <xdr:col>8</xdr:col>
      <xdr:colOff>250329</xdr:colOff>
      <xdr:row>205</xdr:row>
      <xdr:rowOff>236051</xdr:rowOff>
    </xdr:to>
    <xdr:pic>
      <xdr:nvPicPr>
        <xdr:cNvPr id="339" name="Graphic 37" descr="Tabla">
          <a:hlinkClick xmlns:r="http://schemas.openxmlformats.org/officeDocument/2006/relationships" r:id="rId210"/>
          <a:extLst>
            <a:ext uri="{FF2B5EF4-FFF2-40B4-BE49-F238E27FC236}">
              <a16:creationId xmlns:a16="http://schemas.microsoft.com/office/drawing/2014/main" id="{00000000-0008-0000-0300-000053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6693601"/>
          <a:ext cx="234000" cy="234000"/>
        </a:xfrm>
        <a:prstGeom prst="rect">
          <a:avLst/>
        </a:prstGeom>
      </xdr:spPr>
    </xdr:pic>
    <xdr:clientData/>
  </xdr:twoCellAnchor>
  <xdr:twoCellAnchor>
    <xdr:from>
      <xdr:col>8</xdr:col>
      <xdr:colOff>16329</xdr:colOff>
      <xdr:row>206</xdr:row>
      <xdr:rowOff>2051</xdr:rowOff>
    </xdr:from>
    <xdr:to>
      <xdr:col>8</xdr:col>
      <xdr:colOff>250329</xdr:colOff>
      <xdr:row>206</xdr:row>
      <xdr:rowOff>236051</xdr:rowOff>
    </xdr:to>
    <xdr:pic>
      <xdr:nvPicPr>
        <xdr:cNvPr id="340" name="Graphic 37" descr="Tabla">
          <a:hlinkClick xmlns:r="http://schemas.openxmlformats.org/officeDocument/2006/relationships" r:id="rId211"/>
          <a:extLst>
            <a:ext uri="{FF2B5EF4-FFF2-40B4-BE49-F238E27FC236}">
              <a16:creationId xmlns:a16="http://schemas.microsoft.com/office/drawing/2014/main" id="{00000000-0008-0000-0300-000054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6693601"/>
          <a:ext cx="234000" cy="234000"/>
        </a:xfrm>
        <a:prstGeom prst="rect">
          <a:avLst/>
        </a:prstGeom>
      </xdr:spPr>
    </xdr:pic>
    <xdr:clientData/>
  </xdr:twoCellAnchor>
  <xdr:twoCellAnchor>
    <xdr:from>
      <xdr:col>8</xdr:col>
      <xdr:colOff>16329</xdr:colOff>
      <xdr:row>207</xdr:row>
      <xdr:rowOff>2051</xdr:rowOff>
    </xdr:from>
    <xdr:to>
      <xdr:col>8</xdr:col>
      <xdr:colOff>250329</xdr:colOff>
      <xdr:row>207</xdr:row>
      <xdr:rowOff>236051</xdr:rowOff>
    </xdr:to>
    <xdr:pic>
      <xdr:nvPicPr>
        <xdr:cNvPr id="341" name="Graphic 37" descr="Tabla">
          <a:hlinkClick xmlns:r="http://schemas.openxmlformats.org/officeDocument/2006/relationships" r:id="rId212"/>
          <a:extLst>
            <a:ext uri="{FF2B5EF4-FFF2-40B4-BE49-F238E27FC236}">
              <a16:creationId xmlns:a16="http://schemas.microsoft.com/office/drawing/2014/main" id="{00000000-0008-0000-0300-000055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6693601"/>
          <a:ext cx="234000" cy="234000"/>
        </a:xfrm>
        <a:prstGeom prst="rect">
          <a:avLst/>
        </a:prstGeom>
      </xdr:spPr>
    </xdr:pic>
    <xdr:clientData/>
  </xdr:twoCellAnchor>
  <xdr:twoCellAnchor>
    <xdr:from>
      <xdr:col>8</xdr:col>
      <xdr:colOff>16329</xdr:colOff>
      <xdr:row>208</xdr:row>
      <xdr:rowOff>2051</xdr:rowOff>
    </xdr:from>
    <xdr:to>
      <xdr:col>8</xdr:col>
      <xdr:colOff>250329</xdr:colOff>
      <xdr:row>208</xdr:row>
      <xdr:rowOff>236051</xdr:rowOff>
    </xdr:to>
    <xdr:pic>
      <xdr:nvPicPr>
        <xdr:cNvPr id="342" name="Graphic 37" descr="Tabla">
          <a:hlinkClick xmlns:r="http://schemas.openxmlformats.org/officeDocument/2006/relationships" r:id="rId213"/>
          <a:extLst>
            <a:ext uri="{FF2B5EF4-FFF2-40B4-BE49-F238E27FC236}">
              <a16:creationId xmlns:a16="http://schemas.microsoft.com/office/drawing/2014/main" id="{00000000-0008-0000-0300-000056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6693601"/>
          <a:ext cx="234000" cy="234000"/>
        </a:xfrm>
        <a:prstGeom prst="rect">
          <a:avLst/>
        </a:prstGeom>
      </xdr:spPr>
    </xdr:pic>
    <xdr:clientData/>
  </xdr:twoCellAnchor>
  <xdr:twoCellAnchor>
    <xdr:from>
      <xdr:col>10</xdr:col>
      <xdr:colOff>16329</xdr:colOff>
      <xdr:row>176</xdr:row>
      <xdr:rowOff>2051</xdr:rowOff>
    </xdr:from>
    <xdr:to>
      <xdr:col>10</xdr:col>
      <xdr:colOff>250329</xdr:colOff>
      <xdr:row>176</xdr:row>
      <xdr:rowOff>236051</xdr:rowOff>
    </xdr:to>
    <xdr:pic>
      <xdr:nvPicPr>
        <xdr:cNvPr id="343" name="Graphic 37" descr="Mapa con marcador">
          <a:hlinkClick xmlns:r="http://schemas.openxmlformats.org/officeDocument/2006/relationships" r:id="rId214"/>
          <a:extLst>
            <a:ext uri="{FF2B5EF4-FFF2-40B4-BE49-F238E27FC236}">
              <a16:creationId xmlns:a16="http://schemas.microsoft.com/office/drawing/2014/main" id="{00000000-0008-0000-0300-00005701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 uri="{96DAC541-7B7A-43D3-8B79-37D633B846F1}">
              <asvg:svgBlip xmlns:asvg="http://schemas.microsoft.com/office/drawing/2016/SVG/main" xmlns="" r:embed="rId204"/>
            </a:ext>
          </a:extLst>
        </a:blip>
        <a:stretch>
          <a:fillRect/>
        </a:stretch>
      </xdr:blipFill>
      <xdr:spPr>
        <a:xfrm>
          <a:off x="6598104" y="42407351"/>
          <a:ext cx="234000" cy="234000"/>
        </a:xfrm>
        <a:prstGeom prst="rect">
          <a:avLst/>
        </a:prstGeom>
      </xdr:spPr>
    </xdr:pic>
    <xdr:clientData/>
  </xdr:twoCellAnchor>
  <xdr:twoCellAnchor>
    <xdr:from>
      <xdr:col>10</xdr:col>
      <xdr:colOff>16329</xdr:colOff>
      <xdr:row>177</xdr:row>
      <xdr:rowOff>2051</xdr:rowOff>
    </xdr:from>
    <xdr:to>
      <xdr:col>10</xdr:col>
      <xdr:colOff>250329</xdr:colOff>
      <xdr:row>177</xdr:row>
      <xdr:rowOff>236051</xdr:rowOff>
    </xdr:to>
    <xdr:pic>
      <xdr:nvPicPr>
        <xdr:cNvPr id="344" name="Graphic 37" descr="Mapa con marcador">
          <a:hlinkClick xmlns:r="http://schemas.openxmlformats.org/officeDocument/2006/relationships" r:id="rId215"/>
          <a:extLst>
            <a:ext uri="{FF2B5EF4-FFF2-40B4-BE49-F238E27FC236}">
              <a16:creationId xmlns:a16="http://schemas.microsoft.com/office/drawing/2014/main" id="{00000000-0008-0000-0300-00005801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 uri="{96DAC541-7B7A-43D3-8B79-37D633B846F1}">
              <asvg:svgBlip xmlns:asvg="http://schemas.microsoft.com/office/drawing/2016/SVG/main" xmlns="" r:embed="rId204"/>
            </a:ext>
          </a:extLst>
        </a:blip>
        <a:stretch>
          <a:fillRect/>
        </a:stretch>
      </xdr:blipFill>
      <xdr:spPr>
        <a:xfrm>
          <a:off x="6598104" y="42407351"/>
          <a:ext cx="234000" cy="234000"/>
        </a:xfrm>
        <a:prstGeom prst="rect">
          <a:avLst/>
        </a:prstGeom>
      </xdr:spPr>
    </xdr:pic>
    <xdr:clientData/>
  </xdr:twoCellAnchor>
  <xdr:twoCellAnchor>
    <xdr:from>
      <xdr:col>10</xdr:col>
      <xdr:colOff>16329</xdr:colOff>
      <xdr:row>178</xdr:row>
      <xdr:rowOff>2051</xdr:rowOff>
    </xdr:from>
    <xdr:to>
      <xdr:col>10</xdr:col>
      <xdr:colOff>250329</xdr:colOff>
      <xdr:row>178</xdr:row>
      <xdr:rowOff>236051</xdr:rowOff>
    </xdr:to>
    <xdr:pic>
      <xdr:nvPicPr>
        <xdr:cNvPr id="345" name="Graphic 37" descr="Mapa con marcador">
          <a:hlinkClick xmlns:r="http://schemas.openxmlformats.org/officeDocument/2006/relationships" r:id="rId216"/>
          <a:extLst>
            <a:ext uri="{FF2B5EF4-FFF2-40B4-BE49-F238E27FC236}">
              <a16:creationId xmlns:a16="http://schemas.microsoft.com/office/drawing/2014/main" id="{00000000-0008-0000-0300-00005901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 uri="{96DAC541-7B7A-43D3-8B79-37D633B846F1}">
              <asvg:svgBlip xmlns:asvg="http://schemas.microsoft.com/office/drawing/2016/SVG/main" xmlns="" r:embed="rId204"/>
            </a:ext>
          </a:extLst>
        </a:blip>
        <a:stretch>
          <a:fillRect/>
        </a:stretch>
      </xdr:blipFill>
      <xdr:spPr>
        <a:xfrm>
          <a:off x="6598104" y="42407351"/>
          <a:ext cx="234000" cy="234000"/>
        </a:xfrm>
        <a:prstGeom prst="rect">
          <a:avLst/>
        </a:prstGeom>
      </xdr:spPr>
    </xdr:pic>
    <xdr:clientData/>
  </xdr:twoCellAnchor>
  <xdr:twoCellAnchor>
    <xdr:from>
      <xdr:col>10</xdr:col>
      <xdr:colOff>16329</xdr:colOff>
      <xdr:row>179</xdr:row>
      <xdr:rowOff>2051</xdr:rowOff>
    </xdr:from>
    <xdr:to>
      <xdr:col>10</xdr:col>
      <xdr:colOff>250329</xdr:colOff>
      <xdr:row>179</xdr:row>
      <xdr:rowOff>236051</xdr:rowOff>
    </xdr:to>
    <xdr:pic>
      <xdr:nvPicPr>
        <xdr:cNvPr id="346" name="Graphic 37" descr="Mapa con marcador">
          <a:hlinkClick xmlns:r="http://schemas.openxmlformats.org/officeDocument/2006/relationships" r:id="rId217"/>
          <a:extLst>
            <a:ext uri="{FF2B5EF4-FFF2-40B4-BE49-F238E27FC236}">
              <a16:creationId xmlns:a16="http://schemas.microsoft.com/office/drawing/2014/main" id="{00000000-0008-0000-0300-00005A01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 uri="{96DAC541-7B7A-43D3-8B79-37D633B846F1}">
              <asvg:svgBlip xmlns:asvg="http://schemas.microsoft.com/office/drawing/2016/SVG/main" xmlns="" r:embed="rId204"/>
            </a:ext>
          </a:extLst>
        </a:blip>
        <a:stretch>
          <a:fillRect/>
        </a:stretch>
      </xdr:blipFill>
      <xdr:spPr>
        <a:xfrm>
          <a:off x="6598104" y="42407351"/>
          <a:ext cx="234000" cy="234000"/>
        </a:xfrm>
        <a:prstGeom prst="rect">
          <a:avLst/>
        </a:prstGeom>
      </xdr:spPr>
    </xdr:pic>
    <xdr:clientData/>
  </xdr:twoCellAnchor>
  <xdr:twoCellAnchor>
    <xdr:from>
      <xdr:col>10</xdr:col>
      <xdr:colOff>16329</xdr:colOff>
      <xdr:row>180</xdr:row>
      <xdr:rowOff>2051</xdr:rowOff>
    </xdr:from>
    <xdr:to>
      <xdr:col>10</xdr:col>
      <xdr:colOff>250329</xdr:colOff>
      <xdr:row>180</xdr:row>
      <xdr:rowOff>236051</xdr:rowOff>
    </xdr:to>
    <xdr:pic>
      <xdr:nvPicPr>
        <xdr:cNvPr id="347" name="Graphic 37" descr="Mapa con marcador">
          <a:hlinkClick xmlns:r="http://schemas.openxmlformats.org/officeDocument/2006/relationships" r:id="rId218"/>
          <a:extLst>
            <a:ext uri="{FF2B5EF4-FFF2-40B4-BE49-F238E27FC236}">
              <a16:creationId xmlns:a16="http://schemas.microsoft.com/office/drawing/2014/main" id="{00000000-0008-0000-0300-00005B01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 uri="{96DAC541-7B7A-43D3-8B79-37D633B846F1}">
              <asvg:svgBlip xmlns:asvg="http://schemas.microsoft.com/office/drawing/2016/SVG/main" xmlns="" r:embed="rId204"/>
            </a:ext>
          </a:extLst>
        </a:blip>
        <a:stretch>
          <a:fillRect/>
        </a:stretch>
      </xdr:blipFill>
      <xdr:spPr>
        <a:xfrm>
          <a:off x="6598104" y="42407351"/>
          <a:ext cx="234000" cy="234000"/>
        </a:xfrm>
        <a:prstGeom prst="rect">
          <a:avLst/>
        </a:prstGeom>
      </xdr:spPr>
    </xdr:pic>
    <xdr:clientData/>
  </xdr:twoCellAnchor>
  <xdr:twoCellAnchor>
    <xdr:from>
      <xdr:col>10</xdr:col>
      <xdr:colOff>16329</xdr:colOff>
      <xdr:row>181</xdr:row>
      <xdr:rowOff>2051</xdr:rowOff>
    </xdr:from>
    <xdr:to>
      <xdr:col>10</xdr:col>
      <xdr:colOff>250329</xdr:colOff>
      <xdr:row>181</xdr:row>
      <xdr:rowOff>236051</xdr:rowOff>
    </xdr:to>
    <xdr:pic>
      <xdr:nvPicPr>
        <xdr:cNvPr id="348" name="Graphic 37" descr="Mapa con marcador">
          <a:hlinkClick xmlns:r="http://schemas.openxmlformats.org/officeDocument/2006/relationships" r:id="rId219"/>
          <a:extLst>
            <a:ext uri="{FF2B5EF4-FFF2-40B4-BE49-F238E27FC236}">
              <a16:creationId xmlns:a16="http://schemas.microsoft.com/office/drawing/2014/main" id="{00000000-0008-0000-0300-00005C01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 uri="{96DAC541-7B7A-43D3-8B79-37D633B846F1}">
              <asvg:svgBlip xmlns:asvg="http://schemas.microsoft.com/office/drawing/2016/SVG/main" xmlns="" r:embed="rId204"/>
            </a:ext>
          </a:extLst>
        </a:blip>
        <a:stretch>
          <a:fillRect/>
        </a:stretch>
      </xdr:blipFill>
      <xdr:spPr>
        <a:xfrm>
          <a:off x="6598104" y="42407351"/>
          <a:ext cx="234000" cy="234000"/>
        </a:xfrm>
        <a:prstGeom prst="rect">
          <a:avLst/>
        </a:prstGeom>
      </xdr:spPr>
    </xdr:pic>
    <xdr:clientData/>
  </xdr:twoCellAnchor>
  <xdr:twoCellAnchor>
    <xdr:from>
      <xdr:col>10</xdr:col>
      <xdr:colOff>16329</xdr:colOff>
      <xdr:row>182</xdr:row>
      <xdr:rowOff>2051</xdr:rowOff>
    </xdr:from>
    <xdr:to>
      <xdr:col>10</xdr:col>
      <xdr:colOff>250329</xdr:colOff>
      <xdr:row>182</xdr:row>
      <xdr:rowOff>236051</xdr:rowOff>
    </xdr:to>
    <xdr:pic>
      <xdr:nvPicPr>
        <xdr:cNvPr id="349" name="Graphic 37" descr="Mapa con marcador">
          <a:hlinkClick xmlns:r="http://schemas.openxmlformats.org/officeDocument/2006/relationships" r:id="rId220"/>
          <a:extLst>
            <a:ext uri="{FF2B5EF4-FFF2-40B4-BE49-F238E27FC236}">
              <a16:creationId xmlns:a16="http://schemas.microsoft.com/office/drawing/2014/main" id="{00000000-0008-0000-0300-00005D01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 uri="{96DAC541-7B7A-43D3-8B79-37D633B846F1}">
              <asvg:svgBlip xmlns:asvg="http://schemas.microsoft.com/office/drawing/2016/SVG/main" xmlns="" r:embed="rId204"/>
            </a:ext>
          </a:extLst>
        </a:blip>
        <a:stretch>
          <a:fillRect/>
        </a:stretch>
      </xdr:blipFill>
      <xdr:spPr>
        <a:xfrm>
          <a:off x="6598104" y="42407351"/>
          <a:ext cx="234000" cy="234000"/>
        </a:xfrm>
        <a:prstGeom prst="rect">
          <a:avLst/>
        </a:prstGeom>
      </xdr:spPr>
    </xdr:pic>
    <xdr:clientData/>
  </xdr:twoCellAnchor>
  <xdr:twoCellAnchor>
    <xdr:from>
      <xdr:col>10</xdr:col>
      <xdr:colOff>16329</xdr:colOff>
      <xdr:row>183</xdr:row>
      <xdr:rowOff>2051</xdr:rowOff>
    </xdr:from>
    <xdr:to>
      <xdr:col>10</xdr:col>
      <xdr:colOff>250329</xdr:colOff>
      <xdr:row>183</xdr:row>
      <xdr:rowOff>236051</xdr:rowOff>
    </xdr:to>
    <xdr:pic>
      <xdr:nvPicPr>
        <xdr:cNvPr id="350" name="Graphic 37" descr="Mapa con marcador">
          <a:hlinkClick xmlns:r="http://schemas.openxmlformats.org/officeDocument/2006/relationships" r:id="rId221"/>
          <a:extLst>
            <a:ext uri="{FF2B5EF4-FFF2-40B4-BE49-F238E27FC236}">
              <a16:creationId xmlns:a16="http://schemas.microsoft.com/office/drawing/2014/main" id="{00000000-0008-0000-0300-00005E01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 uri="{96DAC541-7B7A-43D3-8B79-37D633B846F1}">
              <asvg:svgBlip xmlns:asvg="http://schemas.microsoft.com/office/drawing/2016/SVG/main" xmlns="" r:embed="rId204"/>
            </a:ext>
          </a:extLst>
        </a:blip>
        <a:stretch>
          <a:fillRect/>
        </a:stretch>
      </xdr:blipFill>
      <xdr:spPr>
        <a:xfrm>
          <a:off x="6598104" y="42407351"/>
          <a:ext cx="234000" cy="234000"/>
        </a:xfrm>
        <a:prstGeom prst="rect">
          <a:avLst/>
        </a:prstGeom>
      </xdr:spPr>
    </xdr:pic>
    <xdr:clientData/>
  </xdr:twoCellAnchor>
  <xdr:twoCellAnchor>
    <xdr:from>
      <xdr:col>10</xdr:col>
      <xdr:colOff>16329</xdr:colOff>
      <xdr:row>184</xdr:row>
      <xdr:rowOff>2051</xdr:rowOff>
    </xdr:from>
    <xdr:to>
      <xdr:col>10</xdr:col>
      <xdr:colOff>250329</xdr:colOff>
      <xdr:row>184</xdr:row>
      <xdr:rowOff>236051</xdr:rowOff>
    </xdr:to>
    <xdr:pic>
      <xdr:nvPicPr>
        <xdr:cNvPr id="351" name="Graphic 37" descr="Mapa con marcador">
          <a:hlinkClick xmlns:r="http://schemas.openxmlformats.org/officeDocument/2006/relationships" r:id="rId222"/>
          <a:extLst>
            <a:ext uri="{FF2B5EF4-FFF2-40B4-BE49-F238E27FC236}">
              <a16:creationId xmlns:a16="http://schemas.microsoft.com/office/drawing/2014/main" id="{00000000-0008-0000-0300-00005F01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 uri="{96DAC541-7B7A-43D3-8B79-37D633B846F1}">
              <asvg:svgBlip xmlns:asvg="http://schemas.microsoft.com/office/drawing/2016/SVG/main" xmlns="" r:embed="rId204"/>
            </a:ext>
          </a:extLst>
        </a:blip>
        <a:stretch>
          <a:fillRect/>
        </a:stretch>
      </xdr:blipFill>
      <xdr:spPr>
        <a:xfrm>
          <a:off x="6598104" y="42407351"/>
          <a:ext cx="234000" cy="234000"/>
        </a:xfrm>
        <a:prstGeom prst="rect">
          <a:avLst/>
        </a:prstGeom>
      </xdr:spPr>
    </xdr:pic>
    <xdr:clientData/>
  </xdr:twoCellAnchor>
  <xdr:twoCellAnchor>
    <xdr:from>
      <xdr:col>10</xdr:col>
      <xdr:colOff>16329</xdr:colOff>
      <xdr:row>185</xdr:row>
      <xdr:rowOff>2051</xdr:rowOff>
    </xdr:from>
    <xdr:to>
      <xdr:col>10</xdr:col>
      <xdr:colOff>250329</xdr:colOff>
      <xdr:row>185</xdr:row>
      <xdr:rowOff>236051</xdr:rowOff>
    </xdr:to>
    <xdr:pic>
      <xdr:nvPicPr>
        <xdr:cNvPr id="352" name="Graphic 37" descr="Mapa con marcador">
          <a:hlinkClick xmlns:r="http://schemas.openxmlformats.org/officeDocument/2006/relationships" r:id="rId223"/>
          <a:extLst>
            <a:ext uri="{FF2B5EF4-FFF2-40B4-BE49-F238E27FC236}">
              <a16:creationId xmlns:a16="http://schemas.microsoft.com/office/drawing/2014/main" id="{00000000-0008-0000-0300-00006001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 uri="{96DAC541-7B7A-43D3-8B79-37D633B846F1}">
              <asvg:svgBlip xmlns:asvg="http://schemas.microsoft.com/office/drawing/2016/SVG/main" xmlns="" r:embed="rId204"/>
            </a:ext>
          </a:extLst>
        </a:blip>
        <a:stretch>
          <a:fillRect/>
        </a:stretch>
      </xdr:blipFill>
      <xdr:spPr>
        <a:xfrm>
          <a:off x="6598104" y="42407351"/>
          <a:ext cx="234000" cy="234000"/>
        </a:xfrm>
        <a:prstGeom prst="rect">
          <a:avLst/>
        </a:prstGeom>
      </xdr:spPr>
    </xdr:pic>
    <xdr:clientData/>
  </xdr:twoCellAnchor>
  <xdr:twoCellAnchor>
    <xdr:from>
      <xdr:col>10</xdr:col>
      <xdr:colOff>16329</xdr:colOff>
      <xdr:row>186</xdr:row>
      <xdr:rowOff>2051</xdr:rowOff>
    </xdr:from>
    <xdr:to>
      <xdr:col>10</xdr:col>
      <xdr:colOff>250329</xdr:colOff>
      <xdr:row>186</xdr:row>
      <xdr:rowOff>236051</xdr:rowOff>
    </xdr:to>
    <xdr:pic>
      <xdr:nvPicPr>
        <xdr:cNvPr id="353" name="Graphic 37" descr="Mapa con marcador">
          <a:hlinkClick xmlns:r="http://schemas.openxmlformats.org/officeDocument/2006/relationships" r:id="rId224"/>
          <a:extLst>
            <a:ext uri="{FF2B5EF4-FFF2-40B4-BE49-F238E27FC236}">
              <a16:creationId xmlns:a16="http://schemas.microsoft.com/office/drawing/2014/main" id="{00000000-0008-0000-0300-00006101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 uri="{96DAC541-7B7A-43D3-8B79-37D633B846F1}">
              <asvg:svgBlip xmlns:asvg="http://schemas.microsoft.com/office/drawing/2016/SVG/main" xmlns="" r:embed="rId204"/>
            </a:ext>
          </a:extLst>
        </a:blip>
        <a:stretch>
          <a:fillRect/>
        </a:stretch>
      </xdr:blipFill>
      <xdr:spPr>
        <a:xfrm>
          <a:off x="6598104" y="42407351"/>
          <a:ext cx="234000" cy="234000"/>
        </a:xfrm>
        <a:prstGeom prst="rect">
          <a:avLst/>
        </a:prstGeom>
      </xdr:spPr>
    </xdr:pic>
    <xdr:clientData/>
  </xdr:twoCellAnchor>
  <xdr:twoCellAnchor>
    <xdr:from>
      <xdr:col>7</xdr:col>
      <xdr:colOff>16329</xdr:colOff>
      <xdr:row>197</xdr:row>
      <xdr:rowOff>2051</xdr:rowOff>
    </xdr:from>
    <xdr:to>
      <xdr:col>7</xdr:col>
      <xdr:colOff>250329</xdr:colOff>
      <xdr:row>197</xdr:row>
      <xdr:rowOff>236051</xdr:rowOff>
    </xdr:to>
    <xdr:pic>
      <xdr:nvPicPr>
        <xdr:cNvPr id="354" name="Graphic 37" descr="Documento">
          <a:hlinkClick xmlns:r="http://schemas.openxmlformats.org/officeDocument/2006/relationships" r:id="rId225"/>
          <a:extLst>
            <a:ext uri="{FF2B5EF4-FFF2-40B4-BE49-F238E27FC236}">
              <a16:creationId xmlns:a16="http://schemas.microsoft.com/office/drawing/2014/main" id="{00000000-0008-0000-0300-000062010000}"/>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 uri="{96DAC541-7B7A-43D3-8B79-37D633B846F1}">
              <asvg:svgBlip xmlns:asvg="http://schemas.microsoft.com/office/drawing/2016/SVG/main" xmlns="" r:embed="rId69"/>
            </a:ext>
          </a:extLst>
        </a:blip>
        <a:stretch>
          <a:fillRect/>
        </a:stretch>
      </xdr:blipFill>
      <xdr:spPr>
        <a:xfrm>
          <a:off x="5740854" y="41931101"/>
          <a:ext cx="234000" cy="234000"/>
        </a:xfrm>
        <a:prstGeom prst="rect">
          <a:avLst/>
        </a:prstGeom>
      </xdr:spPr>
    </xdr:pic>
    <xdr:clientData/>
  </xdr:twoCellAnchor>
  <xdr:twoCellAnchor>
    <xdr:from>
      <xdr:col>7</xdr:col>
      <xdr:colOff>16329</xdr:colOff>
      <xdr:row>209</xdr:row>
      <xdr:rowOff>2051</xdr:rowOff>
    </xdr:from>
    <xdr:to>
      <xdr:col>7</xdr:col>
      <xdr:colOff>250329</xdr:colOff>
      <xdr:row>209</xdr:row>
      <xdr:rowOff>236051</xdr:rowOff>
    </xdr:to>
    <xdr:pic>
      <xdr:nvPicPr>
        <xdr:cNvPr id="355" name="Graphic 37" descr="Documento">
          <a:hlinkClick xmlns:r="http://schemas.openxmlformats.org/officeDocument/2006/relationships" r:id="rId226"/>
          <a:extLst>
            <a:ext uri="{FF2B5EF4-FFF2-40B4-BE49-F238E27FC236}">
              <a16:creationId xmlns:a16="http://schemas.microsoft.com/office/drawing/2014/main" id="{00000000-0008-0000-0300-000063010000}"/>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 uri="{96DAC541-7B7A-43D3-8B79-37D633B846F1}">
              <asvg:svgBlip xmlns:asvg="http://schemas.microsoft.com/office/drawing/2016/SVG/main" xmlns="" r:embed="rId69"/>
            </a:ext>
          </a:extLst>
        </a:blip>
        <a:stretch>
          <a:fillRect/>
        </a:stretch>
      </xdr:blipFill>
      <xdr:spPr>
        <a:xfrm>
          <a:off x="5740854" y="41931101"/>
          <a:ext cx="234000" cy="234000"/>
        </a:xfrm>
        <a:prstGeom prst="rect">
          <a:avLst/>
        </a:prstGeom>
      </xdr:spPr>
    </xdr:pic>
    <xdr:clientData/>
  </xdr:twoCellAnchor>
  <xdr:twoCellAnchor>
    <xdr:from>
      <xdr:col>8</xdr:col>
      <xdr:colOff>16329</xdr:colOff>
      <xdr:row>213</xdr:row>
      <xdr:rowOff>2051</xdr:rowOff>
    </xdr:from>
    <xdr:to>
      <xdr:col>8</xdr:col>
      <xdr:colOff>250329</xdr:colOff>
      <xdr:row>213</xdr:row>
      <xdr:rowOff>236051</xdr:rowOff>
    </xdr:to>
    <xdr:pic>
      <xdr:nvPicPr>
        <xdr:cNvPr id="356" name="Graphic 37" descr="Tabla">
          <a:hlinkClick xmlns:r="http://schemas.openxmlformats.org/officeDocument/2006/relationships" r:id="rId227"/>
          <a:extLst>
            <a:ext uri="{FF2B5EF4-FFF2-40B4-BE49-F238E27FC236}">
              <a16:creationId xmlns:a16="http://schemas.microsoft.com/office/drawing/2014/main" id="{00000000-0008-0000-0300-000064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9770176"/>
          <a:ext cx="234000" cy="234000"/>
        </a:xfrm>
        <a:prstGeom prst="rect">
          <a:avLst/>
        </a:prstGeom>
      </xdr:spPr>
    </xdr:pic>
    <xdr:clientData/>
  </xdr:twoCellAnchor>
  <xdr:twoCellAnchor>
    <xdr:from>
      <xdr:col>8</xdr:col>
      <xdr:colOff>16329</xdr:colOff>
      <xdr:row>214</xdr:row>
      <xdr:rowOff>2051</xdr:rowOff>
    </xdr:from>
    <xdr:to>
      <xdr:col>8</xdr:col>
      <xdr:colOff>250329</xdr:colOff>
      <xdr:row>214</xdr:row>
      <xdr:rowOff>236051</xdr:rowOff>
    </xdr:to>
    <xdr:pic>
      <xdr:nvPicPr>
        <xdr:cNvPr id="357" name="Graphic 37" descr="Tabla">
          <a:hlinkClick xmlns:r="http://schemas.openxmlformats.org/officeDocument/2006/relationships" r:id="rId228"/>
          <a:extLst>
            <a:ext uri="{FF2B5EF4-FFF2-40B4-BE49-F238E27FC236}">
              <a16:creationId xmlns:a16="http://schemas.microsoft.com/office/drawing/2014/main" id="{00000000-0008-0000-0300-000065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9770176"/>
          <a:ext cx="234000" cy="234000"/>
        </a:xfrm>
        <a:prstGeom prst="rect">
          <a:avLst/>
        </a:prstGeom>
      </xdr:spPr>
    </xdr:pic>
    <xdr:clientData/>
  </xdr:twoCellAnchor>
  <xdr:twoCellAnchor>
    <xdr:from>
      <xdr:col>8</xdr:col>
      <xdr:colOff>16329</xdr:colOff>
      <xdr:row>215</xdr:row>
      <xdr:rowOff>2051</xdr:rowOff>
    </xdr:from>
    <xdr:to>
      <xdr:col>8</xdr:col>
      <xdr:colOff>250329</xdr:colOff>
      <xdr:row>215</xdr:row>
      <xdr:rowOff>236051</xdr:rowOff>
    </xdr:to>
    <xdr:pic>
      <xdr:nvPicPr>
        <xdr:cNvPr id="358" name="Graphic 37" descr="Tabla">
          <a:hlinkClick xmlns:r="http://schemas.openxmlformats.org/officeDocument/2006/relationships" r:id="rId229"/>
          <a:extLst>
            <a:ext uri="{FF2B5EF4-FFF2-40B4-BE49-F238E27FC236}">
              <a16:creationId xmlns:a16="http://schemas.microsoft.com/office/drawing/2014/main" id="{00000000-0008-0000-0300-000066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49770176"/>
          <a:ext cx="234000" cy="234000"/>
        </a:xfrm>
        <a:prstGeom prst="rect">
          <a:avLst/>
        </a:prstGeom>
      </xdr:spPr>
    </xdr:pic>
    <xdr:clientData/>
  </xdr:twoCellAnchor>
  <xdr:twoCellAnchor>
    <xdr:from>
      <xdr:col>8</xdr:col>
      <xdr:colOff>16329</xdr:colOff>
      <xdr:row>216</xdr:row>
      <xdr:rowOff>2051</xdr:rowOff>
    </xdr:from>
    <xdr:to>
      <xdr:col>8</xdr:col>
      <xdr:colOff>250329</xdr:colOff>
      <xdr:row>216</xdr:row>
      <xdr:rowOff>236051</xdr:rowOff>
    </xdr:to>
    <xdr:pic>
      <xdr:nvPicPr>
        <xdr:cNvPr id="361" name="Graphic 37" descr="Tabla">
          <a:hlinkClick xmlns:r="http://schemas.openxmlformats.org/officeDocument/2006/relationships" r:id="rId230"/>
          <a:extLst>
            <a:ext uri="{FF2B5EF4-FFF2-40B4-BE49-F238E27FC236}">
              <a16:creationId xmlns:a16="http://schemas.microsoft.com/office/drawing/2014/main" id="{00000000-0008-0000-0300-000069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51179876"/>
          <a:ext cx="234000" cy="234000"/>
        </a:xfrm>
        <a:prstGeom prst="rect">
          <a:avLst/>
        </a:prstGeom>
      </xdr:spPr>
    </xdr:pic>
    <xdr:clientData/>
  </xdr:twoCellAnchor>
  <xdr:twoCellAnchor>
    <xdr:from>
      <xdr:col>8</xdr:col>
      <xdr:colOff>16329</xdr:colOff>
      <xdr:row>217</xdr:row>
      <xdr:rowOff>2051</xdr:rowOff>
    </xdr:from>
    <xdr:to>
      <xdr:col>8</xdr:col>
      <xdr:colOff>250329</xdr:colOff>
      <xdr:row>217</xdr:row>
      <xdr:rowOff>236051</xdr:rowOff>
    </xdr:to>
    <xdr:pic>
      <xdr:nvPicPr>
        <xdr:cNvPr id="362" name="Graphic 37" descr="Tabla">
          <a:hlinkClick xmlns:r="http://schemas.openxmlformats.org/officeDocument/2006/relationships" r:id="rId231"/>
          <a:extLst>
            <a:ext uri="{FF2B5EF4-FFF2-40B4-BE49-F238E27FC236}">
              <a16:creationId xmlns:a16="http://schemas.microsoft.com/office/drawing/2014/main" id="{00000000-0008-0000-0300-00006A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51179876"/>
          <a:ext cx="234000" cy="234000"/>
        </a:xfrm>
        <a:prstGeom prst="rect">
          <a:avLst/>
        </a:prstGeom>
      </xdr:spPr>
    </xdr:pic>
    <xdr:clientData/>
  </xdr:twoCellAnchor>
  <xdr:twoCellAnchor>
    <xdr:from>
      <xdr:col>8</xdr:col>
      <xdr:colOff>16329</xdr:colOff>
      <xdr:row>218</xdr:row>
      <xdr:rowOff>2051</xdr:rowOff>
    </xdr:from>
    <xdr:to>
      <xdr:col>8</xdr:col>
      <xdr:colOff>250329</xdr:colOff>
      <xdr:row>218</xdr:row>
      <xdr:rowOff>236051</xdr:rowOff>
    </xdr:to>
    <xdr:pic>
      <xdr:nvPicPr>
        <xdr:cNvPr id="363" name="Graphic 37" descr="Tabla">
          <a:hlinkClick xmlns:r="http://schemas.openxmlformats.org/officeDocument/2006/relationships" r:id="rId232"/>
          <a:extLst>
            <a:ext uri="{FF2B5EF4-FFF2-40B4-BE49-F238E27FC236}">
              <a16:creationId xmlns:a16="http://schemas.microsoft.com/office/drawing/2014/main" id="{00000000-0008-0000-0300-00006B01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026604" y="51179876"/>
          <a:ext cx="234000" cy="234000"/>
        </a:xfrm>
        <a:prstGeom prst="rect">
          <a:avLst/>
        </a:prstGeom>
      </xdr:spPr>
    </xdr:pic>
    <xdr:clientData/>
  </xdr:twoCellAnchor>
  <xdr:twoCellAnchor>
    <xdr:from>
      <xdr:col>10</xdr:col>
      <xdr:colOff>16329</xdr:colOff>
      <xdr:row>213</xdr:row>
      <xdr:rowOff>2051</xdr:rowOff>
    </xdr:from>
    <xdr:to>
      <xdr:col>10</xdr:col>
      <xdr:colOff>250329</xdr:colOff>
      <xdr:row>213</xdr:row>
      <xdr:rowOff>236051</xdr:rowOff>
    </xdr:to>
    <xdr:pic>
      <xdr:nvPicPr>
        <xdr:cNvPr id="286" name="Graphic 37" descr="Gráfico de barras">
          <a:hlinkClick xmlns:r="http://schemas.openxmlformats.org/officeDocument/2006/relationships" r:id="rId233"/>
          <a:extLst>
            <a:ext uri="{FF2B5EF4-FFF2-40B4-BE49-F238E27FC236}">
              <a16:creationId xmlns:a16="http://schemas.microsoft.com/office/drawing/2014/main" id="{00000000-0008-0000-0300-00001E01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6598104" y="38873576"/>
          <a:ext cx="234000" cy="234000"/>
        </a:xfrm>
        <a:prstGeom prst="rect">
          <a:avLst/>
        </a:prstGeom>
      </xdr:spPr>
    </xdr:pic>
    <xdr:clientData/>
  </xdr:twoCellAnchor>
  <xdr:twoCellAnchor>
    <xdr:from>
      <xdr:col>1</xdr:col>
      <xdr:colOff>161925</xdr:colOff>
      <xdr:row>1</xdr:row>
      <xdr:rowOff>76200</xdr:rowOff>
    </xdr:from>
    <xdr:to>
      <xdr:col>12</xdr:col>
      <xdr:colOff>95249</xdr:colOff>
      <xdr:row>6</xdr:row>
      <xdr:rowOff>96611</xdr:rowOff>
    </xdr:to>
    <xdr:grpSp>
      <xdr:nvGrpSpPr>
        <xdr:cNvPr id="2" name="Grupo 1">
          <a:hlinkClick xmlns:r="http://schemas.openxmlformats.org/officeDocument/2006/relationships" r:id="rId234"/>
          <a:extLst>
            <a:ext uri="{FF2B5EF4-FFF2-40B4-BE49-F238E27FC236}">
              <a16:creationId xmlns:a16="http://schemas.microsoft.com/office/drawing/2014/main" id="{DB9C441C-DF03-4A3B-A88A-562A16DEE93C}"/>
            </a:ext>
          </a:extLst>
        </xdr:cNvPr>
        <xdr:cNvGrpSpPr/>
      </xdr:nvGrpSpPr>
      <xdr:grpSpPr>
        <a:xfrm>
          <a:off x="423863" y="278606"/>
          <a:ext cx="7755730" cy="1032443"/>
          <a:chOff x="428625" y="276225"/>
          <a:chExt cx="7772399" cy="1039586"/>
        </a:xfrm>
      </xdr:grpSpPr>
      <xdr:pic>
        <xdr:nvPicPr>
          <xdr:cNvPr id="15" name="Imagen 14">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235">
            <a:extLst>
              <a:ext uri="{28A0092B-C50C-407E-A947-70E740481C1C}">
                <a14:useLocalDpi xmlns:a14="http://schemas.microsoft.com/office/drawing/2010/main" val="0"/>
              </a:ext>
            </a:extLst>
          </a:blip>
          <a:stretch>
            <a:fillRect/>
          </a:stretch>
        </xdr:blipFill>
        <xdr:spPr>
          <a:xfrm>
            <a:off x="428625" y="276225"/>
            <a:ext cx="1819275" cy="1039586"/>
          </a:xfrm>
          <a:prstGeom prst="rect">
            <a:avLst/>
          </a:prstGeom>
        </xdr:spPr>
      </xdr:pic>
      <xdr:pic>
        <xdr:nvPicPr>
          <xdr:cNvPr id="17" name="Imagen 1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236">
            <a:extLst>
              <a:ext uri="{28A0092B-C50C-407E-A947-70E740481C1C}">
                <a14:useLocalDpi xmlns:a14="http://schemas.microsoft.com/office/drawing/2010/main" val="0"/>
              </a:ext>
            </a:extLst>
          </a:blip>
          <a:stretch>
            <a:fillRect/>
          </a:stretch>
        </xdr:blipFill>
        <xdr:spPr>
          <a:xfrm>
            <a:off x="7229863" y="289143"/>
            <a:ext cx="971161" cy="907547"/>
          </a:xfrm>
          <a:prstGeom prst="rect">
            <a:avLst/>
          </a:prstGeom>
        </xdr:spPr>
      </xdr:pic>
    </xdr:grpSp>
    <xdr:clientData/>
  </xdr:twoCellAnchor>
  <xdr:twoCellAnchor>
    <xdr:from>
      <xdr:col>12</xdr:col>
      <xdr:colOff>10583</xdr:colOff>
      <xdr:row>5</xdr:row>
      <xdr:rowOff>116416</xdr:rowOff>
    </xdr:from>
    <xdr:to>
      <xdr:col>12</xdr:col>
      <xdr:colOff>232833</xdr:colOff>
      <xdr:row>7</xdr:row>
      <xdr:rowOff>137581</xdr:rowOff>
    </xdr:to>
    <xdr:sp macro="" textlink="">
      <xdr:nvSpPr>
        <xdr:cNvPr id="4" name="Flecha: a la derecha con bandas 3">
          <a:hlinkClick xmlns:r="http://schemas.openxmlformats.org/officeDocument/2006/relationships" r:id="rId237"/>
          <a:extLst>
            <a:ext uri="{FF2B5EF4-FFF2-40B4-BE49-F238E27FC236}">
              <a16:creationId xmlns:a16="http://schemas.microsoft.com/office/drawing/2014/main" id="{DD32E38F-3E6C-451D-8A93-DDB0D0985C2A}"/>
            </a:ext>
          </a:extLst>
        </xdr:cNvPr>
        <xdr:cNvSpPr/>
      </xdr:nvSpPr>
      <xdr:spPr>
        <a:xfrm rot="16200000" flipV="1">
          <a:off x="8006292" y="1180040"/>
          <a:ext cx="423332" cy="222250"/>
        </a:xfrm>
        <a:prstGeom prst="stripedRightArrow">
          <a:avLst/>
        </a:prstGeom>
        <a:solidFill>
          <a:srgbClr val="8D191D"/>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16329</xdr:colOff>
      <xdr:row>37</xdr:row>
      <xdr:rowOff>2051</xdr:rowOff>
    </xdr:from>
    <xdr:to>
      <xdr:col>8</xdr:col>
      <xdr:colOff>250329</xdr:colOff>
      <xdr:row>37</xdr:row>
      <xdr:rowOff>236051</xdr:rowOff>
    </xdr:to>
    <xdr:pic>
      <xdr:nvPicPr>
        <xdr:cNvPr id="274" name="Graphic 37" descr="Tabla">
          <a:hlinkClick xmlns:r="http://schemas.openxmlformats.org/officeDocument/2006/relationships" r:id="rId238"/>
          <a:extLst>
            <a:ext uri="{FF2B5EF4-FFF2-40B4-BE49-F238E27FC236}">
              <a16:creationId xmlns:a16="http://schemas.microsoft.com/office/drawing/2014/main" id="{8C280863-CD0C-45C5-BD89-7BD00314D235}"/>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979104" y="7869701"/>
          <a:ext cx="234000" cy="234000"/>
        </a:xfrm>
        <a:prstGeom prst="rect">
          <a:avLst/>
        </a:prstGeom>
      </xdr:spPr>
    </xdr:pic>
    <xdr:clientData/>
  </xdr:twoCellAnchor>
  <xdr:twoCellAnchor>
    <xdr:from>
      <xdr:col>9</xdr:col>
      <xdr:colOff>16329</xdr:colOff>
      <xdr:row>47</xdr:row>
      <xdr:rowOff>2051</xdr:rowOff>
    </xdr:from>
    <xdr:to>
      <xdr:col>9</xdr:col>
      <xdr:colOff>250329</xdr:colOff>
      <xdr:row>47</xdr:row>
      <xdr:rowOff>236051</xdr:rowOff>
    </xdr:to>
    <xdr:pic>
      <xdr:nvPicPr>
        <xdr:cNvPr id="279" name="Graphic 37" descr="Tabla">
          <a:hlinkClick xmlns:r="http://schemas.openxmlformats.org/officeDocument/2006/relationships" r:id="rId239"/>
          <a:extLst>
            <a:ext uri="{FF2B5EF4-FFF2-40B4-BE49-F238E27FC236}">
              <a16:creationId xmlns:a16="http://schemas.microsoft.com/office/drawing/2014/main" id="{6D0178B1-FEB7-482C-9712-4D6FBCFFB4AE}"/>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965438" y="10330464"/>
          <a:ext cx="234000" cy="234000"/>
        </a:xfrm>
        <a:prstGeom prst="rect">
          <a:avLst/>
        </a:prstGeom>
      </xdr:spPr>
    </xdr:pic>
    <xdr:clientData/>
  </xdr:twoCellAnchor>
  <xdr:twoCellAnchor>
    <xdr:from>
      <xdr:col>10</xdr:col>
      <xdr:colOff>16329</xdr:colOff>
      <xdr:row>56</xdr:row>
      <xdr:rowOff>2051</xdr:rowOff>
    </xdr:from>
    <xdr:to>
      <xdr:col>10</xdr:col>
      <xdr:colOff>250329</xdr:colOff>
      <xdr:row>56</xdr:row>
      <xdr:rowOff>236051</xdr:rowOff>
    </xdr:to>
    <xdr:pic>
      <xdr:nvPicPr>
        <xdr:cNvPr id="290" name="Graphic 37" descr="Gráfico de barras">
          <a:hlinkClick xmlns:r="http://schemas.openxmlformats.org/officeDocument/2006/relationships" r:id="rId240"/>
          <a:extLst>
            <a:ext uri="{FF2B5EF4-FFF2-40B4-BE49-F238E27FC236}">
              <a16:creationId xmlns:a16="http://schemas.microsoft.com/office/drawing/2014/main" id="{3FA39E1D-A9AF-4AAD-839B-C916F894AD65}"/>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7545220" y="11771638"/>
          <a:ext cx="234000" cy="234000"/>
        </a:xfrm>
        <a:prstGeom prst="rect">
          <a:avLst/>
        </a:prstGeom>
      </xdr:spPr>
    </xdr:pic>
    <xdr:clientData/>
  </xdr:twoCellAnchor>
  <xdr:twoCellAnchor>
    <xdr:from>
      <xdr:col>8</xdr:col>
      <xdr:colOff>16329</xdr:colOff>
      <xdr:row>92</xdr:row>
      <xdr:rowOff>2051</xdr:rowOff>
    </xdr:from>
    <xdr:to>
      <xdr:col>8</xdr:col>
      <xdr:colOff>250329</xdr:colOff>
      <xdr:row>92</xdr:row>
      <xdr:rowOff>236051</xdr:rowOff>
    </xdr:to>
    <xdr:pic>
      <xdr:nvPicPr>
        <xdr:cNvPr id="316" name="Graphic 37" descr="Tabla">
          <a:hlinkClick xmlns:r="http://schemas.openxmlformats.org/officeDocument/2006/relationships" r:id="rId241"/>
          <a:extLst>
            <a:ext uri="{FF2B5EF4-FFF2-40B4-BE49-F238E27FC236}">
              <a16:creationId xmlns:a16="http://schemas.microsoft.com/office/drawing/2014/main" id="{F461DC73-B78D-4C92-9491-915D272CD79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965438" y="20899073"/>
          <a:ext cx="234000" cy="234000"/>
        </a:xfrm>
        <a:prstGeom prst="rect">
          <a:avLst/>
        </a:prstGeom>
      </xdr:spPr>
    </xdr:pic>
    <xdr:clientData/>
  </xdr:twoCellAnchor>
  <xdr:twoCellAnchor>
    <xdr:from>
      <xdr:col>10</xdr:col>
      <xdr:colOff>16329</xdr:colOff>
      <xdr:row>92</xdr:row>
      <xdr:rowOff>2051</xdr:rowOff>
    </xdr:from>
    <xdr:to>
      <xdr:col>10</xdr:col>
      <xdr:colOff>250329</xdr:colOff>
      <xdr:row>92</xdr:row>
      <xdr:rowOff>236051</xdr:rowOff>
    </xdr:to>
    <xdr:pic>
      <xdr:nvPicPr>
        <xdr:cNvPr id="322" name="Graphic 37" descr="Gráfico de barras">
          <a:hlinkClick xmlns:r="http://schemas.openxmlformats.org/officeDocument/2006/relationships" r:id="rId242"/>
          <a:extLst>
            <a:ext uri="{FF2B5EF4-FFF2-40B4-BE49-F238E27FC236}">
              <a16:creationId xmlns:a16="http://schemas.microsoft.com/office/drawing/2014/main" id="{D463E6F8-8AB5-4444-9E8C-2E4F0E04D8E2}"/>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 uri="{96DAC541-7B7A-43D3-8B79-37D633B846F1}">
              <asvg:svgBlip xmlns:asvg="http://schemas.microsoft.com/office/drawing/2016/SVG/main" xmlns="" r:embed="rId27"/>
            </a:ext>
          </a:extLst>
        </a:blip>
        <a:stretch>
          <a:fillRect/>
        </a:stretch>
      </xdr:blipFill>
      <xdr:spPr>
        <a:xfrm>
          <a:off x="7545220" y="21578247"/>
          <a:ext cx="234000" cy="234000"/>
        </a:xfrm>
        <a:prstGeom prst="rect">
          <a:avLst/>
        </a:prstGeom>
      </xdr:spPr>
    </xdr:pic>
    <xdr:clientData/>
  </xdr:twoCellAnchor>
  <xdr:twoCellAnchor>
    <xdr:from>
      <xdr:col>8</xdr:col>
      <xdr:colOff>16329</xdr:colOff>
      <xdr:row>49</xdr:row>
      <xdr:rowOff>2051</xdr:rowOff>
    </xdr:from>
    <xdr:to>
      <xdr:col>8</xdr:col>
      <xdr:colOff>250329</xdr:colOff>
      <xdr:row>49</xdr:row>
      <xdr:rowOff>236051</xdr:rowOff>
    </xdr:to>
    <xdr:pic>
      <xdr:nvPicPr>
        <xdr:cNvPr id="323" name="Graphic 37" descr="Tabla">
          <a:hlinkClick xmlns:r="http://schemas.openxmlformats.org/officeDocument/2006/relationships" r:id="rId243"/>
          <a:extLst>
            <a:ext uri="{FF2B5EF4-FFF2-40B4-BE49-F238E27FC236}">
              <a16:creationId xmlns:a16="http://schemas.microsoft.com/office/drawing/2014/main" id="{605D6BE0-9191-43DD-8372-7F1B34A8772A}"/>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965438" y="10570660"/>
          <a:ext cx="234000" cy="234000"/>
        </a:xfrm>
        <a:prstGeom prst="rect">
          <a:avLst/>
        </a:prstGeom>
      </xdr:spPr>
    </xdr:pic>
    <xdr:clientData/>
  </xdr:twoCellAnchor>
  <xdr:twoCellAnchor>
    <xdr:from>
      <xdr:col>8</xdr:col>
      <xdr:colOff>16329</xdr:colOff>
      <xdr:row>50</xdr:row>
      <xdr:rowOff>2051</xdr:rowOff>
    </xdr:from>
    <xdr:to>
      <xdr:col>8</xdr:col>
      <xdr:colOff>250329</xdr:colOff>
      <xdr:row>50</xdr:row>
      <xdr:rowOff>236051</xdr:rowOff>
    </xdr:to>
    <xdr:pic>
      <xdr:nvPicPr>
        <xdr:cNvPr id="324" name="Graphic 37" descr="Tabla">
          <a:hlinkClick xmlns:r="http://schemas.openxmlformats.org/officeDocument/2006/relationships" r:id="rId244"/>
          <a:extLst>
            <a:ext uri="{FF2B5EF4-FFF2-40B4-BE49-F238E27FC236}">
              <a16:creationId xmlns:a16="http://schemas.microsoft.com/office/drawing/2014/main" id="{E1E782B5-DA8B-47B7-A777-BB4A27D95F33}"/>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965438" y="10810855"/>
          <a:ext cx="234000" cy="234000"/>
        </a:xfrm>
        <a:prstGeom prst="rect">
          <a:avLst/>
        </a:prstGeom>
      </xdr:spPr>
    </xdr:pic>
    <xdr:clientData/>
  </xdr:twoCellAnchor>
  <xdr:twoCellAnchor>
    <xdr:from>
      <xdr:col>8</xdr:col>
      <xdr:colOff>16329</xdr:colOff>
      <xdr:row>101</xdr:row>
      <xdr:rowOff>2051</xdr:rowOff>
    </xdr:from>
    <xdr:to>
      <xdr:col>8</xdr:col>
      <xdr:colOff>250329</xdr:colOff>
      <xdr:row>101</xdr:row>
      <xdr:rowOff>236051</xdr:rowOff>
    </xdr:to>
    <xdr:pic>
      <xdr:nvPicPr>
        <xdr:cNvPr id="325" name="Graphic 37" descr="Tabla">
          <a:hlinkClick xmlns:r="http://schemas.openxmlformats.org/officeDocument/2006/relationships" r:id="rId245"/>
          <a:extLst>
            <a:ext uri="{FF2B5EF4-FFF2-40B4-BE49-F238E27FC236}">
              <a16:creationId xmlns:a16="http://schemas.microsoft.com/office/drawing/2014/main" id="{F21ABE91-6D35-44F5-A3E2-3DD3D04CF522}"/>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965438" y="22779225"/>
          <a:ext cx="234000" cy="234000"/>
        </a:xfrm>
        <a:prstGeom prst="rect">
          <a:avLst/>
        </a:prstGeom>
      </xdr:spPr>
    </xdr:pic>
    <xdr:clientData/>
  </xdr:twoCellAnchor>
  <xdr:twoCellAnchor>
    <xdr:from>
      <xdr:col>9</xdr:col>
      <xdr:colOff>16329</xdr:colOff>
      <xdr:row>101</xdr:row>
      <xdr:rowOff>2051</xdr:rowOff>
    </xdr:from>
    <xdr:to>
      <xdr:col>9</xdr:col>
      <xdr:colOff>250329</xdr:colOff>
      <xdr:row>101</xdr:row>
      <xdr:rowOff>236051</xdr:rowOff>
    </xdr:to>
    <xdr:pic>
      <xdr:nvPicPr>
        <xdr:cNvPr id="326" name="Graphic 37" descr="Tabla">
          <a:hlinkClick xmlns:r="http://schemas.openxmlformats.org/officeDocument/2006/relationships" r:id="rId246"/>
          <a:extLst>
            <a:ext uri="{FF2B5EF4-FFF2-40B4-BE49-F238E27FC236}">
              <a16:creationId xmlns:a16="http://schemas.microsoft.com/office/drawing/2014/main" id="{D9477272-3CE9-4CD1-8917-FB019692980A}"/>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965438" y="22779225"/>
          <a:ext cx="234000" cy="234000"/>
        </a:xfrm>
        <a:prstGeom prst="rect">
          <a:avLst/>
        </a:prstGeom>
      </xdr:spPr>
    </xdr:pic>
    <xdr:clientData/>
  </xdr:twoCellAnchor>
  <xdr:twoCellAnchor>
    <xdr:from>
      <xdr:col>8</xdr:col>
      <xdr:colOff>16329</xdr:colOff>
      <xdr:row>111</xdr:row>
      <xdr:rowOff>2051</xdr:rowOff>
    </xdr:from>
    <xdr:to>
      <xdr:col>8</xdr:col>
      <xdr:colOff>250329</xdr:colOff>
      <xdr:row>111</xdr:row>
      <xdr:rowOff>236051</xdr:rowOff>
    </xdr:to>
    <xdr:pic>
      <xdr:nvPicPr>
        <xdr:cNvPr id="327" name="Graphic 37" descr="Tabla">
          <a:hlinkClick xmlns:r="http://schemas.openxmlformats.org/officeDocument/2006/relationships" r:id="rId247"/>
          <a:extLst>
            <a:ext uri="{FF2B5EF4-FFF2-40B4-BE49-F238E27FC236}">
              <a16:creationId xmlns:a16="http://schemas.microsoft.com/office/drawing/2014/main" id="{A0C5EB40-1EDB-45DF-B1E2-118EE2066938}"/>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965438" y="25628442"/>
          <a:ext cx="234000" cy="234000"/>
        </a:xfrm>
        <a:prstGeom prst="rect">
          <a:avLst/>
        </a:prstGeom>
      </xdr:spPr>
    </xdr:pic>
    <xdr:clientData/>
  </xdr:twoCellAnchor>
  <xdr:twoCellAnchor>
    <xdr:from>
      <xdr:col>8</xdr:col>
      <xdr:colOff>16329</xdr:colOff>
      <xdr:row>112</xdr:row>
      <xdr:rowOff>233963</xdr:rowOff>
    </xdr:from>
    <xdr:to>
      <xdr:col>8</xdr:col>
      <xdr:colOff>250329</xdr:colOff>
      <xdr:row>113</xdr:row>
      <xdr:rowOff>227768</xdr:rowOff>
    </xdr:to>
    <xdr:pic>
      <xdr:nvPicPr>
        <xdr:cNvPr id="328" name="Graphic 37" descr="Tabla">
          <a:hlinkClick xmlns:r="http://schemas.openxmlformats.org/officeDocument/2006/relationships" r:id="rId248"/>
          <a:extLst>
            <a:ext uri="{FF2B5EF4-FFF2-40B4-BE49-F238E27FC236}">
              <a16:creationId xmlns:a16="http://schemas.microsoft.com/office/drawing/2014/main" id="{4119BE2B-01BF-4404-9417-DED14A017D7B}"/>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965438" y="25620159"/>
          <a:ext cx="234000" cy="234000"/>
        </a:xfrm>
        <a:prstGeom prst="rect">
          <a:avLst/>
        </a:prstGeom>
      </xdr:spPr>
    </xdr:pic>
    <xdr:clientData/>
  </xdr:twoCellAnchor>
  <xdr:twoCellAnchor>
    <xdr:from>
      <xdr:col>8</xdr:col>
      <xdr:colOff>16329</xdr:colOff>
      <xdr:row>147</xdr:row>
      <xdr:rowOff>2051</xdr:rowOff>
    </xdr:from>
    <xdr:to>
      <xdr:col>8</xdr:col>
      <xdr:colOff>250329</xdr:colOff>
      <xdr:row>147</xdr:row>
      <xdr:rowOff>236051</xdr:rowOff>
    </xdr:to>
    <xdr:pic>
      <xdr:nvPicPr>
        <xdr:cNvPr id="266" name="Graphic 37" descr="Tabla">
          <a:hlinkClick xmlns:r="http://schemas.openxmlformats.org/officeDocument/2006/relationships" r:id="rId249"/>
          <a:extLst>
            <a:ext uri="{FF2B5EF4-FFF2-40B4-BE49-F238E27FC236}">
              <a16:creationId xmlns:a16="http://schemas.microsoft.com/office/drawing/2014/main" id="{9790053F-B360-4152-87B1-1E3D10833FB5}"/>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965438" y="36163921"/>
          <a:ext cx="234000" cy="234000"/>
        </a:xfrm>
        <a:prstGeom prst="rect">
          <a:avLst/>
        </a:prstGeom>
      </xdr:spPr>
    </xdr:pic>
    <xdr:clientData/>
  </xdr:twoCellAnchor>
  <xdr:twoCellAnchor>
    <xdr:from>
      <xdr:col>8</xdr:col>
      <xdr:colOff>16329</xdr:colOff>
      <xdr:row>162</xdr:row>
      <xdr:rowOff>2051</xdr:rowOff>
    </xdr:from>
    <xdr:to>
      <xdr:col>8</xdr:col>
      <xdr:colOff>250329</xdr:colOff>
      <xdr:row>162</xdr:row>
      <xdr:rowOff>236051</xdr:rowOff>
    </xdr:to>
    <xdr:pic>
      <xdr:nvPicPr>
        <xdr:cNvPr id="267" name="Graphic 37" descr="Tabla">
          <a:hlinkClick xmlns:r="http://schemas.openxmlformats.org/officeDocument/2006/relationships" r:id="rId250"/>
          <a:extLst>
            <a:ext uri="{FF2B5EF4-FFF2-40B4-BE49-F238E27FC236}">
              <a16:creationId xmlns:a16="http://schemas.microsoft.com/office/drawing/2014/main" id="{9D0481D5-CFA8-49D1-A415-F7BE2D97EEDB}"/>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965438" y="41199747"/>
          <a:ext cx="234000" cy="234000"/>
        </a:xfrm>
        <a:prstGeom prst="rect">
          <a:avLst/>
        </a:prstGeom>
      </xdr:spPr>
    </xdr:pic>
    <xdr:clientData/>
  </xdr:twoCellAnchor>
  <xdr:twoCellAnchor>
    <xdr:from>
      <xdr:col>9</xdr:col>
      <xdr:colOff>16329</xdr:colOff>
      <xdr:row>105</xdr:row>
      <xdr:rowOff>2051</xdr:rowOff>
    </xdr:from>
    <xdr:to>
      <xdr:col>9</xdr:col>
      <xdr:colOff>250329</xdr:colOff>
      <xdr:row>105</xdr:row>
      <xdr:rowOff>236051</xdr:rowOff>
    </xdr:to>
    <xdr:pic>
      <xdr:nvPicPr>
        <xdr:cNvPr id="272" name="Graphic 37" descr="Tabla">
          <a:hlinkClick xmlns:r="http://schemas.openxmlformats.org/officeDocument/2006/relationships" r:id="rId138"/>
          <a:extLst>
            <a:ext uri="{FF2B5EF4-FFF2-40B4-BE49-F238E27FC236}">
              <a16:creationId xmlns:a16="http://schemas.microsoft.com/office/drawing/2014/main" id="{5206482D-2DEA-4EDD-AD87-FE5254776529}"/>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965438" y="23980203"/>
          <a:ext cx="234000" cy="234000"/>
        </a:xfrm>
        <a:prstGeom prst="rect">
          <a:avLst/>
        </a:prstGeom>
      </xdr:spPr>
    </xdr:pic>
    <xdr:clientData/>
  </xdr:twoCellAnchor>
  <xdr:twoCellAnchor>
    <xdr:from>
      <xdr:col>8</xdr:col>
      <xdr:colOff>16329</xdr:colOff>
      <xdr:row>157</xdr:row>
      <xdr:rowOff>2051</xdr:rowOff>
    </xdr:from>
    <xdr:to>
      <xdr:col>8</xdr:col>
      <xdr:colOff>250329</xdr:colOff>
      <xdr:row>157</xdr:row>
      <xdr:rowOff>236051</xdr:rowOff>
    </xdr:to>
    <xdr:pic>
      <xdr:nvPicPr>
        <xdr:cNvPr id="281" name="Graphic 37" descr="Tabla">
          <a:hlinkClick xmlns:r="http://schemas.openxmlformats.org/officeDocument/2006/relationships" r:id="rId251"/>
          <a:extLst>
            <a:ext uri="{FF2B5EF4-FFF2-40B4-BE49-F238E27FC236}">
              <a16:creationId xmlns:a16="http://schemas.microsoft.com/office/drawing/2014/main" id="{BD60314D-4B2A-4672-81A9-82B7B80511C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965438" y="38085486"/>
          <a:ext cx="234000" cy="234000"/>
        </a:xfrm>
        <a:prstGeom prst="rect">
          <a:avLst/>
        </a:prstGeom>
      </xdr:spPr>
    </xdr:pic>
    <xdr:clientData/>
  </xdr:twoCellAnchor>
  <xdr:twoCellAnchor>
    <xdr:from>
      <xdr:col>8</xdr:col>
      <xdr:colOff>16329</xdr:colOff>
      <xdr:row>199</xdr:row>
      <xdr:rowOff>2051</xdr:rowOff>
    </xdr:from>
    <xdr:to>
      <xdr:col>8</xdr:col>
      <xdr:colOff>250329</xdr:colOff>
      <xdr:row>199</xdr:row>
      <xdr:rowOff>236051</xdr:rowOff>
    </xdr:to>
    <xdr:pic>
      <xdr:nvPicPr>
        <xdr:cNvPr id="365" name="Graphic 37" descr="Tabla">
          <a:hlinkClick xmlns:r="http://schemas.openxmlformats.org/officeDocument/2006/relationships" r:id="rId252"/>
          <a:extLst>
            <a:ext uri="{FF2B5EF4-FFF2-40B4-BE49-F238E27FC236}">
              <a16:creationId xmlns:a16="http://schemas.microsoft.com/office/drawing/2014/main" id="{88B293DD-AE92-4037-9BE1-D29C0232725B}"/>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965438" y="49109638"/>
          <a:ext cx="234000" cy="234000"/>
        </a:xfrm>
        <a:prstGeom prst="rect">
          <a:avLst/>
        </a:prstGeom>
      </xdr:spPr>
    </xdr:pic>
    <xdr:clientData/>
  </xdr:twoCellAnchor>
  <xdr:twoCellAnchor>
    <xdr:from>
      <xdr:col>8</xdr:col>
      <xdr:colOff>16329</xdr:colOff>
      <xdr:row>200</xdr:row>
      <xdr:rowOff>2051</xdr:rowOff>
    </xdr:from>
    <xdr:to>
      <xdr:col>8</xdr:col>
      <xdr:colOff>250329</xdr:colOff>
      <xdr:row>200</xdr:row>
      <xdr:rowOff>236051</xdr:rowOff>
    </xdr:to>
    <xdr:pic>
      <xdr:nvPicPr>
        <xdr:cNvPr id="366" name="Graphic 37" descr="Tabla">
          <a:hlinkClick xmlns:r="http://schemas.openxmlformats.org/officeDocument/2006/relationships" r:id="rId253"/>
          <a:extLst>
            <a:ext uri="{FF2B5EF4-FFF2-40B4-BE49-F238E27FC236}">
              <a16:creationId xmlns:a16="http://schemas.microsoft.com/office/drawing/2014/main" id="{C07A8E76-B52E-4E1C-9A92-C1DA2749F46D}"/>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xmlns="" r:embed="rId43"/>
            </a:ext>
          </a:extLst>
        </a:blip>
        <a:stretch>
          <a:fillRect/>
        </a:stretch>
      </xdr:blipFill>
      <xdr:spPr>
        <a:xfrm>
          <a:off x="6965438" y="49109638"/>
          <a:ext cx="234000" cy="234000"/>
        </a:xfrm>
        <a:prstGeom prst="rect">
          <a:avLst/>
        </a:prstGeom>
      </xdr:spPr>
    </xdr:pic>
    <xdr:clientData/>
  </xdr:twoCellAnchor>
  <xdr:twoCellAnchor editAs="oneCell">
    <xdr:from>
      <xdr:col>8</xdr:col>
      <xdr:colOff>11908</xdr:colOff>
      <xdr:row>135</xdr:row>
      <xdr:rowOff>20903</xdr:rowOff>
    </xdr:from>
    <xdr:to>
      <xdr:col>8</xdr:col>
      <xdr:colOff>219823</xdr:colOff>
      <xdr:row>135</xdr:row>
      <xdr:rowOff>182903</xdr:rowOff>
    </xdr:to>
    <xdr:pic>
      <xdr:nvPicPr>
        <xdr:cNvPr id="268" name="Gráfico 267" descr="Tabla">
          <a:hlinkClick xmlns:r="http://schemas.openxmlformats.org/officeDocument/2006/relationships" r:id="rId254"/>
          <a:extLst>
            <a:ext uri="{FF2B5EF4-FFF2-40B4-BE49-F238E27FC236}">
              <a16:creationId xmlns:a16="http://schemas.microsoft.com/office/drawing/2014/main" id="{314CF764-41CC-40D7-8376-129D3C4C4754}"/>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0291353"/>
          <a:ext cx="207915" cy="162000"/>
        </a:xfrm>
        <a:prstGeom prst="rect">
          <a:avLst/>
        </a:prstGeom>
      </xdr:spPr>
    </xdr:pic>
    <xdr:clientData/>
  </xdr:twoCellAnchor>
  <xdr:oneCellAnchor>
    <xdr:from>
      <xdr:col>8</xdr:col>
      <xdr:colOff>11908</xdr:colOff>
      <xdr:row>136</xdr:row>
      <xdr:rowOff>0</xdr:rowOff>
    </xdr:from>
    <xdr:ext cx="207915" cy="162000"/>
    <xdr:pic>
      <xdr:nvPicPr>
        <xdr:cNvPr id="283" name="Gráfico 282" descr="Tabla">
          <a:hlinkClick xmlns:r="http://schemas.openxmlformats.org/officeDocument/2006/relationships" r:id="rId257"/>
          <a:extLst>
            <a:ext uri="{FF2B5EF4-FFF2-40B4-BE49-F238E27FC236}">
              <a16:creationId xmlns:a16="http://schemas.microsoft.com/office/drawing/2014/main" id="{A759E0A2-6E5F-4388-B95A-26168B15A26E}"/>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0529478"/>
          <a:ext cx="207915" cy="162000"/>
        </a:xfrm>
        <a:prstGeom prst="rect">
          <a:avLst/>
        </a:prstGeom>
      </xdr:spPr>
    </xdr:pic>
    <xdr:clientData/>
  </xdr:oneCellAnchor>
  <xdr:oneCellAnchor>
    <xdr:from>
      <xdr:col>8</xdr:col>
      <xdr:colOff>11908</xdr:colOff>
      <xdr:row>136</xdr:row>
      <xdr:rowOff>20903</xdr:rowOff>
    </xdr:from>
    <xdr:ext cx="207915" cy="162000"/>
    <xdr:pic>
      <xdr:nvPicPr>
        <xdr:cNvPr id="284" name="Gráfico 283" descr="Tabla">
          <a:hlinkClick xmlns:r="http://schemas.openxmlformats.org/officeDocument/2006/relationships" r:id="rId258"/>
          <a:extLst>
            <a:ext uri="{FF2B5EF4-FFF2-40B4-BE49-F238E27FC236}">
              <a16:creationId xmlns:a16="http://schemas.microsoft.com/office/drawing/2014/main" id="{BD63556D-6CA0-4B29-BB71-C941688399CF}"/>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0767603"/>
          <a:ext cx="207915" cy="162000"/>
        </a:xfrm>
        <a:prstGeom prst="rect">
          <a:avLst/>
        </a:prstGeom>
      </xdr:spPr>
    </xdr:pic>
    <xdr:clientData/>
  </xdr:oneCellAnchor>
  <xdr:oneCellAnchor>
    <xdr:from>
      <xdr:col>8</xdr:col>
      <xdr:colOff>11908</xdr:colOff>
      <xdr:row>137</xdr:row>
      <xdr:rowOff>0</xdr:rowOff>
    </xdr:from>
    <xdr:ext cx="207915" cy="162000"/>
    <xdr:pic>
      <xdr:nvPicPr>
        <xdr:cNvPr id="300" name="Gráfico 299" descr="Tabla">
          <a:hlinkClick xmlns:r="http://schemas.openxmlformats.org/officeDocument/2006/relationships" r:id="rId259"/>
          <a:extLst>
            <a:ext uri="{FF2B5EF4-FFF2-40B4-BE49-F238E27FC236}">
              <a16:creationId xmlns:a16="http://schemas.microsoft.com/office/drawing/2014/main" id="{60F7F9E5-264C-4048-A42B-612BDA0A802E}"/>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1005728"/>
          <a:ext cx="207915" cy="162000"/>
        </a:xfrm>
        <a:prstGeom prst="rect">
          <a:avLst/>
        </a:prstGeom>
      </xdr:spPr>
    </xdr:pic>
    <xdr:clientData/>
  </xdr:oneCellAnchor>
  <xdr:oneCellAnchor>
    <xdr:from>
      <xdr:col>8</xdr:col>
      <xdr:colOff>11908</xdr:colOff>
      <xdr:row>137</xdr:row>
      <xdr:rowOff>0</xdr:rowOff>
    </xdr:from>
    <xdr:ext cx="207915" cy="162000"/>
    <xdr:pic>
      <xdr:nvPicPr>
        <xdr:cNvPr id="330" name="Gráfico 329" descr="Tabla">
          <a:hlinkClick xmlns:r="http://schemas.openxmlformats.org/officeDocument/2006/relationships" r:id="rId260"/>
          <a:extLst>
            <a:ext uri="{FF2B5EF4-FFF2-40B4-BE49-F238E27FC236}">
              <a16:creationId xmlns:a16="http://schemas.microsoft.com/office/drawing/2014/main" id="{B60F5A96-0ABC-4273-BA21-43597B5BDF19}"/>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1243853"/>
          <a:ext cx="207915" cy="162000"/>
        </a:xfrm>
        <a:prstGeom prst="rect">
          <a:avLst/>
        </a:prstGeom>
      </xdr:spPr>
    </xdr:pic>
    <xdr:clientData/>
  </xdr:oneCellAnchor>
  <xdr:oneCellAnchor>
    <xdr:from>
      <xdr:col>8</xdr:col>
      <xdr:colOff>11908</xdr:colOff>
      <xdr:row>137</xdr:row>
      <xdr:rowOff>0</xdr:rowOff>
    </xdr:from>
    <xdr:ext cx="207915" cy="162000"/>
    <xdr:pic>
      <xdr:nvPicPr>
        <xdr:cNvPr id="331" name="Gráfico 330" descr="Tabla">
          <a:hlinkClick xmlns:r="http://schemas.openxmlformats.org/officeDocument/2006/relationships" r:id="rId261"/>
          <a:extLst>
            <a:ext uri="{FF2B5EF4-FFF2-40B4-BE49-F238E27FC236}">
              <a16:creationId xmlns:a16="http://schemas.microsoft.com/office/drawing/2014/main" id="{294E83F3-0361-4F5A-A03D-6576C85809F6}"/>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1481978"/>
          <a:ext cx="207915" cy="162000"/>
        </a:xfrm>
        <a:prstGeom prst="rect">
          <a:avLst/>
        </a:prstGeom>
      </xdr:spPr>
    </xdr:pic>
    <xdr:clientData/>
  </xdr:oneCellAnchor>
  <xdr:oneCellAnchor>
    <xdr:from>
      <xdr:col>8</xdr:col>
      <xdr:colOff>11908</xdr:colOff>
      <xdr:row>137</xdr:row>
      <xdr:rowOff>0</xdr:rowOff>
    </xdr:from>
    <xdr:ext cx="207915" cy="162000"/>
    <xdr:pic>
      <xdr:nvPicPr>
        <xdr:cNvPr id="332" name="Gráfico 331" descr="Tabla">
          <a:hlinkClick xmlns:r="http://schemas.openxmlformats.org/officeDocument/2006/relationships" r:id="rId262"/>
          <a:extLst>
            <a:ext uri="{FF2B5EF4-FFF2-40B4-BE49-F238E27FC236}">
              <a16:creationId xmlns:a16="http://schemas.microsoft.com/office/drawing/2014/main" id="{A148EF42-E027-4A1C-9F4D-9450D7C49215}"/>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1720103"/>
          <a:ext cx="207915" cy="162000"/>
        </a:xfrm>
        <a:prstGeom prst="rect">
          <a:avLst/>
        </a:prstGeom>
      </xdr:spPr>
    </xdr:pic>
    <xdr:clientData/>
  </xdr:oneCellAnchor>
  <xdr:oneCellAnchor>
    <xdr:from>
      <xdr:col>8</xdr:col>
      <xdr:colOff>11908</xdr:colOff>
      <xdr:row>137</xdr:row>
      <xdr:rowOff>0</xdr:rowOff>
    </xdr:from>
    <xdr:ext cx="207915" cy="162000"/>
    <xdr:pic>
      <xdr:nvPicPr>
        <xdr:cNvPr id="335" name="Gráfico 334" descr="Tabla">
          <a:hlinkClick xmlns:r="http://schemas.openxmlformats.org/officeDocument/2006/relationships" r:id="rId263"/>
          <a:extLst>
            <a:ext uri="{FF2B5EF4-FFF2-40B4-BE49-F238E27FC236}">
              <a16:creationId xmlns:a16="http://schemas.microsoft.com/office/drawing/2014/main" id="{33B826DA-3867-4992-87B6-A92E48CA4325}"/>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1958228"/>
          <a:ext cx="207915" cy="162000"/>
        </a:xfrm>
        <a:prstGeom prst="rect">
          <a:avLst/>
        </a:prstGeom>
      </xdr:spPr>
    </xdr:pic>
    <xdr:clientData/>
  </xdr:oneCellAnchor>
  <xdr:oneCellAnchor>
    <xdr:from>
      <xdr:col>8</xdr:col>
      <xdr:colOff>11908</xdr:colOff>
      <xdr:row>137</xdr:row>
      <xdr:rowOff>0</xdr:rowOff>
    </xdr:from>
    <xdr:ext cx="207915" cy="162000"/>
    <xdr:pic>
      <xdr:nvPicPr>
        <xdr:cNvPr id="364" name="Gráfico 363" descr="Tabla">
          <a:hlinkClick xmlns:r="http://schemas.openxmlformats.org/officeDocument/2006/relationships" r:id="rId264"/>
          <a:extLst>
            <a:ext uri="{FF2B5EF4-FFF2-40B4-BE49-F238E27FC236}">
              <a16:creationId xmlns:a16="http://schemas.microsoft.com/office/drawing/2014/main" id="{3D24F1FF-98E3-4A8D-AB3A-F0F71CF2EDE9}"/>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2196353"/>
          <a:ext cx="207915" cy="162000"/>
        </a:xfrm>
        <a:prstGeom prst="rect">
          <a:avLst/>
        </a:prstGeom>
      </xdr:spPr>
    </xdr:pic>
    <xdr:clientData/>
  </xdr:oneCellAnchor>
  <xdr:oneCellAnchor>
    <xdr:from>
      <xdr:col>8</xdr:col>
      <xdr:colOff>11908</xdr:colOff>
      <xdr:row>137</xdr:row>
      <xdr:rowOff>0</xdr:rowOff>
    </xdr:from>
    <xdr:ext cx="207915" cy="162000"/>
    <xdr:pic>
      <xdr:nvPicPr>
        <xdr:cNvPr id="367" name="Gráfico 366" descr="Tabla">
          <a:hlinkClick xmlns:r="http://schemas.openxmlformats.org/officeDocument/2006/relationships" r:id="rId265"/>
          <a:extLst>
            <a:ext uri="{FF2B5EF4-FFF2-40B4-BE49-F238E27FC236}">
              <a16:creationId xmlns:a16="http://schemas.microsoft.com/office/drawing/2014/main" id="{573DCF92-382E-467B-A1B5-D573A7F3B159}"/>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2434478"/>
          <a:ext cx="207915" cy="162000"/>
        </a:xfrm>
        <a:prstGeom prst="rect">
          <a:avLst/>
        </a:prstGeom>
      </xdr:spPr>
    </xdr:pic>
    <xdr:clientData/>
  </xdr:oneCellAnchor>
  <xdr:oneCellAnchor>
    <xdr:from>
      <xdr:col>8</xdr:col>
      <xdr:colOff>73031</xdr:colOff>
      <xdr:row>137</xdr:row>
      <xdr:rowOff>0</xdr:rowOff>
    </xdr:from>
    <xdr:ext cx="146792" cy="114375"/>
    <xdr:pic>
      <xdr:nvPicPr>
        <xdr:cNvPr id="368" name="Gráfico 367" descr="Tabla">
          <a:hlinkClick xmlns:r="http://schemas.openxmlformats.org/officeDocument/2006/relationships" r:id="rId266"/>
          <a:extLst>
            <a:ext uri="{FF2B5EF4-FFF2-40B4-BE49-F238E27FC236}">
              <a16:creationId xmlns:a16="http://schemas.microsoft.com/office/drawing/2014/main" id="{FFA1EAD2-D4F9-4003-8611-36A1D792D5FF}"/>
            </a:ext>
          </a:extLst>
        </xdr:cNvPr>
        <xdr:cNvPicPr>
          <a:picLocks noChangeAspect="1"/>
        </xdr:cNvPicPr>
      </xdr:nvPicPr>
      <xdr:blipFill rotWithShape="1">
        <a:blip xmlns:r="http://schemas.openxmlformats.org/officeDocument/2006/relationships" r:embed="rId267"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7014375" y="30777655"/>
          <a:ext cx="146792" cy="114375"/>
        </a:xfrm>
        <a:prstGeom prst="rect">
          <a:avLst/>
        </a:prstGeom>
      </xdr:spPr>
    </xdr:pic>
    <xdr:clientData/>
  </xdr:oneCellAnchor>
  <xdr:oneCellAnchor>
    <xdr:from>
      <xdr:col>8</xdr:col>
      <xdr:colOff>11908</xdr:colOff>
      <xdr:row>138</xdr:row>
      <xdr:rowOff>0</xdr:rowOff>
    </xdr:from>
    <xdr:ext cx="207915" cy="162000"/>
    <xdr:pic>
      <xdr:nvPicPr>
        <xdr:cNvPr id="372" name="Gráfico 371" descr="Tabla">
          <a:hlinkClick xmlns:r="http://schemas.openxmlformats.org/officeDocument/2006/relationships" r:id="rId268"/>
          <a:extLst>
            <a:ext uri="{FF2B5EF4-FFF2-40B4-BE49-F238E27FC236}">
              <a16:creationId xmlns:a16="http://schemas.microsoft.com/office/drawing/2014/main" id="{0A5A8B50-6A4B-4C6A-A416-C982D4DEC78E}"/>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3625103"/>
          <a:ext cx="207915" cy="162000"/>
        </a:xfrm>
        <a:prstGeom prst="rect">
          <a:avLst/>
        </a:prstGeom>
      </xdr:spPr>
    </xdr:pic>
    <xdr:clientData/>
  </xdr:oneCellAnchor>
  <xdr:oneCellAnchor>
    <xdr:from>
      <xdr:col>8</xdr:col>
      <xdr:colOff>11908</xdr:colOff>
      <xdr:row>137</xdr:row>
      <xdr:rowOff>20903</xdr:rowOff>
    </xdr:from>
    <xdr:ext cx="207915" cy="162000"/>
    <xdr:pic>
      <xdr:nvPicPr>
        <xdr:cNvPr id="371" name="Gráfico 370" descr="Tabla">
          <a:hlinkClick xmlns:r="http://schemas.openxmlformats.org/officeDocument/2006/relationships" r:id="rId269"/>
          <a:extLst>
            <a:ext uri="{FF2B5EF4-FFF2-40B4-BE49-F238E27FC236}">
              <a16:creationId xmlns:a16="http://schemas.microsoft.com/office/drawing/2014/main" id="{D550741F-F3DD-4586-8093-517164F6716C}"/>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3386978"/>
          <a:ext cx="207915" cy="162000"/>
        </a:xfrm>
        <a:prstGeom prst="rect">
          <a:avLst/>
        </a:prstGeom>
      </xdr:spPr>
    </xdr:pic>
    <xdr:clientData/>
  </xdr:oneCellAnchor>
  <xdr:oneCellAnchor>
    <xdr:from>
      <xdr:col>8</xdr:col>
      <xdr:colOff>11908</xdr:colOff>
      <xdr:row>138</xdr:row>
      <xdr:rowOff>20903</xdr:rowOff>
    </xdr:from>
    <xdr:ext cx="207915" cy="162000"/>
    <xdr:pic>
      <xdr:nvPicPr>
        <xdr:cNvPr id="374" name="Gráfico 373" descr="Tabla">
          <a:hlinkClick xmlns:r="http://schemas.openxmlformats.org/officeDocument/2006/relationships" r:id="rId270"/>
          <a:extLst>
            <a:ext uri="{FF2B5EF4-FFF2-40B4-BE49-F238E27FC236}">
              <a16:creationId xmlns:a16="http://schemas.microsoft.com/office/drawing/2014/main" id="{3610C4A8-524D-4425-8A03-D390950B4EF7}"/>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4101353"/>
          <a:ext cx="207915" cy="162000"/>
        </a:xfrm>
        <a:prstGeom prst="rect">
          <a:avLst/>
        </a:prstGeom>
      </xdr:spPr>
    </xdr:pic>
    <xdr:clientData/>
  </xdr:oneCellAnchor>
  <xdr:oneCellAnchor>
    <xdr:from>
      <xdr:col>8</xdr:col>
      <xdr:colOff>11908</xdr:colOff>
      <xdr:row>139</xdr:row>
      <xdr:rowOff>0</xdr:rowOff>
    </xdr:from>
    <xdr:ext cx="207915" cy="162000"/>
    <xdr:pic>
      <xdr:nvPicPr>
        <xdr:cNvPr id="375" name="Gráfico 374" descr="Tabla">
          <a:hlinkClick xmlns:r="http://schemas.openxmlformats.org/officeDocument/2006/relationships" r:id="rId271"/>
          <a:extLst>
            <a:ext uri="{FF2B5EF4-FFF2-40B4-BE49-F238E27FC236}">
              <a16:creationId xmlns:a16="http://schemas.microsoft.com/office/drawing/2014/main" id="{62DB216F-3E39-441F-9CE9-F966B21C21BC}"/>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4339478"/>
          <a:ext cx="207915" cy="162000"/>
        </a:xfrm>
        <a:prstGeom prst="rect">
          <a:avLst/>
        </a:prstGeom>
      </xdr:spPr>
    </xdr:pic>
    <xdr:clientData/>
  </xdr:oneCellAnchor>
  <xdr:oneCellAnchor>
    <xdr:from>
      <xdr:col>8</xdr:col>
      <xdr:colOff>11908</xdr:colOff>
      <xdr:row>139</xdr:row>
      <xdr:rowOff>0</xdr:rowOff>
    </xdr:from>
    <xdr:ext cx="207915" cy="162000"/>
    <xdr:pic>
      <xdr:nvPicPr>
        <xdr:cNvPr id="376" name="Gráfico 375" descr="Tabla">
          <a:hlinkClick xmlns:r="http://schemas.openxmlformats.org/officeDocument/2006/relationships" r:id="rId272"/>
          <a:extLst>
            <a:ext uri="{FF2B5EF4-FFF2-40B4-BE49-F238E27FC236}">
              <a16:creationId xmlns:a16="http://schemas.microsoft.com/office/drawing/2014/main" id="{390F950F-5575-4FAC-AC7A-9A0F27D93331}"/>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4577603"/>
          <a:ext cx="207915" cy="162000"/>
        </a:xfrm>
        <a:prstGeom prst="rect">
          <a:avLst/>
        </a:prstGeom>
      </xdr:spPr>
    </xdr:pic>
    <xdr:clientData/>
  </xdr:oneCellAnchor>
  <xdr:oneCellAnchor>
    <xdr:from>
      <xdr:col>8</xdr:col>
      <xdr:colOff>11908</xdr:colOff>
      <xdr:row>139</xdr:row>
      <xdr:rowOff>0</xdr:rowOff>
    </xdr:from>
    <xdr:ext cx="207915" cy="162000"/>
    <xdr:pic>
      <xdr:nvPicPr>
        <xdr:cNvPr id="377" name="Gráfico 376" descr="Tabla">
          <a:hlinkClick xmlns:r="http://schemas.openxmlformats.org/officeDocument/2006/relationships" r:id="rId273"/>
          <a:extLst>
            <a:ext uri="{FF2B5EF4-FFF2-40B4-BE49-F238E27FC236}">
              <a16:creationId xmlns:a16="http://schemas.microsoft.com/office/drawing/2014/main" id="{D517C5A1-5B8D-497D-942D-38DD74109634}"/>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4815728"/>
          <a:ext cx="207915" cy="162000"/>
        </a:xfrm>
        <a:prstGeom prst="rect">
          <a:avLst/>
        </a:prstGeom>
      </xdr:spPr>
    </xdr:pic>
    <xdr:clientData/>
  </xdr:oneCellAnchor>
  <xdr:oneCellAnchor>
    <xdr:from>
      <xdr:col>8</xdr:col>
      <xdr:colOff>11908</xdr:colOff>
      <xdr:row>139</xdr:row>
      <xdr:rowOff>0</xdr:rowOff>
    </xdr:from>
    <xdr:ext cx="207915" cy="162000"/>
    <xdr:pic>
      <xdr:nvPicPr>
        <xdr:cNvPr id="378" name="Gráfico 377" descr="Tabla">
          <a:hlinkClick xmlns:r="http://schemas.openxmlformats.org/officeDocument/2006/relationships" r:id="rId274"/>
          <a:extLst>
            <a:ext uri="{FF2B5EF4-FFF2-40B4-BE49-F238E27FC236}">
              <a16:creationId xmlns:a16="http://schemas.microsoft.com/office/drawing/2014/main" id="{795AAC82-0D55-470A-843F-937B2E94F078}"/>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5053853"/>
          <a:ext cx="207915" cy="162000"/>
        </a:xfrm>
        <a:prstGeom prst="rect">
          <a:avLst/>
        </a:prstGeom>
      </xdr:spPr>
    </xdr:pic>
    <xdr:clientData/>
  </xdr:oneCellAnchor>
  <xdr:oneCellAnchor>
    <xdr:from>
      <xdr:col>8</xdr:col>
      <xdr:colOff>11908</xdr:colOff>
      <xdr:row>139</xdr:row>
      <xdr:rowOff>0</xdr:rowOff>
    </xdr:from>
    <xdr:ext cx="207915" cy="162000"/>
    <xdr:pic>
      <xdr:nvPicPr>
        <xdr:cNvPr id="379" name="Gráfico 378" descr="Tabla">
          <a:hlinkClick xmlns:r="http://schemas.openxmlformats.org/officeDocument/2006/relationships" r:id="rId275"/>
          <a:extLst>
            <a:ext uri="{FF2B5EF4-FFF2-40B4-BE49-F238E27FC236}">
              <a16:creationId xmlns:a16="http://schemas.microsoft.com/office/drawing/2014/main" id="{58FD7AA5-E48D-4499-BE44-59B5BFA8558A}"/>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5291978"/>
          <a:ext cx="207915" cy="162000"/>
        </a:xfrm>
        <a:prstGeom prst="rect">
          <a:avLst/>
        </a:prstGeom>
      </xdr:spPr>
    </xdr:pic>
    <xdr:clientData/>
  </xdr:oneCellAnchor>
  <xdr:oneCellAnchor>
    <xdr:from>
      <xdr:col>8</xdr:col>
      <xdr:colOff>11908</xdr:colOff>
      <xdr:row>139</xdr:row>
      <xdr:rowOff>0</xdr:rowOff>
    </xdr:from>
    <xdr:ext cx="207915" cy="162000"/>
    <xdr:pic>
      <xdr:nvPicPr>
        <xdr:cNvPr id="380" name="Gráfico 379" descr="Tabla">
          <a:hlinkClick xmlns:r="http://schemas.openxmlformats.org/officeDocument/2006/relationships" r:id="rId276"/>
          <a:extLst>
            <a:ext uri="{FF2B5EF4-FFF2-40B4-BE49-F238E27FC236}">
              <a16:creationId xmlns:a16="http://schemas.microsoft.com/office/drawing/2014/main" id="{7B07FD2A-CE32-4CF6-84DD-95D1B089F7B9}"/>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5530103"/>
          <a:ext cx="207915" cy="162000"/>
        </a:xfrm>
        <a:prstGeom prst="rect">
          <a:avLst/>
        </a:prstGeom>
      </xdr:spPr>
    </xdr:pic>
    <xdr:clientData/>
  </xdr:oneCellAnchor>
  <xdr:oneCellAnchor>
    <xdr:from>
      <xdr:col>8</xdr:col>
      <xdr:colOff>11908</xdr:colOff>
      <xdr:row>139</xdr:row>
      <xdr:rowOff>0</xdr:rowOff>
    </xdr:from>
    <xdr:ext cx="207915" cy="162000"/>
    <xdr:pic>
      <xdr:nvPicPr>
        <xdr:cNvPr id="381" name="Gráfico 380" descr="Tabla">
          <a:hlinkClick xmlns:r="http://schemas.openxmlformats.org/officeDocument/2006/relationships" r:id="rId277"/>
          <a:extLst>
            <a:ext uri="{FF2B5EF4-FFF2-40B4-BE49-F238E27FC236}">
              <a16:creationId xmlns:a16="http://schemas.microsoft.com/office/drawing/2014/main" id="{AA2688F4-AC1E-4008-9590-DE30F2810B6C}"/>
            </a:ext>
          </a:extLst>
        </xdr:cNvPr>
        <xdr:cNvPicPr>
          <a:picLocks noChangeAspect="1"/>
        </xdr:cNvPicPr>
      </xdr:nvPicPr>
      <xdr:blipFill rotWithShape="1">
        <a:blip xmlns:r="http://schemas.openxmlformats.org/officeDocument/2006/relationships" r:embed="rId255" cstate="print">
          <a:extLst>
            <a:ext uri="{28A0092B-C50C-407E-A947-70E740481C1C}">
              <a14:useLocalDpi xmlns:a14="http://schemas.microsoft.com/office/drawing/2010/main" val="0"/>
            </a:ext>
            <a:ext uri="{96DAC541-7B7A-43D3-8B79-37D633B846F1}">
              <asvg:svgBlip xmlns:asvg="http://schemas.microsoft.com/office/drawing/2016/SVG/main" xmlns="" r:embed="rId256"/>
            </a:ext>
          </a:extLst>
        </a:blip>
        <a:srcRect l="4156" t="14550" r="4341" b="14023"/>
        <a:stretch/>
      </xdr:blipFill>
      <xdr:spPr>
        <a:xfrm>
          <a:off x="6974683" y="35768228"/>
          <a:ext cx="207915" cy="162000"/>
        </a:xfrm>
        <a:prstGeom prst="rect">
          <a:avLst/>
        </a:prstGeom>
      </xdr:spPr>
    </xdr:pic>
    <xdr:clientData/>
  </xdr:oneCellAnchor>
  <xdr:oneCellAnchor>
    <xdr:from>
      <xdr:col>10</xdr:col>
      <xdr:colOff>37246</xdr:colOff>
      <xdr:row>137</xdr:row>
      <xdr:rowOff>0</xdr:rowOff>
    </xdr:from>
    <xdr:ext cx="162000" cy="162000"/>
    <xdr:pic>
      <xdr:nvPicPr>
        <xdr:cNvPr id="394" name="Gráfico 393" descr="Gráfico de barras">
          <a:hlinkClick xmlns:r="http://schemas.openxmlformats.org/officeDocument/2006/relationships" r:id="rId278"/>
          <a:extLst>
            <a:ext uri="{FF2B5EF4-FFF2-40B4-BE49-F238E27FC236}">
              <a16:creationId xmlns:a16="http://schemas.microsoft.com/office/drawing/2014/main" id="{CDDDA685-E8CC-40EC-ACD5-43C08BD0377C}"/>
            </a:ext>
          </a:extLst>
        </xdr:cNvPr>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 uri="{96DAC541-7B7A-43D3-8B79-37D633B846F1}">
              <asvg:svgBlip xmlns:asvg="http://schemas.microsoft.com/office/drawing/2016/SVG/main" xmlns="" r:embed="rId280"/>
            </a:ext>
          </a:extLst>
        </a:blip>
        <a:stretch>
          <a:fillRect/>
        </a:stretch>
      </xdr:blipFill>
      <xdr:spPr>
        <a:xfrm>
          <a:off x="7571521" y="31243853"/>
          <a:ext cx="162000" cy="162000"/>
        </a:xfrm>
        <a:prstGeom prst="rect">
          <a:avLst/>
        </a:prstGeom>
      </xdr:spPr>
    </xdr:pic>
    <xdr:clientData/>
  </xdr:oneCellAnchor>
  <xdr:oneCellAnchor>
    <xdr:from>
      <xdr:col>10</xdr:col>
      <xdr:colOff>37246</xdr:colOff>
      <xdr:row>137</xdr:row>
      <xdr:rowOff>0</xdr:rowOff>
    </xdr:from>
    <xdr:ext cx="162000" cy="162000"/>
    <xdr:pic>
      <xdr:nvPicPr>
        <xdr:cNvPr id="395" name="Gráfico 394" descr="Gráfico de barras">
          <a:hlinkClick xmlns:r="http://schemas.openxmlformats.org/officeDocument/2006/relationships" r:id="rId281"/>
          <a:extLst>
            <a:ext uri="{FF2B5EF4-FFF2-40B4-BE49-F238E27FC236}">
              <a16:creationId xmlns:a16="http://schemas.microsoft.com/office/drawing/2014/main" id="{27D46CDE-2539-40AA-8B06-CC9E1DCA120B}"/>
            </a:ext>
          </a:extLst>
        </xdr:cNvPr>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 uri="{96DAC541-7B7A-43D3-8B79-37D633B846F1}">
              <asvg:svgBlip xmlns:asvg="http://schemas.microsoft.com/office/drawing/2016/SVG/main" xmlns="" r:embed="rId280"/>
            </a:ext>
          </a:extLst>
        </a:blip>
        <a:stretch>
          <a:fillRect/>
        </a:stretch>
      </xdr:blipFill>
      <xdr:spPr>
        <a:xfrm>
          <a:off x="7571521" y="31005728"/>
          <a:ext cx="162000" cy="162000"/>
        </a:xfrm>
        <a:prstGeom prst="rect">
          <a:avLst/>
        </a:prstGeom>
      </xdr:spPr>
    </xdr:pic>
    <xdr:clientData/>
  </xdr:oneCellAnchor>
  <xdr:oneCellAnchor>
    <xdr:from>
      <xdr:col>10</xdr:col>
      <xdr:colOff>37246</xdr:colOff>
      <xdr:row>137</xdr:row>
      <xdr:rowOff>0</xdr:rowOff>
    </xdr:from>
    <xdr:ext cx="162000" cy="162000"/>
    <xdr:pic>
      <xdr:nvPicPr>
        <xdr:cNvPr id="396" name="Gráfico 395" descr="Gráfico de barras">
          <a:hlinkClick xmlns:r="http://schemas.openxmlformats.org/officeDocument/2006/relationships" r:id="rId282"/>
          <a:extLst>
            <a:ext uri="{FF2B5EF4-FFF2-40B4-BE49-F238E27FC236}">
              <a16:creationId xmlns:a16="http://schemas.microsoft.com/office/drawing/2014/main" id="{3189311F-C4D2-4DCC-8A08-6C17E9D423CA}"/>
            </a:ext>
          </a:extLst>
        </xdr:cNvPr>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 uri="{96DAC541-7B7A-43D3-8B79-37D633B846F1}">
              <asvg:svgBlip xmlns:asvg="http://schemas.microsoft.com/office/drawing/2016/SVG/main" xmlns="" r:embed="rId280"/>
            </a:ext>
          </a:extLst>
        </a:blip>
        <a:stretch>
          <a:fillRect/>
        </a:stretch>
      </xdr:blipFill>
      <xdr:spPr>
        <a:xfrm>
          <a:off x="7571521" y="31481978"/>
          <a:ext cx="162000" cy="162000"/>
        </a:xfrm>
        <a:prstGeom prst="rect">
          <a:avLst/>
        </a:prstGeom>
      </xdr:spPr>
    </xdr:pic>
    <xdr:clientData/>
  </xdr:oneCellAnchor>
  <xdr:oneCellAnchor>
    <xdr:from>
      <xdr:col>10</xdr:col>
      <xdr:colOff>37246</xdr:colOff>
      <xdr:row>137</xdr:row>
      <xdr:rowOff>0</xdr:rowOff>
    </xdr:from>
    <xdr:ext cx="162000" cy="162000"/>
    <xdr:pic>
      <xdr:nvPicPr>
        <xdr:cNvPr id="397" name="Gráfico 396" descr="Gráfico de barras">
          <a:hlinkClick xmlns:r="http://schemas.openxmlformats.org/officeDocument/2006/relationships" r:id="rId283"/>
          <a:extLst>
            <a:ext uri="{FF2B5EF4-FFF2-40B4-BE49-F238E27FC236}">
              <a16:creationId xmlns:a16="http://schemas.microsoft.com/office/drawing/2014/main" id="{8FDB067C-0A4C-48CC-A580-0EAB249B9F87}"/>
            </a:ext>
          </a:extLst>
        </xdr:cNvPr>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 uri="{96DAC541-7B7A-43D3-8B79-37D633B846F1}">
              <asvg:svgBlip xmlns:asvg="http://schemas.microsoft.com/office/drawing/2016/SVG/main" xmlns="" r:embed="rId280"/>
            </a:ext>
          </a:extLst>
        </a:blip>
        <a:stretch>
          <a:fillRect/>
        </a:stretch>
      </xdr:blipFill>
      <xdr:spPr>
        <a:xfrm>
          <a:off x="7571521" y="31720103"/>
          <a:ext cx="162000" cy="162000"/>
        </a:xfrm>
        <a:prstGeom prst="rect">
          <a:avLst/>
        </a:prstGeom>
      </xdr:spPr>
    </xdr:pic>
    <xdr:clientData/>
  </xdr:oneCellAnchor>
  <xdr:oneCellAnchor>
    <xdr:from>
      <xdr:col>10</xdr:col>
      <xdr:colOff>37246</xdr:colOff>
      <xdr:row>137</xdr:row>
      <xdr:rowOff>0</xdr:rowOff>
    </xdr:from>
    <xdr:ext cx="162000" cy="162000"/>
    <xdr:pic>
      <xdr:nvPicPr>
        <xdr:cNvPr id="398" name="Gráfico 397" descr="Gráfico de barras">
          <a:hlinkClick xmlns:r="http://schemas.openxmlformats.org/officeDocument/2006/relationships" r:id="rId284"/>
          <a:extLst>
            <a:ext uri="{FF2B5EF4-FFF2-40B4-BE49-F238E27FC236}">
              <a16:creationId xmlns:a16="http://schemas.microsoft.com/office/drawing/2014/main" id="{6FE54C3F-5D81-4678-BB2E-FCE4942EF307}"/>
            </a:ext>
          </a:extLst>
        </xdr:cNvPr>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 uri="{96DAC541-7B7A-43D3-8B79-37D633B846F1}">
              <asvg:svgBlip xmlns:asvg="http://schemas.microsoft.com/office/drawing/2016/SVG/main" xmlns="" r:embed="rId280"/>
            </a:ext>
          </a:extLst>
        </a:blip>
        <a:stretch>
          <a:fillRect/>
        </a:stretch>
      </xdr:blipFill>
      <xdr:spPr>
        <a:xfrm>
          <a:off x="7571521" y="31958228"/>
          <a:ext cx="162000" cy="162000"/>
        </a:xfrm>
        <a:prstGeom prst="rect">
          <a:avLst/>
        </a:prstGeom>
      </xdr:spPr>
    </xdr:pic>
    <xdr:clientData/>
  </xdr:oneCellAnchor>
  <xdr:oneCellAnchor>
    <xdr:from>
      <xdr:col>10</xdr:col>
      <xdr:colOff>37246</xdr:colOff>
      <xdr:row>137</xdr:row>
      <xdr:rowOff>0</xdr:rowOff>
    </xdr:from>
    <xdr:ext cx="162000" cy="162000"/>
    <xdr:pic>
      <xdr:nvPicPr>
        <xdr:cNvPr id="399" name="Gráfico 398" descr="Gráfico de barras">
          <a:hlinkClick xmlns:r="http://schemas.openxmlformats.org/officeDocument/2006/relationships" r:id="rId285"/>
          <a:extLst>
            <a:ext uri="{FF2B5EF4-FFF2-40B4-BE49-F238E27FC236}">
              <a16:creationId xmlns:a16="http://schemas.microsoft.com/office/drawing/2014/main" id="{CA0983E2-AFC2-49A7-B14F-0062660175D5}"/>
            </a:ext>
          </a:extLst>
        </xdr:cNvPr>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 uri="{96DAC541-7B7A-43D3-8B79-37D633B846F1}">
              <asvg:svgBlip xmlns:asvg="http://schemas.microsoft.com/office/drawing/2016/SVG/main" xmlns="" r:embed="rId280"/>
            </a:ext>
          </a:extLst>
        </a:blip>
        <a:stretch>
          <a:fillRect/>
        </a:stretch>
      </xdr:blipFill>
      <xdr:spPr>
        <a:xfrm>
          <a:off x="7571521" y="32196353"/>
          <a:ext cx="162000" cy="162000"/>
        </a:xfrm>
        <a:prstGeom prst="rect">
          <a:avLst/>
        </a:prstGeom>
      </xdr:spPr>
    </xdr:pic>
    <xdr:clientData/>
  </xdr:oneCellAnchor>
  <xdr:oneCellAnchor>
    <xdr:from>
      <xdr:col>10</xdr:col>
      <xdr:colOff>37246</xdr:colOff>
      <xdr:row>137</xdr:row>
      <xdr:rowOff>0</xdr:rowOff>
    </xdr:from>
    <xdr:ext cx="162000" cy="162000"/>
    <xdr:pic>
      <xdr:nvPicPr>
        <xdr:cNvPr id="400" name="Gráfico 399" descr="Gráfico de barras">
          <a:hlinkClick xmlns:r="http://schemas.openxmlformats.org/officeDocument/2006/relationships" r:id="rId286"/>
          <a:extLst>
            <a:ext uri="{FF2B5EF4-FFF2-40B4-BE49-F238E27FC236}">
              <a16:creationId xmlns:a16="http://schemas.microsoft.com/office/drawing/2014/main" id="{405A01D7-8DDE-4328-9BB1-D6C3753D0EF9}"/>
            </a:ext>
          </a:extLst>
        </xdr:cNvPr>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 uri="{96DAC541-7B7A-43D3-8B79-37D633B846F1}">
              <asvg:svgBlip xmlns:asvg="http://schemas.microsoft.com/office/drawing/2016/SVG/main" xmlns="" r:embed="rId280"/>
            </a:ext>
          </a:extLst>
        </a:blip>
        <a:stretch>
          <a:fillRect/>
        </a:stretch>
      </xdr:blipFill>
      <xdr:spPr>
        <a:xfrm>
          <a:off x="7571521" y="32434478"/>
          <a:ext cx="162000" cy="162000"/>
        </a:xfrm>
        <a:prstGeom prst="rect">
          <a:avLst/>
        </a:prstGeom>
      </xdr:spPr>
    </xdr:pic>
    <xdr:clientData/>
  </xdr:oneCellAnchor>
  <xdr:oneCellAnchor>
    <xdr:from>
      <xdr:col>10</xdr:col>
      <xdr:colOff>37246</xdr:colOff>
      <xdr:row>137</xdr:row>
      <xdr:rowOff>0</xdr:rowOff>
    </xdr:from>
    <xdr:ext cx="162000" cy="162000"/>
    <xdr:pic>
      <xdr:nvPicPr>
        <xdr:cNvPr id="401" name="Gráfico 400" descr="Gráfico de barras">
          <a:hlinkClick xmlns:r="http://schemas.openxmlformats.org/officeDocument/2006/relationships" r:id="rId287"/>
          <a:extLst>
            <a:ext uri="{FF2B5EF4-FFF2-40B4-BE49-F238E27FC236}">
              <a16:creationId xmlns:a16="http://schemas.microsoft.com/office/drawing/2014/main" id="{141BF31E-C893-4A2E-A885-CF64A60F04AF}"/>
            </a:ext>
          </a:extLst>
        </xdr:cNvPr>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 uri="{96DAC541-7B7A-43D3-8B79-37D633B846F1}">
              <asvg:svgBlip xmlns:asvg="http://schemas.microsoft.com/office/drawing/2016/SVG/main" xmlns="" r:embed="rId280"/>
            </a:ext>
          </a:extLst>
        </a:blip>
        <a:stretch>
          <a:fillRect/>
        </a:stretch>
      </xdr:blipFill>
      <xdr:spPr>
        <a:xfrm>
          <a:off x="7571521" y="32672603"/>
          <a:ext cx="162000" cy="162000"/>
        </a:xfrm>
        <a:prstGeom prst="rect">
          <a:avLst/>
        </a:prstGeom>
      </xdr:spPr>
    </xdr:pic>
    <xdr:clientData/>
  </xdr:oneCellAnchor>
  <xdr:oneCellAnchor>
    <xdr:from>
      <xdr:col>10</xdr:col>
      <xdr:colOff>37246</xdr:colOff>
      <xdr:row>137</xdr:row>
      <xdr:rowOff>20903</xdr:rowOff>
    </xdr:from>
    <xdr:ext cx="162000" cy="162000"/>
    <xdr:pic>
      <xdr:nvPicPr>
        <xdr:cNvPr id="403" name="Gráfico 402" descr="Gráfico de barras">
          <a:hlinkClick xmlns:r="http://schemas.openxmlformats.org/officeDocument/2006/relationships" r:id="rId288"/>
          <a:extLst>
            <a:ext uri="{FF2B5EF4-FFF2-40B4-BE49-F238E27FC236}">
              <a16:creationId xmlns:a16="http://schemas.microsoft.com/office/drawing/2014/main" id="{6DA0F8BD-98AA-496E-B9AA-BB7ABA133DC8}"/>
            </a:ext>
          </a:extLst>
        </xdr:cNvPr>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 uri="{96DAC541-7B7A-43D3-8B79-37D633B846F1}">
              <asvg:svgBlip xmlns:asvg="http://schemas.microsoft.com/office/drawing/2016/SVG/main" xmlns="" r:embed="rId280"/>
            </a:ext>
          </a:extLst>
        </a:blip>
        <a:stretch>
          <a:fillRect/>
        </a:stretch>
      </xdr:blipFill>
      <xdr:spPr>
        <a:xfrm>
          <a:off x="7571521" y="33386978"/>
          <a:ext cx="162000" cy="162000"/>
        </a:xfrm>
        <a:prstGeom prst="rect">
          <a:avLst/>
        </a:prstGeom>
      </xdr:spPr>
    </xdr:pic>
    <xdr:clientData/>
  </xdr:oneCellAnchor>
  <xdr:oneCellAnchor>
    <xdr:from>
      <xdr:col>10</xdr:col>
      <xdr:colOff>37246</xdr:colOff>
      <xdr:row>138</xdr:row>
      <xdr:rowOff>20903</xdr:rowOff>
    </xdr:from>
    <xdr:ext cx="162000" cy="162000"/>
    <xdr:pic>
      <xdr:nvPicPr>
        <xdr:cNvPr id="404" name="Gráfico 403" descr="Gráfico de barras">
          <a:hlinkClick xmlns:r="http://schemas.openxmlformats.org/officeDocument/2006/relationships" r:id="rId289"/>
          <a:extLst>
            <a:ext uri="{FF2B5EF4-FFF2-40B4-BE49-F238E27FC236}">
              <a16:creationId xmlns:a16="http://schemas.microsoft.com/office/drawing/2014/main" id="{6762D311-4AB7-4B27-82C6-0364A592B665}"/>
            </a:ext>
          </a:extLst>
        </xdr:cNvPr>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 uri="{96DAC541-7B7A-43D3-8B79-37D633B846F1}">
              <asvg:svgBlip xmlns:asvg="http://schemas.microsoft.com/office/drawing/2016/SVG/main" xmlns="" r:embed="rId280"/>
            </a:ext>
          </a:extLst>
        </a:blip>
        <a:stretch>
          <a:fillRect/>
        </a:stretch>
      </xdr:blipFill>
      <xdr:spPr>
        <a:xfrm>
          <a:off x="7571521" y="34101353"/>
          <a:ext cx="162000" cy="162000"/>
        </a:xfrm>
        <a:prstGeom prst="rect">
          <a:avLst/>
        </a:prstGeom>
      </xdr:spPr>
    </xdr:pic>
    <xdr:clientData/>
  </xdr:oneCellAnchor>
</xdr:wsDr>
</file>

<file path=xl/drawings/drawing50.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9</xdr:col>
      <xdr:colOff>859491</xdr:colOff>
      <xdr:row>21</xdr:row>
      <xdr:rowOff>56029</xdr:rowOff>
    </xdr:to>
    <xdr:graphicFrame macro="">
      <xdr:nvGraphicFramePr>
        <xdr:cNvPr id="7" name="Gráfico 6">
          <a:extLst>
            <a:ext uri="{FF2B5EF4-FFF2-40B4-BE49-F238E27FC236}">
              <a16:creationId xmlns:a16="http://schemas.microsoft.com/office/drawing/2014/main" id="{00000000-0008-0000-2B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9</xdr:col>
      <xdr:colOff>790575</xdr:colOff>
      <xdr:row>3</xdr:row>
      <xdr:rowOff>34711</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2B00-000009000000}"/>
            </a:ext>
          </a:extLst>
        </xdr:cNvPr>
        <xdr:cNvGrpSpPr/>
      </xdr:nvGrpSpPr>
      <xdr:grpSpPr>
        <a:xfrm>
          <a:off x="238125" y="0"/>
          <a:ext cx="8791575" cy="625261"/>
          <a:chOff x="238125" y="0"/>
          <a:chExt cx="8791575" cy="625261"/>
        </a:xfrm>
      </xdr:grpSpPr>
      <xdr:pic>
        <xdr:nvPicPr>
          <xdr:cNvPr id="10" name="Imagen 8">
            <a:extLst>
              <a:ext uri="{FF2B5EF4-FFF2-40B4-BE49-F238E27FC236}">
                <a16:creationId xmlns:a16="http://schemas.microsoft.com/office/drawing/2014/main" id="{00000000-0008-0000-2B00-00000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sp macro="" textlink="">
        <xdr:nvSpPr>
          <xdr:cNvPr id="11" name="Flecha: a la derecha con bandas 9">
            <a:extLst>
              <a:ext uri="{FF2B5EF4-FFF2-40B4-BE49-F238E27FC236}">
                <a16:creationId xmlns:a16="http://schemas.microsoft.com/office/drawing/2014/main" id="{00000000-0008-0000-2B00-00000B000000}"/>
              </a:ext>
            </a:extLst>
          </xdr:cNvPr>
          <xdr:cNvSpPr/>
        </xdr:nvSpPr>
        <xdr:spPr>
          <a:xfrm flipH="1">
            <a:off x="8515350"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51.xml><?xml version="1.0" encoding="utf-8"?>
<xdr:wsDr xmlns:xdr="http://schemas.openxmlformats.org/drawingml/2006/spreadsheetDrawing" xmlns:a="http://schemas.openxmlformats.org/drawingml/2006/main">
  <xdr:twoCellAnchor>
    <xdr:from>
      <xdr:col>1</xdr:col>
      <xdr:colOff>0</xdr:colOff>
      <xdr:row>0</xdr:row>
      <xdr:rowOff>0</xdr:rowOff>
    </xdr:from>
    <xdr:to>
      <xdr:col>11</xdr:col>
      <xdr:colOff>790576</xdr:colOff>
      <xdr:row>3</xdr:row>
      <xdr:rowOff>42555</xdr:rowOff>
    </xdr:to>
    <xdr:grpSp>
      <xdr:nvGrpSpPr>
        <xdr:cNvPr id="10" name="9 Grupo">
          <a:hlinkClick xmlns:r="http://schemas.openxmlformats.org/officeDocument/2006/relationships" r:id="rId1"/>
          <a:extLst>
            <a:ext uri="{FF2B5EF4-FFF2-40B4-BE49-F238E27FC236}">
              <a16:creationId xmlns:a16="http://schemas.microsoft.com/office/drawing/2014/main" id="{00000000-0008-0000-2C00-00000A000000}"/>
            </a:ext>
          </a:extLst>
        </xdr:cNvPr>
        <xdr:cNvGrpSpPr/>
      </xdr:nvGrpSpPr>
      <xdr:grpSpPr>
        <a:xfrm>
          <a:off x="244929" y="0"/>
          <a:ext cx="11132004" cy="627662"/>
          <a:chOff x="235324" y="0"/>
          <a:chExt cx="11133605" cy="625261"/>
        </a:xfrm>
      </xdr:grpSpPr>
      <xdr:pic>
        <xdr:nvPicPr>
          <xdr:cNvPr id="8" name="Imagen 8">
            <a:extLst>
              <a:ext uri="{FF2B5EF4-FFF2-40B4-BE49-F238E27FC236}">
                <a16:creationId xmlns:a16="http://schemas.microsoft.com/office/drawing/2014/main" id="{00000000-0008-0000-2C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7925" cy="625261"/>
          </a:xfrm>
          <a:prstGeom prst="rect">
            <a:avLst/>
          </a:prstGeom>
        </xdr:spPr>
      </xdr:pic>
      <xdr:sp macro="" textlink="">
        <xdr:nvSpPr>
          <xdr:cNvPr id="9" name="Flecha: a la derecha con bandas 9">
            <a:extLst>
              <a:ext uri="{FF2B5EF4-FFF2-40B4-BE49-F238E27FC236}">
                <a16:creationId xmlns:a16="http://schemas.microsoft.com/office/drawing/2014/main" id="{00000000-0008-0000-2C00-000009000000}"/>
              </a:ext>
            </a:extLst>
          </xdr:cNvPr>
          <xdr:cNvSpPr/>
        </xdr:nvSpPr>
        <xdr:spPr>
          <a:xfrm flipH="1">
            <a:off x="10854579" y="149039"/>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52.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9</xdr:col>
      <xdr:colOff>859491</xdr:colOff>
      <xdr:row>21</xdr:row>
      <xdr:rowOff>56029</xdr:rowOff>
    </xdr:to>
    <xdr:graphicFrame macro="">
      <xdr:nvGraphicFramePr>
        <xdr:cNvPr id="7" name="Gráfico 6">
          <a:extLst>
            <a:ext uri="{FF2B5EF4-FFF2-40B4-BE49-F238E27FC236}">
              <a16:creationId xmlns:a16="http://schemas.microsoft.com/office/drawing/2014/main" id="{00000000-0008-0000-2D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9</xdr:col>
      <xdr:colOff>790575</xdr:colOff>
      <xdr:row>3</xdr:row>
      <xdr:rowOff>34711</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2D00-000008000000}"/>
            </a:ext>
          </a:extLst>
        </xdr:cNvPr>
        <xdr:cNvGrpSpPr/>
      </xdr:nvGrpSpPr>
      <xdr:grpSpPr>
        <a:xfrm>
          <a:off x="238125" y="0"/>
          <a:ext cx="8791575" cy="625261"/>
          <a:chOff x="238125" y="0"/>
          <a:chExt cx="8791575" cy="625261"/>
        </a:xfrm>
      </xdr:grpSpPr>
      <xdr:pic>
        <xdr:nvPicPr>
          <xdr:cNvPr id="9" name="Imagen 8">
            <a:extLst>
              <a:ext uri="{FF2B5EF4-FFF2-40B4-BE49-F238E27FC236}">
                <a16:creationId xmlns:a16="http://schemas.microsoft.com/office/drawing/2014/main" id="{00000000-0008-0000-2D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2D00-00000A000000}"/>
              </a:ext>
            </a:extLst>
          </xdr:cNvPr>
          <xdr:cNvSpPr/>
        </xdr:nvSpPr>
        <xdr:spPr>
          <a:xfrm flipH="1">
            <a:off x="8515350"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9</xdr:col>
      <xdr:colOff>859491</xdr:colOff>
      <xdr:row>21</xdr:row>
      <xdr:rowOff>56029</xdr:rowOff>
    </xdr:to>
    <xdr:graphicFrame macro="">
      <xdr:nvGraphicFramePr>
        <xdr:cNvPr id="7" name="Gráfico 6">
          <a:extLst>
            <a:ext uri="{FF2B5EF4-FFF2-40B4-BE49-F238E27FC236}">
              <a16:creationId xmlns:a16="http://schemas.microsoft.com/office/drawing/2014/main" id="{00000000-0008-0000-2E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9</xdr:col>
      <xdr:colOff>790575</xdr:colOff>
      <xdr:row>3</xdr:row>
      <xdr:rowOff>34711</xdr:rowOff>
    </xdr:to>
    <xdr:grpSp>
      <xdr:nvGrpSpPr>
        <xdr:cNvPr id="11" name="10 Grupo">
          <a:hlinkClick xmlns:r="http://schemas.openxmlformats.org/officeDocument/2006/relationships" r:id="rId2"/>
          <a:extLst>
            <a:ext uri="{FF2B5EF4-FFF2-40B4-BE49-F238E27FC236}">
              <a16:creationId xmlns:a16="http://schemas.microsoft.com/office/drawing/2014/main" id="{00000000-0008-0000-2E00-00000B000000}"/>
            </a:ext>
          </a:extLst>
        </xdr:cNvPr>
        <xdr:cNvGrpSpPr/>
      </xdr:nvGrpSpPr>
      <xdr:grpSpPr>
        <a:xfrm>
          <a:off x="238125" y="0"/>
          <a:ext cx="8791575" cy="625261"/>
          <a:chOff x="238125" y="0"/>
          <a:chExt cx="8791575" cy="625261"/>
        </a:xfrm>
      </xdr:grpSpPr>
      <xdr:pic>
        <xdr:nvPicPr>
          <xdr:cNvPr id="12" name="Imagen 8">
            <a:extLst>
              <a:ext uri="{FF2B5EF4-FFF2-40B4-BE49-F238E27FC236}">
                <a16:creationId xmlns:a16="http://schemas.microsoft.com/office/drawing/2014/main" id="{00000000-0008-0000-2E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sp macro="" textlink="">
        <xdr:nvSpPr>
          <xdr:cNvPr id="13" name="Flecha: a la derecha con bandas 9">
            <a:extLst>
              <a:ext uri="{FF2B5EF4-FFF2-40B4-BE49-F238E27FC236}">
                <a16:creationId xmlns:a16="http://schemas.microsoft.com/office/drawing/2014/main" id="{00000000-0008-0000-2E00-00000D000000}"/>
              </a:ext>
            </a:extLst>
          </xdr:cNvPr>
          <xdr:cNvSpPr/>
        </xdr:nvSpPr>
        <xdr:spPr>
          <a:xfrm flipH="1">
            <a:off x="8515350" y="171450"/>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54.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1261223</xdr:colOff>
      <xdr:row>3</xdr:row>
      <xdr:rowOff>31349</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2F00-000004000000}"/>
            </a:ext>
          </a:extLst>
        </xdr:cNvPr>
        <xdr:cNvGrpSpPr/>
      </xdr:nvGrpSpPr>
      <xdr:grpSpPr>
        <a:xfrm>
          <a:off x="238125" y="0"/>
          <a:ext cx="9567023" cy="621899"/>
          <a:chOff x="235324" y="0"/>
          <a:chExt cx="9564781" cy="625261"/>
        </a:xfrm>
      </xdr:grpSpPr>
      <xdr:pic>
        <xdr:nvPicPr>
          <xdr:cNvPr id="10" name="Imagen 8">
            <a:extLst>
              <a:ext uri="{FF2B5EF4-FFF2-40B4-BE49-F238E27FC236}">
                <a16:creationId xmlns:a16="http://schemas.microsoft.com/office/drawing/2014/main" id="{00000000-0008-0000-2F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7925" cy="625261"/>
          </a:xfrm>
          <a:prstGeom prst="rect">
            <a:avLst/>
          </a:prstGeom>
        </xdr:spPr>
      </xdr:pic>
      <xdr:sp macro="" textlink="">
        <xdr:nvSpPr>
          <xdr:cNvPr id="11" name="Flecha: a la derecha con bandas 9">
            <a:extLst>
              <a:ext uri="{FF2B5EF4-FFF2-40B4-BE49-F238E27FC236}">
                <a16:creationId xmlns:a16="http://schemas.microsoft.com/office/drawing/2014/main" id="{00000000-0008-0000-2F00-00000B000000}"/>
              </a:ext>
            </a:extLst>
          </xdr:cNvPr>
          <xdr:cNvSpPr/>
        </xdr:nvSpPr>
        <xdr:spPr>
          <a:xfrm flipH="1">
            <a:off x="9285755" y="160244"/>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55.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1261223</xdr:colOff>
      <xdr:row>3</xdr:row>
      <xdr:rowOff>31349</xdr:rowOff>
    </xdr:to>
    <xdr:grpSp>
      <xdr:nvGrpSpPr>
        <xdr:cNvPr id="10" name="9 Grupo">
          <a:hlinkClick xmlns:r="http://schemas.openxmlformats.org/officeDocument/2006/relationships" r:id="rId1"/>
          <a:extLst>
            <a:ext uri="{FF2B5EF4-FFF2-40B4-BE49-F238E27FC236}">
              <a16:creationId xmlns:a16="http://schemas.microsoft.com/office/drawing/2014/main" id="{00000000-0008-0000-3000-00000A000000}"/>
            </a:ext>
          </a:extLst>
        </xdr:cNvPr>
        <xdr:cNvGrpSpPr/>
      </xdr:nvGrpSpPr>
      <xdr:grpSpPr>
        <a:xfrm>
          <a:off x="238125" y="0"/>
          <a:ext cx="9567023" cy="621899"/>
          <a:chOff x="235324" y="0"/>
          <a:chExt cx="9564781" cy="625261"/>
        </a:xfrm>
      </xdr:grpSpPr>
      <xdr:pic>
        <xdr:nvPicPr>
          <xdr:cNvPr id="11" name="Imagen 8">
            <a:extLst>
              <a:ext uri="{FF2B5EF4-FFF2-40B4-BE49-F238E27FC236}">
                <a16:creationId xmlns:a16="http://schemas.microsoft.com/office/drawing/2014/main" id="{00000000-0008-0000-3000-00000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7925" cy="625261"/>
          </a:xfrm>
          <a:prstGeom prst="rect">
            <a:avLst/>
          </a:prstGeom>
        </xdr:spPr>
      </xdr:pic>
      <xdr:sp macro="" textlink="">
        <xdr:nvSpPr>
          <xdr:cNvPr id="12" name="Flecha: a la derecha con bandas 9">
            <a:extLst>
              <a:ext uri="{FF2B5EF4-FFF2-40B4-BE49-F238E27FC236}">
                <a16:creationId xmlns:a16="http://schemas.microsoft.com/office/drawing/2014/main" id="{00000000-0008-0000-3000-00000C000000}"/>
              </a:ext>
            </a:extLst>
          </xdr:cNvPr>
          <xdr:cNvSpPr/>
        </xdr:nvSpPr>
        <xdr:spPr>
          <a:xfrm flipH="1">
            <a:off x="9285755" y="160244"/>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56.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9</xdr:col>
      <xdr:colOff>859491</xdr:colOff>
      <xdr:row>21</xdr:row>
      <xdr:rowOff>56029</xdr:rowOff>
    </xdr:to>
    <xdr:graphicFrame macro="">
      <xdr:nvGraphicFramePr>
        <xdr:cNvPr id="7" name="Gráfico 6">
          <a:extLst>
            <a:ext uri="{FF2B5EF4-FFF2-40B4-BE49-F238E27FC236}">
              <a16:creationId xmlns:a16="http://schemas.microsoft.com/office/drawing/2014/main" id="{00000000-0008-0000-3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9</xdr:col>
      <xdr:colOff>897031</xdr:colOff>
      <xdr:row>3</xdr:row>
      <xdr:rowOff>34711</xdr:rowOff>
    </xdr:to>
    <xdr:grpSp>
      <xdr:nvGrpSpPr>
        <xdr:cNvPr id="2" name="Grupo 1">
          <a:hlinkClick xmlns:r="http://schemas.openxmlformats.org/officeDocument/2006/relationships" r:id="rId2"/>
          <a:extLst>
            <a:ext uri="{FF2B5EF4-FFF2-40B4-BE49-F238E27FC236}">
              <a16:creationId xmlns:a16="http://schemas.microsoft.com/office/drawing/2014/main" id="{6CFD6E84-4DDC-4479-BE2A-2A85A8AB15F2}"/>
            </a:ext>
          </a:extLst>
        </xdr:cNvPr>
        <xdr:cNvGrpSpPr/>
      </xdr:nvGrpSpPr>
      <xdr:grpSpPr>
        <a:xfrm>
          <a:off x="238125" y="0"/>
          <a:ext cx="8898031" cy="625261"/>
          <a:chOff x="238125" y="0"/>
          <a:chExt cx="8898031" cy="625261"/>
        </a:xfrm>
      </xdr:grpSpPr>
      <xdr:pic>
        <xdr:nvPicPr>
          <xdr:cNvPr id="9" name="Imagen 8">
            <a:extLst>
              <a:ext uri="{FF2B5EF4-FFF2-40B4-BE49-F238E27FC236}">
                <a16:creationId xmlns:a16="http://schemas.microsoft.com/office/drawing/2014/main" id="{00000000-0008-0000-31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3100-00000A000000}"/>
              </a:ext>
            </a:extLst>
          </xdr:cNvPr>
          <xdr:cNvSpPr/>
        </xdr:nvSpPr>
        <xdr:spPr>
          <a:xfrm flipH="1">
            <a:off x="8621806" y="141194"/>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57.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1327898</xdr:colOff>
      <xdr:row>3</xdr:row>
      <xdr:rowOff>31349</xdr:rowOff>
    </xdr:to>
    <xdr:grpSp>
      <xdr:nvGrpSpPr>
        <xdr:cNvPr id="19" name="18 Grupo">
          <a:hlinkClick xmlns:r="http://schemas.openxmlformats.org/officeDocument/2006/relationships" r:id="rId1"/>
          <a:extLst>
            <a:ext uri="{FF2B5EF4-FFF2-40B4-BE49-F238E27FC236}">
              <a16:creationId xmlns:a16="http://schemas.microsoft.com/office/drawing/2014/main" id="{00000000-0008-0000-3200-000013000000}"/>
            </a:ext>
          </a:extLst>
        </xdr:cNvPr>
        <xdr:cNvGrpSpPr/>
      </xdr:nvGrpSpPr>
      <xdr:grpSpPr>
        <a:xfrm>
          <a:off x="238125" y="0"/>
          <a:ext cx="8395448" cy="621899"/>
          <a:chOff x="238125" y="0"/>
          <a:chExt cx="8395448" cy="621899"/>
        </a:xfrm>
      </xdr:grpSpPr>
      <xdr:pic>
        <xdr:nvPicPr>
          <xdr:cNvPr id="17" name="Imagen 8">
            <a:extLst>
              <a:ext uri="{FF2B5EF4-FFF2-40B4-BE49-F238E27FC236}">
                <a16:creationId xmlns:a16="http://schemas.microsoft.com/office/drawing/2014/main" id="{00000000-0008-0000-3200-00001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8" name="Flecha: a la derecha con bandas 9">
            <a:extLst>
              <a:ext uri="{FF2B5EF4-FFF2-40B4-BE49-F238E27FC236}">
                <a16:creationId xmlns:a16="http://schemas.microsoft.com/office/drawing/2014/main" id="{00000000-0008-0000-3200-000012000000}"/>
              </a:ext>
            </a:extLst>
          </xdr:cNvPr>
          <xdr:cNvSpPr/>
        </xdr:nvSpPr>
        <xdr:spPr>
          <a:xfrm flipH="1">
            <a:off x="8119102" y="14033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58.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1318373</xdr:colOff>
      <xdr:row>3</xdr:row>
      <xdr:rowOff>31349</xdr:rowOff>
    </xdr:to>
    <xdr:grpSp>
      <xdr:nvGrpSpPr>
        <xdr:cNvPr id="7" name="6 Grupo">
          <a:hlinkClick xmlns:r="http://schemas.openxmlformats.org/officeDocument/2006/relationships" r:id="rId1"/>
          <a:extLst>
            <a:ext uri="{FF2B5EF4-FFF2-40B4-BE49-F238E27FC236}">
              <a16:creationId xmlns:a16="http://schemas.microsoft.com/office/drawing/2014/main" id="{00000000-0008-0000-3300-000007000000}"/>
            </a:ext>
          </a:extLst>
        </xdr:cNvPr>
        <xdr:cNvGrpSpPr/>
      </xdr:nvGrpSpPr>
      <xdr:grpSpPr>
        <a:xfrm>
          <a:off x="238125" y="0"/>
          <a:ext cx="8395448" cy="612374"/>
          <a:chOff x="238125" y="0"/>
          <a:chExt cx="8395448" cy="621899"/>
        </a:xfrm>
      </xdr:grpSpPr>
      <xdr:pic>
        <xdr:nvPicPr>
          <xdr:cNvPr id="8" name="Imagen 8">
            <a:extLst>
              <a:ext uri="{FF2B5EF4-FFF2-40B4-BE49-F238E27FC236}">
                <a16:creationId xmlns:a16="http://schemas.microsoft.com/office/drawing/2014/main" id="{00000000-0008-0000-33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00000000-0008-0000-3300-000009000000}"/>
              </a:ext>
            </a:extLst>
          </xdr:cNvPr>
          <xdr:cNvSpPr/>
        </xdr:nvSpPr>
        <xdr:spPr>
          <a:xfrm flipH="1">
            <a:off x="8119102" y="14033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59.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9</xdr:col>
      <xdr:colOff>859491</xdr:colOff>
      <xdr:row>21</xdr:row>
      <xdr:rowOff>56029</xdr:rowOff>
    </xdr:to>
    <xdr:graphicFrame macro="">
      <xdr:nvGraphicFramePr>
        <xdr:cNvPr id="7" name="Gráfico 6">
          <a:extLst>
            <a:ext uri="{FF2B5EF4-FFF2-40B4-BE49-F238E27FC236}">
              <a16:creationId xmlns:a16="http://schemas.microsoft.com/office/drawing/2014/main" id="{00000000-0008-0000-3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9</xdr:col>
      <xdr:colOff>880223</xdr:colOff>
      <xdr:row>3</xdr:row>
      <xdr:rowOff>31349</xdr:rowOff>
    </xdr:to>
    <xdr:grpSp>
      <xdr:nvGrpSpPr>
        <xdr:cNvPr id="11" name="10 Grupo">
          <a:hlinkClick xmlns:r="http://schemas.openxmlformats.org/officeDocument/2006/relationships" r:id="rId2"/>
          <a:extLst>
            <a:ext uri="{FF2B5EF4-FFF2-40B4-BE49-F238E27FC236}">
              <a16:creationId xmlns:a16="http://schemas.microsoft.com/office/drawing/2014/main" id="{00000000-0008-0000-3400-00000B000000}"/>
            </a:ext>
          </a:extLst>
        </xdr:cNvPr>
        <xdr:cNvGrpSpPr/>
      </xdr:nvGrpSpPr>
      <xdr:grpSpPr>
        <a:xfrm>
          <a:off x="238125" y="0"/>
          <a:ext cx="8881223" cy="621899"/>
          <a:chOff x="238125" y="0"/>
          <a:chExt cx="8881223" cy="621899"/>
        </a:xfrm>
      </xdr:grpSpPr>
      <xdr:pic>
        <xdr:nvPicPr>
          <xdr:cNvPr id="9" name="Imagen 8">
            <a:extLst>
              <a:ext uri="{FF2B5EF4-FFF2-40B4-BE49-F238E27FC236}">
                <a16:creationId xmlns:a16="http://schemas.microsoft.com/office/drawing/2014/main" id="{00000000-0008-0000-34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3400-00000A000000}"/>
              </a:ext>
            </a:extLst>
          </xdr:cNvPr>
          <xdr:cNvSpPr/>
        </xdr:nvSpPr>
        <xdr:spPr>
          <a:xfrm flipH="1">
            <a:off x="8604877" y="149857"/>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564225</xdr:colOff>
      <xdr:row>4</xdr:row>
      <xdr:rowOff>49875</xdr:rowOff>
    </xdr:from>
    <xdr:to>
      <xdr:col>9</xdr:col>
      <xdr:colOff>0</xdr:colOff>
      <xdr:row>4</xdr:row>
      <xdr:rowOff>180975</xdr:rowOff>
    </xdr:to>
    <xdr:pic>
      <xdr:nvPicPr>
        <xdr:cNvPr id="28" name="Graphic 27" descr="Open Book">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xmlns="" r:embed="rId2"/>
            </a:ext>
          </a:extLst>
        </a:blip>
        <a:stretch>
          <a:fillRect/>
        </a:stretch>
      </xdr:blipFill>
      <xdr:spPr>
        <a:xfrm>
          <a:off x="8260425" y="1773900"/>
          <a:ext cx="264450" cy="264450"/>
        </a:xfrm>
        <a:prstGeom prst="rect">
          <a:avLst/>
        </a:prstGeom>
      </xdr:spPr>
    </xdr:pic>
    <xdr:clientData/>
  </xdr:twoCellAnchor>
  <xdr:twoCellAnchor editAs="oneCell">
    <xdr:from>
      <xdr:col>1</xdr:col>
      <xdr:colOff>0</xdr:colOff>
      <xdr:row>0</xdr:row>
      <xdr:rowOff>0</xdr:rowOff>
    </xdr:from>
    <xdr:to>
      <xdr:col>7</xdr:col>
      <xdr:colOff>809625</xdr:colOff>
      <xdr:row>3</xdr:row>
      <xdr:rowOff>34711</xdr:rowOff>
    </xdr:to>
    <xdr:grpSp>
      <xdr:nvGrpSpPr>
        <xdr:cNvPr id="8" name="Grupo 7">
          <a:hlinkClick xmlns:r="http://schemas.openxmlformats.org/officeDocument/2006/relationships" r:id="rId3"/>
          <a:extLst>
            <a:ext uri="{FF2B5EF4-FFF2-40B4-BE49-F238E27FC236}">
              <a16:creationId xmlns:a16="http://schemas.microsoft.com/office/drawing/2014/main" id="{00000000-0008-0000-0400-000008000000}"/>
            </a:ext>
          </a:extLst>
        </xdr:cNvPr>
        <xdr:cNvGrpSpPr/>
      </xdr:nvGrpSpPr>
      <xdr:grpSpPr>
        <a:xfrm>
          <a:off x="238125" y="0"/>
          <a:ext cx="6810375" cy="625261"/>
          <a:chOff x="285750" y="200025"/>
          <a:chExt cx="6810375" cy="625261"/>
        </a:xfrm>
      </xdr:grpSpPr>
      <xdr:pic>
        <xdr:nvPicPr>
          <xdr:cNvPr id="9" name="Imagen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0400-00000A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60.xml><?xml version="1.0" encoding="utf-8"?>
<xdr:wsDr xmlns:xdr="http://schemas.openxmlformats.org/drawingml/2006/spreadsheetDrawing" xmlns:a="http://schemas.openxmlformats.org/drawingml/2006/main">
  <xdr:twoCellAnchor>
    <xdr:from>
      <xdr:col>1</xdr:col>
      <xdr:colOff>0</xdr:colOff>
      <xdr:row>0</xdr:row>
      <xdr:rowOff>0</xdr:rowOff>
    </xdr:from>
    <xdr:to>
      <xdr:col>9</xdr:col>
      <xdr:colOff>753036</xdr:colOff>
      <xdr:row>3</xdr:row>
      <xdr:rowOff>39193</xdr:rowOff>
    </xdr:to>
    <xdr:grpSp>
      <xdr:nvGrpSpPr>
        <xdr:cNvPr id="10" name="9 Grupo">
          <a:hlinkClick xmlns:r="http://schemas.openxmlformats.org/officeDocument/2006/relationships" r:id="rId1"/>
          <a:extLst>
            <a:ext uri="{FF2B5EF4-FFF2-40B4-BE49-F238E27FC236}">
              <a16:creationId xmlns:a16="http://schemas.microsoft.com/office/drawing/2014/main" id="{00000000-0008-0000-3500-00000A000000}"/>
            </a:ext>
          </a:extLst>
        </xdr:cNvPr>
        <xdr:cNvGrpSpPr/>
      </xdr:nvGrpSpPr>
      <xdr:grpSpPr>
        <a:xfrm>
          <a:off x="235324" y="0"/>
          <a:ext cx="11768418" cy="621899"/>
          <a:chOff x="235324" y="0"/>
          <a:chExt cx="10827124" cy="621899"/>
        </a:xfrm>
      </xdr:grpSpPr>
      <xdr:pic>
        <xdr:nvPicPr>
          <xdr:cNvPr id="8" name="Imagen 8">
            <a:extLst>
              <a:ext uri="{FF2B5EF4-FFF2-40B4-BE49-F238E27FC236}">
                <a16:creationId xmlns:a16="http://schemas.microsoft.com/office/drawing/2014/main" id="{00000000-0008-0000-35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00000000-0008-0000-3500-000009000000}"/>
              </a:ext>
            </a:extLst>
          </xdr:cNvPr>
          <xdr:cNvSpPr/>
        </xdr:nvSpPr>
        <xdr:spPr>
          <a:xfrm flipH="1">
            <a:off x="10547977" y="14033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61.xml><?xml version="1.0" encoding="utf-8"?>
<xdr:wsDr xmlns:xdr="http://schemas.openxmlformats.org/drawingml/2006/spreadsheetDrawing" xmlns:a="http://schemas.openxmlformats.org/drawingml/2006/main">
  <xdr:twoCellAnchor>
    <xdr:from>
      <xdr:col>1</xdr:col>
      <xdr:colOff>0</xdr:colOff>
      <xdr:row>0</xdr:row>
      <xdr:rowOff>0</xdr:rowOff>
    </xdr:from>
    <xdr:to>
      <xdr:col>9</xdr:col>
      <xdr:colOff>753036</xdr:colOff>
      <xdr:row>3</xdr:row>
      <xdr:rowOff>39193</xdr:rowOff>
    </xdr:to>
    <xdr:grpSp>
      <xdr:nvGrpSpPr>
        <xdr:cNvPr id="10" name="9 Grupo">
          <a:hlinkClick xmlns:r="http://schemas.openxmlformats.org/officeDocument/2006/relationships" r:id="rId1"/>
          <a:extLst>
            <a:ext uri="{FF2B5EF4-FFF2-40B4-BE49-F238E27FC236}">
              <a16:creationId xmlns:a16="http://schemas.microsoft.com/office/drawing/2014/main" id="{00000000-0008-0000-3600-00000A000000}"/>
            </a:ext>
          </a:extLst>
        </xdr:cNvPr>
        <xdr:cNvGrpSpPr/>
      </xdr:nvGrpSpPr>
      <xdr:grpSpPr>
        <a:xfrm>
          <a:off x="235324" y="0"/>
          <a:ext cx="11768418" cy="621899"/>
          <a:chOff x="235324" y="0"/>
          <a:chExt cx="10827124" cy="621899"/>
        </a:xfrm>
      </xdr:grpSpPr>
      <xdr:pic>
        <xdr:nvPicPr>
          <xdr:cNvPr id="11" name="Imagen 8">
            <a:extLst>
              <a:ext uri="{FF2B5EF4-FFF2-40B4-BE49-F238E27FC236}">
                <a16:creationId xmlns:a16="http://schemas.microsoft.com/office/drawing/2014/main" id="{00000000-0008-0000-3600-00000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8499" cy="621899"/>
          </a:xfrm>
          <a:prstGeom prst="rect">
            <a:avLst/>
          </a:prstGeom>
        </xdr:spPr>
      </xdr:pic>
      <xdr:sp macro="" textlink="">
        <xdr:nvSpPr>
          <xdr:cNvPr id="12" name="Flecha: a la derecha con bandas 9">
            <a:extLst>
              <a:ext uri="{FF2B5EF4-FFF2-40B4-BE49-F238E27FC236}">
                <a16:creationId xmlns:a16="http://schemas.microsoft.com/office/drawing/2014/main" id="{00000000-0008-0000-3600-00000C000000}"/>
              </a:ext>
            </a:extLst>
          </xdr:cNvPr>
          <xdr:cNvSpPr/>
        </xdr:nvSpPr>
        <xdr:spPr>
          <a:xfrm flipH="1">
            <a:off x="10547977" y="14033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62.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9</xdr:col>
      <xdr:colOff>859491</xdr:colOff>
      <xdr:row>21</xdr:row>
      <xdr:rowOff>56029</xdr:rowOff>
    </xdr:to>
    <xdr:graphicFrame macro="">
      <xdr:nvGraphicFramePr>
        <xdr:cNvPr id="7" name="Gráfico 6">
          <a:extLst>
            <a:ext uri="{FF2B5EF4-FFF2-40B4-BE49-F238E27FC236}">
              <a16:creationId xmlns:a16="http://schemas.microsoft.com/office/drawing/2014/main" id="{00000000-0008-0000-37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9</xdr:col>
      <xdr:colOff>880223</xdr:colOff>
      <xdr:row>3</xdr:row>
      <xdr:rowOff>31349</xdr:rowOff>
    </xdr:to>
    <xdr:grpSp>
      <xdr:nvGrpSpPr>
        <xdr:cNvPr id="11" name="10 Grupo">
          <a:hlinkClick xmlns:r="http://schemas.openxmlformats.org/officeDocument/2006/relationships" r:id="rId2"/>
          <a:extLst>
            <a:ext uri="{FF2B5EF4-FFF2-40B4-BE49-F238E27FC236}">
              <a16:creationId xmlns:a16="http://schemas.microsoft.com/office/drawing/2014/main" id="{00000000-0008-0000-3700-00000B000000}"/>
            </a:ext>
          </a:extLst>
        </xdr:cNvPr>
        <xdr:cNvGrpSpPr/>
      </xdr:nvGrpSpPr>
      <xdr:grpSpPr>
        <a:xfrm>
          <a:off x="238125" y="0"/>
          <a:ext cx="8881223" cy="621899"/>
          <a:chOff x="238125" y="0"/>
          <a:chExt cx="8881223" cy="621899"/>
        </a:xfrm>
      </xdr:grpSpPr>
      <xdr:pic>
        <xdr:nvPicPr>
          <xdr:cNvPr id="12" name="Imagen 8">
            <a:extLst>
              <a:ext uri="{FF2B5EF4-FFF2-40B4-BE49-F238E27FC236}">
                <a16:creationId xmlns:a16="http://schemas.microsoft.com/office/drawing/2014/main" id="{00000000-0008-0000-37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3" name="Flecha: a la derecha con bandas 9">
            <a:extLst>
              <a:ext uri="{FF2B5EF4-FFF2-40B4-BE49-F238E27FC236}">
                <a16:creationId xmlns:a16="http://schemas.microsoft.com/office/drawing/2014/main" id="{00000000-0008-0000-3700-00000D000000}"/>
              </a:ext>
            </a:extLst>
          </xdr:cNvPr>
          <xdr:cNvSpPr/>
        </xdr:nvSpPr>
        <xdr:spPr>
          <a:xfrm flipH="1">
            <a:off x="8604877" y="149857"/>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63.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9</xdr:col>
      <xdr:colOff>859491</xdr:colOff>
      <xdr:row>21</xdr:row>
      <xdr:rowOff>56029</xdr:rowOff>
    </xdr:to>
    <xdr:graphicFrame macro="">
      <xdr:nvGraphicFramePr>
        <xdr:cNvPr id="7" name="Gráfico 6">
          <a:extLst>
            <a:ext uri="{FF2B5EF4-FFF2-40B4-BE49-F238E27FC236}">
              <a16:creationId xmlns:a16="http://schemas.microsoft.com/office/drawing/2014/main" id="{00000000-0008-0000-3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9</xdr:col>
      <xdr:colOff>880223</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3800-000008000000}"/>
            </a:ext>
          </a:extLst>
        </xdr:cNvPr>
        <xdr:cNvGrpSpPr/>
      </xdr:nvGrpSpPr>
      <xdr:grpSpPr>
        <a:xfrm>
          <a:off x="238125" y="0"/>
          <a:ext cx="8881223" cy="621899"/>
          <a:chOff x="238125" y="0"/>
          <a:chExt cx="8881223" cy="621899"/>
        </a:xfrm>
      </xdr:grpSpPr>
      <xdr:pic>
        <xdr:nvPicPr>
          <xdr:cNvPr id="9" name="Imagen 8">
            <a:extLst>
              <a:ext uri="{FF2B5EF4-FFF2-40B4-BE49-F238E27FC236}">
                <a16:creationId xmlns:a16="http://schemas.microsoft.com/office/drawing/2014/main" id="{00000000-0008-0000-38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3800-00000A000000}"/>
              </a:ext>
            </a:extLst>
          </xdr:cNvPr>
          <xdr:cNvSpPr/>
        </xdr:nvSpPr>
        <xdr:spPr>
          <a:xfrm flipH="1">
            <a:off x="8604877" y="149857"/>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64.xml><?xml version="1.0" encoding="utf-8"?>
<xdr:wsDr xmlns:xdr="http://schemas.openxmlformats.org/drawingml/2006/spreadsheetDrawing" xmlns:a="http://schemas.openxmlformats.org/drawingml/2006/main">
  <xdr:twoCellAnchor>
    <xdr:from>
      <xdr:col>1</xdr:col>
      <xdr:colOff>0</xdr:colOff>
      <xdr:row>0</xdr:row>
      <xdr:rowOff>0</xdr:rowOff>
    </xdr:from>
    <xdr:to>
      <xdr:col>11</xdr:col>
      <xdr:colOff>689724</xdr:colOff>
      <xdr:row>3</xdr:row>
      <xdr:rowOff>39193</xdr:rowOff>
    </xdr:to>
    <xdr:grpSp>
      <xdr:nvGrpSpPr>
        <xdr:cNvPr id="10" name="9 Grupo">
          <a:hlinkClick xmlns:r="http://schemas.openxmlformats.org/officeDocument/2006/relationships" r:id="rId1"/>
          <a:extLst>
            <a:ext uri="{FF2B5EF4-FFF2-40B4-BE49-F238E27FC236}">
              <a16:creationId xmlns:a16="http://schemas.microsoft.com/office/drawing/2014/main" id="{00000000-0008-0000-3900-00000A000000}"/>
            </a:ext>
          </a:extLst>
        </xdr:cNvPr>
        <xdr:cNvGrpSpPr/>
      </xdr:nvGrpSpPr>
      <xdr:grpSpPr>
        <a:xfrm>
          <a:off x="238125" y="0"/>
          <a:ext cx="14810537" cy="622599"/>
          <a:chOff x="235324" y="0"/>
          <a:chExt cx="14809135" cy="621899"/>
        </a:xfrm>
      </xdr:grpSpPr>
      <xdr:pic>
        <xdr:nvPicPr>
          <xdr:cNvPr id="8" name="Imagen 8">
            <a:extLst>
              <a:ext uri="{FF2B5EF4-FFF2-40B4-BE49-F238E27FC236}">
                <a16:creationId xmlns:a16="http://schemas.microsoft.com/office/drawing/2014/main" id="{00000000-0008-0000-39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00000000-0008-0000-3900-000009000000}"/>
              </a:ext>
            </a:extLst>
          </xdr:cNvPr>
          <xdr:cNvSpPr/>
        </xdr:nvSpPr>
        <xdr:spPr>
          <a:xfrm flipH="1">
            <a:off x="14529988" y="161063"/>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65.xml><?xml version="1.0" encoding="utf-8"?>
<xdr:wsDr xmlns:xdr="http://schemas.openxmlformats.org/drawingml/2006/spreadsheetDrawing" xmlns:a="http://schemas.openxmlformats.org/drawingml/2006/main">
  <xdr:twoCellAnchor>
    <xdr:from>
      <xdr:col>1</xdr:col>
      <xdr:colOff>0</xdr:colOff>
      <xdr:row>0</xdr:row>
      <xdr:rowOff>0</xdr:rowOff>
    </xdr:from>
    <xdr:to>
      <xdr:col>11</xdr:col>
      <xdr:colOff>689724</xdr:colOff>
      <xdr:row>3</xdr:row>
      <xdr:rowOff>39193</xdr:rowOff>
    </xdr:to>
    <xdr:grpSp>
      <xdr:nvGrpSpPr>
        <xdr:cNvPr id="7" name="6 Grupo">
          <a:hlinkClick xmlns:r="http://schemas.openxmlformats.org/officeDocument/2006/relationships" r:id="rId1"/>
          <a:extLst>
            <a:ext uri="{FF2B5EF4-FFF2-40B4-BE49-F238E27FC236}">
              <a16:creationId xmlns:a16="http://schemas.microsoft.com/office/drawing/2014/main" id="{00000000-0008-0000-3A00-000007000000}"/>
            </a:ext>
          </a:extLst>
        </xdr:cNvPr>
        <xdr:cNvGrpSpPr/>
      </xdr:nvGrpSpPr>
      <xdr:grpSpPr>
        <a:xfrm>
          <a:off x="238125" y="0"/>
          <a:ext cx="14810537" cy="622599"/>
          <a:chOff x="235324" y="0"/>
          <a:chExt cx="14809135" cy="621899"/>
        </a:xfrm>
      </xdr:grpSpPr>
      <xdr:pic>
        <xdr:nvPicPr>
          <xdr:cNvPr id="8" name="Imagen 8">
            <a:extLst>
              <a:ext uri="{FF2B5EF4-FFF2-40B4-BE49-F238E27FC236}">
                <a16:creationId xmlns:a16="http://schemas.microsoft.com/office/drawing/2014/main" id="{00000000-0008-0000-3A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00000000-0008-0000-3A00-000009000000}"/>
              </a:ext>
            </a:extLst>
          </xdr:cNvPr>
          <xdr:cNvSpPr/>
        </xdr:nvSpPr>
        <xdr:spPr>
          <a:xfrm flipH="1">
            <a:off x="14529988" y="161063"/>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66.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11</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3B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11</xdr:col>
      <xdr:colOff>870698</xdr:colOff>
      <xdr:row>3</xdr:row>
      <xdr:rowOff>31349</xdr:rowOff>
    </xdr:to>
    <xdr:grpSp>
      <xdr:nvGrpSpPr>
        <xdr:cNvPr id="2" name="1 Grupo">
          <a:hlinkClick xmlns:r="http://schemas.openxmlformats.org/officeDocument/2006/relationships" r:id="rId2"/>
          <a:extLst>
            <a:ext uri="{FF2B5EF4-FFF2-40B4-BE49-F238E27FC236}">
              <a16:creationId xmlns:a16="http://schemas.microsoft.com/office/drawing/2014/main" id="{00000000-0008-0000-3B00-000002000000}"/>
            </a:ext>
          </a:extLst>
        </xdr:cNvPr>
        <xdr:cNvGrpSpPr/>
      </xdr:nvGrpSpPr>
      <xdr:grpSpPr>
        <a:xfrm>
          <a:off x="238125" y="0"/>
          <a:ext cx="10871948" cy="621899"/>
          <a:chOff x="238125" y="0"/>
          <a:chExt cx="10871948" cy="621899"/>
        </a:xfrm>
      </xdr:grpSpPr>
      <xdr:pic>
        <xdr:nvPicPr>
          <xdr:cNvPr id="13" name="Imagen 8">
            <a:extLst>
              <a:ext uri="{FF2B5EF4-FFF2-40B4-BE49-F238E27FC236}">
                <a16:creationId xmlns:a16="http://schemas.microsoft.com/office/drawing/2014/main" id="{00000000-0008-0000-3B00-00000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4" name="Flecha: a la derecha con bandas 9">
            <a:extLst>
              <a:ext uri="{FF2B5EF4-FFF2-40B4-BE49-F238E27FC236}">
                <a16:creationId xmlns:a16="http://schemas.microsoft.com/office/drawing/2014/main" id="{00000000-0008-0000-3B00-00000E000000}"/>
              </a:ext>
            </a:extLst>
          </xdr:cNvPr>
          <xdr:cNvSpPr/>
        </xdr:nvSpPr>
        <xdr:spPr>
          <a:xfrm flipH="1">
            <a:off x="10595602"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67.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11</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3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11</xdr:col>
      <xdr:colOff>870698</xdr:colOff>
      <xdr:row>3</xdr:row>
      <xdr:rowOff>31349</xdr:rowOff>
    </xdr:to>
    <xdr:grpSp>
      <xdr:nvGrpSpPr>
        <xdr:cNvPr id="11" name="10 Grupo">
          <a:hlinkClick xmlns:r="http://schemas.openxmlformats.org/officeDocument/2006/relationships" r:id="rId2"/>
          <a:extLst>
            <a:ext uri="{FF2B5EF4-FFF2-40B4-BE49-F238E27FC236}">
              <a16:creationId xmlns:a16="http://schemas.microsoft.com/office/drawing/2014/main" id="{00000000-0008-0000-3C00-00000B000000}"/>
            </a:ext>
          </a:extLst>
        </xdr:cNvPr>
        <xdr:cNvGrpSpPr/>
      </xdr:nvGrpSpPr>
      <xdr:grpSpPr>
        <a:xfrm>
          <a:off x="238125" y="0"/>
          <a:ext cx="10871948" cy="621899"/>
          <a:chOff x="238125" y="0"/>
          <a:chExt cx="10871948" cy="621899"/>
        </a:xfrm>
      </xdr:grpSpPr>
      <xdr:pic>
        <xdr:nvPicPr>
          <xdr:cNvPr id="12" name="Imagen 8">
            <a:extLst>
              <a:ext uri="{FF2B5EF4-FFF2-40B4-BE49-F238E27FC236}">
                <a16:creationId xmlns:a16="http://schemas.microsoft.com/office/drawing/2014/main" id="{00000000-0008-0000-3C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3" name="Flecha: a la derecha con bandas 9">
            <a:extLst>
              <a:ext uri="{FF2B5EF4-FFF2-40B4-BE49-F238E27FC236}">
                <a16:creationId xmlns:a16="http://schemas.microsoft.com/office/drawing/2014/main" id="{00000000-0008-0000-3C00-00000D000000}"/>
              </a:ext>
            </a:extLst>
          </xdr:cNvPr>
          <xdr:cNvSpPr/>
        </xdr:nvSpPr>
        <xdr:spPr>
          <a:xfrm flipH="1">
            <a:off x="10595602"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68.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835399</xdr:colOff>
      <xdr:row>3</xdr:row>
      <xdr:rowOff>27987</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3D00-000004000000}"/>
            </a:ext>
          </a:extLst>
        </xdr:cNvPr>
        <xdr:cNvGrpSpPr/>
      </xdr:nvGrpSpPr>
      <xdr:grpSpPr>
        <a:xfrm>
          <a:off x="268941" y="0"/>
          <a:ext cx="9609605" cy="621899"/>
          <a:chOff x="268941" y="0"/>
          <a:chExt cx="9609605" cy="621899"/>
        </a:xfrm>
      </xdr:grpSpPr>
      <xdr:pic>
        <xdr:nvPicPr>
          <xdr:cNvPr id="11" name="Imagen 8">
            <a:extLst>
              <a:ext uri="{FF2B5EF4-FFF2-40B4-BE49-F238E27FC236}">
                <a16:creationId xmlns:a16="http://schemas.microsoft.com/office/drawing/2014/main" id="{00000000-0008-0000-3D00-00000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8941" y="0"/>
            <a:ext cx="2448499" cy="621899"/>
          </a:xfrm>
          <a:prstGeom prst="rect">
            <a:avLst/>
          </a:prstGeom>
        </xdr:spPr>
      </xdr:pic>
      <xdr:sp macro="" textlink="">
        <xdr:nvSpPr>
          <xdr:cNvPr id="12" name="Flecha: a la derecha con bandas 9">
            <a:extLst>
              <a:ext uri="{FF2B5EF4-FFF2-40B4-BE49-F238E27FC236}">
                <a16:creationId xmlns:a16="http://schemas.microsoft.com/office/drawing/2014/main" id="{00000000-0008-0000-3D00-00000C000000}"/>
              </a:ext>
            </a:extLst>
          </xdr:cNvPr>
          <xdr:cNvSpPr/>
        </xdr:nvSpPr>
        <xdr:spPr>
          <a:xfrm flipH="1">
            <a:off x="9364075" y="138651"/>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69.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11</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3E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11</xdr:col>
      <xdr:colOff>870698</xdr:colOff>
      <xdr:row>3</xdr:row>
      <xdr:rowOff>31349</xdr:rowOff>
    </xdr:to>
    <xdr:grpSp>
      <xdr:nvGrpSpPr>
        <xdr:cNvPr id="11" name="10 Grupo">
          <a:hlinkClick xmlns:r="http://schemas.openxmlformats.org/officeDocument/2006/relationships" r:id="rId2"/>
          <a:extLst>
            <a:ext uri="{FF2B5EF4-FFF2-40B4-BE49-F238E27FC236}">
              <a16:creationId xmlns:a16="http://schemas.microsoft.com/office/drawing/2014/main" id="{00000000-0008-0000-3E00-00000B000000}"/>
            </a:ext>
          </a:extLst>
        </xdr:cNvPr>
        <xdr:cNvGrpSpPr/>
      </xdr:nvGrpSpPr>
      <xdr:grpSpPr>
        <a:xfrm>
          <a:off x="238125" y="0"/>
          <a:ext cx="10871948" cy="621899"/>
          <a:chOff x="238125" y="0"/>
          <a:chExt cx="10871948" cy="621899"/>
        </a:xfrm>
      </xdr:grpSpPr>
      <xdr:pic>
        <xdr:nvPicPr>
          <xdr:cNvPr id="12" name="Imagen 8">
            <a:extLst>
              <a:ext uri="{FF2B5EF4-FFF2-40B4-BE49-F238E27FC236}">
                <a16:creationId xmlns:a16="http://schemas.microsoft.com/office/drawing/2014/main" id="{00000000-0008-0000-3E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3" name="Flecha: a la derecha con bandas 9">
            <a:extLst>
              <a:ext uri="{FF2B5EF4-FFF2-40B4-BE49-F238E27FC236}">
                <a16:creationId xmlns:a16="http://schemas.microsoft.com/office/drawing/2014/main" id="{00000000-0008-0000-3E00-00000D000000}"/>
              </a:ext>
            </a:extLst>
          </xdr:cNvPr>
          <xdr:cNvSpPr/>
        </xdr:nvSpPr>
        <xdr:spPr>
          <a:xfrm flipH="1">
            <a:off x="10595602"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809625</xdr:colOff>
      <xdr:row>3</xdr:row>
      <xdr:rowOff>34711</xdr:rowOff>
    </xdr:to>
    <xdr:grpSp>
      <xdr:nvGrpSpPr>
        <xdr:cNvPr id="14" name="Grupo 13">
          <a:hlinkClick xmlns:r="http://schemas.openxmlformats.org/officeDocument/2006/relationships" r:id="rId1"/>
          <a:extLst>
            <a:ext uri="{FF2B5EF4-FFF2-40B4-BE49-F238E27FC236}">
              <a16:creationId xmlns:a16="http://schemas.microsoft.com/office/drawing/2014/main" id="{00000000-0008-0000-0500-00000E000000}"/>
            </a:ext>
          </a:extLst>
        </xdr:cNvPr>
        <xdr:cNvGrpSpPr/>
      </xdr:nvGrpSpPr>
      <xdr:grpSpPr>
        <a:xfrm>
          <a:off x="238125" y="0"/>
          <a:ext cx="6810375" cy="625261"/>
          <a:chOff x="285750" y="200025"/>
          <a:chExt cx="6810375" cy="625261"/>
        </a:xfrm>
      </xdr:grpSpPr>
      <xdr:pic>
        <xdr:nvPicPr>
          <xdr:cNvPr id="15" name="Imagen 14">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16" name="Flecha: a la derecha con bandas 15">
            <a:extLst>
              <a:ext uri="{FF2B5EF4-FFF2-40B4-BE49-F238E27FC236}">
                <a16:creationId xmlns:a16="http://schemas.microsoft.com/office/drawing/2014/main" id="{00000000-0008-0000-0500-000010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70.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837080</xdr:colOff>
      <xdr:row>3</xdr:row>
      <xdr:rowOff>31349</xdr:rowOff>
    </xdr:to>
    <xdr:grpSp>
      <xdr:nvGrpSpPr>
        <xdr:cNvPr id="7" name="6 Grupo">
          <a:hlinkClick xmlns:r="http://schemas.openxmlformats.org/officeDocument/2006/relationships" r:id="rId1"/>
          <a:extLst>
            <a:ext uri="{FF2B5EF4-FFF2-40B4-BE49-F238E27FC236}">
              <a16:creationId xmlns:a16="http://schemas.microsoft.com/office/drawing/2014/main" id="{00000000-0008-0000-3F00-000007000000}"/>
            </a:ext>
          </a:extLst>
        </xdr:cNvPr>
        <xdr:cNvGrpSpPr/>
      </xdr:nvGrpSpPr>
      <xdr:grpSpPr>
        <a:xfrm>
          <a:off x="333375" y="0"/>
          <a:ext cx="9609605" cy="621899"/>
          <a:chOff x="268941" y="0"/>
          <a:chExt cx="9609605" cy="621899"/>
        </a:xfrm>
      </xdr:grpSpPr>
      <xdr:pic>
        <xdr:nvPicPr>
          <xdr:cNvPr id="8" name="Imagen 8">
            <a:extLst>
              <a:ext uri="{FF2B5EF4-FFF2-40B4-BE49-F238E27FC236}">
                <a16:creationId xmlns:a16="http://schemas.microsoft.com/office/drawing/2014/main" id="{00000000-0008-0000-3F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8941"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00000000-0008-0000-3F00-000009000000}"/>
              </a:ext>
            </a:extLst>
          </xdr:cNvPr>
          <xdr:cNvSpPr/>
        </xdr:nvSpPr>
        <xdr:spPr>
          <a:xfrm flipH="1">
            <a:off x="9364075" y="138651"/>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71.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11</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4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11</xdr:col>
      <xdr:colOff>870698</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4000-000008000000}"/>
            </a:ext>
          </a:extLst>
        </xdr:cNvPr>
        <xdr:cNvGrpSpPr/>
      </xdr:nvGrpSpPr>
      <xdr:grpSpPr>
        <a:xfrm>
          <a:off x="238125" y="0"/>
          <a:ext cx="10871948" cy="621899"/>
          <a:chOff x="238125" y="0"/>
          <a:chExt cx="10871948" cy="621899"/>
        </a:xfrm>
      </xdr:grpSpPr>
      <xdr:pic>
        <xdr:nvPicPr>
          <xdr:cNvPr id="9" name="Imagen 8">
            <a:extLst>
              <a:ext uri="{FF2B5EF4-FFF2-40B4-BE49-F238E27FC236}">
                <a16:creationId xmlns:a16="http://schemas.microsoft.com/office/drawing/2014/main" id="{00000000-0008-0000-40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4000-00000A000000}"/>
              </a:ext>
            </a:extLst>
          </xdr:cNvPr>
          <xdr:cNvSpPr/>
        </xdr:nvSpPr>
        <xdr:spPr>
          <a:xfrm flipH="1">
            <a:off x="10595602"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72.xml><?xml version="1.0" encoding="utf-8"?>
<xdr:wsDr xmlns:xdr="http://schemas.openxmlformats.org/drawingml/2006/spreadsheetDrawing" xmlns:a="http://schemas.openxmlformats.org/drawingml/2006/main">
  <xdr:twoCellAnchor>
    <xdr:from>
      <xdr:col>1</xdr:col>
      <xdr:colOff>0</xdr:colOff>
      <xdr:row>0</xdr:row>
      <xdr:rowOff>0</xdr:rowOff>
    </xdr:from>
    <xdr:to>
      <xdr:col>16</xdr:col>
      <xdr:colOff>707412</xdr:colOff>
      <xdr:row>3</xdr:row>
      <xdr:rowOff>36792</xdr:rowOff>
    </xdr:to>
    <xdr:grpSp>
      <xdr:nvGrpSpPr>
        <xdr:cNvPr id="10" name="9 Grupo">
          <a:hlinkClick xmlns:r="http://schemas.openxmlformats.org/officeDocument/2006/relationships" r:id="rId1"/>
          <a:extLst>
            <a:ext uri="{FF2B5EF4-FFF2-40B4-BE49-F238E27FC236}">
              <a16:creationId xmlns:a16="http://schemas.microsoft.com/office/drawing/2014/main" id="{00000000-0008-0000-4100-00000A000000}"/>
            </a:ext>
          </a:extLst>
        </xdr:cNvPr>
        <xdr:cNvGrpSpPr/>
      </xdr:nvGrpSpPr>
      <xdr:grpSpPr>
        <a:xfrm>
          <a:off x="244929" y="0"/>
          <a:ext cx="18532769" cy="621899"/>
          <a:chOff x="244929" y="0"/>
          <a:chExt cx="18532769" cy="621899"/>
        </a:xfrm>
      </xdr:grpSpPr>
      <xdr:pic>
        <xdr:nvPicPr>
          <xdr:cNvPr id="8" name="Imagen 8">
            <a:extLst>
              <a:ext uri="{FF2B5EF4-FFF2-40B4-BE49-F238E27FC236}">
                <a16:creationId xmlns:a16="http://schemas.microsoft.com/office/drawing/2014/main" id="{00000000-0008-0000-41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00000000-0008-0000-4100-000009000000}"/>
              </a:ext>
            </a:extLst>
          </xdr:cNvPr>
          <xdr:cNvSpPr/>
        </xdr:nvSpPr>
        <xdr:spPr>
          <a:xfrm flipH="1">
            <a:off x="18263227" y="145775"/>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0</xdr:row>
      <xdr:rowOff>0</xdr:rowOff>
    </xdr:from>
    <xdr:to>
      <xdr:col>16</xdr:col>
      <xdr:colOff>707412</xdr:colOff>
      <xdr:row>3</xdr:row>
      <xdr:rowOff>36792</xdr:rowOff>
    </xdr:to>
    <xdr:grpSp>
      <xdr:nvGrpSpPr>
        <xdr:cNvPr id="7" name="6 Grupo">
          <a:hlinkClick xmlns:r="http://schemas.openxmlformats.org/officeDocument/2006/relationships" r:id="rId1"/>
          <a:extLst>
            <a:ext uri="{FF2B5EF4-FFF2-40B4-BE49-F238E27FC236}">
              <a16:creationId xmlns:a16="http://schemas.microsoft.com/office/drawing/2014/main" id="{00000000-0008-0000-4200-000007000000}"/>
            </a:ext>
          </a:extLst>
        </xdr:cNvPr>
        <xdr:cNvGrpSpPr/>
      </xdr:nvGrpSpPr>
      <xdr:grpSpPr>
        <a:xfrm>
          <a:off x="241300" y="0"/>
          <a:ext cx="18639812" cy="633692"/>
          <a:chOff x="244929" y="0"/>
          <a:chExt cx="18532769" cy="621899"/>
        </a:xfrm>
      </xdr:grpSpPr>
      <xdr:pic>
        <xdr:nvPicPr>
          <xdr:cNvPr id="8" name="Imagen 8">
            <a:extLst>
              <a:ext uri="{FF2B5EF4-FFF2-40B4-BE49-F238E27FC236}">
                <a16:creationId xmlns:a16="http://schemas.microsoft.com/office/drawing/2014/main" id="{00000000-0008-0000-42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929"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00000000-0008-0000-4200-000009000000}"/>
              </a:ext>
            </a:extLst>
          </xdr:cNvPr>
          <xdr:cNvSpPr/>
        </xdr:nvSpPr>
        <xdr:spPr>
          <a:xfrm flipH="1">
            <a:off x="18263227" y="145775"/>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74.xml><?xml version="1.0" encoding="utf-8"?>
<xdr:wsDr xmlns:xdr="http://schemas.openxmlformats.org/drawingml/2006/spreadsheetDrawing" xmlns:a="http://schemas.openxmlformats.org/drawingml/2006/main">
  <xdr:twoCellAnchor>
    <xdr:from>
      <xdr:col>1</xdr:col>
      <xdr:colOff>0</xdr:colOff>
      <xdr:row>0</xdr:row>
      <xdr:rowOff>0</xdr:rowOff>
    </xdr:from>
    <xdr:to>
      <xdr:col>15</xdr:col>
      <xdr:colOff>663390</xdr:colOff>
      <xdr:row>3</xdr:row>
      <xdr:rowOff>27987</xdr:rowOff>
    </xdr:to>
    <xdr:grpSp>
      <xdr:nvGrpSpPr>
        <xdr:cNvPr id="10" name="9 Grupo">
          <a:hlinkClick xmlns:r="http://schemas.openxmlformats.org/officeDocument/2006/relationships" r:id="rId1"/>
          <a:extLst>
            <a:ext uri="{FF2B5EF4-FFF2-40B4-BE49-F238E27FC236}">
              <a16:creationId xmlns:a16="http://schemas.microsoft.com/office/drawing/2014/main" id="{00000000-0008-0000-4300-00000A000000}"/>
            </a:ext>
          </a:extLst>
        </xdr:cNvPr>
        <xdr:cNvGrpSpPr/>
      </xdr:nvGrpSpPr>
      <xdr:grpSpPr>
        <a:xfrm>
          <a:off x="235324" y="0"/>
          <a:ext cx="10737478" cy="621899"/>
          <a:chOff x="235324" y="0"/>
          <a:chExt cx="10692654" cy="621899"/>
        </a:xfrm>
      </xdr:grpSpPr>
      <xdr:pic>
        <xdr:nvPicPr>
          <xdr:cNvPr id="8" name="Imagen 8">
            <a:extLst>
              <a:ext uri="{FF2B5EF4-FFF2-40B4-BE49-F238E27FC236}">
                <a16:creationId xmlns:a16="http://schemas.microsoft.com/office/drawing/2014/main" id="{00000000-0008-0000-43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00000000-0008-0000-4300-000009000000}"/>
              </a:ext>
            </a:extLst>
          </xdr:cNvPr>
          <xdr:cNvSpPr/>
        </xdr:nvSpPr>
        <xdr:spPr>
          <a:xfrm flipH="1">
            <a:off x="10413507"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75.xml><?xml version="1.0" encoding="utf-8"?>
<xdr:wsDr xmlns:xdr="http://schemas.openxmlformats.org/drawingml/2006/spreadsheetDrawing" xmlns:a="http://schemas.openxmlformats.org/drawingml/2006/main">
  <xdr:twoCellAnchor>
    <xdr:from>
      <xdr:col>1</xdr:col>
      <xdr:colOff>0</xdr:colOff>
      <xdr:row>0</xdr:row>
      <xdr:rowOff>0</xdr:rowOff>
    </xdr:from>
    <xdr:to>
      <xdr:col>15</xdr:col>
      <xdr:colOff>596154</xdr:colOff>
      <xdr:row>3</xdr:row>
      <xdr:rowOff>27987</xdr:rowOff>
    </xdr:to>
    <xdr:grpSp>
      <xdr:nvGrpSpPr>
        <xdr:cNvPr id="7" name="6 Grupo">
          <a:hlinkClick xmlns:r="http://schemas.openxmlformats.org/officeDocument/2006/relationships" r:id="rId1"/>
          <a:extLst>
            <a:ext uri="{FF2B5EF4-FFF2-40B4-BE49-F238E27FC236}">
              <a16:creationId xmlns:a16="http://schemas.microsoft.com/office/drawing/2014/main" id="{00000000-0008-0000-4400-000007000000}"/>
            </a:ext>
          </a:extLst>
        </xdr:cNvPr>
        <xdr:cNvGrpSpPr/>
      </xdr:nvGrpSpPr>
      <xdr:grpSpPr>
        <a:xfrm>
          <a:off x="235324" y="0"/>
          <a:ext cx="10737477" cy="621899"/>
          <a:chOff x="235324" y="0"/>
          <a:chExt cx="10692654" cy="621899"/>
        </a:xfrm>
      </xdr:grpSpPr>
      <xdr:pic>
        <xdr:nvPicPr>
          <xdr:cNvPr id="8" name="Imagen 8">
            <a:extLst>
              <a:ext uri="{FF2B5EF4-FFF2-40B4-BE49-F238E27FC236}">
                <a16:creationId xmlns:a16="http://schemas.microsoft.com/office/drawing/2014/main" id="{00000000-0008-0000-44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00000000-0008-0000-4400-000009000000}"/>
              </a:ext>
            </a:extLst>
          </xdr:cNvPr>
          <xdr:cNvSpPr/>
        </xdr:nvSpPr>
        <xdr:spPr>
          <a:xfrm flipH="1">
            <a:off x="10413507"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76.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4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777129</xdr:colOff>
      <xdr:row>3</xdr:row>
      <xdr:rowOff>31349</xdr:rowOff>
    </xdr:to>
    <xdr:grpSp>
      <xdr:nvGrpSpPr>
        <xdr:cNvPr id="2" name="1 Grupo">
          <a:hlinkClick xmlns:r="http://schemas.openxmlformats.org/officeDocument/2006/relationships" r:id="rId2"/>
          <a:extLst>
            <a:ext uri="{FF2B5EF4-FFF2-40B4-BE49-F238E27FC236}">
              <a16:creationId xmlns:a16="http://schemas.microsoft.com/office/drawing/2014/main" id="{00000000-0008-0000-4500-000002000000}"/>
            </a:ext>
          </a:extLst>
        </xdr:cNvPr>
        <xdr:cNvGrpSpPr/>
      </xdr:nvGrpSpPr>
      <xdr:grpSpPr>
        <a:xfrm>
          <a:off x="238125" y="0"/>
          <a:ext cx="11778504" cy="621899"/>
          <a:chOff x="238125" y="0"/>
          <a:chExt cx="11778504" cy="621899"/>
        </a:xfrm>
      </xdr:grpSpPr>
      <xdr:pic>
        <xdr:nvPicPr>
          <xdr:cNvPr id="10" name="Imagen 8">
            <a:extLst>
              <a:ext uri="{FF2B5EF4-FFF2-40B4-BE49-F238E27FC236}">
                <a16:creationId xmlns:a16="http://schemas.microsoft.com/office/drawing/2014/main" id="{00000000-0008-0000-4500-00000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1" name="Flecha: a la derecha con bandas 9">
            <a:extLst>
              <a:ext uri="{FF2B5EF4-FFF2-40B4-BE49-F238E27FC236}">
                <a16:creationId xmlns:a16="http://schemas.microsoft.com/office/drawing/2014/main" id="{00000000-0008-0000-4500-00000B000000}"/>
              </a:ext>
            </a:extLst>
          </xdr:cNvPr>
          <xdr:cNvSpPr/>
        </xdr:nvSpPr>
        <xdr:spPr>
          <a:xfrm flipH="1">
            <a:off x="11502158" y="149857"/>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77.xml><?xml version="1.0" encoding="utf-8"?>
<xdr:wsDr xmlns:xdr="http://schemas.openxmlformats.org/drawingml/2006/spreadsheetDrawing" xmlns:a="http://schemas.openxmlformats.org/drawingml/2006/main">
  <xdr:twoCellAnchor>
    <xdr:from>
      <xdr:col>1</xdr:col>
      <xdr:colOff>0</xdr:colOff>
      <xdr:row>0</xdr:row>
      <xdr:rowOff>0</xdr:rowOff>
    </xdr:from>
    <xdr:to>
      <xdr:col>15</xdr:col>
      <xdr:colOff>640978</xdr:colOff>
      <xdr:row>3</xdr:row>
      <xdr:rowOff>27987</xdr:rowOff>
    </xdr:to>
    <xdr:grpSp>
      <xdr:nvGrpSpPr>
        <xdr:cNvPr id="13" name="12 Grupo">
          <a:hlinkClick xmlns:r="http://schemas.openxmlformats.org/officeDocument/2006/relationships" r:id="rId1"/>
          <a:extLst>
            <a:ext uri="{FF2B5EF4-FFF2-40B4-BE49-F238E27FC236}">
              <a16:creationId xmlns:a16="http://schemas.microsoft.com/office/drawing/2014/main" id="{00000000-0008-0000-4600-00000D000000}"/>
            </a:ext>
          </a:extLst>
        </xdr:cNvPr>
        <xdr:cNvGrpSpPr/>
      </xdr:nvGrpSpPr>
      <xdr:grpSpPr>
        <a:xfrm>
          <a:off x="238125" y="0"/>
          <a:ext cx="11344697" cy="623300"/>
          <a:chOff x="235324" y="0"/>
          <a:chExt cx="11353801" cy="621899"/>
        </a:xfrm>
      </xdr:grpSpPr>
      <xdr:pic>
        <xdr:nvPicPr>
          <xdr:cNvPr id="11" name="Imagen 8">
            <a:extLst>
              <a:ext uri="{FF2B5EF4-FFF2-40B4-BE49-F238E27FC236}">
                <a16:creationId xmlns:a16="http://schemas.microsoft.com/office/drawing/2014/main" id="{00000000-0008-0000-4600-00000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8499" cy="621899"/>
          </a:xfrm>
          <a:prstGeom prst="rect">
            <a:avLst/>
          </a:prstGeom>
        </xdr:spPr>
      </xdr:pic>
      <xdr:sp macro="" textlink="">
        <xdr:nvSpPr>
          <xdr:cNvPr id="12" name="Flecha: a la derecha con bandas 9">
            <a:extLst>
              <a:ext uri="{FF2B5EF4-FFF2-40B4-BE49-F238E27FC236}">
                <a16:creationId xmlns:a16="http://schemas.microsoft.com/office/drawing/2014/main" id="{00000000-0008-0000-4600-00000C000000}"/>
              </a:ext>
            </a:extLst>
          </xdr:cNvPr>
          <xdr:cNvSpPr/>
        </xdr:nvSpPr>
        <xdr:spPr>
          <a:xfrm flipH="1">
            <a:off x="11074654"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78.xml><?xml version="1.0" encoding="utf-8"?>
<xdr:wsDr xmlns:xdr="http://schemas.openxmlformats.org/drawingml/2006/spreadsheetDrawing" xmlns:a="http://schemas.openxmlformats.org/drawingml/2006/main">
  <xdr:twoCellAnchor>
    <xdr:from>
      <xdr:col>1</xdr:col>
      <xdr:colOff>0</xdr:colOff>
      <xdr:row>0</xdr:row>
      <xdr:rowOff>0</xdr:rowOff>
    </xdr:from>
    <xdr:to>
      <xdr:col>15</xdr:col>
      <xdr:colOff>618566</xdr:colOff>
      <xdr:row>3</xdr:row>
      <xdr:rowOff>27987</xdr:rowOff>
    </xdr:to>
    <xdr:grpSp>
      <xdr:nvGrpSpPr>
        <xdr:cNvPr id="7" name="6 Grupo">
          <a:hlinkClick xmlns:r="http://schemas.openxmlformats.org/officeDocument/2006/relationships" r:id="rId1"/>
          <a:extLst>
            <a:ext uri="{FF2B5EF4-FFF2-40B4-BE49-F238E27FC236}">
              <a16:creationId xmlns:a16="http://schemas.microsoft.com/office/drawing/2014/main" id="{00000000-0008-0000-4700-000007000000}"/>
            </a:ext>
          </a:extLst>
        </xdr:cNvPr>
        <xdr:cNvGrpSpPr/>
      </xdr:nvGrpSpPr>
      <xdr:grpSpPr>
        <a:xfrm>
          <a:off x="235324" y="0"/>
          <a:ext cx="12160624" cy="621899"/>
          <a:chOff x="235324" y="0"/>
          <a:chExt cx="11353801" cy="621899"/>
        </a:xfrm>
      </xdr:grpSpPr>
      <xdr:pic>
        <xdr:nvPicPr>
          <xdr:cNvPr id="8" name="Imagen 8">
            <a:extLst>
              <a:ext uri="{FF2B5EF4-FFF2-40B4-BE49-F238E27FC236}">
                <a16:creationId xmlns:a16="http://schemas.microsoft.com/office/drawing/2014/main" id="{00000000-0008-0000-47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00000000-0008-0000-4700-000009000000}"/>
              </a:ext>
            </a:extLst>
          </xdr:cNvPr>
          <xdr:cNvSpPr/>
        </xdr:nvSpPr>
        <xdr:spPr>
          <a:xfrm flipH="1">
            <a:off x="11074654"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79.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4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800101</xdr:colOff>
      <xdr:row>3</xdr:row>
      <xdr:rowOff>31349</xdr:rowOff>
    </xdr:to>
    <xdr:grpSp>
      <xdr:nvGrpSpPr>
        <xdr:cNvPr id="11" name="10 Grupo">
          <a:hlinkClick xmlns:r="http://schemas.openxmlformats.org/officeDocument/2006/relationships" r:id="rId2"/>
          <a:extLst>
            <a:ext uri="{FF2B5EF4-FFF2-40B4-BE49-F238E27FC236}">
              <a16:creationId xmlns:a16="http://schemas.microsoft.com/office/drawing/2014/main" id="{00000000-0008-0000-4800-00000B000000}"/>
            </a:ext>
          </a:extLst>
        </xdr:cNvPr>
        <xdr:cNvGrpSpPr/>
      </xdr:nvGrpSpPr>
      <xdr:grpSpPr>
        <a:xfrm>
          <a:off x="238125" y="0"/>
          <a:ext cx="11801476" cy="621899"/>
          <a:chOff x="238125" y="0"/>
          <a:chExt cx="11801476" cy="621899"/>
        </a:xfrm>
      </xdr:grpSpPr>
      <xdr:pic>
        <xdr:nvPicPr>
          <xdr:cNvPr id="9" name="Imagen 8">
            <a:extLst>
              <a:ext uri="{FF2B5EF4-FFF2-40B4-BE49-F238E27FC236}">
                <a16:creationId xmlns:a16="http://schemas.microsoft.com/office/drawing/2014/main" id="{00000000-0008-0000-48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4800-00000A000000}"/>
              </a:ext>
            </a:extLst>
          </xdr:cNvPr>
          <xdr:cNvSpPr/>
        </xdr:nvSpPr>
        <xdr:spPr>
          <a:xfrm flipH="1">
            <a:off x="11525130"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809625</xdr:colOff>
      <xdr:row>3</xdr:row>
      <xdr:rowOff>34711</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0600-000008000000}"/>
            </a:ext>
          </a:extLst>
        </xdr:cNvPr>
        <xdr:cNvGrpSpPr/>
      </xdr:nvGrpSpPr>
      <xdr:grpSpPr>
        <a:xfrm>
          <a:off x="238125" y="0"/>
          <a:ext cx="6810375" cy="625261"/>
          <a:chOff x="285750" y="200025"/>
          <a:chExt cx="6810375" cy="625261"/>
        </a:xfrm>
      </xdr:grpSpPr>
      <xdr:pic>
        <xdr:nvPicPr>
          <xdr:cNvPr id="9" name="Imagen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10" name="Flecha: a la derecha con bandas 9">
            <a:extLst>
              <a:ext uri="{FF2B5EF4-FFF2-40B4-BE49-F238E27FC236}">
                <a16:creationId xmlns:a16="http://schemas.microsoft.com/office/drawing/2014/main" id="{00000000-0008-0000-0600-00000A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80.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4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800101</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4900-000008000000}"/>
            </a:ext>
          </a:extLst>
        </xdr:cNvPr>
        <xdr:cNvGrpSpPr/>
      </xdr:nvGrpSpPr>
      <xdr:grpSpPr>
        <a:xfrm>
          <a:off x="238125" y="0"/>
          <a:ext cx="11801476" cy="621899"/>
          <a:chOff x="238125" y="0"/>
          <a:chExt cx="11801476" cy="621899"/>
        </a:xfrm>
      </xdr:grpSpPr>
      <xdr:pic>
        <xdr:nvPicPr>
          <xdr:cNvPr id="9" name="Imagen 8">
            <a:extLst>
              <a:ext uri="{FF2B5EF4-FFF2-40B4-BE49-F238E27FC236}">
                <a16:creationId xmlns:a16="http://schemas.microsoft.com/office/drawing/2014/main" id="{00000000-0008-0000-49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4900-00000A000000}"/>
              </a:ext>
            </a:extLst>
          </xdr:cNvPr>
          <xdr:cNvSpPr/>
        </xdr:nvSpPr>
        <xdr:spPr>
          <a:xfrm flipH="1">
            <a:off x="11525130"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81.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4A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800101</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4A00-000008000000}"/>
            </a:ext>
          </a:extLst>
        </xdr:cNvPr>
        <xdr:cNvGrpSpPr/>
      </xdr:nvGrpSpPr>
      <xdr:grpSpPr>
        <a:xfrm>
          <a:off x="238125" y="0"/>
          <a:ext cx="11801476" cy="621899"/>
          <a:chOff x="238125" y="0"/>
          <a:chExt cx="11801476" cy="621899"/>
        </a:xfrm>
      </xdr:grpSpPr>
      <xdr:pic>
        <xdr:nvPicPr>
          <xdr:cNvPr id="9" name="Imagen 8">
            <a:extLst>
              <a:ext uri="{FF2B5EF4-FFF2-40B4-BE49-F238E27FC236}">
                <a16:creationId xmlns:a16="http://schemas.microsoft.com/office/drawing/2014/main" id="{00000000-0008-0000-4A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4A00-00000A000000}"/>
              </a:ext>
            </a:extLst>
          </xdr:cNvPr>
          <xdr:cNvSpPr/>
        </xdr:nvSpPr>
        <xdr:spPr>
          <a:xfrm flipH="1">
            <a:off x="11525130"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82.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4B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800101</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4B00-000008000000}"/>
            </a:ext>
          </a:extLst>
        </xdr:cNvPr>
        <xdr:cNvGrpSpPr/>
      </xdr:nvGrpSpPr>
      <xdr:grpSpPr>
        <a:xfrm>
          <a:off x="238125" y="0"/>
          <a:ext cx="11801476" cy="621899"/>
          <a:chOff x="238125" y="0"/>
          <a:chExt cx="11801476" cy="621899"/>
        </a:xfrm>
      </xdr:grpSpPr>
      <xdr:pic>
        <xdr:nvPicPr>
          <xdr:cNvPr id="9" name="Imagen 8">
            <a:extLst>
              <a:ext uri="{FF2B5EF4-FFF2-40B4-BE49-F238E27FC236}">
                <a16:creationId xmlns:a16="http://schemas.microsoft.com/office/drawing/2014/main" id="{00000000-0008-0000-4B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4B00-00000A000000}"/>
              </a:ext>
            </a:extLst>
          </xdr:cNvPr>
          <xdr:cNvSpPr/>
        </xdr:nvSpPr>
        <xdr:spPr>
          <a:xfrm flipH="1">
            <a:off x="11525130"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83.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4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800101</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4C00-000008000000}"/>
            </a:ext>
          </a:extLst>
        </xdr:cNvPr>
        <xdr:cNvGrpSpPr/>
      </xdr:nvGrpSpPr>
      <xdr:grpSpPr>
        <a:xfrm>
          <a:off x="238125" y="0"/>
          <a:ext cx="11801476" cy="621899"/>
          <a:chOff x="238125" y="0"/>
          <a:chExt cx="11801476" cy="621899"/>
        </a:xfrm>
      </xdr:grpSpPr>
      <xdr:pic>
        <xdr:nvPicPr>
          <xdr:cNvPr id="9" name="Imagen 8">
            <a:extLst>
              <a:ext uri="{FF2B5EF4-FFF2-40B4-BE49-F238E27FC236}">
                <a16:creationId xmlns:a16="http://schemas.microsoft.com/office/drawing/2014/main" id="{00000000-0008-0000-4C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4C00-00000A000000}"/>
              </a:ext>
            </a:extLst>
          </xdr:cNvPr>
          <xdr:cNvSpPr/>
        </xdr:nvSpPr>
        <xdr:spPr>
          <a:xfrm flipH="1">
            <a:off x="11525130"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84.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4D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800101</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4D00-000008000000}"/>
            </a:ext>
          </a:extLst>
        </xdr:cNvPr>
        <xdr:cNvGrpSpPr/>
      </xdr:nvGrpSpPr>
      <xdr:grpSpPr>
        <a:xfrm>
          <a:off x="238125" y="0"/>
          <a:ext cx="11801476" cy="621899"/>
          <a:chOff x="238125" y="0"/>
          <a:chExt cx="11801476" cy="621899"/>
        </a:xfrm>
      </xdr:grpSpPr>
      <xdr:pic>
        <xdr:nvPicPr>
          <xdr:cNvPr id="9" name="Imagen 8">
            <a:extLst>
              <a:ext uri="{FF2B5EF4-FFF2-40B4-BE49-F238E27FC236}">
                <a16:creationId xmlns:a16="http://schemas.microsoft.com/office/drawing/2014/main" id="{00000000-0008-0000-4D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4D00-00000A000000}"/>
              </a:ext>
            </a:extLst>
          </xdr:cNvPr>
          <xdr:cNvSpPr/>
        </xdr:nvSpPr>
        <xdr:spPr>
          <a:xfrm flipH="1">
            <a:off x="11525130"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85.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4E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800101</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4E00-000008000000}"/>
            </a:ext>
          </a:extLst>
        </xdr:cNvPr>
        <xdr:cNvGrpSpPr/>
      </xdr:nvGrpSpPr>
      <xdr:grpSpPr>
        <a:xfrm>
          <a:off x="238125" y="0"/>
          <a:ext cx="11801476" cy="621899"/>
          <a:chOff x="238125" y="0"/>
          <a:chExt cx="11801476" cy="621899"/>
        </a:xfrm>
      </xdr:grpSpPr>
      <xdr:pic>
        <xdr:nvPicPr>
          <xdr:cNvPr id="9" name="Imagen 8">
            <a:extLst>
              <a:ext uri="{FF2B5EF4-FFF2-40B4-BE49-F238E27FC236}">
                <a16:creationId xmlns:a16="http://schemas.microsoft.com/office/drawing/2014/main" id="{00000000-0008-0000-4E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4E00-00000A000000}"/>
              </a:ext>
            </a:extLst>
          </xdr:cNvPr>
          <xdr:cNvSpPr/>
        </xdr:nvSpPr>
        <xdr:spPr>
          <a:xfrm flipH="1">
            <a:off x="11525130"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86.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4F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800101</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4F00-000008000000}"/>
            </a:ext>
          </a:extLst>
        </xdr:cNvPr>
        <xdr:cNvGrpSpPr/>
      </xdr:nvGrpSpPr>
      <xdr:grpSpPr>
        <a:xfrm>
          <a:off x="238125" y="0"/>
          <a:ext cx="11801476" cy="621899"/>
          <a:chOff x="238125" y="0"/>
          <a:chExt cx="11801476" cy="621899"/>
        </a:xfrm>
      </xdr:grpSpPr>
      <xdr:pic>
        <xdr:nvPicPr>
          <xdr:cNvPr id="9" name="Imagen 8">
            <a:extLst>
              <a:ext uri="{FF2B5EF4-FFF2-40B4-BE49-F238E27FC236}">
                <a16:creationId xmlns:a16="http://schemas.microsoft.com/office/drawing/2014/main" id="{00000000-0008-0000-4F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4F00-00000A000000}"/>
              </a:ext>
            </a:extLst>
          </xdr:cNvPr>
          <xdr:cNvSpPr/>
        </xdr:nvSpPr>
        <xdr:spPr>
          <a:xfrm flipH="1">
            <a:off x="11525130"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87.xml><?xml version="1.0" encoding="utf-8"?>
<xdr:wsDr xmlns:xdr="http://schemas.openxmlformats.org/drawingml/2006/spreadsheetDrawing" xmlns:a="http://schemas.openxmlformats.org/drawingml/2006/main">
  <xdr:twoCellAnchor>
    <xdr:from>
      <xdr:col>1</xdr:col>
      <xdr:colOff>0</xdr:colOff>
      <xdr:row>0</xdr:row>
      <xdr:rowOff>0</xdr:rowOff>
    </xdr:from>
    <xdr:to>
      <xdr:col>15</xdr:col>
      <xdr:colOff>674035</xdr:colOff>
      <xdr:row>3</xdr:row>
      <xdr:rowOff>27987</xdr:rowOff>
    </xdr:to>
    <xdr:grpSp>
      <xdr:nvGrpSpPr>
        <xdr:cNvPr id="10" name="9 Grupo">
          <a:hlinkClick xmlns:r="http://schemas.openxmlformats.org/officeDocument/2006/relationships" r:id="rId1"/>
          <a:extLst>
            <a:ext uri="{FF2B5EF4-FFF2-40B4-BE49-F238E27FC236}">
              <a16:creationId xmlns:a16="http://schemas.microsoft.com/office/drawing/2014/main" id="{00000000-0008-0000-5000-00000A000000}"/>
            </a:ext>
          </a:extLst>
        </xdr:cNvPr>
        <xdr:cNvGrpSpPr/>
      </xdr:nvGrpSpPr>
      <xdr:grpSpPr>
        <a:xfrm>
          <a:off x="235324" y="0"/>
          <a:ext cx="11319623" cy="621899"/>
          <a:chOff x="235324" y="0"/>
          <a:chExt cx="11319623" cy="621899"/>
        </a:xfrm>
      </xdr:grpSpPr>
      <xdr:pic>
        <xdr:nvPicPr>
          <xdr:cNvPr id="8" name="Imagen 8">
            <a:extLst>
              <a:ext uri="{FF2B5EF4-FFF2-40B4-BE49-F238E27FC236}">
                <a16:creationId xmlns:a16="http://schemas.microsoft.com/office/drawing/2014/main" id="{00000000-0008-0000-50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00000000-0008-0000-5000-000009000000}"/>
              </a:ext>
            </a:extLst>
          </xdr:cNvPr>
          <xdr:cNvSpPr/>
        </xdr:nvSpPr>
        <xdr:spPr>
          <a:xfrm flipH="1">
            <a:off x="11040476" y="170588"/>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8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14</xdr:col>
      <xdr:colOff>573183</xdr:colOff>
      <xdr:row>3</xdr:row>
      <xdr:rowOff>27987</xdr:rowOff>
    </xdr:to>
    <xdr:grpSp>
      <xdr:nvGrpSpPr>
        <xdr:cNvPr id="6" name="5 Grupo">
          <a:hlinkClick xmlns:r="http://schemas.openxmlformats.org/officeDocument/2006/relationships" r:id="rId1"/>
          <a:extLst>
            <a:ext uri="{FF2B5EF4-FFF2-40B4-BE49-F238E27FC236}">
              <a16:creationId xmlns:a16="http://schemas.microsoft.com/office/drawing/2014/main" id="{00000000-0008-0000-5100-000006000000}"/>
            </a:ext>
          </a:extLst>
        </xdr:cNvPr>
        <xdr:cNvGrpSpPr/>
      </xdr:nvGrpSpPr>
      <xdr:grpSpPr>
        <a:xfrm>
          <a:off x="235324" y="0"/>
          <a:ext cx="11364447" cy="621899"/>
          <a:chOff x="235324" y="0"/>
          <a:chExt cx="11319623" cy="621899"/>
        </a:xfrm>
      </xdr:grpSpPr>
      <xdr:pic>
        <xdr:nvPicPr>
          <xdr:cNvPr id="7" name="Imagen 8">
            <a:extLst>
              <a:ext uri="{FF2B5EF4-FFF2-40B4-BE49-F238E27FC236}">
                <a16:creationId xmlns:a16="http://schemas.microsoft.com/office/drawing/2014/main" id="{00000000-0008-0000-51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8499" cy="621899"/>
          </a:xfrm>
          <a:prstGeom prst="rect">
            <a:avLst/>
          </a:prstGeom>
        </xdr:spPr>
      </xdr:pic>
      <xdr:sp macro="" textlink="">
        <xdr:nvSpPr>
          <xdr:cNvPr id="8" name="Flecha: a la derecha con bandas 9">
            <a:extLst>
              <a:ext uri="{FF2B5EF4-FFF2-40B4-BE49-F238E27FC236}">
                <a16:creationId xmlns:a16="http://schemas.microsoft.com/office/drawing/2014/main" id="{00000000-0008-0000-5100-000008000000}"/>
              </a:ext>
            </a:extLst>
          </xdr:cNvPr>
          <xdr:cNvSpPr/>
        </xdr:nvSpPr>
        <xdr:spPr>
          <a:xfrm flipH="1">
            <a:off x="11040476" y="170588"/>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89.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5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800101</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5200-000008000000}"/>
            </a:ext>
          </a:extLst>
        </xdr:cNvPr>
        <xdr:cNvGrpSpPr/>
      </xdr:nvGrpSpPr>
      <xdr:grpSpPr>
        <a:xfrm>
          <a:off x="235324" y="0"/>
          <a:ext cx="11770659" cy="625261"/>
          <a:chOff x="238125" y="0"/>
          <a:chExt cx="11801476" cy="621899"/>
        </a:xfrm>
      </xdr:grpSpPr>
      <xdr:pic>
        <xdr:nvPicPr>
          <xdr:cNvPr id="9" name="Imagen 8">
            <a:extLst>
              <a:ext uri="{FF2B5EF4-FFF2-40B4-BE49-F238E27FC236}">
                <a16:creationId xmlns:a16="http://schemas.microsoft.com/office/drawing/2014/main" id="{00000000-0008-0000-52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5200-00000A000000}"/>
              </a:ext>
            </a:extLst>
          </xdr:cNvPr>
          <xdr:cNvSpPr/>
        </xdr:nvSpPr>
        <xdr:spPr>
          <a:xfrm flipH="1">
            <a:off x="11525130"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809625</xdr:colOff>
      <xdr:row>3</xdr:row>
      <xdr:rowOff>34711</xdr:rowOff>
    </xdr:to>
    <xdr:grpSp>
      <xdr:nvGrpSpPr>
        <xdr:cNvPr id="9" name="Grupo 8">
          <a:hlinkClick xmlns:r="http://schemas.openxmlformats.org/officeDocument/2006/relationships" r:id="rId1"/>
          <a:extLst>
            <a:ext uri="{FF2B5EF4-FFF2-40B4-BE49-F238E27FC236}">
              <a16:creationId xmlns:a16="http://schemas.microsoft.com/office/drawing/2014/main" id="{00000000-0008-0000-0700-000009000000}"/>
            </a:ext>
          </a:extLst>
        </xdr:cNvPr>
        <xdr:cNvGrpSpPr/>
      </xdr:nvGrpSpPr>
      <xdr:grpSpPr>
        <a:xfrm>
          <a:off x="238125" y="0"/>
          <a:ext cx="6810375" cy="625261"/>
          <a:chOff x="285750" y="200025"/>
          <a:chExt cx="6810375" cy="625261"/>
        </a:xfrm>
      </xdr:grpSpPr>
      <xdr:pic>
        <xdr:nvPicPr>
          <xdr:cNvPr id="10" name="Imagen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0" y="200025"/>
            <a:ext cx="2447925" cy="625261"/>
          </a:xfrm>
          <a:prstGeom prst="rect">
            <a:avLst/>
          </a:prstGeom>
        </xdr:spPr>
      </xdr:pic>
      <xdr:sp macro="" textlink="">
        <xdr:nvSpPr>
          <xdr:cNvPr id="11" name="Flecha: a la derecha con bandas 10">
            <a:extLst>
              <a:ext uri="{FF2B5EF4-FFF2-40B4-BE49-F238E27FC236}">
                <a16:creationId xmlns:a16="http://schemas.microsoft.com/office/drawing/2014/main" id="{00000000-0008-0000-0700-00000B000000}"/>
              </a:ext>
            </a:extLst>
          </xdr:cNvPr>
          <xdr:cNvSpPr/>
        </xdr:nvSpPr>
        <xdr:spPr>
          <a:xfrm flipH="1">
            <a:off x="6581775" y="371475"/>
            <a:ext cx="514350" cy="285750"/>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editAs="oneCell">
    <xdr:from>
      <xdr:col>1</xdr:col>
      <xdr:colOff>171450</xdr:colOff>
      <xdr:row>5</xdr:row>
      <xdr:rowOff>114299</xdr:rowOff>
    </xdr:from>
    <xdr:to>
      <xdr:col>7</xdr:col>
      <xdr:colOff>895350</xdr:colOff>
      <xdr:row>23</xdr:row>
      <xdr:rowOff>161925</xdr:rowOff>
    </xdr:to>
    <xdr:pic>
      <xdr:nvPicPr>
        <xdr:cNvPr id="2" name="Imagen 1">
          <a:extLst>
            <a:ext uri="{FF2B5EF4-FFF2-40B4-BE49-F238E27FC236}">
              <a16:creationId xmlns:a16="http://schemas.microsoft.com/office/drawing/2014/main" id="{34855255-5C17-4074-BC62-113C0CA10B42}"/>
            </a:ext>
          </a:extLst>
        </xdr:cNvPr>
        <xdr:cNvPicPr>
          <a:picLocks noChangeAspect="1"/>
        </xdr:cNvPicPr>
      </xdr:nvPicPr>
      <xdr:blipFill rotWithShape="1">
        <a:blip xmlns:r="http://schemas.openxmlformats.org/officeDocument/2006/relationships" r:embed="rId3"/>
        <a:srcRect l="36226" t="18347" r="14951"/>
        <a:stretch/>
      </xdr:blipFill>
      <xdr:spPr>
        <a:xfrm>
          <a:off x="409575" y="1181099"/>
          <a:ext cx="6724650" cy="4343401"/>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5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800101</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5300-000008000000}"/>
            </a:ext>
          </a:extLst>
        </xdr:cNvPr>
        <xdr:cNvGrpSpPr/>
      </xdr:nvGrpSpPr>
      <xdr:grpSpPr>
        <a:xfrm>
          <a:off x="235324" y="0"/>
          <a:ext cx="11770659" cy="625261"/>
          <a:chOff x="238125" y="0"/>
          <a:chExt cx="11801476" cy="621899"/>
        </a:xfrm>
      </xdr:grpSpPr>
      <xdr:pic>
        <xdr:nvPicPr>
          <xdr:cNvPr id="9" name="Imagen 8">
            <a:extLst>
              <a:ext uri="{FF2B5EF4-FFF2-40B4-BE49-F238E27FC236}">
                <a16:creationId xmlns:a16="http://schemas.microsoft.com/office/drawing/2014/main" id="{00000000-0008-0000-53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5300-00000A000000}"/>
              </a:ext>
            </a:extLst>
          </xdr:cNvPr>
          <xdr:cNvSpPr/>
        </xdr:nvSpPr>
        <xdr:spPr>
          <a:xfrm flipH="1">
            <a:off x="11525130"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91.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5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800101</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5400-000008000000}"/>
            </a:ext>
          </a:extLst>
        </xdr:cNvPr>
        <xdr:cNvGrpSpPr/>
      </xdr:nvGrpSpPr>
      <xdr:grpSpPr>
        <a:xfrm>
          <a:off x="238125" y="0"/>
          <a:ext cx="11801476" cy="621899"/>
          <a:chOff x="238125" y="0"/>
          <a:chExt cx="11801476" cy="621899"/>
        </a:xfrm>
      </xdr:grpSpPr>
      <xdr:pic>
        <xdr:nvPicPr>
          <xdr:cNvPr id="9" name="Imagen 8">
            <a:extLst>
              <a:ext uri="{FF2B5EF4-FFF2-40B4-BE49-F238E27FC236}">
                <a16:creationId xmlns:a16="http://schemas.microsoft.com/office/drawing/2014/main" id="{00000000-0008-0000-54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5400-00000A000000}"/>
              </a:ext>
            </a:extLst>
          </xdr:cNvPr>
          <xdr:cNvSpPr/>
        </xdr:nvSpPr>
        <xdr:spPr>
          <a:xfrm flipH="1">
            <a:off x="11525130"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92.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5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800101</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5500-000008000000}"/>
            </a:ext>
          </a:extLst>
        </xdr:cNvPr>
        <xdr:cNvGrpSpPr/>
      </xdr:nvGrpSpPr>
      <xdr:grpSpPr>
        <a:xfrm>
          <a:off x="238125" y="0"/>
          <a:ext cx="11801476" cy="621899"/>
          <a:chOff x="238125" y="0"/>
          <a:chExt cx="11801476" cy="621899"/>
        </a:xfrm>
      </xdr:grpSpPr>
      <xdr:pic>
        <xdr:nvPicPr>
          <xdr:cNvPr id="9" name="Imagen 8">
            <a:extLst>
              <a:ext uri="{FF2B5EF4-FFF2-40B4-BE49-F238E27FC236}">
                <a16:creationId xmlns:a16="http://schemas.microsoft.com/office/drawing/2014/main" id="{00000000-0008-0000-55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5500-00000A000000}"/>
              </a:ext>
            </a:extLst>
          </xdr:cNvPr>
          <xdr:cNvSpPr/>
        </xdr:nvSpPr>
        <xdr:spPr>
          <a:xfrm flipH="1">
            <a:off x="11525130"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93.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5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800101</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5600-000008000000}"/>
            </a:ext>
          </a:extLst>
        </xdr:cNvPr>
        <xdr:cNvGrpSpPr/>
      </xdr:nvGrpSpPr>
      <xdr:grpSpPr>
        <a:xfrm>
          <a:off x="238125" y="0"/>
          <a:ext cx="11801476" cy="621899"/>
          <a:chOff x="238125" y="0"/>
          <a:chExt cx="11801476" cy="621899"/>
        </a:xfrm>
      </xdr:grpSpPr>
      <xdr:pic>
        <xdr:nvPicPr>
          <xdr:cNvPr id="9" name="Imagen 8">
            <a:extLst>
              <a:ext uri="{FF2B5EF4-FFF2-40B4-BE49-F238E27FC236}">
                <a16:creationId xmlns:a16="http://schemas.microsoft.com/office/drawing/2014/main" id="{00000000-0008-0000-56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5600-00000A000000}"/>
              </a:ext>
            </a:extLst>
          </xdr:cNvPr>
          <xdr:cNvSpPr/>
        </xdr:nvSpPr>
        <xdr:spPr>
          <a:xfrm flipH="1">
            <a:off x="11525130"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94.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57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800101</xdr:colOff>
      <xdr:row>3</xdr:row>
      <xdr:rowOff>31349</xdr:rowOff>
    </xdr:to>
    <xdr:grpSp>
      <xdr:nvGrpSpPr>
        <xdr:cNvPr id="8" name="7 Grupo">
          <a:hlinkClick xmlns:r="http://schemas.openxmlformats.org/officeDocument/2006/relationships" r:id="rId2"/>
          <a:extLst>
            <a:ext uri="{FF2B5EF4-FFF2-40B4-BE49-F238E27FC236}">
              <a16:creationId xmlns:a16="http://schemas.microsoft.com/office/drawing/2014/main" id="{00000000-0008-0000-5700-000008000000}"/>
            </a:ext>
          </a:extLst>
        </xdr:cNvPr>
        <xdr:cNvGrpSpPr/>
      </xdr:nvGrpSpPr>
      <xdr:grpSpPr>
        <a:xfrm>
          <a:off x="238125" y="0"/>
          <a:ext cx="11801476" cy="621899"/>
          <a:chOff x="238125" y="0"/>
          <a:chExt cx="11801476" cy="621899"/>
        </a:xfrm>
      </xdr:grpSpPr>
      <xdr:pic>
        <xdr:nvPicPr>
          <xdr:cNvPr id="9" name="Imagen 8">
            <a:extLst>
              <a:ext uri="{FF2B5EF4-FFF2-40B4-BE49-F238E27FC236}">
                <a16:creationId xmlns:a16="http://schemas.microsoft.com/office/drawing/2014/main" id="{00000000-0008-0000-57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0" name="Flecha: a la derecha con bandas 9">
            <a:extLst>
              <a:ext uri="{FF2B5EF4-FFF2-40B4-BE49-F238E27FC236}">
                <a16:creationId xmlns:a16="http://schemas.microsoft.com/office/drawing/2014/main" id="{00000000-0008-0000-5700-00000A000000}"/>
              </a:ext>
            </a:extLst>
          </xdr:cNvPr>
          <xdr:cNvSpPr/>
        </xdr:nvSpPr>
        <xdr:spPr>
          <a:xfrm flipH="1">
            <a:off x="11525130"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95.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5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800101</xdr:colOff>
      <xdr:row>3</xdr:row>
      <xdr:rowOff>31349</xdr:rowOff>
    </xdr:to>
    <xdr:grpSp>
      <xdr:nvGrpSpPr>
        <xdr:cNvPr id="11" name="10 Grupo">
          <a:hlinkClick xmlns:r="http://schemas.openxmlformats.org/officeDocument/2006/relationships" r:id="rId2"/>
          <a:extLst>
            <a:ext uri="{FF2B5EF4-FFF2-40B4-BE49-F238E27FC236}">
              <a16:creationId xmlns:a16="http://schemas.microsoft.com/office/drawing/2014/main" id="{00000000-0008-0000-5800-00000B000000}"/>
            </a:ext>
          </a:extLst>
        </xdr:cNvPr>
        <xdr:cNvGrpSpPr/>
      </xdr:nvGrpSpPr>
      <xdr:grpSpPr>
        <a:xfrm>
          <a:off x="238125" y="0"/>
          <a:ext cx="11801476" cy="621899"/>
          <a:chOff x="238125" y="0"/>
          <a:chExt cx="11801476" cy="621899"/>
        </a:xfrm>
      </xdr:grpSpPr>
      <xdr:pic>
        <xdr:nvPicPr>
          <xdr:cNvPr id="12" name="Imagen 8">
            <a:extLst>
              <a:ext uri="{FF2B5EF4-FFF2-40B4-BE49-F238E27FC236}">
                <a16:creationId xmlns:a16="http://schemas.microsoft.com/office/drawing/2014/main" id="{00000000-0008-0000-58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3" name="Flecha: a la derecha con bandas 9">
            <a:extLst>
              <a:ext uri="{FF2B5EF4-FFF2-40B4-BE49-F238E27FC236}">
                <a16:creationId xmlns:a16="http://schemas.microsoft.com/office/drawing/2014/main" id="{00000000-0008-0000-5800-00000D000000}"/>
              </a:ext>
            </a:extLst>
          </xdr:cNvPr>
          <xdr:cNvSpPr/>
        </xdr:nvSpPr>
        <xdr:spPr>
          <a:xfrm flipH="1">
            <a:off x="11525130"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96.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12</xdr:col>
      <xdr:colOff>859491</xdr:colOff>
      <xdr:row>27</xdr:row>
      <xdr:rowOff>56029</xdr:rowOff>
    </xdr:to>
    <xdr:graphicFrame macro="">
      <xdr:nvGraphicFramePr>
        <xdr:cNvPr id="7" name="Gráfico 6">
          <a:extLst>
            <a:ext uri="{FF2B5EF4-FFF2-40B4-BE49-F238E27FC236}">
              <a16:creationId xmlns:a16="http://schemas.microsoft.com/office/drawing/2014/main" id="{00000000-0008-0000-5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12</xdr:col>
      <xdr:colOff>800101</xdr:colOff>
      <xdr:row>3</xdr:row>
      <xdr:rowOff>31349</xdr:rowOff>
    </xdr:to>
    <xdr:grpSp>
      <xdr:nvGrpSpPr>
        <xdr:cNvPr id="11" name="10 Grupo">
          <a:hlinkClick xmlns:r="http://schemas.openxmlformats.org/officeDocument/2006/relationships" r:id="rId2"/>
          <a:extLst>
            <a:ext uri="{FF2B5EF4-FFF2-40B4-BE49-F238E27FC236}">
              <a16:creationId xmlns:a16="http://schemas.microsoft.com/office/drawing/2014/main" id="{00000000-0008-0000-5900-00000B000000}"/>
            </a:ext>
          </a:extLst>
        </xdr:cNvPr>
        <xdr:cNvGrpSpPr/>
      </xdr:nvGrpSpPr>
      <xdr:grpSpPr>
        <a:xfrm>
          <a:off x="238125" y="0"/>
          <a:ext cx="11801476" cy="621899"/>
          <a:chOff x="238125" y="0"/>
          <a:chExt cx="11801476" cy="621899"/>
        </a:xfrm>
      </xdr:grpSpPr>
      <xdr:pic>
        <xdr:nvPicPr>
          <xdr:cNvPr id="12" name="Imagen 8">
            <a:extLst>
              <a:ext uri="{FF2B5EF4-FFF2-40B4-BE49-F238E27FC236}">
                <a16:creationId xmlns:a16="http://schemas.microsoft.com/office/drawing/2014/main" id="{00000000-0008-0000-59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8125" y="0"/>
            <a:ext cx="2448499" cy="621899"/>
          </a:xfrm>
          <a:prstGeom prst="rect">
            <a:avLst/>
          </a:prstGeom>
        </xdr:spPr>
      </xdr:pic>
      <xdr:sp macro="" textlink="">
        <xdr:nvSpPr>
          <xdr:cNvPr id="13" name="Flecha: a la derecha con bandas 9">
            <a:extLst>
              <a:ext uri="{FF2B5EF4-FFF2-40B4-BE49-F238E27FC236}">
                <a16:creationId xmlns:a16="http://schemas.microsoft.com/office/drawing/2014/main" id="{00000000-0008-0000-5900-00000D000000}"/>
              </a:ext>
            </a:extLst>
          </xdr:cNvPr>
          <xdr:cNvSpPr/>
        </xdr:nvSpPr>
        <xdr:spPr>
          <a:xfrm flipH="1">
            <a:off x="11525130" y="159382"/>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97.xml><?xml version="1.0" encoding="utf-8"?>
<xdr:wsDr xmlns:xdr="http://schemas.openxmlformats.org/drawingml/2006/spreadsheetDrawing" xmlns:a="http://schemas.openxmlformats.org/drawingml/2006/main">
  <xdr:twoCellAnchor>
    <xdr:from>
      <xdr:col>1</xdr:col>
      <xdr:colOff>0</xdr:colOff>
      <xdr:row>0</xdr:row>
      <xdr:rowOff>0</xdr:rowOff>
    </xdr:from>
    <xdr:to>
      <xdr:col>56</xdr:col>
      <xdr:colOff>248212</xdr:colOff>
      <xdr:row>3</xdr:row>
      <xdr:rowOff>27987</xdr:rowOff>
    </xdr:to>
    <xdr:grpSp>
      <xdr:nvGrpSpPr>
        <xdr:cNvPr id="10" name="9 Grupo">
          <a:hlinkClick xmlns:r="http://schemas.openxmlformats.org/officeDocument/2006/relationships" r:id="rId1"/>
          <a:extLst>
            <a:ext uri="{FF2B5EF4-FFF2-40B4-BE49-F238E27FC236}">
              <a16:creationId xmlns:a16="http://schemas.microsoft.com/office/drawing/2014/main" id="{00000000-0008-0000-5A00-00000A000000}"/>
            </a:ext>
          </a:extLst>
        </xdr:cNvPr>
        <xdr:cNvGrpSpPr/>
      </xdr:nvGrpSpPr>
      <xdr:grpSpPr>
        <a:xfrm>
          <a:off x="238125" y="0"/>
          <a:ext cx="38654373" cy="1048523"/>
          <a:chOff x="235324" y="0"/>
          <a:chExt cx="22379829" cy="621899"/>
        </a:xfrm>
      </xdr:grpSpPr>
      <xdr:pic>
        <xdr:nvPicPr>
          <xdr:cNvPr id="8" name="Imagen 8">
            <a:extLst>
              <a:ext uri="{FF2B5EF4-FFF2-40B4-BE49-F238E27FC236}">
                <a16:creationId xmlns:a16="http://schemas.microsoft.com/office/drawing/2014/main" id="{00000000-0008-0000-5A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00000000-0008-0000-5A00-000009000000}"/>
              </a:ext>
            </a:extLst>
          </xdr:cNvPr>
          <xdr:cNvSpPr/>
        </xdr:nvSpPr>
        <xdr:spPr>
          <a:xfrm flipH="1">
            <a:off x="22100682" y="148177"/>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98.xml><?xml version="1.0" encoding="utf-8"?>
<xdr:wsDr xmlns:xdr="http://schemas.openxmlformats.org/drawingml/2006/spreadsheetDrawing" xmlns:a="http://schemas.openxmlformats.org/drawingml/2006/main">
  <xdr:twoCellAnchor>
    <xdr:from>
      <xdr:col>1</xdr:col>
      <xdr:colOff>0</xdr:colOff>
      <xdr:row>0</xdr:row>
      <xdr:rowOff>0</xdr:rowOff>
    </xdr:from>
    <xdr:to>
      <xdr:col>54</xdr:col>
      <xdr:colOff>248212</xdr:colOff>
      <xdr:row>3</xdr:row>
      <xdr:rowOff>27987</xdr:rowOff>
    </xdr:to>
    <xdr:grpSp>
      <xdr:nvGrpSpPr>
        <xdr:cNvPr id="7" name="6 Grupo">
          <a:hlinkClick xmlns:r="http://schemas.openxmlformats.org/officeDocument/2006/relationships" r:id="rId1"/>
          <a:extLst>
            <a:ext uri="{FF2B5EF4-FFF2-40B4-BE49-F238E27FC236}">
              <a16:creationId xmlns:a16="http://schemas.microsoft.com/office/drawing/2014/main" id="{00000000-0008-0000-5B00-000007000000}"/>
            </a:ext>
          </a:extLst>
        </xdr:cNvPr>
        <xdr:cNvGrpSpPr/>
      </xdr:nvGrpSpPr>
      <xdr:grpSpPr>
        <a:xfrm>
          <a:off x="242455" y="0"/>
          <a:ext cx="38729212" cy="1153669"/>
          <a:chOff x="235324" y="0"/>
          <a:chExt cx="22379829" cy="621899"/>
        </a:xfrm>
      </xdr:grpSpPr>
      <xdr:pic>
        <xdr:nvPicPr>
          <xdr:cNvPr id="8" name="Imagen 8">
            <a:extLst>
              <a:ext uri="{FF2B5EF4-FFF2-40B4-BE49-F238E27FC236}">
                <a16:creationId xmlns:a16="http://schemas.microsoft.com/office/drawing/2014/main" id="{00000000-0008-0000-5B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324" y="0"/>
            <a:ext cx="2448499" cy="621899"/>
          </a:xfrm>
          <a:prstGeom prst="rect">
            <a:avLst/>
          </a:prstGeom>
        </xdr:spPr>
      </xdr:pic>
      <xdr:sp macro="" textlink="">
        <xdr:nvSpPr>
          <xdr:cNvPr id="9" name="Flecha: a la derecha con bandas 9">
            <a:extLst>
              <a:ext uri="{FF2B5EF4-FFF2-40B4-BE49-F238E27FC236}">
                <a16:creationId xmlns:a16="http://schemas.microsoft.com/office/drawing/2014/main" id="{00000000-0008-0000-5B00-000009000000}"/>
              </a:ext>
            </a:extLst>
          </xdr:cNvPr>
          <xdr:cNvSpPr/>
        </xdr:nvSpPr>
        <xdr:spPr>
          <a:xfrm flipH="1">
            <a:off x="22100682" y="148177"/>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99.xml><?xml version="1.0" encoding="utf-8"?>
<xdr:wsDr xmlns:xdr="http://schemas.openxmlformats.org/drawingml/2006/spreadsheetDrawing" xmlns:a="http://schemas.openxmlformats.org/drawingml/2006/main">
  <xdr:twoCellAnchor>
    <xdr:from>
      <xdr:col>1</xdr:col>
      <xdr:colOff>78440</xdr:colOff>
      <xdr:row>5</xdr:row>
      <xdr:rowOff>179854</xdr:rowOff>
    </xdr:from>
    <xdr:to>
      <xdr:col>17</xdr:col>
      <xdr:colOff>859491</xdr:colOff>
      <xdr:row>36</xdr:row>
      <xdr:rowOff>56029</xdr:rowOff>
    </xdr:to>
    <xdr:graphicFrame macro="">
      <xdr:nvGraphicFramePr>
        <xdr:cNvPr id="7" name="Gráfico 6">
          <a:extLst>
            <a:ext uri="{FF2B5EF4-FFF2-40B4-BE49-F238E27FC236}">
              <a16:creationId xmlns:a16="http://schemas.microsoft.com/office/drawing/2014/main" id="{00000000-0008-0000-5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17</xdr:col>
      <xdr:colOff>707653</xdr:colOff>
      <xdr:row>3</xdr:row>
      <xdr:rowOff>27987</xdr:rowOff>
    </xdr:to>
    <xdr:grpSp>
      <xdr:nvGrpSpPr>
        <xdr:cNvPr id="2" name="1 Grupo">
          <a:hlinkClick xmlns:r="http://schemas.openxmlformats.org/officeDocument/2006/relationships" r:id="rId2"/>
          <a:extLst>
            <a:ext uri="{FF2B5EF4-FFF2-40B4-BE49-F238E27FC236}">
              <a16:creationId xmlns:a16="http://schemas.microsoft.com/office/drawing/2014/main" id="{00000000-0008-0000-5C00-000002000000}"/>
            </a:ext>
          </a:extLst>
        </xdr:cNvPr>
        <xdr:cNvGrpSpPr/>
      </xdr:nvGrpSpPr>
      <xdr:grpSpPr>
        <a:xfrm>
          <a:off x="235324" y="0"/>
          <a:ext cx="16664829" cy="621899"/>
          <a:chOff x="235324" y="0"/>
          <a:chExt cx="16664829" cy="621899"/>
        </a:xfrm>
      </xdr:grpSpPr>
      <xdr:pic>
        <xdr:nvPicPr>
          <xdr:cNvPr id="13" name="Imagen 8">
            <a:extLst>
              <a:ext uri="{FF2B5EF4-FFF2-40B4-BE49-F238E27FC236}">
                <a16:creationId xmlns:a16="http://schemas.microsoft.com/office/drawing/2014/main" id="{00000000-0008-0000-5C00-00000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5324" y="0"/>
            <a:ext cx="2448499" cy="621899"/>
          </a:xfrm>
          <a:prstGeom prst="rect">
            <a:avLst/>
          </a:prstGeom>
        </xdr:spPr>
      </xdr:pic>
      <xdr:sp macro="" textlink="">
        <xdr:nvSpPr>
          <xdr:cNvPr id="14" name="Flecha: a la derecha con bandas 9">
            <a:extLst>
              <a:ext uri="{FF2B5EF4-FFF2-40B4-BE49-F238E27FC236}">
                <a16:creationId xmlns:a16="http://schemas.microsoft.com/office/drawing/2014/main" id="{00000000-0008-0000-5C00-00000E000000}"/>
              </a:ext>
            </a:extLst>
          </xdr:cNvPr>
          <xdr:cNvSpPr/>
        </xdr:nvSpPr>
        <xdr:spPr>
          <a:xfrm flipH="1">
            <a:off x="16385682" y="148176"/>
            <a:ext cx="514471" cy="284214"/>
          </a:xfrm>
          <a:prstGeom prst="stripedRightArrow">
            <a:avLst/>
          </a:prstGeom>
          <a:solidFill>
            <a:srgbClr val="8D191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se%20Domingo/Documents/BOLETIN%202018/BOLETIN%20ESTADISTICO%202018-2019-1/BOLETIN%20ESTADISTICO%202018-2019/6.%20BILIOTECA/Copia%20de%20Bolet&#237;n%20Estad&#237;stico%20Biblioteca%202018%20-%20Planeaci&#243;n-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FondoDocumental"/>
      <sheetName val="%FondoDocumental"/>
      <sheetName val="FDTesis"/>
      <sheetName val="IngresoFD"/>
      <sheetName val="DetalleIngresoFD"/>
      <sheetName val="IngresoTesis"/>
      <sheetName val="DetalleIngresoTesis"/>
      <sheetName val="Usuarios"/>
      <sheetName val="UsuariosGrafica"/>
      <sheetName val="ConsultaUsuarios"/>
      <sheetName val="ConsultaUsuariosDetalle"/>
      <sheetName val="ConsultaUsuariosGrafica"/>
      <sheetName val="PrestamosLibrosAC"/>
      <sheetName val="PrestamosLibrosACDetalle"/>
      <sheetName val="PrestamosLibrosACGrafica"/>
      <sheetName val="PrestamosServicios"/>
      <sheetName val="PrestamosServiciosDetalle"/>
      <sheetName val="PrestamosServiciosGrafica"/>
      <sheetName val="PrestamosFacultad"/>
      <sheetName val="PrestamosFacultadDetalle"/>
      <sheetName val="PrestamosFacultadGrafica"/>
      <sheetName val="PrestamosPrograma"/>
      <sheetName val="PrestamosProgramaDetalle"/>
      <sheetName val="PrestamosProgramaGrafica"/>
      <sheetName val="PrestamosSede"/>
      <sheetName val="PrestamosSedeDetalle"/>
      <sheetName val="PrestamosSedeGrafica"/>
      <sheetName val="PrestamosSalas"/>
      <sheetName val="PrestamosSalasDetalle"/>
      <sheetName val="PrestamosSalasGrafica"/>
      <sheetName val="PrestamosPeriodicos"/>
      <sheetName val="PrestamosPeriodicosDetalle"/>
      <sheetName val="PrestamosPeriodicosGrafica"/>
      <sheetName val="ActividadesExtension"/>
      <sheetName val="FormacionUsuarios"/>
      <sheetName val="FormacionUsuariosDetalle"/>
      <sheetName val="FormacionUsuariosGrafica"/>
      <sheetName val="BaseDatosPregrado"/>
      <sheetName val="BaseDatosPostgrado"/>
      <sheetName val="ConsultaBDSuscripcion"/>
      <sheetName val="ConsultasBDSuscripcionDetalle"/>
      <sheetName val="ConsultasBDSuscripcionGrafica"/>
      <sheetName val="ConsultaBDLibre"/>
      <sheetName val="ConsultasBDLibreDetalle"/>
      <sheetName val="ConsultasBDLibreGrafica"/>
      <sheetName val="ConsultaBDFacultad"/>
      <sheetName val="ConsultasBDFacultadDetalle"/>
      <sheetName val="ConsultasBDFacultadGrafica"/>
      <sheetName val="ConsultasBDProgramas"/>
      <sheetName val="ConsultasBDProgramasDetalle"/>
      <sheetName val="ConsultasBDProgramaGrafica"/>
      <sheetName val="ConsultaBDUbicacion"/>
      <sheetName val="ConsultasBDUbicacionDetalle"/>
      <sheetName val="ConsultasBDUbicacionGrafica"/>
      <sheetName val="HistoricoPrestamosLibrosAC"/>
      <sheetName val="HistoricoPrestamosServicios"/>
      <sheetName val="HistoricoPrestamosFacultad"/>
      <sheetName val="HistoricoPrestamosPrograma"/>
      <sheetName val="HistoricoPrestamosSalas"/>
      <sheetName val="HistoricoPrestamosPeriodicos"/>
      <sheetName val="HistoricoConsultaBDSuscripcion"/>
      <sheetName val="HistoricoConsultaBDLibre"/>
      <sheetName val="HistoricoFormacionUsuarios"/>
      <sheetName val="Indices"/>
      <sheetName val="IndicadorCapacidad"/>
      <sheetName val="IndicadorServicios"/>
      <sheetName val="IndicadorFormacion"/>
      <sheetName val="IndicadorBaseDatos"/>
      <sheetName val="ExcedentesFacultades"/>
    </sheetNames>
    <sheetDataSet>
      <sheetData sheetId="0">
        <row r="75">
          <cell r="M75" t="str">
            <v xml:space="preserve">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6">
          <cell r="E6">
            <v>0</v>
          </cell>
          <cell r="F6" t="str">
            <v>SEMESTRE A</v>
          </cell>
          <cell r="G6">
            <v>0</v>
          </cell>
          <cell r="H6" t="str">
            <v>SEMESTRE B</v>
          </cell>
          <cell r="I6">
            <v>0</v>
          </cell>
        </row>
        <row r="7">
          <cell r="B7" t="str">
            <v>Nivel 1 Inducción</v>
          </cell>
          <cell r="C7" t="str">
            <v>Pregrado Nuevos</v>
          </cell>
          <cell r="D7" t="str">
            <v>Formados</v>
          </cell>
          <cell r="E7">
            <v>0</v>
          </cell>
          <cell r="F7">
            <v>805</v>
          </cell>
          <cell r="G7">
            <v>0</v>
          </cell>
          <cell r="H7">
            <v>863</v>
          </cell>
          <cell r="I7">
            <v>0</v>
          </cell>
        </row>
        <row r="8">
          <cell r="B8" t="str">
            <v>Nivel 2 Antiguos</v>
          </cell>
          <cell r="C8" t="str">
            <v>Bases de Datos</v>
          </cell>
          <cell r="D8" t="str">
            <v>Formados</v>
          </cell>
          <cell r="E8">
            <v>0</v>
          </cell>
          <cell r="F8">
            <v>520</v>
          </cell>
          <cell r="G8">
            <v>0</v>
          </cell>
          <cell r="H8">
            <v>615</v>
          </cell>
          <cell r="I8">
            <v>0</v>
          </cell>
        </row>
        <row r="9">
          <cell r="B9" t="str">
            <v>Nivel 3 Investigador</v>
          </cell>
          <cell r="C9" t="str">
            <v>Especializada</v>
          </cell>
          <cell r="D9" t="str">
            <v>Capacitados</v>
          </cell>
          <cell r="E9">
            <v>0</v>
          </cell>
          <cell r="F9">
            <v>76</v>
          </cell>
          <cell r="G9">
            <v>0</v>
          </cell>
          <cell r="H9">
            <v>23</v>
          </cell>
          <cell r="I9">
            <v>0</v>
          </cell>
        </row>
      </sheetData>
      <sheetData sheetId="36"/>
      <sheetData sheetId="37"/>
      <sheetData sheetId="38"/>
      <sheetData sheetId="39"/>
      <sheetData sheetId="40">
        <row r="6">
          <cell r="C6">
            <v>0</v>
          </cell>
        </row>
        <row r="7">
          <cell r="C7">
            <v>0</v>
          </cell>
          <cell r="D7" t="str">
            <v>SEMESTRE A</v>
          </cell>
          <cell r="E7" t="str">
            <v>SEMESTRE B</v>
          </cell>
        </row>
        <row r="8">
          <cell r="B8" t="str">
            <v>Embase</v>
          </cell>
          <cell r="C8">
            <v>0</v>
          </cell>
          <cell r="D8">
            <v>978</v>
          </cell>
          <cell r="E8">
            <v>622</v>
          </cell>
        </row>
        <row r="9">
          <cell r="B9" t="str">
            <v>Engineering Village</v>
          </cell>
          <cell r="C9">
            <v>0</v>
          </cell>
          <cell r="D9">
            <v>315</v>
          </cell>
          <cell r="E9">
            <v>541</v>
          </cell>
        </row>
        <row r="10">
          <cell r="B10" t="str">
            <v>Gale</v>
          </cell>
          <cell r="C10">
            <v>0</v>
          </cell>
          <cell r="D10">
            <v>909</v>
          </cell>
          <cell r="E10">
            <v>1143</v>
          </cell>
        </row>
        <row r="11">
          <cell r="B11" t="str">
            <v>Info Legal DMS</v>
          </cell>
          <cell r="C11">
            <v>0</v>
          </cell>
          <cell r="D11">
            <v>1076</v>
          </cell>
          <cell r="E11">
            <v>597</v>
          </cell>
        </row>
        <row r="12">
          <cell r="B12" t="str">
            <v>JStor</v>
          </cell>
          <cell r="C12">
            <v>0</v>
          </cell>
          <cell r="D12">
            <v>1313</v>
          </cell>
          <cell r="E12">
            <v>1158</v>
          </cell>
        </row>
        <row r="13">
          <cell r="B13" t="str">
            <v>One Petro</v>
          </cell>
          <cell r="C13">
            <v>0</v>
          </cell>
          <cell r="D13">
            <v>463</v>
          </cell>
          <cell r="E13">
            <v>676</v>
          </cell>
        </row>
        <row r="14">
          <cell r="B14" t="str">
            <v>Sciencedirect</v>
          </cell>
          <cell r="C14">
            <v>0</v>
          </cell>
          <cell r="D14">
            <v>4056</v>
          </cell>
          <cell r="E14">
            <v>3683</v>
          </cell>
        </row>
        <row r="15">
          <cell r="B15" t="str">
            <v>Scopus</v>
          </cell>
          <cell r="C15">
            <v>0</v>
          </cell>
          <cell r="D15">
            <v>2246</v>
          </cell>
          <cell r="E15">
            <v>1809</v>
          </cell>
        </row>
        <row r="16">
          <cell r="B16" t="str">
            <v>Vlex</v>
          </cell>
          <cell r="C16">
            <v>0</v>
          </cell>
          <cell r="D16">
            <v>3921</v>
          </cell>
          <cell r="E16">
            <v>2587</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85.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86.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87.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88.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89.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90.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91.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92.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93.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9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95.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96.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97.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98.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99.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00.bin"/></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01.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02.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0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04.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05.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06.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07.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108.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109.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110.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111.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112.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11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114.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115.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116.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117.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118.bin"/></Relationships>
</file>

<file path=xl/worksheets/_rels/sheet135.xml.rels><?xml version="1.0" encoding="UTF-8" standalone="yes"?>
<Relationships xmlns="http://schemas.openxmlformats.org/package/2006/relationships"><Relationship Id="rId8" Type="http://schemas.openxmlformats.org/officeDocument/2006/relationships/hyperlink" Target="mailto:Cre@" TargetMode="External"/><Relationship Id="rId3" Type="http://schemas.openxmlformats.org/officeDocument/2006/relationships/hyperlink" Target="mailto:Cre@" TargetMode="External"/><Relationship Id="rId7" Type="http://schemas.openxmlformats.org/officeDocument/2006/relationships/hyperlink" Target="mailto:Cre@" TargetMode="External"/><Relationship Id="rId2" Type="http://schemas.openxmlformats.org/officeDocument/2006/relationships/hyperlink" Target="mailto:Cre@" TargetMode="External"/><Relationship Id="rId1" Type="http://schemas.openxmlformats.org/officeDocument/2006/relationships/hyperlink" Target="mailto:Cre@" TargetMode="External"/><Relationship Id="rId6" Type="http://schemas.openxmlformats.org/officeDocument/2006/relationships/hyperlink" Target="mailto:Cre@" TargetMode="External"/><Relationship Id="rId11" Type="http://schemas.openxmlformats.org/officeDocument/2006/relationships/drawing" Target="../drawings/drawing135.xml"/><Relationship Id="rId5" Type="http://schemas.openxmlformats.org/officeDocument/2006/relationships/hyperlink" Target="mailto:Cre@" TargetMode="External"/><Relationship Id="rId10" Type="http://schemas.openxmlformats.org/officeDocument/2006/relationships/printerSettings" Target="../printerSettings/printerSettings119.bin"/><Relationship Id="rId4" Type="http://schemas.openxmlformats.org/officeDocument/2006/relationships/hyperlink" Target="mailto:Cre@" TargetMode="External"/><Relationship Id="rId9" Type="http://schemas.openxmlformats.org/officeDocument/2006/relationships/hyperlink" Target="mailto:CRE@" TargetMode="External"/></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136.xml"/></Relationships>
</file>

<file path=xl/worksheets/_rels/sheet137.xml.rels><?xml version="1.0" encoding="UTF-8" standalone="yes"?>
<Relationships xmlns="http://schemas.openxmlformats.org/package/2006/relationships"><Relationship Id="rId3" Type="http://schemas.openxmlformats.org/officeDocument/2006/relationships/drawing" Target="../drawings/drawing137.xml"/><Relationship Id="rId2" Type="http://schemas.openxmlformats.org/officeDocument/2006/relationships/printerSettings" Target="../printerSettings/printerSettings120.bin"/><Relationship Id="rId1" Type="http://schemas.openxmlformats.org/officeDocument/2006/relationships/hyperlink" Target="mailto:Cre@" TargetMode="External"/></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121.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12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40.xml"/><Relationship Id="rId1" Type="http://schemas.openxmlformats.org/officeDocument/2006/relationships/printerSettings" Target="../printerSettings/printerSettings123.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41.xml"/><Relationship Id="rId1" Type="http://schemas.openxmlformats.org/officeDocument/2006/relationships/printerSettings" Target="../printerSettings/printerSettings124.bin"/></Relationships>
</file>

<file path=xl/worksheets/_rels/sheet142.xml.rels><?xml version="1.0" encoding="UTF-8" standalone="yes"?>
<Relationships xmlns="http://schemas.openxmlformats.org/package/2006/relationships"><Relationship Id="rId3" Type="http://schemas.openxmlformats.org/officeDocument/2006/relationships/drawing" Target="../drawings/drawing142.xml"/><Relationship Id="rId2" Type="http://schemas.openxmlformats.org/officeDocument/2006/relationships/printerSettings" Target="../printerSettings/printerSettings125.bin"/><Relationship Id="rId1" Type="http://schemas.openxmlformats.org/officeDocument/2006/relationships/hyperlink" Target="mailto:Cre@" TargetMode="External"/></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44.xml"/><Relationship Id="rId1" Type="http://schemas.openxmlformats.org/officeDocument/2006/relationships/printerSettings" Target="../printerSettings/printerSettings126.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45.xml"/><Relationship Id="rId1" Type="http://schemas.openxmlformats.org/officeDocument/2006/relationships/printerSettings" Target="../printerSettings/printerSettings127.bin"/></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46.xml"/></Relationships>
</file>

<file path=xl/worksheets/_rels/sheet147.xml.rels><?xml version="1.0" encoding="UTF-8" standalone="yes"?>
<Relationships xmlns="http://schemas.openxmlformats.org/package/2006/relationships"><Relationship Id="rId1" Type="http://schemas.openxmlformats.org/officeDocument/2006/relationships/drawing" Target="../drawings/drawing147.xml"/></Relationships>
</file>

<file path=xl/worksheets/_rels/sheet148.xml.rels><?xml version="1.0" encoding="UTF-8" standalone="yes"?>
<Relationships xmlns="http://schemas.openxmlformats.org/package/2006/relationships"><Relationship Id="rId2" Type="http://schemas.openxmlformats.org/officeDocument/2006/relationships/drawing" Target="../drawings/drawing148.xml"/><Relationship Id="rId1" Type="http://schemas.openxmlformats.org/officeDocument/2006/relationships/printerSettings" Target="../printerSettings/printerSettings128.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149.xml"/><Relationship Id="rId1" Type="http://schemas.openxmlformats.org/officeDocument/2006/relationships/printerSettings" Target="../printerSettings/printerSettings129.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50.xml.rels><?xml version="1.0" encoding="UTF-8" standalone="yes"?>
<Relationships xmlns="http://schemas.openxmlformats.org/package/2006/relationships"><Relationship Id="rId1" Type="http://schemas.openxmlformats.org/officeDocument/2006/relationships/drawing" Target="../drawings/drawing150.xml"/></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51.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152.xml"/></Relationships>
</file>

<file path=xl/worksheets/_rels/sheet153.xml.rels><?xml version="1.0" encoding="UTF-8" standalone="yes"?>
<Relationships xmlns="http://schemas.openxmlformats.org/package/2006/relationships"><Relationship Id="rId2" Type="http://schemas.openxmlformats.org/officeDocument/2006/relationships/drawing" Target="../drawings/drawing153.xml"/><Relationship Id="rId1" Type="http://schemas.openxmlformats.org/officeDocument/2006/relationships/printerSettings" Target="../printerSettings/printerSettings130.bin"/></Relationships>
</file>

<file path=xl/worksheets/_rels/sheet154.xml.rels><?xml version="1.0" encoding="UTF-8" standalone="yes"?>
<Relationships xmlns="http://schemas.openxmlformats.org/package/2006/relationships"><Relationship Id="rId1" Type="http://schemas.openxmlformats.org/officeDocument/2006/relationships/drawing" Target="../drawings/drawing154.xml"/></Relationships>
</file>

<file path=xl/worksheets/_rels/sheet155.xml.rels><?xml version="1.0" encoding="UTF-8" standalone="yes"?>
<Relationships xmlns="http://schemas.openxmlformats.org/package/2006/relationships"><Relationship Id="rId1" Type="http://schemas.openxmlformats.org/officeDocument/2006/relationships/drawing" Target="../drawings/drawing155.xml"/></Relationships>
</file>

<file path=xl/worksheets/_rels/sheet156.xml.rels><?xml version="1.0" encoding="UTF-8" standalone="yes"?>
<Relationships xmlns="http://schemas.openxmlformats.org/package/2006/relationships"><Relationship Id="rId1" Type="http://schemas.openxmlformats.org/officeDocument/2006/relationships/drawing" Target="../drawings/drawing156.xml"/></Relationships>
</file>

<file path=xl/worksheets/_rels/sheet157.xml.rels><?xml version="1.0" encoding="UTF-8" standalone="yes"?>
<Relationships xmlns="http://schemas.openxmlformats.org/package/2006/relationships"><Relationship Id="rId1" Type="http://schemas.openxmlformats.org/officeDocument/2006/relationships/drawing" Target="../drawings/drawing157.xml"/></Relationships>
</file>

<file path=xl/worksheets/_rels/sheet158.xml.rels><?xml version="1.0" encoding="UTF-8" standalone="yes"?>
<Relationships xmlns="http://schemas.openxmlformats.org/package/2006/relationships"><Relationship Id="rId1" Type="http://schemas.openxmlformats.org/officeDocument/2006/relationships/drawing" Target="../drawings/drawing158.xml"/></Relationships>
</file>

<file path=xl/worksheets/_rels/sheet159.xml.rels><?xml version="1.0" encoding="UTF-8" standalone="yes"?>
<Relationships xmlns="http://schemas.openxmlformats.org/package/2006/relationships"><Relationship Id="rId2" Type="http://schemas.openxmlformats.org/officeDocument/2006/relationships/drawing" Target="../drawings/drawing159.xml"/><Relationship Id="rId1" Type="http://schemas.openxmlformats.org/officeDocument/2006/relationships/printerSettings" Target="../printerSettings/printerSettings13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60.xml.rels><?xml version="1.0" encoding="UTF-8" standalone="yes"?>
<Relationships xmlns="http://schemas.openxmlformats.org/package/2006/relationships"><Relationship Id="rId2" Type="http://schemas.openxmlformats.org/officeDocument/2006/relationships/drawing" Target="../drawings/drawing160.xml"/><Relationship Id="rId1" Type="http://schemas.openxmlformats.org/officeDocument/2006/relationships/printerSettings" Target="../printerSettings/printerSettings132.bin"/></Relationships>
</file>

<file path=xl/worksheets/_rels/sheet161.xml.rels><?xml version="1.0" encoding="UTF-8" standalone="yes"?>
<Relationships xmlns="http://schemas.openxmlformats.org/package/2006/relationships"><Relationship Id="rId1" Type="http://schemas.openxmlformats.org/officeDocument/2006/relationships/drawing" Target="../drawings/drawing161.xml"/></Relationships>
</file>

<file path=xl/worksheets/_rels/sheet162.xml.rels><?xml version="1.0" encoding="UTF-8" standalone="yes"?>
<Relationships xmlns="http://schemas.openxmlformats.org/package/2006/relationships"><Relationship Id="rId2" Type="http://schemas.openxmlformats.org/officeDocument/2006/relationships/drawing" Target="../drawings/drawing162.xml"/><Relationship Id="rId1" Type="http://schemas.openxmlformats.org/officeDocument/2006/relationships/printerSettings" Target="../printerSettings/printerSettings133.bin"/></Relationships>
</file>

<file path=xl/worksheets/_rels/sheet163.xml.rels><?xml version="1.0" encoding="UTF-8" standalone="yes"?>
<Relationships xmlns="http://schemas.openxmlformats.org/package/2006/relationships"><Relationship Id="rId2" Type="http://schemas.openxmlformats.org/officeDocument/2006/relationships/drawing" Target="../drawings/drawing163.xml"/><Relationship Id="rId1" Type="http://schemas.openxmlformats.org/officeDocument/2006/relationships/printerSettings" Target="../printerSettings/printerSettings134.bin"/></Relationships>
</file>

<file path=xl/worksheets/_rels/sheet164.xml.rels><?xml version="1.0" encoding="UTF-8" standalone="yes"?>
<Relationships xmlns="http://schemas.openxmlformats.org/package/2006/relationships"><Relationship Id="rId1" Type="http://schemas.openxmlformats.org/officeDocument/2006/relationships/drawing" Target="../drawings/drawing164.xml"/></Relationships>
</file>

<file path=xl/worksheets/_rels/sheet165.xml.rels><?xml version="1.0" encoding="UTF-8" standalone="yes"?>
<Relationships xmlns="http://schemas.openxmlformats.org/package/2006/relationships"><Relationship Id="rId2" Type="http://schemas.openxmlformats.org/officeDocument/2006/relationships/drawing" Target="../drawings/drawing165.xml"/><Relationship Id="rId1" Type="http://schemas.openxmlformats.org/officeDocument/2006/relationships/printerSettings" Target="../printerSettings/printerSettings135.bin"/></Relationships>
</file>

<file path=xl/worksheets/_rels/sheet166.xml.rels><?xml version="1.0" encoding="UTF-8" standalone="yes"?>
<Relationships xmlns="http://schemas.openxmlformats.org/package/2006/relationships"><Relationship Id="rId1" Type="http://schemas.openxmlformats.org/officeDocument/2006/relationships/drawing" Target="../drawings/drawing166.xml"/></Relationships>
</file>

<file path=xl/worksheets/_rels/sheet167.xml.rels><?xml version="1.0" encoding="UTF-8" standalone="yes"?>
<Relationships xmlns="http://schemas.openxmlformats.org/package/2006/relationships"><Relationship Id="rId2" Type="http://schemas.openxmlformats.org/officeDocument/2006/relationships/drawing" Target="../drawings/drawing167.xml"/><Relationship Id="rId1" Type="http://schemas.openxmlformats.org/officeDocument/2006/relationships/printerSettings" Target="../printerSettings/printerSettings136.bin"/></Relationships>
</file>

<file path=xl/worksheets/_rels/sheet168.xml.rels><?xml version="1.0" encoding="UTF-8" standalone="yes"?>
<Relationships xmlns="http://schemas.openxmlformats.org/package/2006/relationships"><Relationship Id="rId1" Type="http://schemas.openxmlformats.org/officeDocument/2006/relationships/drawing" Target="../drawings/drawing168.xml"/></Relationships>
</file>

<file path=xl/worksheets/_rels/sheet169.xml.rels><?xml version="1.0" encoding="UTF-8" standalone="yes"?>
<Relationships xmlns="http://schemas.openxmlformats.org/package/2006/relationships"><Relationship Id="rId2" Type="http://schemas.openxmlformats.org/officeDocument/2006/relationships/drawing" Target="../drawings/drawing169.xml"/><Relationship Id="rId1" Type="http://schemas.openxmlformats.org/officeDocument/2006/relationships/printerSettings" Target="../printerSettings/printerSettings137.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70.xml.rels><?xml version="1.0" encoding="UTF-8" standalone="yes"?>
<Relationships xmlns="http://schemas.openxmlformats.org/package/2006/relationships"><Relationship Id="rId2" Type="http://schemas.openxmlformats.org/officeDocument/2006/relationships/drawing" Target="../drawings/drawing170.xml"/><Relationship Id="rId1" Type="http://schemas.openxmlformats.org/officeDocument/2006/relationships/printerSettings" Target="../printerSettings/printerSettings138.bin"/></Relationships>
</file>

<file path=xl/worksheets/_rels/sheet171.xml.rels><?xml version="1.0" encoding="UTF-8" standalone="yes"?>
<Relationships xmlns="http://schemas.openxmlformats.org/package/2006/relationships"><Relationship Id="rId1" Type="http://schemas.openxmlformats.org/officeDocument/2006/relationships/drawing" Target="../drawings/drawing171.xml"/></Relationships>
</file>

<file path=xl/worksheets/_rels/sheet172.xml.rels><?xml version="1.0" encoding="UTF-8" standalone="yes"?>
<Relationships xmlns="http://schemas.openxmlformats.org/package/2006/relationships"><Relationship Id="rId2" Type="http://schemas.openxmlformats.org/officeDocument/2006/relationships/drawing" Target="../drawings/drawing172.xml"/><Relationship Id="rId1" Type="http://schemas.openxmlformats.org/officeDocument/2006/relationships/printerSettings" Target="../printerSettings/printerSettings139.bin"/></Relationships>
</file>

<file path=xl/worksheets/_rels/sheet173.xml.rels><?xml version="1.0" encoding="UTF-8" standalone="yes"?>
<Relationships xmlns="http://schemas.openxmlformats.org/package/2006/relationships"><Relationship Id="rId1" Type="http://schemas.openxmlformats.org/officeDocument/2006/relationships/drawing" Target="../drawings/drawing173.xml"/></Relationships>
</file>

<file path=xl/worksheets/_rels/sheet174.xml.rels><?xml version="1.0" encoding="UTF-8" standalone="yes"?>
<Relationships xmlns="http://schemas.openxmlformats.org/package/2006/relationships"><Relationship Id="rId2" Type="http://schemas.openxmlformats.org/officeDocument/2006/relationships/drawing" Target="../drawings/drawing174.xml"/><Relationship Id="rId1" Type="http://schemas.openxmlformats.org/officeDocument/2006/relationships/printerSettings" Target="../printerSettings/printerSettings140.bin"/></Relationships>
</file>

<file path=xl/worksheets/_rels/sheet175.xml.rels><?xml version="1.0" encoding="UTF-8" standalone="yes"?>
<Relationships xmlns="http://schemas.openxmlformats.org/package/2006/relationships"><Relationship Id="rId1" Type="http://schemas.openxmlformats.org/officeDocument/2006/relationships/drawing" Target="../drawings/drawing175.xml"/></Relationships>
</file>

<file path=xl/worksheets/_rels/sheet176.xml.rels><?xml version="1.0" encoding="UTF-8" standalone="yes"?>
<Relationships xmlns="http://schemas.openxmlformats.org/package/2006/relationships"><Relationship Id="rId1" Type="http://schemas.openxmlformats.org/officeDocument/2006/relationships/drawing" Target="../drawings/drawing176.xml"/></Relationships>
</file>

<file path=xl/worksheets/_rels/sheet177.xml.rels><?xml version="1.0" encoding="UTF-8" standalone="yes"?>
<Relationships xmlns="http://schemas.openxmlformats.org/package/2006/relationships"><Relationship Id="rId1" Type="http://schemas.openxmlformats.org/officeDocument/2006/relationships/drawing" Target="../drawings/drawing177.xml"/></Relationships>
</file>

<file path=xl/worksheets/_rels/sheet178.xml.rels><?xml version="1.0" encoding="UTF-8" standalone="yes"?>
<Relationships xmlns="http://schemas.openxmlformats.org/package/2006/relationships"><Relationship Id="rId1" Type="http://schemas.openxmlformats.org/officeDocument/2006/relationships/drawing" Target="../drawings/drawing178.xml"/></Relationships>
</file>

<file path=xl/worksheets/_rels/sheet179.xml.rels><?xml version="1.0" encoding="UTF-8" standalone="yes"?>
<Relationships xmlns="http://schemas.openxmlformats.org/package/2006/relationships"><Relationship Id="rId1" Type="http://schemas.openxmlformats.org/officeDocument/2006/relationships/drawing" Target="../drawings/drawing179.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80.xml.rels><?xml version="1.0" encoding="UTF-8" standalone="yes"?>
<Relationships xmlns="http://schemas.openxmlformats.org/package/2006/relationships"><Relationship Id="rId1" Type="http://schemas.openxmlformats.org/officeDocument/2006/relationships/drawing" Target="../drawings/drawing180.xml"/></Relationships>
</file>

<file path=xl/worksheets/_rels/sheet181.xml.rels><?xml version="1.0" encoding="UTF-8" standalone="yes"?>
<Relationships xmlns="http://schemas.openxmlformats.org/package/2006/relationships"><Relationship Id="rId1" Type="http://schemas.openxmlformats.org/officeDocument/2006/relationships/drawing" Target="../drawings/drawing181.xml"/></Relationships>
</file>

<file path=xl/worksheets/_rels/sheet182.xml.rels><?xml version="1.0" encoding="UTF-8" standalone="yes"?>
<Relationships xmlns="http://schemas.openxmlformats.org/package/2006/relationships"><Relationship Id="rId2" Type="http://schemas.openxmlformats.org/officeDocument/2006/relationships/drawing" Target="../drawings/drawing182.xml"/><Relationship Id="rId1" Type="http://schemas.openxmlformats.org/officeDocument/2006/relationships/printerSettings" Target="../printerSettings/printerSettings141.bin"/></Relationships>
</file>

<file path=xl/worksheets/_rels/sheet183.xml.rels><?xml version="1.0" encoding="UTF-8" standalone="yes"?>
<Relationships xmlns="http://schemas.openxmlformats.org/package/2006/relationships"><Relationship Id="rId2" Type="http://schemas.openxmlformats.org/officeDocument/2006/relationships/drawing" Target="../drawings/drawing183.xml"/><Relationship Id="rId1" Type="http://schemas.openxmlformats.org/officeDocument/2006/relationships/printerSettings" Target="../printerSettings/printerSettings142.bin"/></Relationships>
</file>

<file path=xl/worksheets/_rels/sheet184.xml.rels><?xml version="1.0" encoding="UTF-8" standalone="yes"?>
<Relationships xmlns="http://schemas.openxmlformats.org/package/2006/relationships"><Relationship Id="rId1" Type="http://schemas.openxmlformats.org/officeDocument/2006/relationships/drawing" Target="../drawings/drawing184.xml"/></Relationships>
</file>

<file path=xl/worksheets/_rels/sheet185.xml.rels><?xml version="1.0" encoding="UTF-8" standalone="yes"?>
<Relationships xmlns="http://schemas.openxmlformats.org/package/2006/relationships"><Relationship Id="rId1" Type="http://schemas.openxmlformats.org/officeDocument/2006/relationships/drawing" Target="../drawings/drawing185.xml"/></Relationships>
</file>

<file path=xl/worksheets/_rels/sheet186.xml.rels><?xml version="1.0" encoding="UTF-8" standalone="yes"?>
<Relationships xmlns="http://schemas.openxmlformats.org/package/2006/relationships"><Relationship Id="rId1" Type="http://schemas.openxmlformats.org/officeDocument/2006/relationships/drawing" Target="../drawings/drawing186.xml"/></Relationships>
</file>

<file path=xl/worksheets/_rels/sheet187.xml.rels><?xml version="1.0" encoding="UTF-8" standalone="yes"?>
<Relationships xmlns="http://schemas.openxmlformats.org/package/2006/relationships"><Relationship Id="rId1" Type="http://schemas.openxmlformats.org/officeDocument/2006/relationships/drawing" Target="../drawings/drawing187.xml"/></Relationships>
</file>

<file path=xl/worksheets/_rels/sheet188.xml.rels><?xml version="1.0" encoding="UTF-8" standalone="yes"?>
<Relationships xmlns="http://schemas.openxmlformats.org/package/2006/relationships"><Relationship Id="rId1" Type="http://schemas.openxmlformats.org/officeDocument/2006/relationships/drawing" Target="../drawings/drawing188.xml"/></Relationships>
</file>

<file path=xl/worksheets/_rels/sheet189.xml.rels><?xml version="1.0" encoding="UTF-8" standalone="yes"?>
<Relationships xmlns="http://schemas.openxmlformats.org/package/2006/relationships"><Relationship Id="rId1" Type="http://schemas.openxmlformats.org/officeDocument/2006/relationships/drawing" Target="../drawings/drawing189.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190.xml.rels><?xml version="1.0" encoding="UTF-8" standalone="yes"?>
<Relationships xmlns="http://schemas.openxmlformats.org/package/2006/relationships"><Relationship Id="rId2" Type="http://schemas.openxmlformats.org/officeDocument/2006/relationships/drawing" Target="../drawings/drawing190.xml"/><Relationship Id="rId1" Type="http://schemas.openxmlformats.org/officeDocument/2006/relationships/printerSettings" Target="../printerSettings/printerSettings143.bin"/></Relationships>
</file>

<file path=xl/worksheets/_rels/sheet191.xml.rels><?xml version="1.0" encoding="UTF-8" standalone="yes"?>
<Relationships xmlns="http://schemas.openxmlformats.org/package/2006/relationships"><Relationship Id="rId1" Type="http://schemas.openxmlformats.org/officeDocument/2006/relationships/drawing" Target="../drawings/drawing191.xml"/></Relationships>
</file>

<file path=xl/worksheets/_rels/sheet192.xml.rels><?xml version="1.0" encoding="UTF-8" standalone="yes"?>
<Relationships xmlns="http://schemas.openxmlformats.org/package/2006/relationships"><Relationship Id="rId1" Type="http://schemas.openxmlformats.org/officeDocument/2006/relationships/drawing" Target="../drawings/drawing192.xml"/></Relationships>
</file>

<file path=xl/worksheets/_rels/sheet193.xml.rels><?xml version="1.0" encoding="UTF-8" standalone="yes"?>
<Relationships xmlns="http://schemas.openxmlformats.org/package/2006/relationships"><Relationship Id="rId1" Type="http://schemas.openxmlformats.org/officeDocument/2006/relationships/drawing" Target="../drawings/drawing193.xml"/></Relationships>
</file>

<file path=xl/worksheets/_rels/sheet194.xml.rels><?xml version="1.0" encoding="UTF-8" standalone="yes"?>
<Relationships xmlns="http://schemas.openxmlformats.org/package/2006/relationships"><Relationship Id="rId1" Type="http://schemas.openxmlformats.org/officeDocument/2006/relationships/drawing" Target="../drawings/drawing194.xml"/></Relationships>
</file>

<file path=xl/worksheets/_rels/sheet195.xml.rels><?xml version="1.0" encoding="UTF-8" standalone="yes"?>
<Relationships xmlns="http://schemas.openxmlformats.org/package/2006/relationships"><Relationship Id="rId1" Type="http://schemas.openxmlformats.org/officeDocument/2006/relationships/drawing" Target="../drawings/drawing195.xml"/></Relationships>
</file>

<file path=xl/worksheets/_rels/sheet196.xml.rels><?xml version="1.0" encoding="UTF-8" standalone="yes"?>
<Relationships xmlns="http://schemas.openxmlformats.org/package/2006/relationships"><Relationship Id="rId1" Type="http://schemas.openxmlformats.org/officeDocument/2006/relationships/drawing" Target="../drawings/drawing196.xml"/></Relationships>
</file>

<file path=xl/worksheets/_rels/sheet197.xml.rels><?xml version="1.0" encoding="UTF-8" standalone="yes"?>
<Relationships xmlns="http://schemas.openxmlformats.org/package/2006/relationships"><Relationship Id="rId1" Type="http://schemas.openxmlformats.org/officeDocument/2006/relationships/drawing" Target="../drawings/drawing197.xml"/></Relationships>
</file>

<file path=xl/worksheets/_rels/sheet198.xml.rels><?xml version="1.0" encoding="UTF-8" standalone="yes"?>
<Relationships xmlns="http://schemas.openxmlformats.org/package/2006/relationships"><Relationship Id="rId1" Type="http://schemas.openxmlformats.org/officeDocument/2006/relationships/drawing" Target="../drawings/drawing198.xml"/></Relationships>
</file>

<file path=xl/worksheets/_rels/sheet199.xml.rels><?xml version="1.0" encoding="UTF-8" standalone="yes"?>
<Relationships xmlns="http://schemas.openxmlformats.org/package/2006/relationships"><Relationship Id="rId1" Type="http://schemas.openxmlformats.org/officeDocument/2006/relationships/drawing" Target="../drawings/drawing19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00.xml.rels><?xml version="1.0" encoding="UTF-8" standalone="yes"?>
<Relationships xmlns="http://schemas.openxmlformats.org/package/2006/relationships"><Relationship Id="rId1" Type="http://schemas.openxmlformats.org/officeDocument/2006/relationships/drawing" Target="../drawings/drawing200.xml"/></Relationships>
</file>

<file path=xl/worksheets/_rels/sheet201.xml.rels><?xml version="1.0" encoding="UTF-8" standalone="yes"?>
<Relationships xmlns="http://schemas.openxmlformats.org/package/2006/relationships"><Relationship Id="rId1" Type="http://schemas.openxmlformats.org/officeDocument/2006/relationships/drawing" Target="../drawings/drawing201.xml"/></Relationships>
</file>

<file path=xl/worksheets/_rels/sheet202.xml.rels><?xml version="1.0" encoding="UTF-8" standalone="yes"?>
<Relationships xmlns="http://schemas.openxmlformats.org/package/2006/relationships"><Relationship Id="rId1" Type="http://schemas.openxmlformats.org/officeDocument/2006/relationships/drawing" Target="../drawings/drawing202.xml"/></Relationships>
</file>

<file path=xl/worksheets/_rels/sheet203.xml.rels><?xml version="1.0" encoding="UTF-8" standalone="yes"?>
<Relationships xmlns="http://schemas.openxmlformats.org/package/2006/relationships"><Relationship Id="rId1" Type="http://schemas.openxmlformats.org/officeDocument/2006/relationships/drawing" Target="../drawings/drawing203.xml"/></Relationships>
</file>

<file path=xl/worksheets/_rels/sheet204.xml.rels><?xml version="1.0" encoding="UTF-8" standalone="yes"?>
<Relationships xmlns="http://schemas.openxmlformats.org/package/2006/relationships"><Relationship Id="rId1" Type="http://schemas.openxmlformats.org/officeDocument/2006/relationships/drawing" Target="../drawings/drawing204.xml"/></Relationships>
</file>

<file path=xl/worksheets/_rels/sheet205.xml.rels><?xml version="1.0" encoding="UTF-8" standalone="yes"?>
<Relationships xmlns="http://schemas.openxmlformats.org/package/2006/relationships"><Relationship Id="rId1" Type="http://schemas.openxmlformats.org/officeDocument/2006/relationships/drawing" Target="../drawings/drawing205.xml"/></Relationships>
</file>

<file path=xl/worksheets/_rels/sheet206.xml.rels><?xml version="1.0" encoding="UTF-8" standalone="yes"?>
<Relationships xmlns="http://schemas.openxmlformats.org/package/2006/relationships"><Relationship Id="rId1" Type="http://schemas.openxmlformats.org/officeDocument/2006/relationships/drawing" Target="../drawings/drawing206.xml"/></Relationships>
</file>

<file path=xl/worksheets/_rels/sheet207.xml.rels><?xml version="1.0" encoding="UTF-8" standalone="yes"?>
<Relationships xmlns="http://schemas.openxmlformats.org/package/2006/relationships"><Relationship Id="rId1" Type="http://schemas.openxmlformats.org/officeDocument/2006/relationships/drawing" Target="../drawings/drawing207.xml"/></Relationships>
</file>

<file path=xl/worksheets/_rels/sheet208.xml.rels><?xml version="1.0" encoding="UTF-8" standalone="yes"?>
<Relationships xmlns="http://schemas.openxmlformats.org/package/2006/relationships"><Relationship Id="rId1" Type="http://schemas.openxmlformats.org/officeDocument/2006/relationships/drawing" Target="../drawings/drawing208.xml"/></Relationships>
</file>

<file path=xl/worksheets/_rels/sheet209.xml.rels><?xml version="1.0" encoding="UTF-8" standalone="yes"?>
<Relationships xmlns="http://schemas.openxmlformats.org/package/2006/relationships"><Relationship Id="rId1" Type="http://schemas.openxmlformats.org/officeDocument/2006/relationships/drawing" Target="../drawings/drawing20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0.xml.rels><?xml version="1.0" encoding="UTF-8" standalone="yes"?>
<Relationships xmlns="http://schemas.openxmlformats.org/package/2006/relationships"><Relationship Id="rId1" Type="http://schemas.openxmlformats.org/officeDocument/2006/relationships/drawing" Target="../drawings/drawing210.xml"/></Relationships>
</file>

<file path=xl/worksheets/_rels/sheet211.xml.rels><?xml version="1.0" encoding="UTF-8" standalone="yes"?>
<Relationships xmlns="http://schemas.openxmlformats.org/package/2006/relationships"><Relationship Id="rId1" Type="http://schemas.openxmlformats.org/officeDocument/2006/relationships/drawing" Target="../drawings/drawing211.xml"/></Relationships>
</file>

<file path=xl/worksheets/_rels/sheet212.xml.rels><?xml version="1.0" encoding="UTF-8" standalone="yes"?>
<Relationships xmlns="http://schemas.openxmlformats.org/package/2006/relationships"><Relationship Id="rId2" Type="http://schemas.openxmlformats.org/officeDocument/2006/relationships/drawing" Target="../drawings/drawing212.xml"/><Relationship Id="rId1" Type="http://schemas.openxmlformats.org/officeDocument/2006/relationships/printerSettings" Target="../printerSettings/printerSettings144.bin"/></Relationships>
</file>

<file path=xl/worksheets/_rels/sheet213.xml.rels><?xml version="1.0" encoding="UTF-8" standalone="yes"?>
<Relationships xmlns="http://schemas.openxmlformats.org/package/2006/relationships"><Relationship Id="rId2" Type="http://schemas.openxmlformats.org/officeDocument/2006/relationships/drawing" Target="../drawings/drawing213.xml"/><Relationship Id="rId1" Type="http://schemas.openxmlformats.org/officeDocument/2006/relationships/printerSettings" Target="../printerSettings/printerSettings145.bin"/></Relationships>
</file>

<file path=xl/worksheets/_rels/sheet214.xml.rels><?xml version="1.0" encoding="UTF-8" standalone="yes"?>
<Relationships xmlns="http://schemas.openxmlformats.org/package/2006/relationships"><Relationship Id="rId1" Type="http://schemas.openxmlformats.org/officeDocument/2006/relationships/drawing" Target="../drawings/drawing214.xml"/></Relationships>
</file>

<file path=xl/worksheets/_rels/sheet215.xml.rels><?xml version="1.0" encoding="UTF-8" standalone="yes"?>
<Relationships xmlns="http://schemas.openxmlformats.org/package/2006/relationships"><Relationship Id="rId1" Type="http://schemas.openxmlformats.org/officeDocument/2006/relationships/drawing" Target="../drawings/drawing215.xml"/></Relationships>
</file>

<file path=xl/worksheets/_rels/sheet216.xml.rels><?xml version="1.0" encoding="UTF-8" standalone="yes"?>
<Relationships xmlns="http://schemas.openxmlformats.org/package/2006/relationships"><Relationship Id="rId1" Type="http://schemas.openxmlformats.org/officeDocument/2006/relationships/drawing" Target="../drawings/drawing216.xml"/></Relationships>
</file>

<file path=xl/worksheets/_rels/sheet217.xml.rels><?xml version="1.0" encoding="UTF-8" standalone="yes"?>
<Relationships xmlns="http://schemas.openxmlformats.org/package/2006/relationships"><Relationship Id="rId1" Type="http://schemas.openxmlformats.org/officeDocument/2006/relationships/drawing" Target="../drawings/drawing217.xml"/></Relationships>
</file>

<file path=xl/worksheets/_rels/sheet218.xml.rels><?xml version="1.0" encoding="UTF-8" standalone="yes"?>
<Relationships xmlns="http://schemas.openxmlformats.org/package/2006/relationships"><Relationship Id="rId1" Type="http://schemas.openxmlformats.org/officeDocument/2006/relationships/drawing" Target="../drawings/drawing218.xml"/></Relationships>
</file>

<file path=xl/worksheets/_rels/sheet219.xml.rels><?xml version="1.0" encoding="UTF-8" standalone="yes"?>
<Relationships xmlns="http://schemas.openxmlformats.org/package/2006/relationships"><Relationship Id="rId1" Type="http://schemas.openxmlformats.org/officeDocument/2006/relationships/drawing" Target="../drawings/drawing2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20.xml.rels><?xml version="1.0" encoding="UTF-8" standalone="yes"?>
<Relationships xmlns="http://schemas.openxmlformats.org/package/2006/relationships"><Relationship Id="rId1" Type="http://schemas.openxmlformats.org/officeDocument/2006/relationships/drawing" Target="../drawings/drawing220.xml"/></Relationships>
</file>

<file path=xl/worksheets/_rels/sheet221.xml.rels><?xml version="1.0" encoding="UTF-8" standalone="yes"?>
<Relationships xmlns="http://schemas.openxmlformats.org/package/2006/relationships"><Relationship Id="rId2" Type="http://schemas.openxmlformats.org/officeDocument/2006/relationships/drawing" Target="../drawings/drawing221.xml"/><Relationship Id="rId1" Type="http://schemas.openxmlformats.org/officeDocument/2006/relationships/printerSettings" Target="../printerSettings/printerSettings146.bin"/></Relationships>
</file>

<file path=xl/worksheets/_rels/sheet222.xml.rels><?xml version="1.0" encoding="UTF-8" standalone="yes"?>
<Relationships xmlns="http://schemas.openxmlformats.org/package/2006/relationships"><Relationship Id="rId1" Type="http://schemas.openxmlformats.org/officeDocument/2006/relationships/drawing" Target="../drawings/drawing222.xml"/></Relationships>
</file>

<file path=xl/worksheets/_rels/sheet223.xml.rels><?xml version="1.0" encoding="UTF-8" standalone="yes"?>
<Relationships xmlns="http://schemas.openxmlformats.org/package/2006/relationships"><Relationship Id="rId1" Type="http://schemas.openxmlformats.org/officeDocument/2006/relationships/drawing" Target="../drawings/drawing223.xml"/></Relationships>
</file>

<file path=xl/worksheets/_rels/sheet224.xml.rels><?xml version="1.0" encoding="UTF-8" standalone="yes"?>
<Relationships xmlns="http://schemas.openxmlformats.org/package/2006/relationships"><Relationship Id="rId2" Type="http://schemas.openxmlformats.org/officeDocument/2006/relationships/drawing" Target="../drawings/drawing224.xml"/><Relationship Id="rId1" Type="http://schemas.openxmlformats.org/officeDocument/2006/relationships/printerSettings" Target="../printerSettings/printerSettings147.bin"/></Relationships>
</file>

<file path=xl/worksheets/_rels/sheet225.xml.rels><?xml version="1.0" encoding="UTF-8" standalone="yes"?>
<Relationships xmlns="http://schemas.openxmlformats.org/package/2006/relationships"><Relationship Id="rId1" Type="http://schemas.openxmlformats.org/officeDocument/2006/relationships/drawing" Target="../drawings/drawing225.xml"/></Relationships>
</file>

<file path=xl/worksheets/_rels/sheet226.xml.rels><?xml version="1.0" encoding="UTF-8" standalone="yes"?>
<Relationships xmlns="http://schemas.openxmlformats.org/package/2006/relationships"><Relationship Id="rId2" Type="http://schemas.openxmlformats.org/officeDocument/2006/relationships/drawing" Target="../drawings/drawing226.xml"/><Relationship Id="rId1" Type="http://schemas.openxmlformats.org/officeDocument/2006/relationships/printerSettings" Target="../printerSettings/printerSettings148.bin"/></Relationships>
</file>

<file path=xl/worksheets/_rels/sheet227.xml.rels><?xml version="1.0" encoding="UTF-8" standalone="yes"?>
<Relationships xmlns="http://schemas.openxmlformats.org/package/2006/relationships"><Relationship Id="rId2" Type="http://schemas.openxmlformats.org/officeDocument/2006/relationships/drawing" Target="../drawings/drawing227.xml"/><Relationship Id="rId1" Type="http://schemas.openxmlformats.org/officeDocument/2006/relationships/printerSettings" Target="../printerSettings/printerSettings149.bin"/></Relationships>
</file>

<file path=xl/worksheets/_rels/sheet228.xml.rels><?xml version="1.0" encoding="UTF-8" standalone="yes"?>
<Relationships xmlns="http://schemas.openxmlformats.org/package/2006/relationships"><Relationship Id="rId1" Type="http://schemas.openxmlformats.org/officeDocument/2006/relationships/drawing" Target="../drawings/drawing228.xml"/></Relationships>
</file>

<file path=xl/worksheets/_rels/sheet229.xml.rels><?xml version="1.0" encoding="UTF-8" standalone="yes"?>
<Relationships xmlns="http://schemas.openxmlformats.org/package/2006/relationships"><Relationship Id="rId1" Type="http://schemas.openxmlformats.org/officeDocument/2006/relationships/drawing" Target="../drawings/drawing229.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30.xml.rels><?xml version="1.0" encoding="UTF-8" standalone="yes"?>
<Relationships xmlns="http://schemas.openxmlformats.org/package/2006/relationships"><Relationship Id="rId1" Type="http://schemas.openxmlformats.org/officeDocument/2006/relationships/drawing" Target="../drawings/drawing23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6.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7.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8.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3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3.bin"/></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4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46.bin"/></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47.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48.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49.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50.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51.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52.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53.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54.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55.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56.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5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58.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59.bin"/></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60.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61.bin"/></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62.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63.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64.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6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66.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67.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68.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69.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70.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71.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72.bin"/></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73.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7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75.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76.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77.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78.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79.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80.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81.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82.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83.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8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9"/>
  <dimension ref="A1:J288"/>
  <sheetViews>
    <sheetView workbookViewId="0">
      <selection activeCell="D15" sqref="D15"/>
    </sheetView>
  </sheetViews>
  <sheetFormatPr baseColWidth="10" defaultColWidth="0" defaultRowHeight="15" zeroHeight="1" x14ac:dyDescent="0.25"/>
  <cols>
    <col min="1" max="1" width="3.5703125" customWidth="1"/>
    <col min="2" max="8" width="15" customWidth="1"/>
    <col min="9" max="9" width="5" customWidth="1"/>
    <col min="10" max="10" width="0" hidden="1" customWidth="1"/>
    <col min="11" max="16384" width="9.140625" hidden="1"/>
  </cols>
  <sheetData/>
  <mergeCells count="3">
    <mergeCell ref="B1:H3"/>
    <mergeCell ref="B4:H4"/>
    <mergeCell ref="B5:H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J295"/>
  <sheetViews>
    <sheetView showGridLines="0" zoomScaleNormal="100" workbookViewId="0">
      <pane ySplit="4" topLeftCell="A5" activePane="bottomLeft" state="frozen"/>
      <selection activeCell="I25" sqref="I25"/>
      <selection pane="bottomLeft"/>
    </sheetView>
  </sheetViews>
  <sheetFormatPr baseColWidth="10" defaultColWidth="0" defaultRowHeight="15" customHeight="1" zeroHeight="1" x14ac:dyDescent="0.25"/>
  <cols>
    <col min="1" max="1" width="3.5703125" customWidth="1"/>
    <col min="2" max="8" width="15" customWidth="1"/>
    <col min="9" max="9" width="5" customWidth="1"/>
    <col min="10" max="10" width="0" hidden="1" customWidth="1"/>
    <col min="11" max="16384" width="9.140625" hidden="1"/>
  </cols>
  <sheetData>
    <row r="1" spans="2:10" x14ac:dyDescent="0.25">
      <c r="B1" s="2020"/>
      <c r="C1" s="2021"/>
      <c r="D1" s="2021"/>
      <c r="E1" s="2021"/>
      <c r="F1" s="2021"/>
      <c r="G1" s="2021"/>
      <c r="H1" s="2022"/>
    </row>
    <row r="2" spans="2:10" x14ac:dyDescent="0.25">
      <c r="B2" s="2023"/>
      <c r="C2" s="2024"/>
      <c r="D2" s="2024"/>
      <c r="E2" s="2024"/>
      <c r="F2" s="2024"/>
      <c r="G2" s="2024"/>
      <c r="H2" s="2025"/>
    </row>
    <row r="3" spans="2:10" ht="16.5" thickBot="1" x14ac:dyDescent="0.3">
      <c r="B3" s="2026"/>
      <c r="C3" s="2027"/>
      <c r="D3" s="2027"/>
      <c r="E3" s="2027"/>
      <c r="F3" s="2027"/>
      <c r="G3" s="2027"/>
      <c r="H3" s="2028"/>
    </row>
    <row r="4" spans="2:10" ht="21.75" thickBot="1" x14ac:dyDescent="0.4">
      <c r="B4" s="2032" t="s">
        <v>77</v>
      </c>
      <c r="C4" s="2033"/>
      <c r="D4" s="2033"/>
      <c r="E4" s="2033"/>
      <c r="F4" s="2033"/>
      <c r="G4" s="2033"/>
      <c r="H4" s="2034"/>
    </row>
  </sheetData>
  <mergeCells count="3">
    <mergeCell ref="B1:H3"/>
    <mergeCell ref="B4:H4"/>
    <mergeCell ref="B5:H5"/>
  </mergeCells>
  <pageMargins left="0.7" right="0.7" top="0.75" bottom="0.75" header="0.3" footer="0.3"/>
  <pageSetup paperSize="9" orientation="portrait"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dimension ref="A1:BO82"/>
  <sheetViews>
    <sheetView showGridLines="0" zoomScale="73" zoomScaleNormal="73" workbookViewId="0">
      <pane xSplit="2" ySplit="6" topLeftCell="AD7"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580" customWidth="1"/>
    <col min="2" max="2" width="51.85546875" style="580" customWidth="1"/>
    <col min="3" max="17" width="9.140625" style="1428" customWidth="1"/>
    <col min="18" max="23" width="11.140625" style="1428" customWidth="1"/>
    <col min="24" max="48" width="9.42578125" style="580" customWidth="1"/>
    <col min="49" max="55" width="7.7109375" style="686" customWidth="1"/>
    <col min="56" max="56" width="9.42578125" style="686" bestFit="1" customWidth="1"/>
    <col min="57" max="57" width="5" style="580" customWidth="1"/>
    <col min="58" max="67" width="0" style="580" hidden="1" customWidth="1"/>
    <col min="68" max="16384" width="9.140625" style="580" hidden="1"/>
  </cols>
  <sheetData>
    <row r="1" spans="2:58" ht="15" hidden="1" x14ac:dyDescent="0.25">
      <c r="B1" s="2047"/>
      <c r="C1" s="2048"/>
      <c r="D1" s="2048"/>
      <c r="E1" s="2048"/>
      <c r="F1" s="2048"/>
      <c r="G1" s="2048"/>
      <c r="H1" s="2048"/>
      <c r="I1" s="2048"/>
      <c r="J1" s="2048"/>
      <c r="K1" s="2048"/>
      <c r="L1" s="2048"/>
      <c r="M1" s="2048"/>
      <c r="N1" s="2048"/>
      <c r="O1" s="2048"/>
      <c r="P1" s="2048"/>
      <c r="Q1" s="2048"/>
      <c r="R1" s="2048"/>
      <c r="S1" s="2048"/>
      <c r="T1" s="2048"/>
      <c r="U1" s="2048"/>
      <c r="V1" s="2048"/>
      <c r="W1" s="2048"/>
      <c r="X1" s="2048"/>
      <c r="Y1" s="2048"/>
      <c r="Z1" s="2048"/>
      <c r="AA1" s="2048"/>
      <c r="AB1" s="2048"/>
      <c r="AC1" s="2048"/>
      <c r="AD1" s="2048"/>
      <c r="AE1" s="2048"/>
      <c r="AF1" s="2048"/>
      <c r="AG1" s="2048"/>
      <c r="AH1" s="2048"/>
      <c r="AI1" s="2048"/>
      <c r="AJ1" s="2048"/>
      <c r="AK1" s="2048"/>
      <c r="AL1" s="2048"/>
      <c r="AM1" s="2048"/>
      <c r="AN1" s="2048"/>
      <c r="AO1" s="2048"/>
      <c r="AP1" s="2048"/>
      <c r="AQ1" s="2048"/>
      <c r="AR1" s="2048"/>
      <c r="AS1" s="2048"/>
      <c r="AT1" s="2048"/>
      <c r="AU1" s="2048"/>
      <c r="AV1" s="2048"/>
      <c r="AW1" s="2048"/>
      <c r="AX1" s="2048"/>
      <c r="AY1" s="2048"/>
      <c r="AZ1" s="2048"/>
      <c r="BA1" s="2048"/>
      <c r="BB1" s="2048"/>
      <c r="BC1" s="2048"/>
      <c r="BD1" s="2049"/>
    </row>
    <row r="2" spans="2:58" ht="15" hidden="1" x14ac:dyDescent="0.25">
      <c r="B2" s="2050"/>
      <c r="C2" s="2090"/>
      <c r="D2" s="2090"/>
      <c r="E2" s="2090"/>
      <c r="F2" s="2090"/>
      <c r="G2" s="2090"/>
      <c r="H2" s="2090"/>
      <c r="I2" s="2090"/>
      <c r="J2" s="2090"/>
      <c r="K2" s="2090"/>
      <c r="L2" s="2090"/>
      <c r="M2" s="2090"/>
      <c r="N2" s="2090"/>
      <c r="O2" s="2090"/>
      <c r="P2" s="2090"/>
      <c r="Q2" s="2090"/>
      <c r="R2" s="2090"/>
      <c r="S2" s="2090"/>
      <c r="T2" s="2090"/>
      <c r="U2" s="2090"/>
      <c r="V2" s="2090"/>
      <c r="W2" s="2090"/>
      <c r="X2" s="2051"/>
      <c r="Y2" s="2051"/>
      <c r="Z2" s="2051"/>
      <c r="AA2" s="2051"/>
      <c r="AB2" s="2051"/>
      <c r="AC2" s="2051"/>
      <c r="AD2" s="2051"/>
      <c r="AE2" s="2051"/>
      <c r="AF2" s="2051"/>
      <c r="AG2" s="2051"/>
      <c r="AH2" s="2051"/>
      <c r="AI2" s="2051"/>
      <c r="AJ2" s="2051"/>
      <c r="AK2" s="2051"/>
      <c r="AL2" s="2051"/>
      <c r="AM2" s="2051"/>
      <c r="AN2" s="2051"/>
      <c r="AO2" s="2051"/>
      <c r="AP2" s="2051"/>
      <c r="AQ2" s="2051"/>
      <c r="AR2" s="2051"/>
      <c r="AS2" s="2051"/>
      <c r="AT2" s="2051"/>
      <c r="AU2" s="2051"/>
      <c r="AV2" s="2051"/>
      <c r="AW2" s="2051"/>
      <c r="AX2" s="2051"/>
      <c r="AY2" s="2051"/>
      <c r="AZ2" s="2051"/>
      <c r="BA2" s="2051"/>
      <c r="BB2" s="2051"/>
      <c r="BC2" s="2051"/>
      <c r="BD2" s="2052"/>
    </row>
    <row r="3" spans="2:58" ht="51" customHeight="1" thickBot="1" x14ac:dyDescent="0.3">
      <c r="B3" s="2053"/>
      <c r="C3" s="2054"/>
      <c r="D3" s="2054"/>
      <c r="E3" s="2054"/>
      <c r="F3" s="2054"/>
      <c r="G3" s="2054"/>
      <c r="H3" s="2054"/>
      <c r="I3" s="2054"/>
      <c r="J3" s="2054"/>
      <c r="K3" s="2054"/>
      <c r="L3" s="2054"/>
      <c r="M3" s="2054"/>
      <c r="N3" s="2054"/>
      <c r="O3" s="2054"/>
      <c r="P3" s="2054"/>
      <c r="Q3" s="2054"/>
      <c r="R3" s="2054"/>
      <c r="S3" s="2054"/>
      <c r="T3" s="2054"/>
      <c r="U3" s="2054"/>
      <c r="V3" s="2054"/>
      <c r="W3" s="2054"/>
      <c r="X3" s="2054"/>
      <c r="Y3" s="2054"/>
      <c r="Z3" s="2054"/>
      <c r="AA3" s="2054"/>
      <c r="AB3" s="2054"/>
      <c r="AC3" s="2054"/>
      <c r="AD3" s="2054"/>
      <c r="AE3" s="2054"/>
      <c r="AF3" s="2054"/>
      <c r="AG3" s="2054"/>
      <c r="AH3" s="2054"/>
      <c r="AI3" s="2054"/>
      <c r="AJ3" s="2054"/>
      <c r="AK3" s="2054"/>
      <c r="AL3" s="2054"/>
      <c r="AM3" s="2054"/>
      <c r="AN3" s="2054"/>
      <c r="AO3" s="2054"/>
      <c r="AP3" s="2054"/>
      <c r="AQ3" s="2054"/>
      <c r="AR3" s="2054"/>
      <c r="AS3" s="2054"/>
      <c r="AT3" s="2054"/>
      <c r="AU3" s="2054"/>
      <c r="AV3" s="2054"/>
      <c r="AW3" s="2054"/>
      <c r="AX3" s="2054"/>
      <c r="AY3" s="2054"/>
      <c r="AZ3" s="2054"/>
      <c r="BA3" s="2054"/>
      <c r="BB3" s="2054"/>
      <c r="BC3" s="2054"/>
      <c r="BD3" s="2055"/>
    </row>
    <row r="4" spans="2:58" ht="31.5" customHeight="1" thickBot="1" x14ac:dyDescent="0.4">
      <c r="B4" s="2082" t="s">
        <v>4527</v>
      </c>
      <c r="C4" s="2091"/>
      <c r="D4" s="2091"/>
      <c r="E4" s="2091"/>
      <c r="F4" s="2091"/>
      <c r="G4" s="2091"/>
      <c r="H4" s="2091"/>
      <c r="I4" s="2091"/>
      <c r="J4" s="2091"/>
      <c r="K4" s="2091"/>
      <c r="L4" s="2091"/>
      <c r="M4" s="2091"/>
      <c r="N4" s="2091"/>
      <c r="O4" s="2091"/>
      <c r="P4" s="2091"/>
      <c r="Q4" s="2091"/>
      <c r="R4" s="2091"/>
      <c r="S4" s="2091"/>
      <c r="T4" s="2091"/>
      <c r="U4" s="2091"/>
      <c r="V4" s="2091"/>
      <c r="W4" s="2091"/>
      <c r="X4" s="2083"/>
      <c r="Y4" s="2083"/>
      <c r="Z4" s="2083"/>
      <c r="AA4" s="2083"/>
      <c r="AB4" s="2083"/>
      <c r="AC4" s="2083"/>
      <c r="AD4" s="2083"/>
      <c r="AE4" s="2083"/>
      <c r="AF4" s="2083"/>
      <c r="AG4" s="2083"/>
      <c r="AH4" s="2083"/>
      <c r="AI4" s="2083"/>
      <c r="AJ4" s="2083"/>
      <c r="AK4" s="2083"/>
      <c r="AL4" s="2083"/>
      <c r="AM4" s="2083"/>
      <c r="AN4" s="2083"/>
      <c r="AO4" s="2083"/>
      <c r="AP4" s="2083"/>
      <c r="AQ4" s="2083"/>
      <c r="AR4" s="2083"/>
      <c r="AS4" s="2083"/>
      <c r="AT4" s="2083"/>
      <c r="AU4" s="2083"/>
      <c r="AV4" s="2083"/>
      <c r="AW4" s="2083"/>
      <c r="AX4" s="2083"/>
      <c r="AY4" s="2083"/>
      <c r="AZ4" s="2083"/>
      <c r="BA4" s="2083"/>
      <c r="BB4" s="2083"/>
      <c r="BC4" s="2083"/>
      <c r="BD4" s="2085"/>
    </row>
    <row r="5" spans="2:58" s="583" customFormat="1" ht="15.75" customHeight="1" x14ac:dyDescent="0.25">
      <c r="B5" s="2086"/>
      <c r="C5" s="2086"/>
      <c r="D5" s="2086"/>
      <c r="E5" s="2086"/>
      <c r="F5" s="2086"/>
      <c r="G5" s="2086"/>
      <c r="H5" s="2086"/>
      <c r="I5" s="2086"/>
      <c r="J5" s="2086"/>
      <c r="K5" s="2086"/>
      <c r="L5" s="2086"/>
      <c r="M5" s="2086"/>
      <c r="N5" s="2086"/>
      <c r="O5" s="2086"/>
      <c r="P5" s="2086"/>
      <c r="Q5" s="2086"/>
      <c r="R5" s="2086"/>
      <c r="S5" s="2086"/>
      <c r="T5" s="2086"/>
      <c r="U5" s="2086"/>
      <c r="V5" s="2086"/>
      <c r="W5" s="2086"/>
      <c r="X5" s="2086"/>
      <c r="Y5" s="2086"/>
      <c r="Z5" s="2086"/>
      <c r="AA5" s="2086"/>
      <c r="AB5" s="2086"/>
      <c r="AC5" s="2086"/>
      <c r="AD5" s="2086"/>
      <c r="AE5" s="2086"/>
      <c r="AF5" s="2086"/>
      <c r="AG5" s="2086"/>
      <c r="AH5" s="2086"/>
      <c r="AI5" s="2086"/>
      <c r="AJ5" s="2086"/>
      <c r="AK5" s="2086"/>
      <c r="AL5" s="2086"/>
      <c r="AM5" s="2086"/>
      <c r="AN5" s="2086"/>
      <c r="AO5" s="2086"/>
      <c r="AP5" s="2086"/>
      <c r="AQ5" s="2086"/>
      <c r="AR5" s="2086"/>
      <c r="AS5" s="2086"/>
      <c r="AT5" s="2086"/>
      <c r="AU5" s="2086"/>
      <c r="AV5" s="2086"/>
      <c r="AW5" s="2086"/>
      <c r="AX5" s="2086"/>
      <c r="AY5" s="2086"/>
      <c r="AZ5" s="2086"/>
      <c r="BA5" s="2086"/>
      <c r="BB5" s="2086"/>
      <c r="BC5" s="2086"/>
      <c r="BD5" s="2086"/>
    </row>
    <row r="6" spans="2:58" s="674" customFormat="1" ht="163.5" customHeight="1" thickBot="1" x14ac:dyDescent="0.3">
      <c r="B6" s="879" t="s">
        <v>724</v>
      </c>
      <c r="C6" s="1415" t="s">
        <v>2588</v>
      </c>
      <c r="D6" s="1415" t="s">
        <v>2590</v>
      </c>
      <c r="E6" s="1415" t="s">
        <v>2593</v>
      </c>
      <c r="F6" s="1415" t="s">
        <v>2594</v>
      </c>
      <c r="G6" s="1415" t="s">
        <v>2595</v>
      </c>
      <c r="H6" s="1415" t="s">
        <v>2596</v>
      </c>
      <c r="I6" s="1415" t="s">
        <v>2597</v>
      </c>
      <c r="J6" s="1415" t="s">
        <v>2598</v>
      </c>
      <c r="K6" s="1415" t="s">
        <v>4521</v>
      </c>
      <c r="L6" s="1415" t="s">
        <v>2599</v>
      </c>
      <c r="M6" s="1415" t="s">
        <v>2600</v>
      </c>
      <c r="N6" s="1415" t="s">
        <v>2601</v>
      </c>
      <c r="O6" s="1415" t="s">
        <v>2602</v>
      </c>
      <c r="P6" s="1415" t="s">
        <v>2603</v>
      </c>
      <c r="Q6" s="1415" t="s">
        <v>2604</v>
      </c>
      <c r="R6" s="1415" t="s">
        <v>2605</v>
      </c>
      <c r="S6" s="1415" t="s">
        <v>2606</v>
      </c>
      <c r="T6" s="1415" t="s">
        <v>4522</v>
      </c>
      <c r="U6" s="1415" t="s">
        <v>2608</v>
      </c>
      <c r="V6" s="1415" t="s">
        <v>2611</v>
      </c>
      <c r="W6" s="1415" t="s">
        <v>2614</v>
      </c>
      <c r="X6" s="1435" t="s">
        <v>2616</v>
      </c>
      <c r="Y6" s="1435" t="s">
        <v>2618</v>
      </c>
      <c r="Z6" s="1435" t="s">
        <v>2620</v>
      </c>
      <c r="AA6" s="1435" t="s">
        <v>2621</v>
      </c>
      <c r="AB6" s="1435" t="s">
        <v>2622</v>
      </c>
      <c r="AC6" s="1435" t="s">
        <v>4523</v>
      </c>
      <c r="AD6" s="1435" t="s">
        <v>2623</v>
      </c>
      <c r="AE6" s="1435" t="s">
        <v>2624</v>
      </c>
      <c r="AF6" s="1435" t="s">
        <v>2625</v>
      </c>
      <c r="AG6" s="1435" t="s">
        <v>2626</v>
      </c>
      <c r="AH6" s="1435" t="s">
        <v>4524</v>
      </c>
      <c r="AI6" s="1435" t="s">
        <v>2627</v>
      </c>
      <c r="AJ6" s="1435" t="s">
        <v>2628</v>
      </c>
      <c r="AK6" s="1435" t="s">
        <v>2629</v>
      </c>
      <c r="AL6" s="1435" t="s">
        <v>2630</v>
      </c>
      <c r="AM6" s="1435" t="s">
        <v>2643</v>
      </c>
      <c r="AN6" s="1435" t="s">
        <v>2631</v>
      </c>
      <c r="AO6" s="1435" t="s">
        <v>2644</v>
      </c>
      <c r="AP6" s="1435" t="s">
        <v>4505</v>
      </c>
      <c r="AQ6" s="1435" t="s">
        <v>2633</v>
      </c>
      <c r="AR6" s="1435" t="s">
        <v>2634</v>
      </c>
      <c r="AS6" s="1435" t="s">
        <v>2635</v>
      </c>
      <c r="AT6" s="1435" t="s">
        <v>2636</v>
      </c>
      <c r="AU6" s="1435" t="s">
        <v>4506</v>
      </c>
      <c r="AV6" s="1435" t="s">
        <v>2637</v>
      </c>
      <c r="AW6" s="1435" t="s">
        <v>4507</v>
      </c>
      <c r="AX6" s="1435" t="s">
        <v>2639</v>
      </c>
      <c r="AY6" s="1435" t="s">
        <v>2640</v>
      </c>
      <c r="AZ6" s="1435" t="s">
        <v>2638</v>
      </c>
      <c r="BA6" s="1435" t="s">
        <v>2641</v>
      </c>
      <c r="BB6" s="1435" t="s">
        <v>2642</v>
      </c>
      <c r="BC6" s="1435" t="s">
        <v>4525</v>
      </c>
      <c r="BD6" s="880" t="s">
        <v>152</v>
      </c>
    </row>
    <row r="7" spans="2:58" ht="18.75" customHeight="1" x14ac:dyDescent="0.25">
      <c r="B7" s="1436" t="s">
        <v>762</v>
      </c>
      <c r="C7" s="1388">
        <v>0</v>
      </c>
      <c r="D7" s="1388">
        <v>1</v>
      </c>
      <c r="E7" s="1388">
        <v>0</v>
      </c>
      <c r="F7" s="1388">
        <v>0</v>
      </c>
      <c r="G7" s="1388">
        <v>0</v>
      </c>
      <c r="H7" s="1388">
        <v>0</v>
      </c>
      <c r="I7" s="1388">
        <v>0</v>
      </c>
      <c r="J7" s="1388">
        <v>0</v>
      </c>
      <c r="K7" s="1388">
        <v>0</v>
      </c>
      <c r="L7" s="1388">
        <v>0</v>
      </c>
      <c r="M7" s="1388">
        <v>0</v>
      </c>
      <c r="N7" s="1388">
        <v>1</v>
      </c>
      <c r="O7" s="1388">
        <v>1</v>
      </c>
      <c r="P7" s="1388">
        <v>0</v>
      </c>
      <c r="Q7" s="1388">
        <v>0</v>
      </c>
      <c r="R7" s="1388">
        <v>0</v>
      </c>
      <c r="S7" s="1388">
        <v>0</v>
      </c>
      <c r="T7" s="1388">
        <v>0</v>
      </c>
      <c r="U7" s="1388">
        <v>0</v>
      </c>
      <c r="V7" s="1388">
        <v>0</v>
      </c>
      <c r="W7" s="1388">
        <v>0</v>
      </c>
      <c r="X7" s="1425">
        <v>0</v>
      </c>
      <c r="Y7" s="1425">
        <v>0</v>
      </c>
      <c r="Z7" s="1425">
        <v>1</v>
      </c>
      <c r="AA7" s="1425">
        <v>0</v>
      </c>
      <c r="AB7" s="1425">
        <v>0</v>
      </c>
      <c r="AC7" s="1425">
        <v>0</v>
      </c>
      <c r="AD7" s="1425">
        <v>0</v>
      </c>
      <c r="AE7" s="1425">
        <v>0</v>
      </c>
      <c r="AF7" s="1425">
        <v>0</v>
      </c>
      <c r="AG7" s="1425">
        <v>0</v>
      </c>
      <c r="AH7" s="1425">
        <v>0</v>
      </c>
      <c r="AI7" s="1425">
        <v>2</v>
      </c>
      <c r="AJ7" s="1425">
        <v>0</v>
      </c>
      <c r="AK7" s="1425">
        <v>0</v>
      </c>
      <c r="AL7" s="1425">
        <v>0</v>
      </c>
      <c r="AM7" s="1426">
        <v>0</v>
      </c>
      <c r="AN7" s="1426">
        <v>0</v>
      </c>
      <c r="AO7" s="1425">
        <v>0</v>
      </c>
      <c r="AP7" s="1425">
        <v>0</v>
      </c>
      <c r="AQ7" s="1426">
        <v>1</v>
      </c>
      <c r="AR7" s="1425">
        <v>0</v>
      </c>
      <c r="AS7" s="1426">
        <v>0</v>
      </c>
      <c r="AT7" s="1425">
        <v>0</v>
      </c>
      <c r="AU7" s="1425">
        <v>0</v>
      </c>
      <c r="AV7" s="1425">
        <v>1</v>
      </c>
      <c r="AW7" s="1425">
        <v>0</v>
      </c>
      <c r="AX7" s="1425">
        <v>0</v>
      </c>
      <c r="AY7" s="1426">
        <v>1</v>
      </c>
      <c r="AZ7" s="1426">
        <v>0</v>
      </c>
      <c r="BA7" s="1425">
        <v>0</v>
      </c>
      <c r="BB7" s="1425">
        <v>0</v>
      </c>
      <c r="BC7" s="1425">
        <v>0</v>
      </c>
      <c r="BD7" s="182">
        <f t="shared" ref="BD7:BD35" si="0">SUM(C7:BC7)</f>
        <v>9</v>
      </c>
    </row>
    <row r="8" spans="2:58" ht="18.75" customHeight="1" x14ac:dyDescent="0.25">
      <c r="B8" s="1433" t="s">
        <v>763</v>
      </c>
      <c r="C8" s="1382">
        <v>0</v>
      </c>
      <c r="D8" s="1382">
        <v>0</v>
      </c>
      <c r="E8" s="1382">
        <v>0</v>
      </c>
      <c r="F8" s="1382">
        <v>0</v>
      </c>
      <c r="G8" s="1382">
        <v>0</v>
      </c>
      <c r="H8" s="1382">
        <v>0</v>
      </c>
      <c r="I8" s="1382">
        <v>0</v>
      </c>
      <c r="J8" s="1382">
        <v>0</v>
      </c>
      <c r="K8" s="1382">
        <v>0</v>
      </c>
      <c r="L8" s="1382">
        <v>0</v>
      </c>
      <c r="M8" s="1382">
        <v>0</v>
      </c>
      <c r="N8" s="1382">
        <v>0</v>
      </c>
      <c r="O8" s="1382">
        <v>1</v>
      </c>
      <c r="P8" s="1382">
        <v>0</v>
      </c>
      <c r="Q8" s="1382">
        <v>0</v>
      </c>
      <c r="R8" s="1382">
        <v>0</v>
      </c>
      <c r="S8" s="1382">
        <v>0</v>
      </c>
      <c r="T8" s="1382">
        <v>0</v>
      </c>
      <c r="U8" s="1382">
        <v>0</v>
      </c>
      <c r="V8" s="1382">
        <v>1</v>
      </c>
      <c r="W8" s="1382">
        <v>0</v>
      </c>
      <c r="X8" s="1422">
        <v>1</v>
      </c>
      <c r="Y8" s="1422">
        <v>1</v>
      </c>
      <c r="Z8" s="1422">
        <v>0</v>
      </c>
      <c r="AA8" s="1422">
        <v>0</v>
      </c>
      <c r="AB8" s="1422">
        <v>0</v>
      </c>
      <c r="AC8" s="1422">
        <v>0</v>
      </c>
      <c r="AD8" s="1422">
        <v>0</v>
      </c>
      <c r="AE8" s="1422">
        <v>0</v>
      </c>
      <c r="AF8" s="1422">
        <v>0</v>
      </c>
      <c r="AG8" s="1422">
        <v>0</v>
      </c>
      <c r="AH8" s="1422">
        <v>0</v>
      </c>
      <c r="AI8" s="1422">
        <v>0</v>
      </c>
      <c r="AJ8" s="1422">
        <v>2</v>
      </c>
      <c r="AK8" s="1422">
        <v>0</v>
      </c>
      <c r="AL8" s="1422">
        <v>0</v>
      </c>
      <c r="AM8" s="1423">
        <v>0</v>
      </c>
      <c r="AN8" s="1423">
        <v>0</v>
      </c>
      <c r="AO8" s="1422">
        <v>0</v>
      </c>
      <c r="AP8" s="1422">
        <v>0</v>
      </c>
      <c r="AQ8" s="1423">
        <v>0</v>
      </c>
      <c r="AR8" s="1422">
        <v>0</v>
      </c>
      <c r="AS8" s="1423">
        <v>0</v>
      </c>
      <c r="AT8" s="1422">
        <v>0</v>
      </c>
      <c r="AU8" s="1422">
        <v>0</v>
      </c>
      <c r="AV8" s="1422">
        <v>0</v>
      </c>
      <c r="AW8" s="1422">
        <v>0</v>
      </c>
      <c r="AX8" s="1422">
        <v>0</v>
      </c>
      <c r="AY8" s="1423">
        <v>0</v>
      </c>
      <c r="AZ8" s="1423">
        <v>0</v>
      </c>
      <c r="BA8" s="1422">
        <v>0</v>
      </c>
      <c r="BB8" s="1422">
        <v>0</v>
      </c>
      <c r="BC8" s="1422">
        <v>0</v>
      </c>
      <c r="BD8" s="1420">
        <f t="shared" si="0"/>
        <v>6</v>
      </c>
    </row>
    <row r="9" spans="2:58" ht="18.75" customHeight="1" x14ac:dyDescent="0.25">
      <c r="B9" s="1433" t="s">
        <v>1945</v>
      </c>
      <c r="C9" s="1382">
        <v>0</v>
      </c>
      <c r="D9" s="1382">
        <v>0</v>
      </c>
      <c r="E9" s="1382">
        <v>0</v>
      </c>
      <c r="F9" s="1382">
        <v>0</v>
      </c>
      <c r="G9" s="1382">
        <v>0</v>
      </c>
      <c r="H9" s="1382">
        <v>0</v>
      </c>
      <c r="I9" s="1382">
        <v>0</v>
      </c>
      <c r="J9" s="1382">
        <v>0</v>
      </c>
      <c r="K9" s="1382">
        <v>0</v>
      </c>
      <c r="L9" s="1382">
        <v>0</v>
      </c>
      <c r="M9" s="1382">
        <v>0</v>
      </c>
      <c r="N9" s="1382">
        <v>0</v>
      </c>
      <c r="O9" s="1382">
        <v>0</v>
      </c>
      <c r="P9" s="1382">
        <v>0</v>
      </c>
      <c r="Q9" s="1382">
        <v>1</v>
      </c>
      <c r="R9" s="1382">
        <v>0</v>
      </c>
      <c r="S9" s="1382">
        <v>0</v>
      </c>
      <c r="T9" s="1382">
        <v>0</v>
      </c>
      <c r="U9" s="1382">
        <v>0</v>
      </c>
      <c r="V9" s="1382">
        <v>1</v>
      </c>
      <c r="W9" s="1382">
        <v>0</v>
      </c>
      <c r="X9" s="1422">
        <v>0</v>
      </c>
      <c r="Y9" s="1422">
        <v>1</v>
      </c>
      <c r="Z9" s="1422">
        <v>0</v>
      </c>
      <c r="AA9" s="1422">
        <v>0</v>
      </c>
      <c r="AB9" s="1422">
        <v>0</v>
      </c>
      <c r="AC9" s="1422">
        <v>0</v>
      </c>
      <c r="AD9" s="1422">
        <v>0</v>
      </c>
      <c r="AE9" s="1422">
        <v>0</v>
      </c>
      <c r="AF9" s="1422">
        <v>1</v>
      </c>
      <c r="AG9" s="1422">
        <v>0</v>
      </c>
      <c r="AH9" s="1422">
        <v>0</v>
      </c>
      <c r="AI9" s="1422">
        <v>0</v>
      </c>
      <c r="AJ9" s="1422">
        <v>0</v>
      </c>
      <c r="AK9" s="1422">
        <v>0</v>
      </c>
      <c r="AL9" s="1422">
        <v>0</v>
      </c>
      <c r="AM9" s="1423">
        <v>0</v>
      </c>
      <c r="AN9" s="1423">
        <v>0</v>
      </c>
      <c r="AO9" s="1422">
        <v>0</v>
      </c>
      <c r="AP9" s="1422">
        <v>0</v>
      </c>
      <c r="AQ9" s="1423">
        <v>0</v>
      </c>
      <c r="AR9" s="1422">
        <v>0</v>
      </c>
      <c r="AS9" s="1423">
        <v>0</v>
      </c>
      <c r="AT9" s="1422">
        <v>0</v>
      </c>
      <c r="AU9" s="1422">
        <v>0</v>
      </c>
      <c r="AV9" s="1422">
        <v>0</v>
      </c>
      <c r="AW9" s="1422">
        <v>0</v>
      </c>
      <c r="AX9" s="1422">
        <v>0</v>
      </c>
      <c r="AY9" s="1423">
        <v>0</v>
      </c>
      <c r="AZ9" s="1423">
        <v>0</v>
      </c>
      <c r="BA9" s="1422">
        <v>0</v>
      </c>
      <c r="BB9" s="1422">
        <v>0</v>
      </c>
      <c r="BC9" s="1422">
        <v>0</v>
      </c>
      <c r="BD9" s="1420">
        <f t="shared" si="0"/>
        <v>4</v>
      </c>
    </row>
    <row r="10" spans="2:58" ht="18.75" customHeight="1" x14ac:dyDescent="0.25">
      <c r="B10" s="1433" t="s">
        <v>788</v>
      </c>
      <c r="C10" s="1382">
        <v>0</v>
      </c>
      <c r="D10" s="1382">
        <v>0</v>
      </c>
      <c r="E10" s="1382">
        <v>0</v>
      </c>
      <c r="F10" s="1382">
        <v>0</v>
      </c>
      <c r="G10" s="1382">
        <v>0</v>
      </c>
      <c r="H10" s="1382">
        <v>0</v>
      </c>
      <c r="I10" s="1382">
        <v>0</v>
      </c>
      <c r="J10" s="1382">
        <v>0</v>
      </c>
      <c r="K10" s="1382">
        <v>0</v>
      </c>
      <c r="L10" s="1382">
        <v>0</v>
      </c>
      <c r="M10" s="1382">
        <v>0</v>
      </c>
      <c r="N10" s="1382">
        <v>0</v>
      </c>
      <c r="O10" s="1382">
        <v>0</v>
      </c>
      <c r="P10" s="1382">
        <v>1</v>
      </c>
      <c r="Q10" s="1382">
        <v>0</v>
      </c>
      <c r="R10" s="1382">
        <v>0</v>
      </c>
      <c r="S10" s="1382">
        <v>0</v>
      </c>
      <c r="T10" s="1382">
        <v>0</v>
      </c>
      <c r="U10" s="1382">
        <v>0</v>
      </c>
      <c r="V10" s="1382">
        <v>0</v>
      </c>
      <c r="W10" s="1382">
        <v>0</v>
      </c>
      <c r="X10" s="1422">
        <v>0</v>
      </c>
      <c r="Y10" s="1422">
        <v>0</v>
      </c>
      <c r="Z10" s="1422">
        <v>0</v>
      </c>
      <c r="AA10" s="1422">
        <v>0</v>
      </c>
      <c r="AB10" s="1422">
        <v>1</v>
      </c>
      <c r="AC10" s="1422">
        <v>0</v>
      </c>
      <c r="AD10" s="1422">
        <v>1</v>
      </c>
      <c r="AE10" s="1422">
        <v>1</v>
      </c>
      <c r="AF10" s="1422">
        <v>0</v>
      </c>
      <c r="AG10" s="1422">
        <v>0</v>
      </c>
      <c r="AH10" s="1422">
        <v>0</v>
      </c>
      <c r="AI10" s="1422">
        <v>0</v>
      </c>
      <c r="AJ10" s="1422">
        <v>0</v>
      </c>
      <c r="AK10" s="1422">
        <v>0</v>
      </c>
      <c r="AL10" s="1422">
        <v>0</v>
      </c>
      <c r="AM10" s="1423">
        <v>0</v>
      </c>
      <c r="AN10" s="1423">
        <v>0</v>
      </c>
      <c r="AO10" s="1422">
        <v>0</v>
      </c>
      <c r="AP10" s="1422">
        <v>0</v>
      </c>
      <c r="AQ10" s="1423">
        <v>0</v>
      </c>
      <c r="AR10" s="1422">
        <v>0</v>
      </c>
      <c r="AS10" s="1423">
        <v>0</v>
      </c>
      <c r="AT10" s="1422">
        <v>0</v>
      </c>
      <c r="AU10" s="1422">
        <v>0</v>
      </c>
      <c r="AV10" s="1422">
        <v>0</v>
      </c>
      <c r="AW10" s="1422">
        <v>0</v>
      </c>
      <c r="AX10" s="1422">
        <v>0</v>
      </c>
      <c r="AY10" s="1423">
        <v>0</v>
      </c>
      <c r="AZ10" s="1423">
        <v>0</v>
      </c>
      <c r="BA10" s="1422">
        <v>0</v>
      </c>
      <c r="BB10" s="1422">
        <v>0</v>
      </c>
      <c r="BC10" s="1422">
        <v>0</v>
      </c>
      <c r="BD10" s="1420">
        <f t="shared" si="0"/>
        <v>4</v>
      </c>
    </row>
    <row r="11" spans="2:58" s="581" customFormat="1" ht="18.75" customHeight="1" x14ac:dyDescent="0.25">
      <c r="B11" s="1433" t="s">
        <v>764</v>
      </c>
      <c r="C11" s="1382">
        <v>0</v>
      </c>
      <c r="D11" s="1382">
        <v>0</v>
      </c>
      <c r="E11" s="1382">
        <v>1</v>
      </c>
      <c r="F11" s="1382">
        <v>0</v>
      </c>
      <c r="G11" s="1382">
        <v>0</v>
      </c>
      <c r="H11" s="1382">
        <v>2</v>
      </c>
      <c r="I11" s="1382">
        <v>2</v>
      </c>
      <c r="J11" s="1382">
        <v>0</v>
      </c>
      <c r="K11" s="1382">
        <v>0</v>
      </c>
      <c r="L11" s="1382">
        <v>0</v>
      </c>
      <c r="M11" s="1382">
        <v>1</v>
      </c>
      <c r="N11" s="1382">
        <v>0</v>
      </c>
      <c r="O11" s="1382">
        <v>4</v>
      </c>
      <c r="P11" s="1382">
        <v>1</v>
      </c>
      <c r="Q11" s="1382">
        <v>1</v>
      </c>
      <c r="R11" s="1382">
        <v>0</v>
      </c>
      <c r="S11" s="1382">
        <v>0</v>
      </c>
      <c r="T11" s="1382">
        <v>0</v>
      </c>
      <c r="U11" s="1382">
        <v>1</v>
      </c>
      <c r="V11" s="1382">
        <v>3</v>
      </c>
      <c r="W11" s="1382">
        <v>2</v>
      </c>
      <c r="X11" s="1422">
        <v>0</v>
      </c>
      <c r="Y11" s="1422">
        <v>0</v>
      </c>
      <c r="Z11" s="1422">
        <v>1</v>
      </c>
      <c r="AA11" s="1422">
        <v>0</v>
      </c>
      <c r="AB11" s="1422">
        <v>1</v>
      </c>
      <c r="AC11" s="1422">
        <v>0</v>
      </c>
      <c r="AD11" s="1422">
        <v>3</v>
      </c>
      <c r="AE11" s="1422">
        <v>0</v>
      </c>
      <c r="AF11" s="1422">
        <v>2</v>
      </c>
      <c r="AG11" s="1422">
        <v>3</v>
      </c>
      <c r="AH11" s="1422">
        <v>0</v>
      </c>
      <c r="AI11" s="1422">
        <v>1</v>
      </c>
      <c r="AJ11" s="1422">
        <v>0</v>
      </c>
      <c r="AK11" s="1422">
        <v>0</v>
      </c>
      <c r="AL11" s="1422">
        <v>0</v>
      </c>
      <c r="AM11" s="1423">
        <v>0</v>
      </c>
      <c r="AN11" s="1423">
        <v>0</v>
      </c>
      <c r="AO11" s="1422">
        <v>0</v>
      </c>
      <c r="AP11" s="1422">
        <v>0</v>
      </c>
      <c r="AQ11" s="1423">
        <v>1</v>
      </c>
      <c r="AR11" s="1422">
        <v>0</v>
      </c>
      <c r="AS11" s="1423">
        <v>0</v>
      </c>
      <c r="AT11" s="1422">
        <v>0</v>
      </c>
      <c r="AU11" s="1422">
        <v>0</v>
      </c>
      <c r="AV11" s="1422">
        <v>0</v>
      </c>
      <c r="AW11" s="1422">
        <v>0</v>
      </c>
      <c r="AX11" s="1422">
        <v>0</v>
      </c>
      <c r="AY11" s="1423">
        <v>0</v>
      </c>
      <c r="AZ11" s="1423">
        <v>1</v>
      </c>
      <c r="BA11" s="1422">
        <v>0</v>
      </c>
      <c r="BB11" s="1422">
        <v>1</v>
      </c>
      <c r="BC11" s="1422">
        <v>0</v>
      </c>
      <c r="BD11" s="1420">
        <f t="shared" si="0"/>
        <v>32</v>
      </c>
    </row>
    <row r="12" spans="2:58" s="581" customFormat="1" ht="18.75" customHeight="1" x14ac:dyDescent="0.25">
      <c r="B12" s="1433" t="s">
        <v>765</v>
      </c>
      <c r="C12" s="1382">
        <v>0</v>
      </c>
      <c r="D12" s="1382">
        <v>1</v>
      </c>
      <c r="E12" s="1382">
        <v>0</v>
      </c>
      <c r="F12" s="1382">
        <v>0</v>
      </c>
      <c r="G12" s="1382">
        <v>0</v>
      </c>
      <c r="H12" s="1382">
        <v>0</v>
      </c>
      <c r="I12" s="1382">
        <v>0</v>
      </c>
      <c r="J12" s="1382">
        <v>0</v>
      </c>
      <c r="K12" s="1382">
        <v>0</v>
      </c>
      <c r="L12" s="1382">
        <v>0</v>
      </c>
      <c r="M12" s="1382">
        <v>0</v>
      </c>
      <c r="N12" s="1382">
        <v>0</v>
      </c>
      <c r="O12" s="1382">
        <v>1</v>
      </c>
      <c r="P12" s="1382">
        <v>0</v>
      </c>
      <c r="Q12" s="1382">
        <v>0</v>
      </c>
      <c r="R12" s="1382">
        <v>0</v>
      </c>
      <c r="S12" s="1382">
        <v>0</v>
      </c>
      <c r="T12" s="1382">
        <v>0</v>
      </c>
      <c r="U12" s="1382">
        <v>0</v>
      </c>
      <c r="V12" s="1382">
        <v>2</v>
      </c>
      <c r="W12" s="1382">
        <v>0</v>
      </c>
      <c r="X12" s="1422">
        <v>0</v>
      </c>
      <c r="Y12" s="1422">
        <v>0</v>
      </c>
      <c r="Z12" s="1422">
        <v>0</v>
      </c>
      <c r="AA12" s="1422">
        <v>0</v>
      </c>
      <c r="AB12" s="1422">
        <v>0</v>
      </c>
      <c r="AC12" s="1422">
        <v>0</v>
      </c>
      <c r="AD12" s="1422">
        <v>1</v>
      </c>
      <c r="AE12" s="1422">
        <v>0</v>
      </c>
      <c r="AF12" s="1422">
        <v>0</v>
      </c>
      <c r="AG12" s="1422">
        <v>0</v>
      </c>
      <c r="AH12" s="1422">
        <v>0</v>
      </c>
      <c r="AI12" s="1422">
        <v>0</v>
      </c>
      <c r="AJ12" s="1422">
        <v>0</v>
      </c>
      <c r="AK12" s="1422">
        <v>0</v>
      </c>
      <c r="AL12" s="1422">
        <v>0</v>
      </c>
      <c r="AM12" s="1423">
        <v>0</v>
      </c>
      <c r="AN12" s="1423">
        <v>0</v>
      </c>
      <c r="AO12" s="1422">
        <v>0</v>
      </c>
      <c r="AP12" s="1422">
        <v>0</v>
      </c>
      <c r="AQ12" s="1423">
        <v>0</v>
      </c>
      <c r="AR12" s="1422">
        <v>0</v>
      </c>
      <c r="AS12" s="1423">
        <v>0</v>
      </c>
      <c r="AT12" s="1422">
        <v>1</v>
      </c>
      <c r="AU12" s="1422">
        <v>0</v>
      </c>
      <c r="AV12" s="1422">
        <v>0</v>
      </c>
      <c r="AW12" s="1422">
        <v>1</v>
      </c>
      <c r="AX12" s="1422">
        <v>0</v>
      </c>
      <c r="AY12" s="1423">
        <v>0</v>
      </c>
      <c r="AZ12" s="1423">
        <v>0</v>
      </c>
      <c r="BA12" s="1422">
        <v>0</v>
      </c>
      <c r="BB12" s="1422">
        <v>0</v>
      </c>
      <c r="BC12" s="1422">
        <v>0</v>
      </c>
      <c r="BD12" s="1420">
        <f t="shared" si="0"/>
        <v>7</v>
      </c>
    </row>
    <row r="13" spans="2:58" s="581" customFormat="1" ht="18.75" customHeight="1" x14ac:dyDescent="0.25">
      <c r="B13" s="1433" t="s">
        <v>766</v>
      </c>
      <c r="C13" s="1382">
        <v>0</v>
      </c>
      <c r="D13" s="1382">
        <v>0</v>
      </c>
      <c r="E13" s="1382">
        <v>0</v>
      </c>
      <c r="F13" s="1382">
        <v>0</v>
      </c>
      <c r="G13" s="1382">
        <v>0</v>
      </c>
      <c r="H13" s="1382">
        <v>0</v>
      </c>
      <c r="I13" s="1382">
        <v>1</v>
      </c>
      <c r="J13" s="1382">
        <v>0</v>
      </c>
      <c r="K13" s="1382">
        <v>0</v>
      </c>
      <c r="L13" s="1382">
        <v>0</v>
      </c>
      <c r="M13" s="1382">
        <v>0</v>
      </c>
      <c r="N13" s="1382">
        <v>1</v>
      </c>
      <c r="O13" s="1382">
        <v>0</v>
      </c>
      <c r="P13" s="1382">
        <v>0</v>
      </c>
      <c r="Q13" s="1382">
        <v>1</v>
      </c>
      <c r="R13" s="1382">
        <v>0</v>
      </c>
      <c r="S13" s="1382">
        <v>0</v>
      </c>
      <c r="T13" s="1382">
        <v>0</v>
      </c>
      <c r="U13" s="1382">
        <v>1</v>
      </c>
      <c r="V13" s="1382">
        <v>0</v>
      </c>
      <c r="W13" s="1382">
        <v>0</v>
      </c>
      <c r="X13" s="1422">
        <v>1</v>
      </c>
      <c r="Y13" s="1422">
        <v>0</v>
      </c>
      <c r="Z13" s="1422">
        <v>0</v>
      </c>
      <c r="AA13" s="1422">
        <v>1</v>
      </c>
      <c r="AB13" s="1422">
        <v>1</v>
      </c>
      <c r="AC13" s="1422">
        <v>0</v>
      </c>
      <c r="AD13" s="1422">
        <v>0</v>
      </c>
      <c r="AE13" s="1422">
        <v>1</v>
      </c>
      <c r="AF13" s="1422">
        <v>0</v>
      </c>
      <c r="AG13" s="1422">
        <v>0</v>
      </c>
      <c r="AH13" s="1422">
        <v>0</v>
      </c>
      <c r="AI13" s="1422">
        <v>0</v>
      </c>
      <c r="AJ13" s="1422">
        <v>0</v>
      </c>
      <c r="AK13" s="1422">
        <v>0</v>
      </c>
      <c r="AL13" s="1422">
        <v>0</v>
      </c>
      <c r="AM13" s="1423">
        <v>0</v>
      </c>
      <c r="AN13" s="1423">
        <v>0</v>
      </c>
      <c r="AO13" s="1422">
        <v>0</v>
      </c>
      <c r="AP13" s="1422">
        <v>0</v>
      </c>
      <c r="AQ13" s="1423">
        <v>0</v>
      </c>
      <c r="AR13" s="1422">
        <v>0</v>
      </c>
      <c r="AS13" s="1423">
        <v>0</v>
      </c>
      <c r="AT13" s="1422">
        <v>0</v>
      </c>
      <c r="AU13" s="1422">
        <v>0</v>
      </c>
      <c r="AV13" s="1422">
        <v>0</v>
      </c>
      <c r="AW13" s="1422">
        <v>0</v>
      </c>
      <c r="AX13" s="1422">
        <v>0</v>
      </c>
      <c r="AY13" s="1423">
        <v>0</v>
      </c>
      <c r="AZ13" s="1423">
        <v>0</v>
      </c>
      <c r="BA13" s="1422">
        <v>0</v>
      </c>
      <c r="BB13" s="1422">
        <v>0</v>
      </c>
      <c r="BC13" s="1422">
        <v>0</v>
      </c>
      <c r="BD13" s="1420">
        <f t="shared" si="0"/>
        <v>8</v>
      </c>
    </row>
    <row r="14" spans="2:58" s="581" customFormat="1" ht="18.75" customHeight="1" x14ac:dyDescent="0.25">
      <c r="B14" s="1433" t="s">
        <v>767</v>
      </c>
      <c r="C14" s="1382">
        <v>0</v>
      </c>
      <c r="D14" s="1382">
        <v>0</v>
      </c>
      <c r="E14" s="1382">
        <v>0</v>
      </c>
      <c r="F14" s="1382">
        <v>0</v>
      </c>
      <c r="G14" s="1382">
        <v>0</v>
      </c>
      <c r="H14" s="1382">
        <v>0</v>
      </c>
      <c r="I14" s="1382">
        <v>0</v>
      </c>
      <c r="J14" s="1382">
        <v>0</v>
      </c>
      <c r="K14" s="1382">
        <v>0</v>
      </c>
      <c r="L14" s="1382">
        <v>1</v>
      </c>
      <c r="M14" s="1382">
        <v>0</v>
      </c>
      <c r="N14" s="1382">
        <v>0</v>
      </c>
      <c r="O14" s="1382">
        <v>1</v>
      </c>
      <c r="P14" s="1382">
        <v>0</v>
      </c>
      <c r="Q14" s="1382">
        <v>0</v>
      </c>
      <c r="R14" s="1382">
        <v>0</v>
      </c>
      <c r="S14" s="1382">
        <v>0</v>
      </c>
      <c r="T14" s="1382">
        <v>0</v>
      </c>
      <c r="U14" s="1382">
        <v>0</v>
      </c>
      <c r="V14" s="1382">
        <v>0</v>
      </c>
      <c r="W14" s="1382">
        <v>0</v>
      </c>
      <c r="X14" s="1422">
        <v>0</v>
      </c>
      <c r="Y14" s="1422">
        <v>0</v>
      </c>
      <c r="Z14" s="1422">
        <v>0</v>
      </c>
      <c r="AA14" s="1422">
        <v>0</v>
      </c>
      <c r="AB14" s="1422">
        <v>0</v>
      </c>
      <c r="AC14" s="1422">
        <v>1</v>
      </c>
      <c r="AD14" s="1422">
        <v>0</v>
      </c>
      <c r="AE14" s="1422">
        <v>3</v>
      </c>
      <c r="AF14" s="1422">
        <v>0</v>
      </c>
      <c r="AG14" s="1422">
        <v>0</v>
      </c>
      <c r="AH14" s="1422">
        <v>0</v>
      </c>
      <c r="AI14" s="1422">
        <v>0</v>
      </c>
      <c r="AJ14" s="1422">
        <v>0</v>
      </c>
      <c r="AK14" s="1422">
        <v>0</v>
      </c>
      <c r="AL14" s="1422">
        <v>0</v>
      </c>
      <c r="AM14" s="1423">
        <v>0</v>
      </c>
      <c r="AN14" s="1423">
        <v>0</v>
      </c>
      <c r="AO14" s="1422">
        <v>0</v>
      </c>
      <c r="AP14" s="1422">
        <v>0</v>
      </c>
      <c r="AQ14" s="1423">
        <v>0</v>
      </c>
      <c r="AR14" s="1422">
        <v>0</v>
      </c>
      <c r="AS14" s="1423">
        <v>0</v>
      </c>
      <c r="AT14" s="1422">
        <v>0</v>
      </c>
      <c r="AU14" s="1422">
        <v>0</v>
      </c>
      <c r="AV14" s="1422">
        <v>0</v>
      </c>
      <c r="AW14" s="1422">
        <v>0</v>
      </c>
      <c r="AX14" s="1422">
        <v>0</v>
      </c>
      <c r="AY14" s="1423">
        <v>0</v>
      </c>
      <c r="AZ14" s="1423">
        <v>0</v>
      </c>
      <c r="BA14" s="1422">
        <v>0</v>
      </c>
      <c r="BB14" s="1422">
        <v>0</v>
      </c>
      <c r="BC14" s="1422">
        <v>0</v>
      </c>
      <c r="BD14" s="1420">
        <f t="shared" si="0"/>
        <v>6</v>
      </c>
    </row>
    <row r="15" spans="2:58" s="581" customFormat="1" ht="18.75" customHeight="1" x14ac:dyDescent="0.25">
      <c r="B15" s="1433" t="s">
        <v>768</v>
      </c>
      <c r="C15" s="1382">
        <v>0</v>
      </c>
      <c r="D15" s="1382">
        <v>1</v>
      </c>
      <c r="E15" s="1382">
        <v>0</v>
      </c>
      <c r="F15" s="1382">
        <v>1</v>
      </c>
      <c r="G15" s="1382">
        <v>4</v>
      </c>
      <c r="H15" s="1382">
        <v>1</v>
      </c>
      <c r="I15" s="1382">
        <v>5</v>
      </c>
      <c r="J15" s="1382">
        <v>0</v>
      </c>
      <c r="K15" s="1382">
        <v>0</v>
      </c>
      <c r="L15" s="1382">
        <v>0</v>
      </c>
      <c r="M15" s="1382">
        <v>1</v>
      </c>
      <c r="N15" s="1382">
        <v>4</v>
      </c>
      <c r="O15" s="1382">
        <v>6</v>
      </c>
      <c r="P15" s="1382">
        <v>3</v>
      </c>
      <c r="Q15" s="1382">
        <v>5</v>
      </c>
      <c r="R15" s="1382">
        <v>0</v>
      </c>
      <c r="S15" s="1382">
        <v>1</v>
      </c>
      <c r="T15" s="1382">
        <v>0</v>
      </c>
      <c r="U15" s="1382">
        <v>2</v>
      </c>
      <c r="V15" s="1382">
        <v>6</v>
      </c>
      <c r="W15" s="1382">
        <v>1</v>
      </c>
      <c r="X15" s="1422">
        <v>0</v>
      </c>
      <c r="Y15" s="1422">
        <v>2</v>
      </c>
      <c r="Z15" s="1422">
        <v>3</v>
      </c>
      <c r="AA15" s="1422">
        <v>2</v>
      </c>
      <c r="AB15" s="1422">
        <v>2</v>
      </c>
      <c r="AC15" s="1422">
        <v>0</v>
      </c>
      <c r="AD15" s="1422">
        <v>6</v>
      </c>
      <c r="AE15" s="1422">
        <v>13</v>
      </c>
      <c r="AF15" s="1422">
        <v>5</v>
      </c>
      <c r="AG15" s="1422">
        <v>3</v>
      </c>
      <c r="AH15" s="1422">
        <v>0</v>
      </c>
      <c r="AI15" s="1422">
        <v>1</v>
      </c>
      <c r="AJ15" s="1422">
        <v>4</v>
      </c>
      <c r="AK15" s="1422">
        <v>1</v>
      </c>
      <c r="AL15" s="1422">
        <v>0</v>
      </c>
      <c r="AM15" s="1423">
        <v>1</v>
      </c>
      <c r="AN15" s="1423">
        <v>0</v>
      </c>
      <c r="AO15" s="1422">
        <v>0</v>
      </c>
      <c r="AP15" s="1422">
        <v>1</v>
      </c>
      <c r="AQ15" s="1423">
        <v>0</v>
      </c>
      <c r="AR15" s="1422">
        <v>0</v>
      </c>
      <c r="AS15" s="1423">
        <v>0</v>
      </c>
      <c r="AT15" s="1422">
        <v>0</v>
      </c>
      <c r="AU15" s="1422">
        <v>0</v>
      </c>
      <c r="AV15" s="1422">
        <v>1</v>
      </c>
      <c r="AW15" s="1422">
        <v>0</v>
      </c>
      <c r="AX15" s="1422">
        <v>0</v>
      </c>
      <c r="AY15" s="1423">
        <v>0</v>
      </c>
      <c r="AZ15" s="1423">
        <v>1</v>
      </c>
      <c r="BA15" s="1422">
        <v>0</v>
      </c>
      <c r="BB15" s="1422">
        <v>1</v>
      </c>
      <c r="BC15" s="1422">
        <v>1</v>
      </c>
      <c r="BD15" s="1420">
        <f t="shared" si="0"/>
        <v>89</v>
      </c>
    </row>
    <row r="16" spans="2:58" s="581" customFormat="1" ht="18.75" customHeight="1" x14ac:dyDescent="0.25">
      <c r="B16" s="1433" t="s">
        <v>769</v>
      </c>
      <c r="C16" s="1382">
        <v>0</v>
      </c>
      <c r="D16" s="1382">
        <v>0</v>
      </c>
      <c r="E16" s="1382">
        <v>1</v>
      </c>
      <c r="F16" s="1382">
        <v>0</v>
      </c>
      <c r="G16" s="1382">
        <v>1</v>
      </c>
      <c r="H16" s="1382">
        <v>0</v>
      </c>
      <c r="I16" s="1382">
        <v>0</v>
      </c>
      <c r="J16" s="1382">
        <v>0</v>
      </c>
      <c r="K16" s="1382">
        <v>0</v>
      </c>
      <c r="L16" s="1382">
        <v>0</v>
      </c>
      <c r="M16" s="1382">
        <v>0</v>
      </c>
      <c r="N16" s="1382">
        <v>0</v>
      </c>
      <c r="O16" s="1382">
        <v>0</v>
      </c>
      <c r="P16" s="1382">
        <v>0</v>
      </c>
      <c r="Q16" s="1382">
        <v>0</v>
      </c>
      <c r="R16" s="1382">
        <v>0</v>
      </c>
      <c r="S16" s="1382">
        <v>0</v>
      </c>
      <c r="T16" s="1382">
        <v>0</v>
      </c>
      <c r="U16" s="1382">
        <v>0</v>
      </c>
      <c r="V16" s="1382">
        <v>0</v>
      </c>
      <c r="W16" s="1382">
        <v>1</v>
      </c>
      <c r="X16" s="1422">
        <v>0</v>
      </c>
      <c r="Y16" s="1422">
        <v>0</v>
      </c>
      <c r="Z16" s="1422">
        <v>0</v>
      </c>
      <c r="AA16" s="1422">
        <v>0</v>
      </c>
      <c r="AB16" s="1422">
        <v>0</v>
      </c>
      <c r="AC16" s="1422">
        <v>1</v>
      </c>
      <c r="AD16" s="1422">
        <v>0</v>
      </c>
      <c r="AE16" s="1422">
        <v>0</v>
      </c>
      <c r="AF16" s="1422">
        <v>0</v>
      </c>
      <c r="AG16" s="1422">
        <v>0</v>
      </c>
      <c r="AH16" s="1422">
        <v>0</v>
      </c>
      <c r="AI16" s="1422">
        <v>0</v>
      </c>
      <c r="AJ16" s="1422">
        <v>0</v>
      </c>
      <c r="AK16" s="1422">
        <v>0</v>
      </c>
      <c r="AL16" s="1422">
        <v>0</v>
      </c>
      <c r="AM16" s="1423">
        <v>0</v>
      </c>
      <c r="AN16" s="1423">
        <v>0</v>
      </c>
      <c r="AO16" s="1422">
        <v>0</v>
      </c>
      <c r="AP16" s="1422">
        <v>0</v>
      </c>
      <c r="AQ16" s="1423">
        <v>0</v>
      </c>
      <c r="AR16" s="1422">
        <v>0</v>
      </c>
      <c r="AS16" s="1423">
        <v>0</v>
      </c>
      <c r="AT16" s="1422">
        <v>0</v>
      </c>
      <c r="AU16" s="1422">
        <v>0</v>
      </c>
      <c r="AV16" s="1422">
        <v>0</v>
      </c>
      <c r="AW16" s="1422">
        <v>0</v>
      </c>
      <c r="AX16" s="1422">
        <v>0</v>
      </c>
      <c r="AY16" s="1423">
        <v>0</v>
      </c>
      <c r="AZ16" s="1423">
        <v>0</v>
      </c>
      <c r="BA16" s="1422">
        <v>0</v>
      </c>
      <c r="BB16" s="1422">
        <v>0</v>
      </c>
      <c r="BC16" s="1422">
        <v>0</v>
      </c>
      <c r="BD16" s="1420">
        <f t="shared" si="0"/>
        <v>4</v>
      </c>
    </row>
    <row r="17" spans="2:57" s="581" customFormat="1" ht="18.75" customHeight="1" x14ac:dyDescent="0.25">
      <c r="B17" s="1433" t="s">
        <v>770</v>
      </c>
      <c r="C17" s="1382">
        <v>0</v>
      </c>
      <c r="D17" s="1382">
        <v>0</v>
      </c>
      <c r="E17" s="1382">
        <v>2</v>
      </c>
      <c r="F17" s="1382">
        <v>0</v>
      </c>
      <c r="G17" s="1382">
        <v>2</v>
      </c>
      <c r="H17" s="1382">
        <v>0</v>
      </c>
      <c r="I17" s="1382">
        <v>0</v>
      </c>
      <c r="J17" s="1382">
        <v>0</v>
      </c>
      <c r="K17" s="1382">
        <v>0</v>
      </c>
      <c r="L17" s="1382">
        <v>0</v>
      </c>
      <c r="M17" s="1382">
        <v>0</v>
      </c>
      <c r="N17" s="1382">
        <v>1</v>
      </c>
      <c r="O17" s="1382">
        <v>2</v>
      </c>
      <c r="P17" s="1382">
        <v>0</v>
      </c>
      <c r="Q17" s="1382">
        <v>0</v>
      </c>
      <c r="R17" s="1382">
        <v>0</v>
      </c>
      <c r="S17" s="1382">
        <v>0</v>
      </c>
      <c r="T17" s="1382">
        <v>1</v>
      </c>
      <c r="U17" s="1382">
        <v>0</v>
      </c>
      <c r="V17" s="1382">
        <v>1</v>
      </c>
      <c r="W17" s="1382">
        <v>0</v>
      </c>
      <c r="X17" s="1422">
        <v>1</v>
      </c>
      <c r="Y17" s="1422">
        <v>0</v>
      </c>
      <c r="Z17" s="1422">
        <v>1</v>
      </c>
      <c r="AA17" s="1422">
        <v>1</v>
      </c>
      <c r="AB17" s="1422">
        <v>1</v>
      </c>
      <c r="AC17" s="1422">
        <v>1</v>
      </c>
      <c r="AD17" s="1422">
        <v>4</v>
      </c>
      <c r="AE17" s="1422">
        <v>5</v>
      </c>
      <c r="AF17" s="1422">
        <v>0</v>
      </c>
      <c r="AG17" s="1422">
        <v>1</v>
      </c>
      <c r="AH17" s="1422">
        <v>0</v>
      </c>
      <c r="AI17" s="1422">
        <v>0</v>
      </c>
      <c r="AJ17" s="1422">
        <v>0</v>
      </c>
      <c r="AK17" s="1422">
        <v>1</v>
      </c>
      <c r="AL17" s="1422">
        <v>0</v>
      </c>
      <c r="AM17" s="1423">
        <v>0</v>
      </c>
      <c r="AN17" s="1423">
        <v>0</v>
      </c>
      <c r="AO17" s="1422">
        <v>0</v>
      </c>
      <c r="AP17" s="1422">
        <v>0</v>
      </c>
      <c r="AQ17" s="1423">
        <v>1</v>
      </c>
      <c r="AR17" s="1422">
        <v>3</v>
      </c>
      <c r="AS17" s="1423">
        <v>5</v>
      </c>
      <c r="AT17" s="1422">
        <v>0</v>
      </c>
      <c r="AU17" s="1422">
        <v>0</v>
      </c>
      <c r="AV17" s="1422">
        <v>1</v>
      </c>
      <c r="AW17" s="1422">
        <v>0</v>
      </c>
      <c r="AX17" s="1422">
        <v>0</v>
      </c>
      <c r="AY17" s="1423">
        <v>0</v>
      </c>
      <c r="AZ17" s="1423">
        <v>0</v>
      </c>
      <c r="BA17" s="1422">
        <v>0</v>
      </c>
      <c r="BB17" s="1422">
        <v>0</v>
      </c>
      <c r="BC17" s="1422">
        <v>0</v>
      </c>
      <c r="BD17" s="1420">
        <f t="shared" si="0"/>
        <v>35</v>
      </c>
    </row>
    <row r="18" spans="2:57" s="581" customFormat="1" ht="18.75" customHeight="1" x14ac:dyDescent="0.25">
      <c r="B18" s="1433" t="s">
        <v>771</v>
      </c>
      <c r="C18" s="1382">
        <v>0</v>
      </c>
      <c r="D18" s="1382">
        <v>0</v>
      </c>
      <c r="E18" s="1382">
        <v>0</v>
      </c>
      <c r="F18" s="1382">
        <v>0</v>
      </c>
      <c r="G18" s="1382">
        <v>0</v>
      </c>
      <c r="H18" s="1382">
        <v>0</v>
      </c>
      <c r="I18" s="1382">
        <v>1</v>
      </c>
      <c r="J18" s="1382">
        <v>0</v>
      </c>
      <c r="K18" s="1382">
        <v>0</v>
      </c>
      <c r="L18" s="1382">
        <v>0</v>
      </c>
      <c r="M18" s="1382">
        <v>0</v>
      </c>
      <c r="N18" s="1382">
        <v>0</v>
      </c>
      <c r="O18" s="1382">
        <v>1</v>
      </c>
      <c r="P18" s="1382">
        <v>0</v>
      </c>
      <c r="Q18" s="1382">
        <v>1</v>
      </c>
      <c r="R18" s="1382">
        <v>0</v>
      </c>
      <c r="S18" s="1382">
        <v>0</v>
      </c>
      <c r="T18" s="1382">
        <v>0</v>
      </c>
      <c r="U18" s="1382">
        <v>0</v>
      </c>
      <c r="V18" s="1382">
        <v>0</v>
      </c>
      <c r="W18" s="1382">
        <v>0</v>
      </c>
      <c r="X18" s="1422">
        <v>0</v>
      </c>
      <c r="Y18" s="1422">
        <v>0</v>
      </c>
      <c r="Z18" s="1422">
        <v>0</v>
      </c>
      <c r="AA18" s="1422">
        <v>0</v>
      </c>
      <c r="AB18" s="1422">
        <v>0</v>
      </c>
      <c r="AC18" s="1422">
        <v>0</v>
      </c>
      <c r="AD18" s="1422">
        <v>0</v>
      </c>
      <c r="AE18" s="1422">
        <v>0</v>
      </c>
      <c r="AF18" s="1422">
        <v>0</v>
      </c>
      <c r="AG18" s="1422">
        <v>0</v>
      </c>
      <c r="AH18" s="1422">
        <v>0</v>
      </c>
      <c r="AI18" s="1422">
        <v>0</v>
      </c>
      <c r="AJ18" s="1422">
        <v>0</v>
      </c>
      <c r="AK18" s="1422">
        <v>0</v>
      </c>
      <c r="AL18" s="1422">
        <v>0</v>
      </c>
      <c r="AM18" s="1423">
        <v>0</v>
      </c>
      <c r="AN18" s="1423">
        <v>0</v>
      </c>
      <c r="AO18" s="1422">
        <v>0</v>
      </c>
      <c r="AP18" s="1422">
        <v>0</v>
      </c>
      <c r="AQ18" s="1423">
        <v>0</v>
      </c>
      <c r="AR18" s="1422">
        <v>0</v>
      </c>
      <c r="AS18" s="1423">
        <v>0</v>
      </c>
      <c r="AT18" s="1422">
        <v>0</v>
      </c>
      <c r="AU18" s="1422">
        <v>0</v>
      </c>
      <c r="AV18" s="1422">
        <v>0</v>
      </c>
      <c r="AW18" s="1422">
        <v>0</v>
      </c>
      <c r="AX18" s="1422">
        <v>0</v>
      </c>
      <c r="AY18" s="1423">
        <v>0</v>
      </c>
      <c r="AZ18" s="1423">
        <v>0</v>
      </c>
      <c r="BA18" s="1422">
        <v>0</v>
      </c>
      <c r="BB18" s="1422">
        <v>0</v>
      </c>
      <c r="BC18" s="1422">
        <v>0</v>
      </c>
      <c r="BD18" s="1420">
        <f t="shared" si="0"/>
        <v>3</v>
      </c>
    </row>
    <row r="19" spans="2:57" s="581" customFormat="1" ht="18.75" customHeight="1" x14ac:dyDescent="0.25">
      <c r="B19" s="1433" t="s">
        <v>772</v>
      </c>
      <c r="C19" s="1382">
        <v>0</v>
      </c>
      <c r="D19" s="1382">
        <v>0</v>
      </c>
      <c r="E19" s="1382">
        <v>0</v>
      </c>
      <c r="F19" s="1382">
        <v>0</v>
      </c>
      <c r="G19" s="1382">
        <v>0</v>
      </c>
      <c r="H19" s="1382">
        <v>0</v>
      </c>
      <c r="I19" s="1382">
        <v>0</v>
      </c>
      <c r="J19" s="1382">
        <v>0</v>
      </c>
      <c r="K19" s="1382">
        <v>0</v>
      </c>
      <c r="L19" s="1382">
        <v>0</v>
      </c>
      <c r="M19" s="1382">
        <v>0</v>
      </c>
      <c r="N19" s="1382">
        <v>0</v>
      </c>
      <c r="O19" s="1382">
        <v>0</v>
      </c>
      <c r="P19" s="1382">
        <v>1</v>
      </c>
      <c r="Q19" s="1382">
        <v>0</v>
      </c>
      <c r="R19" s="1382">
        <v>0</v>
      </c>
      <c r="S19" s="1382">
        <v>0</v>
      </c>
      <c r="T19" s="1382">
        <v>0</v>
      </c>
      <c r="U19" s="1382">
        <v>0</v>
      </c>
      <c r="V19" s="1382">
        <v>0</v>
      </c>
      <c r="W19" s="1382">
        <v>0</v>
      </c>
      <c r="X19" s="1422">
        <v>0</v>
      </c>
      <c r="Y19" s="1422">
        <v>0</v>
      </c>
      <c r="Z19" s="1422">
        <v>0</v>
      </c>
      <c r="AA19" s="1422">
        <v>0</v>
      </c>
      <c r="AB19" s="1422">
        <v>0</v>
      </c>
      <c r="AC19" s="1422">
        <v>0</v>
      </c>
      <c r="AD19" s="1422">
        <v>0</v>
      </c>
      <c r="AE19" s="1422">
        <v>0</v>
      </c>
      <c r="AF19" s="1422">
        <v>0</v>
      </c>
      <c r="AG19" s="1422">
        <v>0</v>
      </c>
      <c r="AH19" s="1422">
        <v>0</v>
      </c>
      <c r="AI19" s="1422">
        <v>0</v>
      </c>
      <c r="AJ19" s="1422">
        <v>0</v>
      </c>
      <c r="AK19" s="1422">
        <v>0</v>
      </c>
      <c r="AL19" s="1422">
        <v>0</v>
      </c>
      <c r="AM19" s="1423">
        <v>0</v>
      </c>
      <c r="AN19" s="1423">
        <v>0</v>
      </c>
      <c r="AO19" s="1422">
        <v>0</v>
      </c>
      <c r="AP19" s="1422">
        <v>0</v>
      </c>
      <c r="AQ19" s="1423">
        <v>0</v>
      </c>
      <c r="AR19" s="1422">
        <v>0</v>
      </c>
      <c r="AS19" s="1423">
        <v>0</v>
      </c>
      <c r="AT19" s="1422">
        <v>0</v>
      </c>
      <c r="AU19" s="1422">
        <v>0</v>
      </c>
      <c r="AV19" s="1422">
        <v>0</v>
      </c>
      <c r="AW19" s="1422">
        <v>0</v>
      </c>
      <c r="AX19" s="1422">
        <v>0</v>
      </c>
      <c r="AY19" s="1423">
        <v>0</v>
      </c>
      <c r="AZ19" s="1423">
        <v>0</v>
      </c>
      <c r="BA19" s="1422">
        <v>0</v>
      </c>
      <c r="BB19" s="1422">
        <v>0</v>
      </c>
      <c r="BC19" s="1422">
        <v>0</v>
      </c>
      <c r="BD19" s="1420">
        <f t="shared" si="0"/>
        <v>1</v>
      </c>
    </row>
    <row r="20" spans="2:57" s="581" customFormat="1" ht="18.75" customHeight="1" x14ac:dyDescent="0.25">
      <c r="B20" s="1433" t="s">
        <v>773</v>
      </c>
      <c r="C20" s="1382">
        <v>0</v>
      </c>
      <c r="D20" s="1382">
        <v>1</v>
      </c>
      <c r="E20" s="1382">
        <v>0</v>
      </c>
      <c r="F20" s="1382">
        <v>0</v>
      </c>
      <c r="G20" s="1382">
        <v>1</v>
      </c>
      <c r="H20" s="1382">
        <v>1</v>
      </c>
      <c r="I20" s="1382">
        <v>1</v>
      </c>
      <c r="J20" s="1382">
        <v>0</v>
      </c>
      <c r="K20" s="1382">
        <v>0</v>
      </c>
      <c r="L20" s="1382">
        <v>1</v>
      </c>
      <c r="M20" s="1382">
        <v>0</v>
      </c>
      <c r="N20" s="1382">
        <v>0</v>
      </c>
      <c r="O20" s="1382">
        <v>4</v>
      </c>
      <c r="P20" s="1382">
        <v>0</v>
      </c>
      <c r="Q20" s="1382">
        <v>1</v>
      </c>
      <c r="R20" s="1382">
        <v>0</v>
      </c>
      <c r="S20" s="1382">
        <v>0</v>
      </c>
      <c r="T20" s="1382">
        <v>0</v>
      </c>
      <c r="U20" s="1382">
        <v>1</v>
      </c>
      <c r="V20" s="1382">
        <v>1</v>
      </c>
      <c r="W20" s="1382">
        <v>1</v>
      </c>
      <c r="X20" s="1422">
        <v>1</v>
      </c>
      <c r="Y20" s="1422">
        <v>1</v>
      </c>
      <c r="Z20" s="1422">
        <v>0</v>
      </c>
      <c r="AA20" s="1422">
        <v>3</v>
      </c>
      <c r="AB20" s="1422">
        <v>1</v>
      </c>
      <c r="AC20" s="1422">
        <v>1</v>
      </c>
      <c r="AD20" s="1422">
        <v>1</v>
      </c>
      <c r="AE20" s="1422">
        <v>1</v>
      </c>
      <c r="AF20" s="1422">
        <v>0</v>
      </c>
      <c r="AG20" s="1422">
        <v>3</v>
      </c>
      <c r="AH20" s="1422">
        <v>1</v>
      </c>
      <c r="AI20" s="1422">
        <v>1</v>
      </c>
      <c r="AJ20" s="1422">
        <v>0</v>
      </c>
      <c r="AK20" s="1422">
        <v>3</v>
      </c>
      <c r="AL20" s="1422">
        <v>0</v>
      </c>
      <c r="AM20" s="1423">
        <v>0</v>
      </c>
      <c r="AN20" s="1423">
        <v>0</v>
      </c>
      <c r="AO20" s="1422">
        <v>0</v>
      </c>
      <c r="AP20" s="1422">
        <v>0</v>
      </c>
      <c r="AQ20" s="1423">
        <v>0</v>
      </c>
      <c r="AR20" s="1422">
        <v>0</v>
      </c>
      <c r="AS20" s="1423">
        <v>1</v>
      </c>
      <c r="AT20" s="1422">
        <v>0</v>
      </c>
      <c r="AU20" s="1422">
        <v>0</v>
      </c>
      <c r="AV20" s="1422">
        <v>0</v>
      </c>
      <c r="AW20" s="1422">
        <v>0</v>
      </c>
      <c r="AX20" s="1422">
        <v>0</v>
      </c>
      <c r="AY20" s="1423">
        <v>0</v>
      </c>
      <c r="AZ20" s="1423">
        <v>0</v>
      </c>
      <c r="BA20" s="1422">
        <v>0</v>
      </c>
      <c r="BB20" s="1422">
        <v>0</v>
      </c>
      <c r="BC20" s="1422">
        <v>0</v>
      </c>
      <c r="BD20" s="1420">
        <f t="shared" si="0"/>
        <v>31</v>
      </c>
    </row>
    <row r="21" spans="2:57" s="581" customFormat="1" ht="18.75" customHeight="1" x14ac:dyDescent="0.25">
      <c r="B21" s="1433" t="s">
        <v>774</v>
      </c>
      <c r="C21" s="1382">
        <v>198</v>
      </c>
      <c r="D21" s="1382">
        <v>160</v>
      </c>
      <c r="E21" s="1382">
        <v>363</v>
      </c>
      <c r="F21" s="1382">
        <v>362</v>
      </c>
      <c r="G21" s="1382">
        <v>336</v>
      </c>
      <c r="H21" s="1382">
        <v>407</v>
      </c>
      <c r="I21" s="1382">
        <v>306</v>
      </c>
      <c r="J21" s="1382">
        <v>100</v>
      </c>
      <c r="K21" s="1382">
        <v>13</v>
      </c>
      <c r="L21" s="1382">
        <v>271</v>
      </c>
      <c r="M21" s="1382">
        <v>261</v>
      </c>
      <c r="N21" s="1382">
        <v>376</v>
      </c>
      <c r="O21" s="1382">
        <v>203</v>
      </c>
      <c r="P21" s="1382">
        <v>363</v>
      </c>
      <c r="Q21" s="1382">
        <v>347</v>
      </c>
      <c r="R21" s="1382">
        <v>97</v>
      </c>
      <c r="S21" s="1382">
        <v>232</v>
      </c>
      <c r="T21" s="1382">
        <v>186</v>
      </c>
      <c r="U21" s="1382">
        <v>197</v>
      </c>
      <c r="V21" s="1382">
        <v>362</v>
      </c>
      <c r="W21" s="1382">
        <v>321</v>
      </c>
      <c r="X21" s="1422">
        <v>350</v>
      </c>
      <c r="Y21" s="1422">
        <v>269</v>
      </c>
      <c r="Z21" s="1422">
        <v>362</v>
      </c>
      <c r="AA21" s="1422">
        <v>195</v>
      </c>
      <c r="AB21" s="1422">
        <v>219</v>
      </c>
      <c r="AC21" s="1422">
        <v>195</v>
      </c>
      <c r="AD21" s="1422">
        <v>204</v>
      </c>
      <c r="AE21" s="1422">
        <v>455</v>
      </c>
      <c r="AF21" s="1422">
        <v>207</v>
      </c>
      <c r="AG21" s="1422">
        <v>362</v>
      </c>
      <c r="AH21" s="1422">
        <v>31</v>
      </c>
      <c r="AI21" s="1422">
        <v>331</v>
      </c>
      <c r="AJ21" s="1422">
        <v>474</v>
      </c>
      <c r="AK21" s="1422">
        <v>184</v>
      </c>
      <c r="AL21" s="1422">
        <v>362</v>
      </c>
      <c r="AM21" s="1423">
        <v>125</v>
      </c>
      <c r="AN21" s="1423">
        <v>213</v>
      </c>
      <c r="AO21" s="1422">
        <v>263</v>
      </c>
      <c r="AP21" s="1422">
        <v>38</v>
      </c>
      <c r="AQ21" s="1423">
        <v>241</v>
      </c>
      <c r="AR21" s="1422">
        <v>201</v>
      </c>
      <c r="AS21" s="1423">
        <v>190</v>
      </c>
      <c r="AT21" s="1422">
        <v>138</v>
      </c>
      <c r="AU21" s="1422">
        <v>39</v>
      </c>
      <c r="AV21" s="1422">
        <v>334</v>
      </c>
      <c r="AW21" s="1422">
        <v>135</v>
      </c>
      <c r="AX21" s="1422">
        <v>107</v>
      </c>
      <c r="AY21" s="1423">
        <v>317</v>
      </c>
      <c r="AZ21" s="1423">
        <v>109</v>
      </c>
      <c r="BA21" s="1422">
        <v>284</v>
      </c>
      <c r="BB21" s="1422">
        <v>200</v>
      </c>
      <c r="BC21" s="1422">
        <v>62</v>
      </c>
      <c r="BD21" s="1420">
        <f t="shared" si="0"/>
        <v>12657</v>
      </c>
    </row>
    <row r="22" spans="2:57" s="581" customFormat="1" ht="18.75" customHeight="1" x14ac:dyDescent="0.25">
      <c r="B22" s="1433" t="s">
        <v>775</v>
      </c>
      <c r="C22" s="1382">
        <v>0</v>
      </c>
      <c r="D22" s="1382">
        <v>0</v>
      </c>
      <c r="E22" s="1382">
        <v>0</v>
      </c>
      <c r="F22" s="1382">
        <v>0</v>
      </c>
      <c r="G22" s="1382">
        <v>0</v>
      </c>
      <c r="H22" s="1382">
        <v>0</v>
      </c>
      <c r="I22" s="1382">
        <v>0</v>
      </c>
      <c r="J22" s="1382">
        <v>0</v>
      </c>
      <c r="K22" s="1382">
        <v>0</v>
      </c>
      <c r="L22" s="1382">
        <v>0</v>
      </c>
      <c r="M22" s="1382">
        <v>0</v>
      </c>
      <c r="N22" s="1382">
        <v>0</v>
      </c>
      <c r="O22" s="1382">
        <v>0</v>
      </c>
      <c r="P22" s="1382">
        <v>0</v>
      </c>
      <c r="Q22" s="1382">
        <v>0</v>
      </c>
      <c r="R22" s="1382">
        <v>0</v>
      </c>
      <c r="S22" s="1382">
        <v>0</v>
      </c>
      <c r="T22" s="1382">
        <v>0</v>
      </c>
      <c r="U22" s="1382">
        <v>0</v>
      </c>
      <c r="V22" s="1382">
        <v>0</v>
      </c>
      <c r="W22" s="1382">
        <v>0</v>
      </c>
      <c r="X22" s="1422">
        <v>0</v>
      </c>
      <c r="Y22" s="1422">
        <v>0</v>
      </c>
      <c r="Z22" s="1422">
        <v>0</v>
      </c>
      <c r="AA22" s="1422">
        <v>1</v>
      </c>
      <c r="AB22" s="1422">
        <v>0</v>
      </c>
      <c r="AC22" s="1422">
        <v>0</v>
      </c>
      <c r="AD22" s="1422">
        <v>0</v>
      </c>
      <c r="AE22" s="1422">
        <v>0</v>
      </c>
      <c r="AF22" s="1422">
        <v>0</v>
      </c>
      <c r="AG22" s="1422">
        <v>0</v>
      </c>
      <c r="AH22" s="1422">
        <v>0</v>
      </c>
      <c r="AI22" s="1422">
        <v>0</v>
      </c>
      <c r="AJ22" s="1422">
        <v>0</v>
      </c>
      <c r="AK22" s="1422">
        <v>0</v>
      </c>
      <c r="AL22" s="1422">
        <v>0</v>
      </c>
      <c r="AM22" s="1423">
        <v>0</v>
      </c>
      <c r="AN22" s="1423">
        <v>0</v>
      </c>
      <c r="AO22" s="1422">
        <v>0</v>
      </c>
      <c r="AP22" s="1422">
        <v>0</v>
      </c>
      <c r="AQ22" s="1423">
        <v>0</v>
      </c>
      <c r="AR22" s="1422">
        <v>0</v>
      </c>
      <c r="AS22" s="1423">
        <v>0</v>
      </c>
      <c r="AT22" s="1422">
        <v>0</v>
      </c>
      <c r="AU22" s="1422">
        <v>0</v>
      </c>
      <c r="AV22" s="1422">
        <v>0</v>
      </c>
      <c r="AW22" s="1422">
        <v>0</v>
      </c>
      <c r="AX22" s="1422">
        <v>0</v>
      </c>
      <c r="AY22" s="1423">
        <v>0</v>
      </c>
      <c r="AZ22" s="1423">
        <v>0</v>
      </c>
      <c r="BA22" s="1422">
        <v>0</v>
      </c>
      <c r="BB22" s="1422">
        <v>0</v>
      </c>
      <c r="BC22" s="1422">
        <v>0</v>
      </c>
      <c r="BD22" s="1420">
        <f t="shared" si="0"/>
        <v>1</v>
      </c>
    </row>
    <row r="23" spans="2:57" s="581" customFormat="1" ht="18.75" customHeight="1" x14ac:dyDescent="0.25">
      <c r="B23" s="1433" t="s">
        <v>776</v>
      </c>
      <c r="C23" s="1382">
        <v>0</v>
      </c>
      <c r="D23" s="1382">
        <v>0</v>
      </c>
      <c r="E23" s="1382">
        <v>0</v>
      </c>
      <c r="F23" s="1382">
        <v>0</v>
      </c>
      <c r="G23" s="1382">
        <v>0</v>
      </c>
      <c r="H23" s="1382">
        <v>0</v>
      </c>
      <c r="I23" s="1382">
        <v>0</v>
      </c>
      <c r="J23" s="1382">
        <v>0</v>
      </c>
      <c r="K23" s="1382">
        <v>0</v>
      </c>
      <c r="L23" s="1382">
        <v>0</v>
      </c>
      <c r="M23" s="1382">
        <v>0</v>
      </c>
      <c r="N23" s="1382">
        <v>0</v>
      </c>
      <c r="O23" s="1382">
        <v>2</v>
      </c>
      <c r="P23" s="1382" t="s">
        <v>561</v>
      </c>
      <c r="Q23" s="1382">
        <v>0</v>
      </c>
      <c r="R23" s="1382">
        <v>0</v>
      </c>
      <c r="S23" s="1382">
        <v>0</v>
      </c>
      <c r="T23" s="1382">
        <v>0</v>
      </c>
      <c r="U23" s="1382">
        <v>1</v>
      </c>
      <c r="V23" s="1382">
        <v>0</v>
      </c>
      <c r="W23" s="1382">
        <v>0</v>
      </c>
      <c r="X23" s="1422">
        <v>0</v>
      </c>
      <c r="Y23" s="1422">
        <v>0</v>
      </c>
      <c r="Z23" s="1422">
        <v>0</v>
      </c>
      <c r="AA23" s="1422">
        <v>0</v>
      </c>
      <c r="AB23" s="1422">
        <v>0</v>
      </c>
      <c r="AC23" s="1422">
        <v>0</v>
      </c>
      <c r="AD23" s="1422">
        <v>0</v>
      </c>
      <c r="AE23" s="1422">
        <v>0</v>
      </c>
      <c r="AF23" s="1422">
        <v>0</v>
      </c>
      <c r="AG23" s="1422">
        <v>0</v>
      </c>
      <c r="AH23" s="1422">
        <v>0</v>
      </c>
      <c r="AI23" s="1422">
        <v>0</v>
      </c>
      <c r="AJ23" s="1422">
        <v>0</v>
      </c>
      <c r="AK23" s="1422">
        <v>0</v>
      </c>
      <c r="AL23" s="1422">
        <v>0</v>
      </c>
      <c r="AM23" s="1422">
        <v>0</v>
      </c>
      <c r="AN23" s="1422">
        <v>0</v>
      </c>
      <c r="AO23" s="1422">
        <v>0</v>
      </c>
      <c r="AP23" s="1422">
        <v>0</v>
      </c>
      <c r="AQ23" s="1422">
        <v>0</v>
      </c>
      <c r="AR23" s="1422">
        <v>0</v>
      </c>
      <c r="AS23" s="1422">
        <v>0</v>
      </c>
      <c r="AT23" s="1422">
        <v>0</v>
      </c>
      <c r="AU23" s="1422">
        <v>0</v>
      </c>
      <c r="AV23" s="1422">
        <v>0</v>
      </c>
      <c r="AW23" s="1422">
        <v>0</v>
      </c>
      <c r="AX23" s="1422">
        <v>0</v>
      </c>
      <c r="AY23" s="1422">
        <v>0</v>
      </c>
      <c r="AZ23" s="1422">
        <v>0</v>
      </c>
      <c r="BA23" s="1422">
        <v>0</v>
      </c>
      <c r="BB23" s="1422">
        <v>0</v>
      </c>
      <c r="BC23" s="1422">
        <v>0</v>
      </c>
      <c r="BD23" s="1420">
        <f t="shared" si="0"/>
        <v>3</v>
      </c>
    </row>
    <row r="24" spans="2:57" s="581" customFormat="1" ht="18.75" customHeight="1" x14ac:dyDescent="0.25">
      <c r="B24" s="1433" t="s">
        <v>777</v>
      </c>
      <c r="C24" s="1382">
        <v>0</v>
      </c>
      <c r="D24" s="1382">
        <v>0</v>
      </c>
      <c r="E24" s="1382">
        <v>0</v>
      </c>
      <c r="F24" s="1382">
        <v>0</v>
      </c>
      <c r="G24" s="1382">
        <v>0</v>
      </c>
      <c r="H24" s="1382">
        <v>0</v>
      </c>
      <c r="I24" s="1382">
        <v>0</v>
      </c>
      <c r="J24" s="1382">
        <v>0</v>
      </c>
      <c r="K24" s="1382">
        <v>0</v>
      </c>
      <c r="L24" s="1382">
        <v>0</v>
      </c>
      <c r="M24" s="1382">
        <v>0</v>
      </c>
      <c r="N24" s="1382">
        <v>0</v>
      </c>
      <c r="O24" s="1382">
        <v>0</v>
      </c>
      <c r="P24" s="1382">
        <v>0</v>
      </c>
      <c r="Q24" s="1382">
        <v>1</v>
      </c>
      <c r="R24" s="1382">
        <v>0</v>
      </c>
      <c r="S24" s="1382">
        <v>0</v>
      </c>
      <c r="T24" s="1382">
        <v>0</v>
      </c>
      <c r="U24" s="1382">
        <v>0</v>
      </c>
      <c r="V24" s="1382">
        <v>0</v>
      </c>
      <c r="W24" s="1382">
        <v>1</v>
      </c>
      <c r="X24" s="1422">
        <v>1</v>
      </c>
      <c r="Y24" s="1422">
        <v>0</v>
      </c>
      <c r="Z24" s="1422">
        <v>0</v>
      </c>
      <c r="AA24" s="1422">
        <v>0</v>
      </c>
      <c r="AB24" s="1422">
        <v>0</v>
      </c>
      <c r="AC24" s="1422">
        <v>0</v>
      </c>
      <c r="AD24" s="1422">
        <v>0</v>
      </c>
      <c r="AE24" s="1422">
        <v>0</v>
      </c>
      <c r="AF24" s="1422">
        <v>0</v>
      </c>
      <c r="AG24" s="1422">
        <v>0</v>
      </c>
      <c r="AH24" s="1422">
        <v>0</v>
      </c>
      <c r="AI24" s="1422">
        <v>0</v>
      </c>
      <c r="AJ24" s="1422">
        <v>0</v>
      </c>
      <c r="AK24" s="1422">
        <v>0</v>
      </c>
      <c r="AL24" s="1422">
        <v>0</v>
      </c>
      <c r="AM24" s="1423">
        <v>0</v>
      </c>
      <c r="AN24" s="1423">
        <v>0</v>
      </c>
      <c r="AO24" s="1422">
        <v>0</v>
      </c>
      <c r="AP24" s="1422">
        <v>0</v>
      </c>
      <c r="AQ24" s="1423">
        <v>0</v>
      </c>
      <c r="AR24" s="1422">
        <v>0</v>
      </c>
      <c r="AS24" s="1423">
        <v>0</v>
      </c>
      <c r="AT24" s="1422">
        <v>0</v>
      </c>
      <c r="AU24" s="1422">
        <v>0</v>
      </c>
      <c r="AV24" s="1422">
        <v>1</v>
      </c>
      <c r="AW24" s="1422">
        <v>0</v>
      </c>
      <c r="AX24" s="1422">
        <v>0</v>
      </c>
      <c r="AY24" s="1423">
        <v>0</v>
      </c>
      <c r="AZ24" s="1423">
        <v>0</v>
      </c>
      <c r="BA24" s="1422">
        <v>0</v>
      </c>
      <c r="BB24" s="1422">
        <v>0</v>
      </c>
      <c r="BC24" s="1422">
        <v>0</v>
      </c>
      <c r="BD24" s="1420">
        <f t="shared" si="0"/>
        <v>4</v>
      </c>
    </row>
    <row r="25" spans="2:57" s="581" customFormat="1" ht="18.75" customHeight="1" x14ac:dyDescent="0.25">
      <c r="B25" s="1433" t="s">
        <v>778</v>
      </c>
      <c r="C25" s="1382">
        <v>0</v>
      </c>
      <c r="D25" s="1382">
        <v>0</v>
      </c>
      <c r="E25" s="1382">
        <v>0</v>
      </c>
      <c r="F25" s="1382">
        <v>0</v>
      </c>
      <c r="G25" s="1382">
        <v>0</v>
      </c>
      <c r="H25" s="1382">
        <v>1</v>
      </c>
      <c r="I25" s="1382">
        <v>0</v>
      </c>
      <c r="J25" s="1382">
        <v>0</v>
      </c>
      <c r="K25" s="1382">
        <v>0</v>
      </c>
      <c r="L25" s="1382">
        <v>1</v>
      </c>
      <c r="M25" s="1382">
        <v>0</v>
      </c>
      <c r="N25" s="1382">
        <v>1</v>
      </c>
      <c r="O25" s="1382">
        <v>6</v>
      </c>
      <c r="P25" s="1382">
        <v>0</v>
      </c>
      <c r="Q25" s="1382">
        <v>0</v>
      </c>
      <c r="R25" s="1382">
        <v>0</v>
      </c>
      <c r="S25" s="1382">
        <v>0</v>
      </c>
      <c r="T25" s="1382">
        <v>0</v>
      </c>
      <c r="U25" s="1382">
        <v>0</v>
      </c>
      <c r="V25" s="1382">
        <v>2</v>
      </c>
      <c r="W25" s="1382">
        <v>0</v>
      </c>
      <c r="X25" s="1422">
        <v>0</v>
      </c>
      <c r="Y25" s="1422">
        <v>1</v>
      </c>
      <c r="Z25" s="1422">
        <v>0</v>
      </c>
      <c r="AA25" s="1422">
        <v>0</v>
      </c>
      <c r="AB25" s="1422">
        <v>0</v>
      </c>
      <c r="AC25" s="1422">
        <v>0</v>
      </c>
      <c r="AD25" s="1422">
        <v>4</v>
      </c>
      <c r="AE25" s="1422">
        <v>14</v>
      </c>
      <c r="AF25" s="1422">
        <v>1</v>
      </c>
      <c r="AG25" s="1422">
        <v>2</v>
      </c>
      <c r="AH25" s="1422">
        <v>1</v>
      </c>
      <c r="AI25" s="1422">
        <v>0</v>
      </c>
      <c r="AJ25" s="1422">
        <v>1</v>
      </c>
      <c r="AK25" s="1422">
        <v>2</v>
      </c>
      <c r="AL25" s="1422">
        <v>0</v>
      </c>
      <c r="AM25" s="1423">
        <v>0</v>
      </c>
      <c r="AN25" s="1423">
        <v>0</v>
      </c>
      <c r="AO25" s="1422">
        <v>1</v>
      </c>
      <c r="AP25" s="1422">
        <v>0</v>
      </c>
      <c r="AQ25" s="1423">
        <v>0</v>
      </c>
      <c r="AR25" s="1422">
        <v>0</v>
      </c>
      <c r="AS25" s="1423">
        <v>0</v>
      </c>
      <c r="AT25" s="1422">
        <v>0</v>
      </c>
      <c r="AU25" s="1422">
        <v>0</v>
      </c>
      <c r="AV25" s="1422">
        <v>0</v>
      </c>
      <c r="AW25" s="1422">
        <v>0</v>
      </c>
      <c r="AX25" s="1422">
        <v>0</v>
      </c>
      <c r="AY25" s="1423">
        <v>0</v>
      </c>
      <c r="AZ25" s="1423">
        <v>0</v>
      </c>
      <c r="BA25" s="1422">
        <v>1</v>
      </c>
      <c r="BB25" s="1422">
        <v>1</v>
      </c>
      <c r="BC25" s="1422">
        <v>0</v>
      </c>
      <c r="BD25" s="1420">
        <f t="shared" si="0"/>
        <v>40</v>
      </c>
    </row>
    <row r="26" spans="2:57" s="581" customFormat="1" ht="18.75" customHeight="1" x14ac:dyDescent="0.25">
      <c r="B26" s="1433" t="s">
        <v>4526</v>
      </c>
      <c r="C26" s="1382"/>
      <c r="D26" s="1382"/>
      <c r="E26" s="1382"/>
      <c r="F26" s="1382"/>
      <c r="G26" s="1382"/>
      <c r="H26" s="1382"/>
      <c r="I26" s="1382"/>
      <c r="J26" s="1382"/>
      <c r="K26" s="1382"/>
      <c r="L26" s="1382"/>
      <c r="M26" s="1382"/>
      <c r="N26" s="1382"/>
      <c r="O26" s="1382"/>
      <c r="P26" s="1382"/>
      <c r="Q26" s="1382"/>
      <c r="R26" s="1382"/>
      <c r="S26" s="1382"/>
      <c r="T26" s="1382"/>
      <c r="U26" s="1382"/>
      <c r="V26" s="1382"/>
      <c r="W26" s="1382">
        <v>0</v>
      </c>
      <c r="X26" s="1422">
        <v>0</v>
      </c>
      <c r="Y26" s="1422">
        <v>0</v>
      </c>
      <c r="Z26" s="1422">
        <v>0</v>
      </c>
      <c r="AA26" s="1422">
        <v>0</v>
      </c>
      <c r="AB26" s="1422">
        <v>0</v>
      </c>
      <c r="AC26" s="1422">
        <v>0</v>
      </c>
      <c r="AD26" s="1422">
        <v>0</v>
      </c>
      <c r="AE26" s="1422">
        <v>0</v>
      </c>
      <c r="AF26" s="1422">
        <v>0</v>
      </c>
      <c r="AG26" s="1422">
        <v>0</v>
      </c>
      <c r="AH26" s="1422">
        <v>0</v>
      </c>
      <c r="AI26" s="1422">
        <v>0</v>
      </c>
      <c r="AJ26" s="1422">
        <v>0</v>
      </c>
      <c r="AK26" s="1422">
        <v>0</v>
      </c>
      <c r="AL26" s="1422">
        <v>0</v>
      </c>
      <c r="AM26" s="1423">
        <v>0</v>
      </c>
      <c r="AN26" s="1423">
        <v>0</v>
      </c>
      <c r="AO26" s="1422">
        <v>0</v>
      </c>
      <c r="AP26" s="1422">
        <v>0</v>
      </c>
      <c r="AQ26" s="1423">
        <v>0</v>
      </c>
      <c r="AR26" s="1422">
        <v>0</v>
      </c>
      <c r="AS26" s="1423">
        <v>0</v>
      </c>
      <c r="AT26" s="1422">
        <v>0</v>
      </c>
      <c r="AU26" s="1422">
        <v>0</v>
      </c>
      <c r="AV26" s="1422">
        <v>0</v>
      </c>
      <c r="AW26" s="1422">
        <v>0</v>
      </c>
      <c r="AX26" s="1422">
        <v>0</v>
      </c>
      <c r="AY26" s="1423">
        <v>0</v>
      </c>
      <c r="AZ26" s="1423">
        <v>0</v>
      </c>
      <c r="BA26" s="1422">
        <v>0</v>
      </c>
      <c r="BB26" s="1422">
        <v>0</v>
      </c>
      <c r="BC26" s="1422">
        <v>0</v>
      </c>
      <c r="BD26" s="1420">
        <f t="shared" si="0"/>
        <v>0</v>
      </c>
    </row>
    <row r="27" spans="2:57" s="581" customFormat="1" ht="18.75" customHeight="1" x14ac:dyDescent="0.25">
      <c r="B27" s="1433" t="s">
        <v>779</v>
      </c>
      <c r="C27" s="1382">
        <v>1</v>
      </c>
      <c r="D27" s="1382">
        <v>0</v>
      </c>
      <c r="E27" s="1382">
        <v>3</v>
      </c>
      <c r="F27" s="1382">
        <v>0</v>
      </c>
      <c r="G27" s="1382">
        <v>3</v>
      </c>
      <c r="H27" s="1382">
        <v>2</v>
      </c>
      <c r="I27" s="1382">
        <v>1</v>
      </c>
      <c r="J27" s="1382">
        <v>0</v>
      </c>
      <c r="K27" s="1382">
        <v>0</v>
      </c>
      <c r="L27" s="1382">
        <v>0</v>
      </c>
      <c r="M27" s="1382">
        <v>0</v>
      </c>
      <c r="N27" s="1382">
        <v>1</v>
      </c>
      <c r="O27" s="1382">
        <v>5</v>
      </c>
      <c r="P27" s="1382">
        <v>0</v>
      </c>
      <c r="Q27" s="1382">
        <v>1</v>
      </c>
      <c r="R27" s="1382">
        <v>1</v>
      </c>
      <c r="S27" s="1382">
        <v>1</v>
      </c>
      <c r="T27" s="1382">
        <v>0</v>
      </c>
      <c r="U27" s="1382">
        <v>1</v>
      </c>
      <c r="V27" s="1382">
        <v>5</v>
      </c>
      <c r="W27" s="1382">
        <v>0</v>
      </c>
      <c r="X27" s="1422">
        <v>0</v>
      </c>
      <c r="Y27" s="1422">
        <v>1</v>
      </c>
      <c r="Z27" s="1422">
        <v>3</v>
      </c>
      <c r="AA27" s="1422">
        <v>1</v>
      </c>
      <c r="AB27" s="1422">
        <v>2</v>
      </c>
      <c r="AC27" s="1422">
        <v>1</v>
      </c>
      <c r="AD27" s="1422">
        <v>5</v>
      </c>
      <c r="AE27" s="1422">
        <v>18</v>
      </c>
      <c r="AF27" s="1422">
        <v>0</v>
      </c>
      <c r="AG27" s="1422">
        <v>5</v>
      </c>
      <c r="AH27" s="1422">
        <v>0</v>
      </c>
      <c r="AI27" s="1422">
        <v>0</v>
      </c>
      <c r="AJ27" s="1422">
        <v>6</v>
      </c>
      <c r="AK27" s="1422">
        <v>2</v>
      </c>
      <c r="AL27" s="1422">
        <v>0</v>
      </c>
      <c r="AM27" s="1423">
        <v>1</v>
      </c>
      <c r="AN27" s="1423">
        <v>0</v>
      </c>
      <c r="AO27" s="1422">
        <v>0</v>
      </c>
      <c r="AP27" s="1422">
        <v>1</v>
      </c>
      <c r="AQ27" s="1423">
        <v>0</v>
      </c>
      <c r="AR27" s="1422">
        <v>1</v>
      </c>
      <c r="AS27" s="1423">
        <v>0</v>
      </c>
      <c r="AT27" s="1422">
        <v>1</v>
      </c>
      <c r="AU27" s="1422">
        <v>0</v>
      </c>
      <c r="AV27" s="1422">
        <v>0</v>
      </c>
      <c r="AW27" s="1422">
        <v>1</v>
      </c>
      <c r="AX27" s="1422">
        <v>7</v>
      </c>
      <c r="AY27" s="1423">
        <v>2</v>
      </c>
      <c r="AZ27" s="1423">
        <v>0</v>
      </c>
      <c r="BA27" s="1422">
        <v>3</v>
      </c>
      <c r="BB27" s="1422">
        <v>1</v>
      </c>
      <c r="BC27" s="1422">
        <v>1</v>
      </c>
      <c r="BD27" s="1420">
        <f t="shared" si="0"/>
        <v>88</v>
      </c>
    </row>
    <row r="28" spans="2:57" s="581" customFormat="1" ht="18.75" customHeight="1" x14ac:dyDescent="0.25">
      <c r="B28" s="1433" t="s">
        <v>780</v>
      </c>
      <c r="C28" s="1382">
        <v>0</v>
      </c>
      <c r="D28" s="1382">
        <v>0</v>
      </c>
      <c r="E28" s="1382">
        <v>0</v>
      </c>
      <c r="F28" s="1382">
        <v>0</v>
      </c>
      <c r="G28" s="1382">
        <v>0</v>
      </c>
      <c r="H28" s="1382">
        <v>1</v>
      </c>
      <c r="I28" s="1382">
        <v>0</v>
      </c>
      <c r="J28" s="1382">
        <v>0</v>
      </c>
      <c r="K28" s="1382">
        <v>0</v>
      </c>
      <c r="L28" s="1382">
        <v>0</v>
      </c>
      <c r="M28" s="1382">
        <v>1</v>
      </c>
      <c r="N28" s="1382">
        <v>0</v>
      </c>
      <c r="O28" s="1382">
        <v>4</v>
      </c>
      <c r="P28" s="1382">
        <v>0</v>
      </c>
      <c r="Q28" s="1382">
        <v>0</v>
      </c>
      <c r="R28" s="1382">
        <v>0</v>
      </c>
      <c r="S28" s="1382">
        <v>0</v>
      </c>
      <c r="T28" s="1382">
        <v>0</v>
      </c>
      <c r="U28" s="1382">
        <v>0</v>
      </c>
      <c r="V28" s="1382">
        <v>0</v>
      </c>
      <c r="W28" s="1382">
        <v>1</v>
      </c>
      <c r="X28" s="1422">
        <v>0</v>
      </c>
      <c r="Y28" s="1422">
        <v>0</v>
      </c>
      <c r="Z28" s="1422">
        <v>0</v>
      </c>
      <c r="AA28" s="1422">
        <v>0</v>
      </c>
      <c r="AB28" s="1422">
        <v>0</v>
      </c>
      <c r="AC28" s="1422">
        <v>0</v>
      </c>
      <c r="AD28" s="1422">
        <v>0</v>
      </c>
      <c r="AE28" s="1422">
        <v>0</v>
      </c>
      <c r="AF28" s="1422">
        <v>0</v>
      </c>
      <c r="AG28" s="1422">
        <v>1</v>
      </c>
      <c r="AH28" s="1422">
        <v>1</v>
      </c>
      <c r="AI28" s="1422">
        <v>0</v>
      </c>
      <c r="AJ28" s="1422">
        <v>0</v>
      </c>
      <c r="AK28" s="1422">
        <v>0</v>
      </c>
      <c r="AL28" s="1422">
        <v>0</v>
      </c>
      <c r="AM28" s="1423">
        <v>0</v>
      </c>
      <c r="AN28" s="1423">
        <v>0</v>
      </c>
      <c r="AO28" s="1422">
        <v>0</v>
      </c>
      <c r="AP28" s="1422">
        <v>0</v>
      </c>
      <c r="AQ28" s="1423">
        <v>0</v>
      </c>
      <c r="AR28" s="1422">
        <v>0</v>
      </c>
      <c r="AS28" s="1423">
        <v>0</v>
      </c>
      <c r="AT28" s="1422">
        <v>0</v>
      </c>
      <c r="AU28" s="1422">
        <v>0</v>
      </c>
      <c r="AV28" s="1422">
        <v>0</v>
      </c>
      <c r="AW28" s="1422">
        <v>0</v>
      </c>
      <c r="AX28" s="1422">
        <v>0</v>
      </c>
      <c r="AY28" s="1423">
        <v>0</v>
      </c>
      <c r="AZ28" s="1423">
        <v>0</v>
      </c>
      <c r="BA28" s="1422">
        <v>0</v>
      </c>
      <c r="BB28" s="1422">
        <v>0</v>
      </c>
      <c r="BC28" s="1422">
        <v>0</v>
      </c>
      <c r="BD28" s="1420">
        <f t="shared" si="0"/>
        <v>9</v>
      </c>
    </row>
    <row r="29" spans="2:57" s="581" customFormat="1" ht="18.75" customHeight="1" x14ac:dyDescent="0.25">
      <c r="B29" s="1433" t="s">
        <v>781</v>
      </c>
      <c r="C29" s="1382">
        <v>0</v>
      </c>
      <c r="D29" s="1382">
        <v>0</v>
      </c>
      <c r="E29" s="1382">
        <v>1</v>
      </c>
      <c r="F29" s="1382">
        <v>0</v>
      </c>
      <c r="G29" s="1382">
        <v>0</v>
      </c>
      <c r="H29" s="1382">
        <v>0</v>
      </c>
      <c r="I29" s="1382">
        <v>0</v>
      </c>
      <c r="J29" s="1382">
        <v>0</v>
      </c>
      <c r="K29" s="1382">
        <v>0</v>
      </c>
      <c r="L29" s="1382">
        <v>0</v>
      </c>
      <c r="M29" s="1382">
        <v>0</v>
      </c>
      <c r="N29" s="1382">
        <v>3</v>
      </c>
      <c r="O29" s="1382">
        <v>6</v>
      </c>
      <c r="P29" s="1382">
        <v>0</v>
      </c>
      <c r="Q29" s="1382">
        <v>1</v>
      </c>
      <c r="R29" s="1382">
        <v>0</v>
      </c>
      <c r="S29" s="1382">
        <v>0</v>
      </c>
      <c r="T29" s="1382">
        <v>0</v>
      </c>
      <c r="U29" s="1382">
        <v>0</v>
      </c>
      <c r="V29" s="1382">
        <v>0</v>
      </c>
      <c r="W29" s="1382">
        <v>0</v>
      </c>
      <c r="X29" s="1422">
        <v>1</v>
      </c>
      <c r="Y29" s="1422">
        <v>0</v>
      </c>
      <c r="Z29" s="1422">
        <v>0</v>
      </c>
      <c r="AA29" s="1422">
        <v>1</v>
      </c>
      <c r="AB29" s="1422">
        <v>0</v>
      </c>
      <c r="AC29" s="1422">
        <v>0</v>
      </c>
      <c r="AD29" s="1422">
        <v>0</v>
      </c>
      <c r="AE29" s="1422">
        <v>0</v>
      </c>
      <c r="AF29" s="1422">
        <v>0</v>
      </c>
      <c r="AG29" s="1422">
        <v>0</v>
      </c>
      <c r="AH29" s="1422">
        <v>0</v>
      </c>
      <c r="AI29" s="1422">
        <v>0</v>
      </c>
      <c r="AJ29" s="1422">
        <v>0</v>
      </c>
      <c r="AK29" s="1422">
        <v>0</v>
      </c>
      <c r="AL29" s="1422">
        <v>0</v>
      </c>
      <c r="AM29" s="1423">
        <v>0</v>
      </c>
      <c r="AN29" s="1423">
        <v>0</v>
      </c>
      <c r="AO29" s="1422">
        <v>0</v>
      </c>
      <c r="AP29" s="1422">
        <v>0</v>
      </c>
      <c r="AQ29" s="1423">
        <v>0</v>
      </c>
      <c r="AR29" s="1422">
        <v>0</v>
      </c>
      <c r="AS29" s="1423">
        <v>0</v>
      </c>
      <c r="AT29" s="1422">
        <v>0</v>
      </c>
      <c r="AU29" s="1422">
        <v>0</v>
      </c>
      <c r="AV29" s="1422">
        <v>0</v>
      </c>
      <c r="AW29" s="1422">
        <v>0</v>
      </c>
      <c r="AX29" s="1422">
        <v>0</v>
      </c>
      <c r="AY29" s="1423">
        <v>0</v>
      </c>
      <c r="AZ29" s="1423">
        <v>0</v>
      </c>
      <c r="BA29" s="1422">
        <v>0</v>
      </c>
      <c r="BB29" s="1422">
        <v>0</v>
      </c>
      <c r="BC29" s="1422">
        <v>0</v>
      </c>
      <c r="BD29" s="1420">
        <f t="shared" si="0"/>
        <v>13</v>
      </c>
    </row>
    <row r="30" spans="2:57" s="581" customFormat="1" ht="18.75" customHeight="1" x14ac:dyDescent="0.25">
      <c r="B30" s="1433" t="s">
        <v>782</v>
      </c>
      <c r="C30" s="1382">
        <v>0</v>
      </c>
      <c r="D30" s="1382">
        <v>0</v>
      </c>
      <c r="E30" s="1382">
        <v>0</v>
      </c>
      <c r="F30" s="1382">
        <v>0</v>
      </c>
      <c r="G30" s="1382">
        <v>0</v>
      </c>
      <c r="H30" s="1382">
        <v>0</v>
      </c>
      <c r="I30" s="1382">
        <v>2</v>
      </c>
      <c r="J30" s="1382">
        <v>0</v>
      </c>
      <c r="K30" s="1382">
        <v>0</v>
      </c>
      <c r="L30" s="1382">
        <v>1</v>
      </c>
      <c r="M30" s="1382">
        <v>0</v>
      </c>
      <c r="N30" s="1382">
        <v>0</v>
      </c>
      <c r="O30" s="1382">
        <v>1</v>
      </c>
      <c r="P30" s="1382">
        <v>0</v>
      </c>
      <c r="Q30" s="1382">
        <v>0</v>
      </c>
      <c r="R30" s="1382">
        <v>0</v>
      </c>
      <c r="S30" s="1382">
        <v>0</v>
      </c>
      <c r="T30" s="1382">
        <v>0</v>
      </c>
      <c r="U30" s="1382">
        <v>0</v>
      </c>
      <c r="V30" s="1382">
        <v>0</v>
      </c>
      <c r="W30" s="1382">
        <v>0</v>
      </c>
      <c r="X30" s="1422">
        <v>0</v>
      </c>
      <c r="Y30" s="1422">
        <v>0</v>
      </c>
      <c r="Z30" s="1422">
        <v>0</v>
      </c>
      <c r="AA30" s="1422">
        <v>0</v>
      </c>
      <c r="AB30" s="1422">
        <v>0</v>
      </c>
      <c r="AC30" s="1422">
        <v>1</v>
      </c>
      <c r="AD30" s="1422">
        <v>0</v>
      </c>
      <c r="AE30" s="1422">
        <v>2</v>
      </c>
      <c r="AF30" s="1422">
        <v>0</v>
      </c>
      <c r="AG30" s="1422">
        <v>2</v>
      </c>
      <c r="AH30" s="1422">
        <v>0</v>
      </c>
      <c r="AI30" s="1422">
        <v>0</v>
      </c>
      <c r="AJ30" s="1422">
        <v>1</v>
      </c>
      <c r="AK30" s="1422">
        <v>0</v>
      </c>
      <c r="AL30" s="1422">
        <v>0</v>
      </c>
      <c r="AM30" s="1423">
        <v>0</v>
      </c>
      <c r="AN30" s="1423">
        <v>0</v>
      </c>
      <c r="AO30" s="1422">
        <v>0</v>
      </c>
      <c r="AP30" s="1422">
        <v>0</v>
      </c>
      <c r="AQ30" s="1423">
        <v>0</v>
      </c>
      <c r="AR30" s="1422">
        <v>0</v>
      </c>
      <c r="AS30" s="1423">
        <v>0</v>
      </c>
      <c r="AT30" s="1422">
        <v>0</v>
      </c>
      <c r="AU30" s="1422">
        <v>0</v>
      </c>
      <c r="AV30" s="1422">
        <v>0</v>
      </c>
      <c r="AW30" s="1422">
        <v>0</v>
      </c>
      <c r="AX30" s="1422">
        <v>0</v>
      </c>
      <c r="AY30" s="1423">
        <v>0</v>
      </c>
      <c r="AZ30" s="1423">
        <v>0</v>
      </c>
      <c r="BA30" s="1422">
        <v>0</v>
      </c>
      <c r="BB30" s="1422">
        <v>0</v>
      </c>
      <c r="BC30" s="1422">
        <v>0</v>
      </c>
      <c r="BD30" s="1420">
        <f t="shared" si="0"/>
        <v>10</v>
      </c>
    </row>
    <row r="31" spans="2:57" s="581" customFormat="1" ht="18.75" customHeight="1" x14ac:dyDescent="0.25">
      <c r="B31" s="1433" t="s">
        <v>783</v>
      </c>
      <c r="C31" s="1382">
        <v>0</v>
      </c>
      <c r="D31" s="1382">
        <v>0</v>
      </c>
      <c r="E31" s="1382">
        <v>0</v>
      </c>
      <c r="F31" s="1382">
        <v>0</v>
      </c>
      <c r="G31" s="1382">
        <v>0</v>
      </c>
      <c r="H31" s="1382">
        <v>0</v>
      </c>
      <c r="I31" s="1382">
        <v>0</v>
      </c>
      <c r="J31" s="1382">
        <v>0</v>
      </c>
      <c r="K31" s="1382">
        <v>0</v>
      </c>
      <c r="L31" s="1382">
        <v>0</v>
      </c>
      <c r="M31" s="1382">
        <v>0</v>
      </c>
      <c r="N31" s="1382">
        <v>0</v>
      </c>
      <c r="O31" s="1382">
        <v>0</v>
      </c>
      <c r="P31" s="1382">
        <v>0</v>
      </c>
      <c r="Q31" s="1382">
        <v>0</v>
      </c>
      <c r="R31" s="1382">
        <v>0</v>
      </c>
      <c r="S31" s="1382">
        <v>0</v>
      </c>
      <c r="T31" s="1382">
        <v>0</v>
      </c>
      <c r="U31" s="1382">
        <v>0</v>
      </c>
      <c r="V31" s="1382">
        <v>1</v>
      </c>
      <c r="W31" s="1382">
        <v>0</v>
      </c>
      <c r="X31" s="1422">
        <v>0</v>
      </c>
      <c r="Y31" s="1422">
        <v>0</v>
      </c>
      <c r="Z31" s="1422">
        <v>0</v>
      </c>
      <c r="AA31" s="1422">
        <v>0</v>
      </c>
      <c r="AB31" s="1422">
        <v>0</v>
      </c>
      <c r="AC31" s="1422">
        <v>0</v>
      </c>
      <c r="AD31" s="1422">
        <v>1</v>
      </c>
      <c r="AE31" s="1422">
        <v>0</v>
      </c>
      <c r="AF31" s="1422">
        <v>0</v>
      </c>
      <c r="AG31" s="1422">
        <v>0</v>
      </c>
      <c r="AH31" s="1422">
        <v>0</v>
      </c>
      <c r="AI31" s="1422">
        <v>0</v>
      </c>
      <c r="AJ31" s="1422">
        <v>0</v>
      </c>
      <c r="AK31" s="1422">
        <v>0</v>
      </c>
      <c r="AL31" s="1422">
        <v>0</v>
      </c>
      <c r="AM31" s="1423">
        <v>0</v>
      </c>
      <c r="AN31" s="1423">
        <v>0</v>
      </c>
      <c r="AO31" s="1422">
        <v>0</v>
      </c>
      <c r="AP31" s="1422">
        <v>0</v>
      </c>
      <c r="AQ31" s="1423">
        <v>0</v>
      </c>
      <c r="AR31" s="1422">
        <v>0</v>
      </c>
      <c r="AS31" s="1423">
        <v>0</v>
      </c>
      <c r="AT31" s="1422">
        <v>0</v>
      </c>
      <c r="AU31" s="1422">
        <v>0</v>
      </c>
      <c r="AV31" s="1422">
        <v>0</v>
      </c>
      <c r="AW31" s="1422">
        <v>0</v>
      </c>
      <c r="AX31" s="1422">
        <v>0</v>
      </c>
      <c r="AY31" s="1423">
        <v>0</v>
      </c>
      <c r="AZ31" s="1423">
        <v>0</v>
      </c>
      <c r="BA31" s="1422">
        <v>0</v>
      </c>
      <c r="BB31" s="1422">
        <v>0</v>
      </c>
      <c r="BC31" s="1422">
        <v>0</v>
      </c>
      <c r="BD31" s="1420">
        <f t="shared" si="0"/>
        <v>2</v>
      </c>
    </row>
    <row r="32" spans="2:57" s="581" customFormat="1" ht="18.75" customHeight="1" x14ac:dyDescent="0.25">
      <c r="B32" s="1433" t="s">
        <v>784</v>
      </c>
      <c r="C32" s="1382">
        <v>0</v>
      </c>
      <c r="D32" s="1382">
        <v>1</v>
      </c>
      <c r="E32" s="1382">
        <v>1</v>
      </c>
      <c r="F32" s="1382">
        <v>0</v>
      </c>
      <c r="G32" s="1382">
        <v>2</v>
      </c>
      <c r="H32" s="1382">
        <v>2</v>
      </c>
      <c r="I32" s="1382">
        <v>1</v>
      </c>
      <c r="J32" s="1382">
        <v>0</v>
      </c>
      <c r="K32" s="1382">
        <v>0</v>
      </c>
      <c r="L32" s="1382">
        <v>3</v>
      </c>
      <c r="M32" s="1382">
        <v>1</v>
      </c>
      <c r="N32" s="1382">
        <v>2</v>
      </c>
      <c r="O32" s="1382">
        <v>16</v>
      </c>
      <c r="P32" s="1382">
        <v>2</v>
      </c>
      <c r="Q32" s="1382">
        <v>2</v>
      </c>
      <c r="R32" s="1382">
        <v>0</v>
      </c>
      <c r="S32" s="1382">
        <v>1</v>
      </c>
      <c r="T32" s="1382">
        <v>0</v>
      </c>
      <c r="U32" s="1382">
        <v>0</v>
      </c>
      <c r="V32" s="1382">
        <v>0</v>
      </c>
      <c r="W32" s="1382">
        <v>4</v>
      </c>
      <c r="X32" s="1422">
        <v>2</v>
      </c>
      <c r="Y32" s="1422">
        <v>2</v>
      </c>
      <c r="Z32" s="1422">
        <v>2</v>
      </c>
      <c r="AA32" s="1422">
        <v>2</v>
      </c>
      <c r="AB32" s="1422">
        <v>2</v>
      </c>
      <c r="AC32" s="1422">
        <v>0</v>
      </c>
      <c r="AD32" s="1422">
        <v>2</v>
      </c>
      <c r="AE32" s="1422">
        <v>9</v>
      </c>
      <c r="AF32" s="1422">
        <v>1</v>
      </c>
      <c r="AG32" s="1422">
        <v>3</v>
      </c>
      <c r="AH32" s="1422">
        <v>0</v>
      </c>
      <c r="AI32" s="1422">
        <v>1</v>
      </c>
      <c r="AJ32" s="1422">
        <v>3</v>
      </c>
      <c r="AK32" s="1422">
        <v>2</v>
      </c>
      <c r="AL32" s="1422">
        <v>0</v>
      </c>
      <c r="AM32" s="1423">
        <v>0</v>
      </c>
      <c r="AN32" s="1423">
        <v>0</v>
      </c>
      <c r="AO32" s="1422">
        <v>0</v>
      </c>
      <c r="AP32" s="1422">
        <v>0</v>
      </c>
      <c r="AQ32" s="1423">
        <v>0</v>
      </c>
      <c r="AR32" s="1422">
        <v>0</v>
      </c>
      <c r="AS32" s="1423">
        <v>0</v>
      </c>
      <c r="AT32" s="1422">
        <v>1</v>
      </c>
      <c r="AU32" s="1422">
        <v>0</v>
      </c>
      <c r="AV32" s="1422">
        <v>1</v>
      </c>
      <c r="AW32" s="1422">
        <v>1</v>
      </c>
      <c r="AX32" s="1422">
        <v>0</v>
      </c>
      <c r="AY32" s="1423">
        <v>0</v>
      </c>
      <c r="AZ32" s="1423">
        <v>0</v>
      </c>
      <c r="BA32" s="1422">
        <v>0</v>
      </c>
      <c r="BB32" s="1422">
        <v>0</v>
      </c>
      <c r="BC32" s="1422">
        <v>0</v>
      </c>
      <c r="BD32" s="1420">
        <f t="shared" si="0"/>
        <v>72</v>
      </c>
    </row>
    <row r="33" spans="2:57" s="581" customFormat="1" ht="18.75" customHeight="1" x14ac:dyDescent="0.25">
      <c r="B33" s="1433" t="s">
        <v>785</v>
      </c>
      <c r="C33" s="1382">
        <v>0</v>
      </c>
      <c r="D33" s="1382">
        <v>0</v>
      </c>
      <c r="E33" s="1382">
        <v>1</v>
      </c>
      <c r="F33" s="1382">
        <v>0</v>
      </c>
      <c r="G33" s="1382">
        <v>0</v>
      </c>
      <c r="H33" s="1382">
        <v>0</v>
      </c>
      <c r="I33" s="1382">
        <v>0</v>
      </c>
      <c r="J33" s="1382">
        <v>0</v>
      </c>
      <c r="K33" s="1382">
        <v>0</v>
      </c>
      <c r="L33" s="1382">
        <v>1</v>
      </c>
      <c r="M33" s="1382">
        <v>0</v>
      </c>
      <c r="N33" s="1382">
        <v>0</v>
      </c>
      <c r="O33" s="1382">
        <v>9</v>
      </c>
      <c r="P33" s="1382">
        <v>0</v>
      </c>
      <c r="Q33" s="1382">
        <v>0</v>
      </c>
      <c r="R33" s="1382">
        <v>0</v>
      </c>
      <c r="S33" s="1382">
        <v>0</v>
      </c>
      <c r="T33" s="1382">
        <v>0</v>
      </c>
      <c r="U33" s="1382">
        <v>0</v>
      </c>
      <c r="V33" s="1382">
        <v>0</v>
      </c>
      <c r="W33" s="1382">
        <v>0</v>
      </c>
      <c r="X33" s="1422">
        <v>0</v>
      </c>
      <c r="Y33" s="1422">
        <v>0</v>
      </c>
      <c r="Z33" s="1422">
        <v>0</v>
      </c>
      <c r="AA33" s="1422">
        <v>0</v>
      </c>
      <c r="AB33" s="1422">
        <v>0</v>
      </c>
      <c r="AC33" s="1422">
        <v>0</v>
      </c>
      <c r="AD33" s="1422">
        <v>0</v>
      </c>
      <c r="AE33" s="1422">
        <v>1</v>
      </c>
      <c r="AF33" s="1422">
        <v>0</v>
      </c>
      <c r="AG33" s="1422">
        <v>2</v>
      </c>
      <c r="AH33" s="1422">
        <v>0</v>
      </c>
      <c r="AI33" s="1422">
        <v>0</v>
      </c>
      <c r="AJ33" s="1422">
        <v>1</v>
      </c>
      <c r="AK33" s="1422">
        <v>1</v>
      </c>
      <c r="AL33" s="1422">
        <v>0</v>
      </c>
      <c r="AM33" s="1423">
        <v>0</v>
      </c>
      <c r="AN33" s="1423">
        <v>0</v>
      </c>
      <c r="AO33" s="1422">
        <v>0</v>
      </c>
      <c r="AP33" s="1422">
        <v>0</v>
      </c>
      <c r="AQ33" s="1423">
        <v>0</v>
      </c>
      <c r="AR33" s="1422">
        <v>0</v>
      </c>
      <c r="AS33" s="1423">
        <v>0</v>
      </c>
      <c r="AT33" s="1422">
        <v>0</v>
      </c>
      <c r="AU33" s="1422">
        <v>0</v>
      </c>
      <c r="AV33" s="1422">
        <v>0</v>
      </c>
      <c r="AW33" s="1422">
        <v>0</v>
      </c>
      <c r="AX33" s="1422">
        <v>0</v>
      </c>
      <c r="AY33" s="1423">
        <v>0</v>
      </c>
      <c r="AZ33" s="1423">
        <v>0</v>
      </c>
      <c r="BA33" s="1422">
        <v>0</v>
      </c>
      <c r="BB33" s="1422">
        <v>0</v>
      </c>
      <c r="BC33" s="1422">
        <v>0</v>
      </c>
      <c r="BD33" s="1420">
        <f t="shared" si="0"/>
        <v>16</v>
      </c>
    </row>
    <row r="34" spans="2:57" s="581" customFormat="1" ht="18.75" customHeight="1" x14ac:dyDescent="0.25">
      <c r="B34" s="1433" t="s">
        <v>786</v>
      </c>
      <c r="C34" s="1382">
        <v>0</v>
      </c>
      <c r="D34" s="1382">
        <v>0</v>
      </c>
      <c r="E34" s="1382">
        <v>0</v>
      </c>
      <c r="F34" s="1382">
        <v>0</v>
      </c>
      <c r="G34" s="1382">
        <v>0</v>
      </c>
      <c r="H34" s="1382">
        <v>0</v>
      </c>
      <c r="I34" s="1382">
        <v>0</v>
      </c>
      <c r="J34" s="1382">
        <v>0</v>
      </c>
      <c r="K34" s="1382">
        <v>0</v>
      </c>
      <c r="L34" s="1382">
        <v>0</v>
      </c>
      <c r="M34" s="1382">
        <v>0</v>
      </c>
      <c r="N34" s="1382">
        <v>0</v>
      </c>
      <c r="O34" s="1382">
        <v>1</v>
      </c>
      <c r="P34" s="1382">
        <v>0</v>
      </c>
      <c r="Q34" s="1382">
        <v>0</v>
      </c>
      <c r="R34" s="1382">
        <v>0</v>
      </c>
      <c r="S34" s="1382">
        <v>0</v>
      </c>
      <c r="T34" s="1382">
        <v>0</v>
      </c>
      <c r="U34" s="1382">
        <v>0</v>
      </c>
      <c r="V34" s="1382">
        <v>0</v>
      </c>
      <c r="W34" s="1382">
        <v>0</v>
      </c>
      <c r="X34" s="1422">
        <v>0</v>
      </c>
      <c r="Y34" s="1422">
        <v>0</v>
      </c>
      <c r="Z34" s="1422">
        <v>0</v>
      </c>
      <c r="AA34" s="1422">
        <v>0</v>
      </c>
      <c r="AB34" s="1422">
        <v>0</v>
      </c>
      <c r="AC34" s="1422">
        <v>0</v>
      </c>
      <c r="AD34" s="1422">
        <v>0</v>
      </c>
      <c r="AE34" s="1422">
        <v>0</v>
      </c>
      <c r="AF34" s="1422">
        <v>0</v>
      </c>
      <c r="AG34" s="1422">
        <v>0</v>
      </c>
      <c r="AH34" s="1422">
        <v>0</v>
      </c>
      <c r="AI34" s="1422">
        <v>0</v>
      </c>
      <c r="AJ34" s="1422">
        <v>0</v>
      </c>
      <c r="AK34" s="1422">
        <v>0</v>
      </c>
      <c r="AL34" s="1422">
        <v>0</v>
      </c>
      <c r="AM34" s="1423">
        <v>0</v>
      </c>
      <c r="AN34" s="1423">
        <v>0</v>
      </c>
      <c r="AO34" s="1422">
        <v>0</v>
      </c>
      <c r="AP34" s="1422">
        <v>0</v>
      </c>
      <c r="AQ34" s="1423">
        <v>0</v>
      </c>
      <c r="AR34" s="1422">
        <v>0</v>
      </c>
      <c r="AS34" s="1423">
        <v>0</v>
      </c>
      <c r="AT34" s="1422">
        <v>0</v>
      </c>
      <c r="AU34" s="1422">
        <v>0</v>
      </c>
      <c r="AV34" s="1422">
        <v>0</v>
      </c>
      <c r="AW34" s="1422">
        <v>0</v>
      </c>
      <c r="AX34" s="1422">
        <v>0</v>
      </c>
      <c r="AY34" s="1423">
        <v>0</v>
      </c>
      <c r="AZ34" s="1423">
        <v>0</v>
      </c>
      <c r="BA34" s="1422">
        <v>0</v>
      </c>
      <c r="BB34" s="1422">
        <v>0</v>
      </c>
      <c r="BC34" s="1422">
        <v>0</v>
      </c>
      <c r="BD34" s="1420">
        <f t="shared" si="0"/>
        <v>1</v>
      </c>
    </row>
    <row r="35" spans="2:57" s="581" customFormat="1" ht="18.75" customHeight="1" x14ac:dyDescent="0.25">
      <c r="B35" s="1433" t="s">
        <v>787</v>
      </c>
      <c r="C35" s="1382">
        <v>0</v>
      </c>
      <c r="D35" s="1382">
        <v>0</v>
      </c>
      <c r="E35" s="1382">
        <v>0</v>
      </c>
      <c r="F35" s="1382">
        <v>1</v>
      </c>
      <c r="G35" s="1382">
        <v>0</v>
      </c>
      <c r="H35" s="1382">
        <v>3</v>
      </c>
      <c r="I35" s="1382">
        <v>0</v>
      </c>
      <c r="J35" s="1382">
        <v>0</v>
      </c>
      <c r="K35" s="1382">
        <v>0</v>
      </c>
      <c r="L35" s="1382">
        <v>2</v>
      </c>
      <c r="M35" s="1382">
        <v>0</v>
      </c>
      <c r="N35" s="1382">
        <v>1</v>
      </c>
      <c r="O35" s="1382">
        <v>1</v>
      </c>
      <c r="P35" s="1382">
        <v>0</v>
      </c>
      <c r="Q35" s="1382">
        <v>0</v>
      </c>
      <c r="R35" s="1382">
        <v>0</v>
      </c>
      <c r="S35" s="1382">
        <v>0</v>
      </c>
      <c r="T35" s="1382">
        <v>0</v>
      </c>
      <c r="U35" s="1382">
        <v>0</v>
      </c>
      <c r="V35" s="1382">
        <v>1</v>
      </c>
      <c r="W35" s="1382">
        <v>0</v>
      </c>
      <c r="X35" s="1422">
        <v>1</v>
      </c>
      <c r="Y35" s="1422">
        <v>0</v>
      </c>
      <c r="Z35" s="1422">
        <v>0</v>
      </c>
      <c r="AA35" s="1422">
        <v>0</v>
      </c>
      <c r="AB35" s="1422">
        <v>0</v>
      </c>
      <c r="AC35" s="1422">
        <v>0</v>
      </c>
      <c r="AD35" s="1422">
        <v>1</v>
      </c>
      <c r="AE35" s="1422">
        <v>2</v>
      </c>
      <c r="AF35" s="1422">
        <v>0</v>
      </c>
      <c r="AG35" s="1422">
        <v>0</v>
      </c>
      <c r="AH35" s="1422">
        <v>0</v>
      </c>
      <c r="AI35" s="1422">
        <v>0</v>
      </c>
      <c r="AJ35" s="1422">
        <v>1</v>
      </c>
      <c r="AK35" s="1422">
        <v>0</v>
      </c>
      <c r="AL35" s="1422">
        <v>0</v>
      </c>
      <c r="AM35" s="1423">
        <v>0</v>
      </c>
      <c r="AN35" s="1423">
        <v>1</v>
      </c>
      <c r="AO35" s="1422">
        <v>1</v>
      </c>
      <c r="AP35" s="1422">
        <v>0</v>
      </c>
      <c r="AQ35" s="1423">
        <v>1</v>
      </c>
      <c r="AR35" s="1422"/>
      <c r="AS35" s="1423"/>
      <c r="AT35" s="1422">
        <v>0</v>
      </c>
      <c r="AU35" s="1422">
        <v>0</v>
      </c>
      <c r="AV35" s="1422">
        <v>1</v>
      </c>
      <c r="AW35" s="1422">
        <v>0</v>
      </c>
      <c r="AX35" s="1422">
        <v>0</v>
      </c>
      <c r="AY35" s="1423">
        <v>0</v>
      </c>
      <c r="AZ35" s="1423">
        <v>0</v>
      </c>
      <c r="BA35" s="1422">
        <v>1</v>
      </c>
      <c r="BB35" s="1422">
        <v>0</v>
      </c>
      <c r="BC35" s="1422">
        <v>0</v>
      </c>
      <c r="BD35" s="1420">
        <f t="shared" si="0"/>
        <v>19</v>
      </c>
    </row>
    <row r="36" spans="2:57" s="581" customFormat="1" ht="18.75" customHeight="1" x14ac:dyDescent="0.25">
      <c r="B36" s="747" t="s">
        <v>152</v>
      </c>
      <c r="C36" s="1431">
        <f t="shared" ref="C36:AH36" si="1">SUM(C7:C35)</f>
        <v>199</v>
      </c>
      <c r="D36" s="1431">
        <f t="shared" si="1"/>
        <v>165</v>
      </c>
      <c r="E36" s="1431">
        <f t="shared" si="1"/>
        <v>373</v>
      </c>
      <c r="F36" s="1431">
        <f t="shared" si="1"/>
        <v>364</v>
      </c>
      <c r="G36" s="1431">
        <f t="shared" si="1"/>
        <v>349</v>
      </c>
      <c r="H36" s="1431">
        <f t="shared" si="1"/>
        <v>420</v>
      </c>
      <c r="I36" s="1431">
        <f t="shared" si="1"/>
        <v>320</v>
      </c>
      <c r="J36" s="1431">
        <f t="shared" si="1"/>
        <v>100</v>
      </c>
      <c r="K36" s="1431">
        <f t="shared" si="1"/>
        <v>13</v>
      </c>
      <c r="L36" s="1431">
        <f t="shared" si="1"/>
        <v>281</v>
      </c>
      <c r="M36" s="1431">
        <f t="shared" si="1"/>
        <v>265</v>
      </c>
      <c r="N36" s="1431">
        <f t="shared" si="1"/>
        <v>391</v>
      </c>
      <c r="O36" s="1431">
        <f t="shared" si="1"/>
        <v>275</v>
      </c>
      <c r="P36" s="1431">
        <f t="shared" si="1"/>
        <v>371</v>
      </c>
      <c r="Q36" s="1431">
        <f t="shared" si="1"/>
        <v>362</v>
      </c>
      <c r="R36" s="1431">
        <f t="shared" si="1"/>
        <v>98</v>
      </c>
      <c r="S36" s="1431">
        <f t="shared" si="1"/>
        <v>235</v>
      </c>
      <c r="T36" s="1431">
        <f t="shared" si="1"/>
        <v>187</v>
      </c>
      <c r="U36" s="1431">
        <f t="shared" si="1"/>
        <v>204</v>
      </c>
      <c r="V36" s="1431">
        <f t="shared" si="1"/>
        <v>386</v>
      </c>
      <c r="W36" s="1431">
        <f t="shared" si="1"/>
        <v>332</v>
      </c>
      <c r="X36" s="1431">
        <f t="shared" si="1"/>
        <v>359</v>
      </c>
      <c r="Y36" s="1431">
        <f t="shared" si="1"/>
        <v>278</v>
      </c>
      <c r="Z36" s="1431">
        <f t="shared" si="1"/>
        <v>373</v>
      </c>
      <c r="AA36" s="1431">
        <f t="shared" si="1"/>
        <v>207</v>
      </c>
      <c r="AB36" s="1431">
        <f t="shared" si="1"/>
        <v>230</v>
      </c>
      <c r="AC36" s="1431">
        <f t="shared" si="1"/>
        <v>201</v>
      </c>
      <c r="AD36" s="1431">
        <f t="shared" si="1"/>
        <v>233</v>
      </c>
      <c r="AE36" s="1431">
        <f t="shared" si="1"/>
        <v>525</v>
      </c>
      <c r="AF36" s="1431">
        <f t="shared" si="1"/>
        <v>217</v>
      </c>
      <c r="AG36" s="1431">
        <f t="shared" si="1"/>
        <v>387</v>
      </c>
      <c r="AH36" s="1431">
        <f t="shared" si="1"/>
        <v>34</v>
      </c>
      <c r="AI36" s="1431">
        <f t="shared" ref="AI36:BD36" si="2">SUM(AI7:AI35)</f>
        <v>337</v>
      </c>
      <c r="AJ36" s="1431">
        <f t="shared" si="2"/>
        <v>493</v>
      </c>
      <c r="AK36" s="1431">
        <f t="shared" si="2"/>
        <v>196</v>
      </c>
      <c r="AL36" s="1431">
        <f t="shared" si="2"/>
        <v>362</v>
      </c>
      <c r="AM36" s="1431">
        <f t="shared" si="2"/>
        <v>127</v>
      </c>
      <c r="AN36" s="1431">
        <f t="shared" si="2"/>
        <v>214</v>
      </c>
      <c r="AO36" s="1431">
        <f t="shared" si="2"/>
        <v>265</v>
      </c>
      <c r="AP36" s="1431">
        <f t="shared" si="2"/>
        <v>40</v>
      </c>
      <c r="AQ36" s="1431">
        <f t="shared" si="2"/>
        <v>245</v>
      </c>
      <c r="AR36" s="1431">
        <f t="shared" si="2"/>
        <v>205</v>
      </c>
      <c r="AS36" s="1431">
        <f t="shared" si="2"/>
        <v>196</v>
      </c>
      <c r="AT36" s="1431">
        <f t="shared" si="2"/>
        <v>141</v>
      </c>
      <c r="AU36" s="1431">
        <f t="shared" si="2"/>
        <v>39</v>
      </c>
      <c r="AV36" s="1431">
        <f t="shared" si="2"/>
        <v>340</v>
      </c>
      <c r="AW36" s="1431">
        <f t="shared" si="2"/>
        <v>138</v>
      </c>
      <c r="AX36" s="1431">
        <f t="shared" si="2"/>
        <v>114</v>
      </c>
      <c r="AY36" s="1431">
        <f t="shared" si="2"/>
        <v>320</v>
      </c>
      <c r="AZ36" s="1431">
        <f t="shared" si="2"/>
        <v>111</v>
      </c>
      <c r="BA36" s="1431">
        <f t="shared" si="2"/>
        <v>289</v>
      </c>
      <c r="BB36" s="1431">
        <f t="shared" si="2"/>
        <v>204</v>
      </c>
      <c r="BC36" s="1431">
        <f t="shared" si="2"/>
        <v>64</v>
      </c>
      <c r="BD36" s="1431">
        <f t="shared" si="2"/>
        <v>13174</v>
      </c>
    </row>
  </sheetData>
  <sheetProtection formatCells="0" formatColumns="0" formatRows="0" insertColumns="0" insertRows="0" deleteColumns="0" deleteRows="0" sort="0"/>
  <mergeCells count="3">
    <mergeCell ref="B1:BD3"/>
    <mergeCell ref="B4:BD4"/>
    <mergeCell ref="B5:BD5"/>
  </mergeCells>
  <pageMargins left="0.7" right="0.7" top="0.75" bottom="0.75" header="0.3" footer="0.3"/>
  <pageSetup paperSize="9" orientation="portrait" r:id="rId1"/>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5"/>
  <dimension ref="A1:BQ82"/>
  <sheetViews>
    <sheetView showGridLines="0" zoomScale="59" zoomScaleNormal="59" workbookViewId="0">
      <pane xSplit="2" ySplit="6" topLeftCell="W7"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2" width="51.85546875" customWidth="1"/>
    <col min="3" max="23" width="11.42578125" style="1416" customWidth="1"/>
    <col min="24" max="48" width="9.42578125" customWidth="1"/>
    <col min="49" max="55" width="7.7109375" style="175" customWidth="1"/>
    <col min="56" max="56" width="11.28515625" style="175" customWidth="1"/>
    <col min="57" max="57" width="5" customWidth="1"/>
    <col min="58" max="69" width="0" hidden="1" customWidth="1"/>
    <col min="70" max="16384" width="9.140625" hidden="1"/>
  </cols>
  <sheetData>
    <row r="1" spans="2:58" ht="15" hidden="1" x14ac:dyDescent="0.25">
      <c r="B1" s="2020"/>
      <c r="C1" s="2021"/>
      <c r="D1" s="2021"/>
      <c r="E1" s="2021"/>
      <c r="F1" s="2021"/>
      <c r="G1" s="2021"/>
      <c r="H1" s="2021"/>
      <c r="I1" s="2021"/>
      <c r="J1" s="2021"/>
      <c r="K1" s="2021"/>
      <c r="L1" s="2021"/>
      <c r="M1" s="2021"/>
      <c r="N1" s="2021"/>
      <c r="O1" s="2021"/>
      <c r="P1" s="2021"/>
      <c r="Q1" s="2021"/>
      <c r="R1" s="2021"/>
      <c r="S1" s="2021"/>
      <c r="T1" s="2021"/>
      <c r="U1" s="2021"/>
      <c r="V1" s="2021"/>
      <c r="W1" s="2021"/>
      <c r="X1" s="2021"/>
      <c r="Y1" s="2021"/>
      <c r="Z1" s="2021"/>
      <c r="AA1" s="2021"/>
      <c r="AB1" s="2021"/>
      <c r="AC1" s="2021"/>
      <c r="AD1" s="2021"/>
      <c r="AE1" s="2021"/>
      <c r="AF1" s="2021"/>
      <c r="AG1" s="2021"/>
      <c r="AH1" s="2021"/>
      <c r="AI1" s="2021"/>
      <c r="AJ1" s="2021"/>
      <c r="AK1" s="2021"/>
      <c r="AL1" s="2021"/>
      <c r="AM1" s="2021"/>
      <c r="AN1" s="2021"/>
      <c r="AO1" s="2021"/>
      <c r="AP1" s="2021"/>
      <c r="AQ1" s="2021"/>
      <c r="AR1" s="2021"/>
      <c r="AS1" s="2021"/>
      <c r="AT1" s="2021"/>
      <c r="AU1" s="2021"/>
      <c r="AV1" s="2021"/>
      <c r="AW1" s="2021"/>
      <c r="AX1" s="2021"/>
      <c r="AY1" s="2021"/>
      <c r="AZ1" s="2021"/>
      <c r="BA1" s="2021"/>
      <c r="BB1" s="2021"/>
      <c r="BC1" s="2021"/>
      <c r="BD1" s="2022"/>
    </row>
    <row r="2" spans="2:58" ht="15" hidden="1" x14ac:dyDescent="0.25">
      <c r="B2" s="2023"/>
      <c r="C2" s="2261"/>
      <c r="D2" s="2261"/>
      <c r="E2" s="2261"/>
      <c r="F2" s="2261"/>
      <c r="G2" s="2261"/>
      <c r="H2" s="2261"/>
      <c r="I2" s="2261"/>
      <c r="J2" s="2261"/>
      <c r="K2" s="2261"/>
      <c r="L2" s="2261"/>
      <c r="M2" s="2261"/>
      <c r="N2" s="2261"/>
      <c r="O2" s="2261"/>
      <c r="P2" s="2261"/>
      <c r="Q2" s="2261"/>
      <c r="R2" s="2261"/>
      <c r="S2" s="2261"/>
      <c r="T2" s="2261"/>
      <c r="U2" s="2261"/>
      <c r="V2" s="2261"/>
      <c r="W2" s="2261"/>
      <c r="X2" s="2024"/>
      <c r="Y2" s="2024"/>
      <c r="Z2" s="2024"/>
      <c r="AA2" s="2024"/>
      <c r="AB2" s="2024"/>
      <c r="AC2" s="2024"/>
      <c r="AD2" s="2024"/>
      <c r="AE2" s="2024"/>
      <c r="AF2" s="2024"/>
      <c r="AG2" s="2024"/>
      <c r="AH2" s="2024"/>
      <c r="AI2" s="2024"/>
      <c r="AJ2" s="2024"/>
      <c r="AK2" s="2024"/>
      <c r="AL2" s="2024"/>
      <c r="AM2" s="2024"/>
      <c r="AN2" s="2024"/>
      <c r="AO2" s="2024"/>
      <c r="AP2" s="2024"/>
      <c r="AQ2" s="2024"/>
      <c r="AR2" s="2024"/>
      <c r="AS2" s="2024"/>
      <c r="AT2" s="2024"/>
      <c r="AU2" s="2024"/>
      <c r="AV2" s="2024"/>
      <c r="AW2" s="2024"/>
      <c r="AX2" s="2024"/>
      <c r="AY2" s="2024"/>
      <c r="AZ2" s="2024"/>
      <c r="BA2" s="2024"/>
      <c r="BB2" s="2024"/>
      <c r="BC2" s="2024"/>
      <c r="BD2" s="2025"/>
    </row>
    <row r="3" spans="2:58" ht="69" customHeight="1" thickBot="1" x14ac:dyDescent="0.3">
      <c r="B3" s="2026"/>
      <c r="C3" s="2027"/>
      <c r="D3" s="2027"/>
      <c r="E3" s="2027"/>
      <c r="F3" s="2027"/>
      <c r="G3" s="2027"/>
      <c r="H3" s="2027"/>
      <c r="I3" s="2027"/>
      <c r="J3" s="2027"/>
      <c r="K3" s="2027"/>
      <c r="L3" s="2027"/>
      <c r="M3" s="2027"/>
      <c r="N3" s="2027"/>
      <c r="O3" s="2027"/>
      <c r="P3" s="2027"/>
      <c r="Q3" s="2027"/>
      <c r="R3" s="2027"/>
      <c r="S3" s="2027"/>
      <c r="T3" s="2027"/>
      <c r="U3" s="2027"/>
      <c r="V3" s="2027"/>
      <c r="W3" s="2027"/>
      <c r="X3" s="2027"/>
      <c r="Y3" s="2027"/>
      <c r="Z3" s="2027"/>
      <c r="AA3" s="2027"/>
      <c r="AB3" s="2027"/>
      <c r="AC3" s="2027"/>
      <c r="AD3" s="2027"/>
      <c r="AE3" s="2027"/>
      <c r="AF3" s="2027"/>
      <c r="AG3" s="2027"/>
      <c r="AH3" s="2027"/>
      <c r="AI3" s="2027"/>
      <c r="AJ3" s="2027"/>
      <c r="AK3" s="2027"/>
      <c r="AL3" s="2027"/>
      <c r="AM3" s="2027"/>
      <c r="AN3" s="2027"/>
      <c r="AO3" s="2027"/>
      <c r="AP3" s="2027"/>
      <c r="AQ3" s="2027"/>
      <c r="AR3" s="2027"/>
      <c r="AS3" s="2027"/>
      <c r="AT3" s="2027"/>
      <c r="AU3" s="2027"/>
      <c r="AV3" s="2027"/>
      <c r="AW3" s="2027"/>
      <c r="AX3" s="2027"/>
      <c r="AY3" s="2027"/>
      <c r="AZ3" s="2027"/>
      <c r="BA3" s="2027"/>
      <c r="BB3" s="2027"/>
      <c r="BC3" s="2027"/>
      <c r="BD3" s="2028"/>
    </row>
    <row r="4" spans="2:58" ht="45" customHeight="1" thickBot="1" x14ac:dyDescent="0.5">
      <c r="B4" s="2262" t="s">
        <v>4528</v>
      </c>
      <c r="C4" s="2263"/>
      <c r="D4" s="2263"/>
      <c r="E4" s="2263"/>
      <c r="F4" s="2263"/>
      <c r="G4" s="2263"/>
      <c r="H4" s="2263"/>
      <c r="I4" s="2263"/>
      <c r="J4" s="2263"/>
      <c r="K4" s="2263"/>
      <c r="L4" s="2263"/>
      <c r="M4" s="2263"/>
      <c r="N4" s="2263"/>
      <c r="O4" s="2263"/>
      <c r="P4" s="2263"/>
      <c r="Q4" s="2263"/>
      <c r="R4" s="2263"/>
      <c r="S4" s="2263"/>
      <c r="T4" s="2263"/>
      <c r="U4" s="2263"/>
      <c r="V4" s="2263"/>
      <c r="W4" s="2263"/>
      <c r="X4" s="2264"/>
      <c r="Y4" s="2264"/>
      <c r="Z4" s="2264"/>
      <c r="AA4" s="2264"/>
      <c r="AB4" s="2264"/>
      <c r="AC4" s="2264"/>
      <c r="AD4" s="2264"/>
      <c r="AE4" s="2264"/>
      <c r="AF4" s="2264"/>
      <c r="AG4" s="2264"/>
      <c r="AH4" s="2264"/>
      <c r="AI4" s="2264"/>
      <c r="AJ4" s="2264"/>
      <c r="AK4" s="2264"/>
      <c r="AL4" s="2264"/>
      <c r="AM4" s="2264"/>
      <c r="AN4" s="2264"/>
      <c r="AO4" s="2264"/>
      <c r="AP4" s="2264"/>
      <c r="AQ4" s="2264"/>
      <c r="AR4" s="2264"/>
      <c r="AS4" s="2264"/>
      <c r="AT4" s="2264"/>
      <c r="AU4" s="2264"/>
      <c r="AV4" s="2264"/>
      <c r="AW4" s="2264"/>
      <c r="AX4" s="2264"/>
      <c r="AY4" s="2264"/>
      <c r="AZ4" s="2264"/>
      <c r="BA4" s="2264"/>
      <c r="BB4" s="2264"/>
      <c r="BC4" s="2264"/>
      <c r="BD4" s="2265"/>
    </row>
    <row r="5" spans="2:58" s="2" customFormat="1" ht="40.5" customHeight="1" x14ac:dyDescent="0.25">
      <c r="B5" s="1914"/>
      <c r="C5" s="1914"/>
      <c r="D5" s="1914"/>
      <c r="E5" s="1914"/>
      <c r="F5" s="1914"/>
      <c r="G5" s="1914"/>
      <c r="H5" s="1914"/>
      <c r="I5" s="1914"/>
      <c r="J5" s="1914"/>
      <c r="K5" s="1914"/>
      <c r="L5" s="1914"/>
      <c r="M5" s="1914"/>
      <c r="N5" s="1914"/>
      <c r="O5" s="1914"/>
      <c r="P5" s="1914"/>
      <c r="Q5" s="1914"/>
      <c r="R5" s="1914"/>
      <c r="S5" s="1914"/>
      <c r="T5" s="1914"/>
      <c r="U5" s="1914"/>
      <c r="V5" s="1914"/>
      <c r="W5" s="1914"/>
      <c r="X5" s="1914"/>
      <c r="Y5" s="1914"/>
      <c r="Z5" s="1914"/>
      <c r="AA5" s="1914"/>
      <c r="AB5" s="1914"/>
      <c r="AC5" s="1914"/>
      <c r="AD5" s="1914"/>
      <c r="AE5" s="1914"/>
      <c r="AF5" s="1914"/>
      <c r="AG5" s="1914"/>
      <c r="AH5" s="1914"/>
      <c r="AI5" s="1914"/>
      <c r="AJ5" s="1914"/>
      <c r="AK5" s="1914"/>
      <c r="AL5" s="1914"/>
      <c r="AM5" s="1914"/>
      <c r="AN5" s="1914"/>
      <c r="AO5" s="1914"/>
      <c r="AP5" s="1914"/>
      <c r="AQ5" s="1914"/>
      <c r="AR5" s="1914"/>
      <c r="AS5" s="1914"/>
      <c r="AT5" s="1914"/>
      <c r="AU5" s="1914"/>
      <c r="AV5" s="1914"/>
      <c r="AW5" s="1914"/>
      <c r="AX5" s="1914"/>
      <c r="AY5" s="1914"/>
      <c r="AZ5" s="1914"/>
      <c r="BA5" s="1914"/>
      <c r="BB5" s="1914"/>
      <c r="BC5" s="1914"/>
      <c r="BD5" s="1914"/>
    </row>
    <row r="6" spans="2:58" s="132" customFormat="1" ht="207.75" customHeight="1" thickBot="1" x14ac:dyDescent="0.3">
      <c r="B6" s="180" t="s">
        <v>724</v>
      </c>
      <c r="C6" s="1389" t="s">
        <v>2588</v>
      </c>
      <c r="D6" s="1389" t="s">
        <v>2590</v>
      </c>
      <c r="E6" s="1389" t="s">
        <v>2593</v>
      </c>
      <c r="F6" s="1389" t="s">
        <v>2594</v>
      </c>
      <c r="G6" s="1389" t="s">
        <v>2595</v>
      </c>
      <c r="H6" s="1389" t="s">
        <v>2596</v>
      </c>
      <c r="I6" s="1389" t="s">
        <v>2597</v>
      </c>
      <c r="J6" s="1389" t="s">
        <v>2598</v>
      </c>
      <c r="K6" s="1389" t="s">
        <v>4521</v>
      </c>
      <c r="L6" s="1389" t="s">
        <v>2599</v>
      </c>
      <c r="M6" s="1389" t="s">
        <v>2600</v>
      </c>
      <c r="N6" s="1389" t="s">
        <v>2601</v>
      </c>
      <c r="O6" s="1389" t="s">
        <v>2602</v>
      </c>
      <c r="P6" s="1389" t="s">
        <v>2603</v>
      </c>
      <c r="Q6" s="1389" t="s">
        <v>2604</v>
      </c>
      <c r="R6" s="1389" t="s">
        <v>2605</v>
      </c>
      <c r="S6" s="1389" t="s">
        <v>2606</v>
      </c>
      <c r="T6" s="1389" t="s">
        <v>4522</v>
      </c>
      <c r="U6" s="1389" t="s">
        <v>2608</v>
      </c>
      <c r="V6" s="1389" t="s">
        <v>2611</v>
      </c>
      <c r="W6" s="1389" t="s">
        <v>2614</v>
      </c>
      <c r="X6" s="1427" t="s">
        <v>2616</v>
      </c>
      <c r="Y6" s="1427" t="s">
        <v>2618</v>
      </c>
      <c r="Z6" s="1427" t="s">
        <v>2620</v>
      </c>
      <c r="AA6" s="1427" t="s">
        <v>2621</v>
      </c>
      <c r="AB6" s="1427" t="s">
        <v>2622</v>
      </c>
      <c r="AC6" s="1427" t="s">
        <v>4523</v>
      </c>
      <c r="AD6" s="1427" t="s">
        <v>2623</v>
      </c>
      <c r="AE6" s="1427" t="s">
        <v>2624</v>
      </c>
      <c r="AF6" s="1427" t="s">
        <v>2625</v>
      </c>
      <c r="AG6" s="1427" t="s">
        <v>2626</v>
      </c>
      <c r="AH6" s="1427" t="s">
        <v>4524</v>
      </c>
      <c r="AI6" s="1427" t="s">
        <v>2627</v>
      </c>
      <c r="AJ6" s="1427" t="s">
        <v>2628</v>
      </c>
      <c r="AK6" s="1427" t="s">
        <v>2629</v>
      </c>
      <c r="AL6" s="1427" t="s">
        <v>2630</v>
      </c>
      <c r="AM6" s="1427" t="s">
        <v>2643</v>
      </c>
      <c r="AN6" s="1427" t="s">
        <v>2631</v>
      </c>
      <c r="AO6" s="1427" t="s">
        <v>2644</v>
      </c>
      <c r="AP6" s="1427" t="s">
        <v>4505</v>
      </c>
      <c r="AQ6" s="1427" t="s">
        <v>2633</v>
      </c>
      <c r="AR6" s="1427" t="s">
        <v>2634</v>
      </c>
      <c r="AS6" s="1427" t="s">
        <v>2635</v>
      </c>
      <c r="AT6" s="1427" t="s">
        <v>2636</v>
      </c>
      <c r="AU6" s="1427" t="s">
        <v>4506</v>
      </c>
      <c r="AV6" s="1427" t="s">
        <v>2637</v>
      </c>
      <c r="AW6" s="1427" t="s">
        <v>4507</v>
      </c>
      <c r="AX6" s="1427" t="s">
        <v>2639</v>
      </c>
      <c r="AY6" s="1427" t="s">
        <v>2640</v>
      </c>
      <c r="AZ6" s="1427" t="s">
        <v>2638</v>
      </c>
      <c r="BA6" s="1427" t="s">
        <v>2641</v>
      </c>
      <c r="BB6" s="1427" t="s">
        <v>2642</v>
      </c>
      <c r="BC6" s="1427" t="s">
        <v>4525</v>
      </c>
      <c r="BD6" s="181" t="s">
        <v>152</v>
      </c>
    </row>
    <row r="7" spans="2:58" ht="18.75" customHeight="1" x14ac:dyDescent="0.25">
      <c r="B7" s="1424" t="s">
        <v>762</v>
      </c>
      <c r="C7" s="1383">
        <v>0</v>
      </c>
      <c r="D7" s="1383">
        <v>1</v>
      </c>
      <c r="E7" s="1383">
        <v>0</v>
      </c>
      <c r="F7" s="1383">
        <v>0</v>
      </c>
      <c r="G7" s="1383">
        <v>0</v>
      </c>
      <c r="H7" s="1383">
        <v>0</v>
      </c>
      <c r="I7" s="1383">
        <v>0</v>
      </c>
      <c r="J7" s="1383">
        <v>0</v>
      </c>
      <c r="K7" s="1383">
        <v>0</v>
      </c>
      <c r="L7" s="1383">
        <v>0</v>
      </c>
      <c r="M7" s="1383">
        <v>0</v>
      </c>
      <c r="N7" s="1383">
        <v>1</v>
      </c>
      <c r="O7" s="1383">
        <v>1</v>
      </c>
      <c r="P7" s="1383">
        <v>0</v>
      </c>
      <c r="Q7" s="1383">
        <v>0</v>
      </c>
      <c r="R7" s="1383">
        <v>0</v>
      </c>
      <c r="S7" s="1383">
        <v>0</v>
      </c>
      <c r="T7" s="1383">
        <v>0</v>
      </c>
      <c r="U7" s="1383">
        <v>0</v>
      </c>
      <c r="V7" s="1383">
        <v>0</v>
      </c>
      <c r="W7" s="1383">
        <v>0</v>
      </c>
      <c r="X7" s="1385">
        <v>0</v>
      </c>
      <c r="Y7" s="1422">
        <v>0</v>
      </c>
      <c r="Z7" s="1422">
        <v>1</v>
      </c>
      <c r="AA7" s="1422">
        <v>0</v>
      </c>
      <c r="AB7" s="1422">
        <v>0</v>
      </c>
      <c r="AC7" s="1422">
        <v>0</v>
      </c>
      <c r="AD7" s="1422">
        <v>0</v>
      </c>
      <c r="AE7" s="1422">
        <v>0</v>
      </c>
      <c r="AF7" s="1422">
        <v>0</v>
      </c>
      <c r="AG7" s="1422">
        <v>0</v>
      </c>
      <c r="AH7" s="1422">
        <v>0</v>
      </c>
      <c r="AI7" s="1422">
        <v>2</v>
      </c>
      <c r="AJ7" s="1422">
        <v>0</v>
      </c>
      <c r="AK7" s="1422">
        <v>0</v>
      </c>
      <c r="AL7" s="1422">
        <v>0</v>
      </c>
      <c r="AM7" s="1422">
        <v>0</v>
      </c>
      <c r="AN7" s="1422">
        <v>0</v>
      </c>
      <c r="AO7" s="1423">
        <v>0</v>
      </c>
      <c r="AP7" s="1423">
        <v>0</v>
      </c>
      <c r="AQ7" s="1423">
        <v>1</v>
      </c>
      <c r="AR7" s="1422">
        <v>0</v>
      </c>
      <c r="AS7" s="1423">
        <v>0</v>
      </c>
      <c r="AT7" s="1422">
        <v>0</v>
      </c>
      <c r="AU7" s="1422">
        <v>0</v>
      </c>
      <c r="AV7" s="1422">
        <v>1</v>
      </c>
      <c r="AW7" s="1422">
        <v>0</v>
      </c>
      <c r="AX7" s="1422">
        <v>0</v>
      </c>
      <c r="AY7" s="1423">
        <v>1</v>
      </c>
      <c r="AZ7" s="1423">
        <v>0</v>
      </c>
      <c r="BA7" s="1422">
        <v>0</v>
      </c>
      <c r="BB7" s="1422">
        <v>0</v>
      </c>
      <c r="BC7" s="1422">
        <v>0</v>
      </c>
      <c r="BD7" s="182">
        <f t="shared" ref="BD7:BD15" si="0">SUM( C7:BC7)</f>
        <v>9</v>
      </c>
    </row>
    <row r="8" spans="2:58" ht="18.75" customHeight="1" x14ac:dyDescent="0.25">
      <c r="B8" s="1421" t="s">
        <v>763</v>
      </c>
      <c r="C8" s="1386">
        <v>0</v>
      </c>
      <c r="D8" s="1386">
        <v>0</v>
      </c>
      <c r="E8" s="1386">
        <v>0</v>
      </c>
      <c r="F8" s="1386">
        <v>0</v>
      </c>
      <c r="G8" s="1386">
        <v>0</v>
      </c>
      <c r="H8" s="1386">
        <v>0</v>
      </c>
      <c r="I8" s="1386">
        <v>0</v>
      </c>
      <c r="J8" s="1386">
        <v>0</v>
      </c>
      <c r="K8" s="1386">
        <v>0</v>
      </c>
      <c r="L8" s="1386">
        <v>0</v>
      </c>
      <c r="M8" s="1386">
        <v>0</v>
      </c>
      <c r="N8" s="1386">
        <v>0</v>
      </c>
      <c r="O8" s="1386">
        <v>1</v>
      </c>
      <c r="P8" s="1386">
        <v>0</v>
      </c>
      <c r="Q8" s="1386">
        <v>0</v>
      </c>
      <c r="R8" s="1386">
        <v>0</v>
      </c>
      <c r="S8" s="1386">
        <v>0</v>
      </c>
      <c r="T8" s="1386">
        <v>0</v>
      </c>
      <c r="U8" s="1386">
        <v>0</v>
      </c>
      <c r="V8" s="1386">
        <v>1</v>
      </c>
      <c r="W8" s="1386">
        <v>0</v>
      </c>
      <c r="X8" s="1385">
        <v>1</v>
      </c>
      <c r="Y8" s="1422">
        <v>1</v>
      </c>
      <c r="Z8" s="1422">
        <v>0</v>
      </c>
      <c r="AA8" s="1422">
        <v>0</v>
      </c>
      <c r="AB8" s="1422">
        <v>0</v>
      </c>
      <c r="AC8" s="1422">
        <v>0</v>
      </c>
      <c r="AD8" s="1422">
        <v>0</v>
      </c>
      <c r="AE8" s="1422">
        <v>0</v>
      </c>
      <c r="AF8" s="1422">
        <v>0</v>
      </c>
      <c r="AG8" s="1422">
        <v>0</v>
      </c>
      <c r="AH8" s="1422">
        <v>0</v>
      </c>
      <c r="AI8" s="1422">
        <v>0</v>
      </c>
      <c r="AJ8" s="1422">
        <v>2</v>
      </c>
      <c r="AK8" s="1422">
        <v>0</v>
      </c>
      <c r="AL8" s="1422">
        <v>0</v>
      </c>
      <c r="AM8" s="1422">
        <v>0</v>
      </c>
      <c r="AN8" s="1422">
        <v>0</v>
      </c>
      <c r="AO8" s="1423">
        <v>0</v>
      </c>
      <c r="AP8" s="1423">
        <v>0</v>
      </c>
      <c r="AQ8" s="1423">
        <v>0</v>
      </c>
      <c r="AR8" s="1422">
        <v>0</v>
      </c>
      <c r="AS8" s="1423">
        <v>0</v>
      </c>
      <c r="AT8" s="1422">
        <v>0</v>
      </c>
      <c r="AU8" s="1422">
        <v>0</v>
      </c>
      <c r="AV8" s="1422">
        <v>0</v>
      </c>
      <c r="AW8" s="1422">
        <v>0</v>
      </c>
      <c r="AX8" s="1422">
        <v>0</v>
      </c>
      <c r="AY8" s="1423">
        <v>0</v>
      </c>
      <c r="AZ8" s="1423">
        <v>0</v>
      </c>
      <c r="BA8" s="1422">
        <v>0</v>
      </c>
      <c r="BB8" s="1422">
        <v>0</v>
      </c>
      <c r="BC8" s="1422">
        <v>0</v>
      </c>
      <c r="BD8" s="1420">
        <f t="shared" si="0"/>
        <v>6</v>
      </c>
    </row>
    <row r="9" spans="2:58" ht="18.75" customHeight="1" x14ac:dyDescent="0.25">
      <c r="B9" s="1421" t="s">
        <v>1945</v>
      </c>
      <c r="C9" s="1386">
        <v>0</v>
      </c>
      <c r="D9" s="1386">
        <v>0</v>
      </c>
      <c r="E9" s="1386">
        <v>0</v>
      </c>
      <c r="F9" s="1386">
        <v>0</v>
      </c>
      <c r="G9" s="1386">
        <v>0</v>
      </c>
      <c r="H9" s="1386">
        <v>0</v>
      </c>
      <c r="I9" s="1386">
        <v>0</v>
      </c>
      <c r="J9" s="1386">
        <v>0</v>
      </c>
      <c r="K9" s="1386">
        <v>0</v>
      </c>
      <c r="L9" s="1386">
        <v>0</v>
      </c>
      <c r="M9" s="1386">
        <v>0</v>
      </c>
      <c r="N9" s="1386">
        <v>0</v>
      </c>
      <c r="O9" s="1386">
        <v>0</v>
      </c>
      <c r="P9" s="1386">
        <v>0</v>
      </c>
      <c r="Q9" s="1386">
        <v>1</v>
      </c>
      <c r="R9" s="1386">
        <v>0</v>
      </c>
      <c r="S9" s="1386">
        <v>0</v>
      </c>
      <c r="T9" s="1386">
        <v>0</v>
      </c>
      <c r="U9" s="1386">
        <v>0</v>
      </c>
      <c r="V9" s="1386">
        <v>1</v>
      </c>
      <c r="W9" s="1386">
        <v>0</v>
      </c>
      <c r="X9" s="1385">
        <v>0</v>
      </c>
      <c r="Y9" s="1422">
        <v>1</v>
      </c>
      <c r="Z9" s="1422">
        <v>0</v>
      </c>
      <c r="AA9" s="1422">
        <v>0</v>
      </c>
      <c r="AB9" s="1422">
        <v>0</v>
      </c>
      <c r="AC9" s="1422">
        <v>0</v>
      </c>
      <c r="AD9" s="1422">
        <v>0</v>
      </c>
      <c r="AE9" s="1422">
        <v>0</v>
      </c>
      <c r="AF9" s="1422">
        <v>1</v>
      </c>
      <c r="AG9" s="1422">
        <v>0</v>
      </c>
      <c r="AH9" s="1422">
        <v>0</v>
      </c>
      <c r="AI9" s="1422">
        <v>0</v>
      </c>
      <c r="AJ9" s="1422">
        <v>0</v>
      </c>
      <c r="AK9" s="1422">
        <v>0</v>
      </c>
      <c r="AL9" s="1422">
        <v>0</v>
      </c>
      <c r="AM9" s="1422">
        <v>0</v>
      </c>
      <c r="AN9" s="1422">
        <v>0</v>
      </c>
      <c r="AO9" s="1423">
        <v>0</v>
      </c>
      <c r="AP9" s="1423">
        <v>0</v>
      </c>
      <c r="AQ9" s="1423">
        <v>0</v>
      </c>
      <c r="AR9" s="1422">
        <v>0</v>
      </c>
      <c r="AS9" s="1423">
        <v>0</v>
      </c>
      <c r="AT9" s="1422">
        <v>0</v>
      </c>
      <c r="AU9" s="1422">
        <v>0</v>
      </c>
      <c r="AV9" s="1422">
        <v>0</v>
      </c>
      <c r="AW9" s="1422">
        <v>0</v>
      </c>
      <c r="AX9" s="1422">
        <v>0</v>
      </c>
      <c r="AY9" s="1423">
        <v>0</v>
      </c>
      <c r="AZ9" s="1423">
        <v>0</v>
      </c>
      <c r="BA9" s="1422">
        <v>0</v>
      </c>
      <c r="BB9" s="1422">
        <v>0</v>
      </c>
      <c r="BC9" s="1422">
        <v>0</v>
      </c>
      <c r="BD9" s="1420">
        <f t="shared" si="0"/>
        <v>4</v>
      </c>
    </row>
    <row r="10" spans="2:58" s="1" customFormat="1" ht="18.75" customHeight="1" x14ac:dyDescent="0.25">
      <c r="B10" s="1421" t="s">
        <v>788</v>
      </c>
      <c r="C10" s="1386">
        <v>0</v>
      </c>
      <c r="D10" s="1386">
        <v>0</v>
      </c>
      <c r="E10" s="1386">
        <v>0</v>
      </c>
      <c r="F10" s="1386">
        <v>0</v>
      </c>
      <c r="G10" s="1386">
        <v>0</v>
      </c>
      <c r="H10" s="1386">
        <v>0</v>
      </c>
      <c r="I10" s="1386">
        <v>0</v>
      </c>
      <c r="J10" s="1386">
        <v>0</v>
      </c>
      <c r="K10" s="1386">
        <v>0</v>
      </c>
      <c r="L10" s="1386">
        <v>0</v>
      </c>
      <c r="M10" s="1386">
        <v>0</v>
      </c>
      <c r="N10" s="1386">
        <v>0</v>
      </c>
      <c r="O10" s="1386">
        <v>0</v>
      </c>
      <c r="P10" s="1386">
        <v>1</v>
      </c>
      <c r="Q10" s="1386">
        <v>0</v>
      </c>
      <c r="R10" s="1386">
        <v>0</v>
      </c>
      <c r="S10" s="1386">
        <v>0</v>
      </c>
      <c r="T10" s="1386">
        <v>0</v>
      </c>
      <c r="U10" s="1386">
        <v>0</v>
      </c>
      <c r="V10" s="1386">
        <v>0</v>
      </c>
      <c r="W10" s="1386">
        <v>0</v>
      </c>
      <c r="X10" s="1385">
        <v>0</v>
      </c>
      <c r="Y10" s="1422">
        <v>0</v>
      </c>
      <c r="Z10" s="1422">
        <v>0</v>
      </c>
      <c r="AA10" s="1422">
        <v>0</v>
      </c>
      <c r="AB10" s="1422">
        <v>1</v>
      </c>
      <c r="AC10" s="1422">
        <v>0</v>
      </c>
      <c r="AD10" s="1422">
        <v>1</v>
      </c>
      <c r="AE10" s="1422">
        <v>1</v>
      </c>
      <c r="AF10" s="1422">
        <v>0</v>
      </c>
      <c r="AG10" s="1422">
        <v>0</v>
      </c>
      <c r="AH10" s="1422">
        <v>0</v>
      </c>
      <c r="AI10" s="1422">
        <v>0</v>
      </c>
      <c r="AJ10" s="1422">
        <v>0</v>
      </c>
      <c r="AK10" s="1422">
        <v>0</v>
      </c>
      <c r="AL10" s="1422">
        <v>0</v>
      </c>
      <c r="AM10" s="1422">
        <v>0</v>
      </c>
      <c r="AN10" s="1422">
        <v>0</v>
      </c>
      <c r="AO10" s="1423">
        <v>0</v>
      </c>
      <c r="AP10" s="1423">
        <v>0</v>
      </c>
      <c r="AQ10" s="1423">
        <v>0</v>
      </c>
      <c r="AR10" s="1422">
        <v>0</v>
      </c>
      <c r="AS10" s="1423">
        <v>0</v>
      </c>
      <c r="AT10" s="1422">
        <v>0</v>
      </c>
      <c r="AU10" s="1422">
        <v>0</v>
      </c>
      <c r="AV10" s="1422">
        <v>0</v>
      </c>
      <c r="AW10" s="1422">
        <v>0</v>
      </c>
      <c r="AX10" s="1422">
        <v>0</v>
      </c>
      <c r="AY10" s="1423">
        <v>0</v>
      </c>
      <c r="AZ10" s="1423">
        <v>0</v>
      </c>
      <c r="BA10" s="1422">
        <v>0</v>
      </c>
      <c r="BB10" s="1422">
        <v>0</v>
      </c>
      <c r="BC10" s="1422">
        <v>0</v>
      </c>
      <c r="BD10" s="1420">
        <f t="shared" si="0"/>
        <v>4</v>
      </c>
    </row>
    <row r="11" spans="2:58" s="1" customFormat="1" ht="18.75" customHeight="1" x14ac:dyDescent="0.25">
      <c r="B11" s="1421" t="s">
        <v>764</v>
      </c>
      <c r="C11" s="1386">
        <v>0</v>
      </c>
      <c r="D11" s="1386">
        <v>0</v>
      </c>
      <c r="E11" s="1386">
        <v>1</v>
      </c>
      <c r="F11" s="1386">
        <v>0</v>
      </c>
      <c r="G11" s="1386">
        <v>0</v>
      </c>
      <c r="H11" s="1386">
        <v>2</v>
      </c>
      <c r="I11" s="1386">
        <v>2</v>
      </c>
      <c r="J11" s="1386">
        <v>0</v>
      </c>
      <c r="K11" s="1386">
        <v>0</v>
      </c>
      <c r="L11" s="1386">
        <v>0</v>
      </c>
      <c r="M11" s="1386">
        <v>1</v>
      </c>
      <c r="N11" s="1386">
        <v>0</v>
      </c>
      <c r="O11" s="1386">
        <v>4</v>
      </c>
      <c r="P11" s="1386">
        <v>1</v>
      </c>
      <c r="Q11" s="1386">
        <v>1</v>
      </c>
      <c r="R11" s="1386">
        <v>0</v>
      </c>
      <c r="S11" s="1386">
        <v>0</v>
      </c>
      <c r="T11" s="1386">
        <v>0</v>
      </c>
      <c r="U11" s="1386">
        <v>1</v>
      </c>
      <c r="V11" s="1386">
        <v>3</v>
      </c>
      <c r="W11" s="1386">
        <v>2</v>
      </c>
      <c r="X11" s="1385">
        <v>0</v>
      </c>
      <c r="Y11" s="1422">
        <v>0</v>
      </c>
      <c r="Z11" s="1422">
        <v>1</v>
      </c>
      <c r="AA11" s="1422">
        <v>0</v>
      </c>
      <c r="AB11" s="1422">
        <v>1</v>
      </c>
      <c r="AC11" s="1422">
        <v>0</v>
      </c>
      <c r="AD11" s="1422">
        <v>3</v>
      </c>
      <c r="AE11" s="1422">
        <v>0</v>
      </c>
      <c r="AF11" s="1422">
        <v>2</v>
      </c>
      <c r="AG11" s="1422">
        <v>3</v>
      </c>
      <c r="AH11" s="1422">
        <v>0</v>
      </c>
      <c r="AI11" s="1422">
        <v>1</v>
      </c>
      <c r="AJ11" s="1422">
        <v>0</v>
      </c>
      <c r="AK11" s="1422">
        <v>0</v>
      </c>
      <c r="AL11" s="1422">
        <v>0</v>
      </c>
      <c r="AM11" s="1422">
        <v>0</v>
      </c>
      <c r="AN11" s="1422">
        <v>0</v>
      </c>
      <c r="AO11" s="1423">
        <v>0</v>
      </c>
      <c r="AP11" s="1423">
        <v>0</v>
      </c>
      <c r="AQ11" s="1423">
        <v>1</v>
      </c>
      <c r="AR11" s="1422">
        <v>0</v>
      </c>
      <c r="AS11" s="1423">
        <v>0</v>
      </c>
      <c r="AT11" s="1422">
        <v>0</v>
      </c>
      <c r="AU11" s="1422">
        <v>0</v>
      </c>
      <c r="AV11" s="1422">
        <v>0</v>
      </c>
      <c r="AW11" s="1422">
        <v>0</v>
      </c>
      <c r="AX11" s="1422">
        <v>0</v>
      </c>
      <c r="AY11" s="1423">
        <v>0</v>
      </c>
      <c r="AZ11" s="1423">
        <v>1</v>
      </c>
      <c r="BA11" s="1422">
        <v>0</v>
      </c>
      <c r="BB11" s="1422">
        <v>1</v>
      </c>
      <c r="BC11" s="1422">
        <v>0</v>
      </c>
      <c r="BD11" s="1420">
        <f t="shared" si="0"/>
        <v>32</v>
      </c>
    </row>
    <row r="12" spans="2:58" s="1" customFormat="1" ht="18.75" customHeight="1" x14ac:dyDescent="0.25">
      <c r="B12" s="1421" t="s">
        <v>765</v>
      </c>
      <c r="C12" s="1386">
        <v>0</v>
      </c>
      <c r="D12" s="1386">
        <v>1</v>
      </c>
      <c r="E12" s="1386">
        <v>0</v>
      </c>
      <c r="F12" s="1386">
        <v>0</v>
      </c>
      <c r="G12" s="1386">
        <v>0</v>
      </c>
      <c r="H12" s="1386">
        <v>0</v>
      </c>
      <c r="I12" s="1386">
        <v>0</v>
      </c>
      <c r="J12" s="1386">
        <v>0</v>
      </c>
      <c r="K12" s="1386">
        <v>0</v>
      </c>
      <c r="L12" s="1386">
        <v>0</v>
      </c>
      <c r="M12" s="1386">
        <v>0</v>
      </c>
      <c r="N12" s="1386">
        <v>0</v>
      </c>
      <c r="O12" s="1386">
        <v>1</v>
      </c>
      <c r="P12" s="1386">
        <v>0</v>
      </c>
      <c r="Q12" s="1386">
        <v>0</v>
      </c>
      <c r="R12" s="1386">
        <v>0</v>
      </c>
      <c r="S12" s="1386">
        <v>0</v>
      </c>
      <c r="T12" s="1386">
        <v>0</v>
      </c>
      <c r="U12" s="1386">
        <v>0</v>
      </c>
      <c r="V12" s="1386">
        <v>2</v>
      </c>
      <c r="W12" s="1386">
        <v>0</v>
      </c>
      <c r="X12" s="1385">
        <v>0</v>
      </c>
      <c r="Y12" s="1422">
        <v>0</v>
      </c>
      <c r="Z12" s="1422">
        <v>0</v>
      </c>
      <c r="AA12" s="1422">
        <v>0</v>
      </c>
      <c r="AB12" s="1422">
        <v>0</v>
      </c>
      <c r="AC12" s="1422">
        <v>0</v>
      </c>
      <c r="AD12" s="1422">
        <v>1</v>
      </c>
      <c r="AE12" s="1422">
        <v>0</v>
      </c>
      <c r="AF12" s="1422">
        <v>0</v>
      </c>
      <c r="AG12" s="1422">
        <v>0</v>
      </c>
      <c r="AH12" s="1422">
        <v>0</v>
      </c>
      <c r="AI12" s="1422">
        <v>0</v>
      </c>
      <c r="AJ12" s="1422">
        <v>0</v>
      </c>
      <c r="AK12" s="1422">
        <v>0</v>
      </c>
      <c r="AL12" s="1422">
        <v>0</v>
      </c>
      <c r="AM12" s="1422">
        <v>0</v>
      </c>
      <c r="AN12" s="1422">
        <v>0</v>
      </c>
      <c r="AO12" s="1423">
        <v>0</v>
      </c>
      <c r="AP12" s="1423">
        <v>0</v>
      </c>
      <c r="AQ12" s="1423">
        <v>0</v>
      </c>
      <c r="AR12" s="1422">
        <v>0</v>
      </c>
      <c r="AS12" s="1423">
        <v>0</v>
      </c>
      <c r="AT12" s="1422">
        <v>1</v>
      </c>
      <c r="AU12" s="1422">
        <v>0</v>
      </c>
      <c r="AV12" s="1422">
        <v>0</v>
      </c>
      <c r="AW12" s="1422">
        <v>1</v>
      </c>
      <c r="AX12" s="1422">
        <v>0</v>
      </c>
      <c r="AY12" s="1423">
        <v>0</v>
      </c>
      <c r="AZ12" s="1423">
        <v>0</v>
      </c>
      <c r="BA12" s="1422">
        <v>0</v>
      </c>
      <c r="BB12" s="1422">
        <v>0</v>
      </c>
      <c r="BC12" s="1422">
        <v>0</v>
      </c>
      <c r="BD12" s="1420">
        <f t="shared" si="0"/>
        <v>7</v>
      </c>
    </row>
    <row r="13" spans="2:58" s="1" customFormat="1" ht="18.75" customHeight="1" x14ac:dyDescent="0.25">
      <c r="B13" s="1421" t="s">
        <v>766</v>
      </c>
      <c r="C13" s="1386">
        <v>0</v>
      </c>
      <c r="D13" s="1386">
        <v>0</v>
      </c>
      <c r="E13" s="1386">
        <v>0</v>
      </c>
      <c r="F13" s="1386">
        <v>0</v>
      </c>
      <c r="G13" s="1386">
        <v>0</v>
      </c>
      <c r="H13" s="1386">
        <v>0</v>
      </c>
      <c r="I13" s="1386">
        <v>1</v>
      </c>
      <c r="J13" s="1386">
        <v>0</v>
      </c>
      <c r="K13" s="1386">
        <v>0</v>
      </c>
      <c r="L13" s="1386">
        <v>0</v>
      </c>
      <c r="M13" s="1386">
        <v>0</v>
      </c>
      <c r="N13" s="1386">
        <v>1</v>
      </c>
      <c r="O13" s="1386">
        <v>0</v>
      </c>
      <c r="P13" s="1386">
        <v>0</v>
      </c>
      <c r="Q13" s="1386">
        <v>1</v>
      </c>
      <c r="R13" s="1386">
        <v>0</v>
      </c>
      <c r="S13" s="1386">
        <v>0</v>
      </c>
      <c r="T13" s="1386">
        <v>0</v>
      </c>
      <c r="U13" s="1386">
        <v>1</v>
      </c>
      <c r="V13" s="1386">
        <v>0</v>
      </c>
      <c r="W13" s="1386">
        <v>0</v>
      </c>
      <c r="X13" s="1385">
        <v>1</v>
      </c>
      <c r="Y13" s="1422">
        <v>0</v>
      </c>
      <c r="Z13" s="1422">
        <v>0</v>
      </c>
      <c r="AA13" s="1422">
        <v>1</v>
      </c>
      <c r="AB13" s="1422">
        <v>1</v>
      </c>
      <c r="AC13" s="1422">
        <v>0</v>
      </c>
      <c r="AD13" s="1422">
        <v>0</v>
      </c>
      <c r="AE13" s="1422">
        <v>1</v>
      </c>
      <c r="AF13" s="1422">
        <v>0</v>
      </c>
      <c r="AG13" s="1422">
        <v>0</v>
      </c>
      <c r="AH13" s="1422">
        <v>0</v>
      </c>
      <c r="AI13" s="1422">
        <v>0</v>
      </c>
      <c r="AJ13" s="1422">
        <v>0</v>
      </c>
      <c r="AK13" s="1422">
        <v>0</v>
      </c>
      <c r="AL13" s="1422">
        <v>0</v>
      </c>
      <c r="AM13" s="1422">
        <v>0</v>
      </c>
      <c r="AN13" s="1422">
        <v>0</v>
      </c>
      <c r="AO13" s="1423">
        <v>0</v>
      </c>
      <c r="AP13" s="1423">
        <v>0</v>
      </c>
      <c r="AQ13" s="1423">
        <v>0</v>
      </c>
      <c r="AR13" s="1422">
        <v>0</v>
      </c>
      <c r="AS13" s="1423">
        <v>0</v>
      </c>
      <c r="AT13" s="1422">
        <v>0</v>
      </c>
      <c r="AU13" s="1422">
        <v>0</v>
      </c>
      <c r="AV13" s="1422">
        <v>0</v>
      </c>
      <c r="AW13" s="1422">
        <v>0</v>
      </c>
      <c r="AX13" s="1422">
        <v>0</v>
      </c>
      <c r="AY13" s="1423">
        <v>0</v>
      </c>
      <c r="AZ13" s="1423">
        <v>0</v>
      </c>
      <c r="BA13" s="1422">
        <v>0</v>
      </c>
      <c r="BB13" s="1422">
        <v>0</v>
      </c>
      <c r="BC13" s="1422">
        <v>0</v>
      </c>
      <c r="BD13" s="1420">
        <f t="shared" si="0"/>
        <v>8</v>
      </c>
    </row>
    <row r="14" spans="2:58" s="1" customFormat="1" ht="18.75" customHeight="1" x14ac:dyDescent="0.25">
      <c r="B14" s="1421" t="s">
        <v>767</v>
      </c>
      <c r="C14" s="1386">
        <v>0</v>
      </c>
      <c r="D14" s="1386">
        <v>0</v>
      </c>
      <c r="E14" s="1386">
        <v>0</v>
      </c>
      <c r="F14" s="1386">
        <v>0</v>
      </c>
      <c r="G14" s="1386">
        <v>0</v>
      </c>
      <c r="H14" s="1386">
        <v>0</v>
      </c>
      <c r="I14" s="1386">
        <v>0</v>
      </c>
      <c r="J14" s="1386">
        <v>0</v>
      </c>
      <c r="K14" s="1386">
        <v>0</v>
      </c>
      <c r="L14" s="1386">
        <v>1</v>
      </c>
      <c r="M14" s="1386">
        <v>0</v>
      </c>
      <c r="N14" s="1386">
        <v>0</v>
      </c>
      <c r="O14" s="1386">
        <v>1</v>
      </c>
      <c r="P14" s="1386">
        <v>0</v>
      </c>
      <c r="Q14" s="1386">
        <v>0</v>
      </c>
      <c r="R14" s="1386">
        <v>0</v>
      </c>
      <c r="S14" s="1386">
        <v>0</v>
      </c>
      <c r="T14" s="1386">
        <v>0</v>
      </c>
      <c r="U14" s="1386">
        <v>0</v>
      </c>
      <c r="V14" s="1386">
        <v>0</v>
      </c>
      <c r="W14" s="1386">
        <v>0</v>
      </c>
      <c r="X14" s="1385">
        <v>0</v>
      </c>
      <c r="Y14" s="1422">
        <v>0</v>
      </c>
      <c r="Z14" s="1422">
        <v>0</v>
      </c>
      <c r="AA14" s="1422">
        <v>0</v>
      </c>
      <c r="AB14" s="1422">
        <v>0</v>
      </c>
      <c r="AC14" s="1422">
        <v>1</v>
      </c>
      <c r="AD14" s="1422">
        <v>0</v>
      </c>
      <c r="AE14" s="1422">
        <v>3</v>
      </c>
      <c r="AF14" s="1422">
        <v>0</v>
      </c>
      <c r="AG14" s="1422">
        <v>0</v>
      </c>
      <c r="AH14" s="1422">
        <v>0</v>
      </c>
      <c r="AI14" s="1422">
        <v>0</v>
      </c>
      <c r="AJ14" s="1422">
        <v>0</v>
      </c>
      <c r="AK14" s="1422">
        <v>0</v>
      </c>
      <c r="AL14" s="1422">
        <v>0</v>
      </c>
      <c r="AM14" s="1422">
        <v>0</v>
      </c>
      <c r="AN14" s="1422">
        <v>0</v>
      </c>
      <c r="AO14" s="1423">
        <v>0</v>
      </c>
      <c r="AP14" s="1423">
        <v>0</v>
      </c>
      <c r="AQ14" s="1423">
        <v>0</v>
      </c>
      <c r="AR14" s="1422">
        <v>0</v>
      </c>
      <c r="AS14" s="1423">
        <v>0</v>
      </c>
      <c r="AT14" s="1422">
        <v>0</v>
      </c>
      <c r="AU14" s="1422">
        <v>0</v>
      </c>
      <c r="AV14" s="1422">
        <v>0</v>
      </c>
      <c r="AW14" s="1422">
        <v>0</v>
      </c>
      <c r="AX14" s="1422">
        <v>0</v>
      </c>
      <c r="AY14" s="1423">
        <v>0</v>
      </c>
      <c r="AZ14" s="1423">
        <v>0</v>
      </c>
      <c r="BA14" s="1422">
        <v>0</v>
      </c>
      <c r="BB14" s="1422">
        <v>0</v>
      </c>
      <c r="BC14" s="1422">
        <v>0</v>
      </c>
      <c r="BD14" s="1420">
        <f t="shared" si="0"/>
        <v>6</v>
      </c>
    </row>
    <row r="15" spans="2:58" s="1" customFormat="1" ht="18.75" customHeight="1" x14ac:dyDescent="0.25">
      <c r="B15" s="1421" t="s">
        <v>768</v>
      </c>
      <c r="C15" s="1386">
        <v>0</v>
      </c>
      <c r="D15" s="1386">
        <v>1</v>
      </c>
      <c r="E15" s="1386">
        <v>0</v>
      </c>
      <c r="F15" s="1386">
        <v>1</v>
      </c>
      <c r="G15" s="1386">
        <v>4</v>
      </c>
      <c r="H15" s="1386">
        <v>1</v>
      </c>
      <c r="I15" s="1386">
        <v>5</v>
      </c>
      <c r="J15" s="1386">
        <v>0</v>
      </c>
      <c r="K15" s="1386">
        <v>0</v>
      </c>
      <c r="L15" s="1386">
        <v>0</v>
      </c>
      <c r="M15" s="1386">
        <v>1</v>
      </c>
      <c r="N15" s="1386">
        <v>4</v>
      </c>
      <c r="O15" s="1386">
        <v>6</v>
      </c>
      <c r="P15" s="1386">
        <v>3</v>
      </c>
      <c r="Q15" s="1386">
        <v>5</v>
      </c>
      <c r="R15" s="1386">
        <v>0</v>
      </c>
      <c r="S15" s="1386">
        <v>1</v>
      </c>
      <c r="T15" s="1386">
        <v>0</v>
      </c>
      <c r="U15" s="1386">
        <v>2</v>
      </c>
      <c r="V15" s="1386">
        <v>6</v>
      </c>
      <c r="W15" s="1386">
        <v>1</v>
      </c>
      <c r="X15" s="1385">
        <v>0</v>
      </c>
      <c r="Y15" s="1422">
        <v>2</v>
      </c>
      <c r="Z15" s="1422">
        <v>3</v>
      </c>
      <c r="AA15" s="1422">
        <v>2</v>
      </c>
      <c r="AB15" s="1422">
        <v>2</v>
      </c>
      <c r="AC15" s="1422">
        <v>0</v>
      </c>
      <c r="AD15" s="1422">
        <v>6</v>
      </c>
      <c r="AE15" s="1422">
        <v>13</v>
      </c>
      <c r="AF15" s="1422">
        <v>5</v>
      </c>
      <c r="AG15" s="1422">
        <v>3</v>
      </c>
      <c r="AH15" s="1422">
        <v>0</v>
      </c>
      <c r="AI15" s="1422">
        <v>1</v>
      </c>
      <c r="AJ15" s="1422">
        <v>4</v>
      </c>
      <c r="AK15" s="1422">
        <v>1</v>
      </c>
      <c r="AL15" s="1422">
        <v>0</v>
      </c>
      <c r="AM15" s="1422">
        <v>1</v>
      </c>
      <c r="AN15" s="1422">
        <v>0</v>
      </c>
      <c r="AO15" s="1423">
        <v>0</v>
      </c>
      <c r="AP15" s="1423">
        <v>1</v>
      </c>
      <c r="AQ15" s="1423">
        <v>0</v>
      </c>
      <c r="AR15" s="1422">
        <v>0</v>
      </c>
      <c r="AS15" s="1423">
        <v>0</v>
      </c>
      <c r="AT15" s="1422">
        <v>0</v>
      </c>
      <c r="AU15" s="1422">
        <v>0</v>
      </c>
      <c r="AV15" s="1422">
        <v>1</v>
      </c>
      <c r="AW15" s="1422">
        <v>0</v>
      </c>
      <c r="AX15" s="1422">
        <v>0</v>
      </c>
      <c r="AY15" s="1423">
        <v>0</v>
      </c>
      <c r="AZ15" s="1423">
        <v>1</v>
      </c>
      <c r="BA15" s="1422">
        <v>0</v>
      </c>
      <c r="BB15" s="1422">
        <v>1</v>
      </c>
      <c r="BC15" s="1422">
        <v>1</v>
      </c>
      <c r="BD15" s="1420">
        <f t="shared" si="0"/>
        <v>89</v>
      </c>
    </row>
    <row r="16" spans="2:58" s="1" customFormat="1" ht="18.75" customHeight="1" x14ac:dyDescent="0.25">
      <c r="B16" s="1421" t="s">
        <v>769</v>
      </c>
      <c r="C16" s="1386">
        <v>0</v>
      </c>
      <c r="D16" s="1386">
        <v>0</v>
      </c>
      <c r="E16" s="1386">
        <v>1</v>
      </c>
      <c r="F16" s="1386">
        <v>0</v>
      </c>
      <c r="G16" s="1386">
        <v>1</v>
      </c>
      <c r="H16" s="1386">
        <v>0</v>
      </c>
      <c r="I16" s="1386">
        <v>0</v>
      </c>
      <c r="J16" s="1386">
        <v>0</v>
      </c>
      <c r="K16" s="1386">
        <v>0</v>
      </c>
      <c r="L16" s="1386">
        <v>0</v>
      </c>
      <c r="M16" s="1386">
        <v>0</v>
      </c>
      <c r="N16" s="1386">
        <v>0</v>
      </c>
      <c r="O16" s="1386">
        <v>0</v>
      </c>
      <c r="P16" s="1386">
        <v>0</v>
      </c>
      <c r="Q16" s="1386">
        <v>0</v>
      </c>
      <c r="R16" s="1386">
        <v>0</v>
      </c>
      <c r="S16" s="1386">
        <v>0</v>
      </c>
      <c r="T16" s="1386">
        <v>0</v>
      </c>
      <c r="U16" s="1386">
        <v>0</v>
      </c>
      <c r="V16" s="1386">
        <v>0</v>
      </c>
      <c r="W16" s="1386">
        <v>1</v>
      </c>
      <c r="X16" s="1385">
        <v>0</v>
      </c>
      <c r="Y16" s="1422">
        <v>0</v>
      </c>
      <c r="Z16" s="1422">
        <v>0</v>
      </c>
      <c r="AA16" s="1422">
        <v>0</v>
      </c>
      <c r="AB16" s="1422">
        <v>0</v>
      </c>
      <c r="AC16" s="1422">
        <v>1</v>
      </c>
      <c r="AD16" s="1422">
        <v>0</v>
      </c>
      <c r="AE16" s="1422">
        <v>0</v>
      </c>
      <c r="AF16" s="1422">
        <v>0</v>
      </c>
      <c r="AG16" s="1422">
        <v>0</v>
      </c>
      <c r="AH16" s="1422">
        <v>0</v>
      </c>
      <c r="AI16" s="1422">
        <v>0</v>
      </c>
      <c r="AJ16" s="1422">
        <v>0</v>
      </c>
      <c r="AK16" s="1422">
        <v>0</v>
      </c>
      <c r="AL16" s="1422">
        <v>0</v>
      </c>
      <c r="AM16" s="1422">
        <v>0</v>
      </c>
      <c r="AN16" s="1422">
        <v>0</v>
      </c>
      <c r="AO16" s="1423">
        <v>0</v>
      </c>
      <c r="AP16" s="1423">
        <v>0</v>
      </c>
      <c r="AQ16" s="1423">
        <v>0</v>
      </c>
      <c r="AR16" s="1422">
        <v>0</v>
      </c>
      <c r="AS16" s="1423">
        <v>0</v>
      </c>
      <c r="AT16" s="1422">
        <v>0</v>
      </c>
      <c r="AU16" s="1422">
        <v>0</v>
      </c>
      <c r="AV16" s="1422">
        <v>0</v>
      </c>
      <c r="AW16" s="1422">
        <v>0</v>
      </c>
      <c r="AX16" s="1422">
        <v>0</v>
      </c>
      <c r="AY16" s="1423">
        <v>0</v>
      </c>
      <c r="AZ16" s="1423">
        <v>0</v>
      </c>
      <c r="BA16" s="1422">
        <v>0</v>
      </c>
      <c r="BB16" s="1422">
        <v>0</v>
      </c>
      <c r="BC16" s="1422">
        <v>0</v>
      </c>
      <c r="BD16" s="1420">
        <f t="shared" ref="BD16:BD17" si="1">SUM( C16:BC16)</f>
        <v>4</v>
      </c>
    </row>
    <row r="17" spans="2:57" s="1" customFormat="1" ht="18.75" customHeight="1" x14ac:dyDescent="0.25">
      <c r="B17" s="1421" t="s">
        <v>770</v>
      </c>
      <c r="C17" s="1386">
        <v>0</v>
      </c>
      <c r="D17" s="1386">
        <v>0</v>
      </c>
      <c r="E17" s="1386">
        <v>2</v>
      </c>
      <c r="F17" s="1386">
        <v>0</v>
      </c>
      <c r="G17" s="1386">
        <v>2</v>
      </c>
      <c r="H17" s="1386">
        <v>0</v>
      </c>
      <c r="I17" s="1386">
        <v>0</v>
      </c>
      <c r="J17" s="1386">
        <v>0</v>
      </c>
      <c r="K17" s="1386">
        <v>0</v>
      </c>
      <c r="L17" s="1386">
        <v>0</v>
      </c>
      <c r="M17" s="1386">
        <v>0</v>
      </c>
      <c r="N17" s="1386">
        <v>1</v>
      </c>
      <c r="O17" s="1386">
        <v>2</v>
      </c>
      <c r="P17" s="1386">
        <v>0</v>
      </c>
      <c r="Q17" s="1386">
        <v>0</v>
      </c>
      <c r="R17" s="1386">
        <v>0</v>
      </c>
      <c r="S17" s="1386">
        <v>0</v>
      </c>
      <c r="T17" s="1386">
        <v>1</v>
      </c>
      <c r="U17" s="1386">
        <v>0</v>
      </c>
      <c r="V17" s="1386">
        <v>1</v>
      </c>
      <c r="W17" s="1386">
        <v>0</v>
      </c>
      <c r="X17" s="1385">
        <v>1</v>
      </c>
      <c r="Y17" s="1422">
        <v>0</v>
      </c>
      <c r="Z17" s="1422">
        <v>1</v>
      </c>
      <c r="AA17" s="1422">
        <v>1</v>
      </c>
      <c r="AB17" s="1422">
        <v>1</v>
      </c>
      <c r="AC17" s="1422">
        <v>1</v>
      </c>
      <c r="AD17" s="1422">
        <v>4</v>
      </c>
      <c r="AE17" s="1422">
        <v>5</v>
      </c>
      <c r="AF17" s="1422">
        <v>0</v>
      </c>
      <c r="AG17" s="1422">
        <v>1</v>
      </c>
      <c r="AH17" s="1422">
        <v>0</v>
      </c>
      <c r="AI17" s="1422">
        <v>0</v>
      </c>
      <c r="AJ17" s="1422">
        <v>0</v>
      </c>
      <c r="AK17" s="1422">
        <v>1</v>
      </c>
      <c r="AL17" s="1422">
        <v>0</v>
      </c>
      <c r="AM17" s="1422">
        <v>0</v>
      </c>
      <c r="AN17" s="1422">
        <v>0</v>
      </c>
      <c r="AO17" s="1423">
        <v>0</v>
      </c>
      <c r="AP17" s="1423">
        <v>0</v>
      </c>
      <c r="AQ17" s="1423">
        <v>1</v>
      </c>
      <c r="AR17" s="1422">
        <v>3</v>
      </c>
      <c r="AS17" s="1423">
        <v>5</v>
      </c>
      <c r="AT17" s="1422">
        <v>0</v>
      </c>
      <c r="AU17" s="1422">
        <v>0</v>
      </c>
      <c r="AV17" s="1422">
        <v>1</v>
      </c>
      <c r="AW17" s="1422">
        <v>0</v>
      </c>
      <c r="AX17" s="1422">
        <v>0</v>
      </c>
      <c r="AY17" s="1423">
        <v>0</v>
      </c>
      <c r="AZ17" s="1423">
        <v>0</v>
      </c>
      <c r="BA17" s="1422">
        <v>0</v>
      </c>
      <c r="BB17" s="1422">
        <v>0</v>
      </c>
      <c r="BC17" s="1422">
        <v>0</v>
      </c>
      <c r="BD17" s="1420">
        <f t="shared" si="1"/>
        <v>35</v>
      </c>
    </row>
    <row r="18" spans="2:57" s="1" customFormat="1" ht="18.75" customHeight="1" x14ac:dyDescent="0.25">
      <c r="B18" s="1421" t="s">
        <v>771</v>
      </c>
      <c r="C18" s="1386">
        <v>0</v>
      </c>
      <c r="D18" s="1386">
        <v>0</v>
      </c>
      <c r="E18" s="1386">
        <v>0</v>
      </c>
      <c r="F18" s="1386">
        <v>0</v>
      </c>
      <c r="G18" s="1386">
        <v>0</v>
      </c>
      <c r="H18" s="1386">
        <v>0</v>
      </c>
      <c r="I18" s="1386">
        <v>1</v>
      </c>
      <c r="J18" s="1386">
        <v>0</v>
      </c>
      <c r="K18" s="1386">
        <v>0</v>
      </c>
      <c r="L18" s="1386">
        <v>0</v>
      </c>
      <c r="M18" s="1386">
        <v>0</v>
      </c>
      <c r="N18" s="1386">
        <v>0</v>
      </c>
      <c r="O18" s="1386">
        <v>1</v>
      </c>
      <c r="P18" s="1386">
        <v>0</v>
      </c>
      <c r="Q18" s="1386">
        <v>1</v>
      </c>
      <c r="R18" s="1386">
        <v>0</v>
      </c>
      <c r="S18" s="1386">
        <v>0</v>
      </c>
      <c r="T18" s="1386">
        <v>0</v>
      </c>
      <c r="U18" s="1386">
        <v>0</v>
      </c>
      <c r="V18" s="1386">
        <v>0</v>
      </c>
      <c r="W18" s="1386">
        <v>0</v>
      </c>
      <c r="X18" s="1385">
        <v>0</v>
      </c>
      <c r="Y18" s="1422">
        <v>0</v>
      </c>
      <c r="Z18" s="1422">
        <v>0</v>
      </c>
      <c r="AA18" s="1422">
        <v>0</v>
      </c>
      <c r="AB18" s="1422">
        <v>0</v>
      </c>
      <c r="AC18" s="1422">
        <v>0</v>
      </c>
      <c r="AD18" s="1422">
        <v>0</v>
      </c>
      <c r="AE18" s="1422">
        <v>0</v>
      </c>
      <c r="AF18" s="1422">
        <v>0</v>
      </c>
      <c r="AG18" s="1422">
        <v>0</v>
      </c>
      <c r="AH18" s="1422">
        <v>0</v>
      </c>
      <c r="AI18" s="1422">
        <v>0</v>
      </c>
      <c r="AJ18" s="1422">
        <v>0</v>
      </c>
      <c r="AK18" s="1422">
        <v>0</v>
      </c>
      <c r="AL18" s="1422">
        <v>0</v>
      </c>
      <c r="AM18" s="1422">
        <v>0</v>
      </c>
      <c r="AN18" s="1422">
        <v>0</v>
      </c>
      <c r="AO18" s="1423">
        <v>0</v>
      </c>
      <c r="AP18" s="1423">
        <v>0</v>
      </c>
      <c r="AQ18" s="1423">
        <v>0</v>
      </c>
      <c r="AR18" s="1422">
        <v>0</v>
      </c>
      <c r="AS18" s="1423">
        <v>0</v>
      </c>
      <c r="AT18" s="1422">
        <v>0</v>
      </c>
      <c r="AU18" s="1422">
        <v>0</v>
      </c>
      <c r="AV18" s="1422">
        <v>0</v>
      </c>
      <c r="AW18" s="1422">
        <v>0</v>
      </c>
      <c r="AX18" s="1422">
        <v>0</v>
      </c>
      <c r="AY18" s="1423">
        <v>0</v>
      </c>
      <c r="AZ18" s="1423">
        <v>0</v>
      </c>
      <c r="BA18" s="1422">
        <v>0</v>
      </c>
      <c r="BB18" s="1422">
        <v>0</v>
      </c>
      <c r="BC18" s="1422">
        <v>0</v>
      </c>
      <c r="BD18" s="1420">
        <f t="shared" ref="BD18:BD35" si="2">SUM( C18:BC18)</f>
        <v>3</v>
      </c>
    </row>
    <row r="19" spans="2:57" s="1" customFormat="1" ht="18.75" customHeight="1" x14ac:dyDescent="0.25">
      <c r="B19" s="1421" t="s">
        <v>772</v>
      </c>
      <c r="C19" s="1386">
        <v>0</v>
      </c>
      <c r="D19" s="1386">
        <v>0</v>
      </c>
      <c r="E19" s="1386">
        <v>0</v>
      </c>
      <c r="F19" s="1386">
        <v>0</v>
      </c>
      <c r="G19" s="1386">
        <v>0</v>
      </c>
      <c r="H19" s="1386">
        <v>0</v>
      </c>
      <c r="I19" s="1386">
        <v>0</v>
      </c>
      <c r="J19" s="1386">
        <v>0</v>
      </c>
      <c r="K19" s="1386">
        <v>0</v>
      </c>
      <c r="L19" s="1386">
        <v>0</v>
      </c>
      <c r="M19" s="1386">
        <v>0</v>
      </c>
      <c r="N19" s="1386">
        <v>0</v>
      </c>
      <c r="O19" s="1386">
        <v>0</v>
      </c>
      <c r="P19" s="1386">
        <v>1</v>
      </c>
      <c r="Q19" s="1386">
        <v>0</v>
      </c>
      <c r="R19" s="1386">
        <v>0</v>
      </c>
      <c r="S19" s="1386">
        <v>0</v>
      </c>
      <c r="T19" s="1386">
        <v>0</v>
      </c>
      <c r="U19" s="1386">
        <v>0</v>
      </c>
      <c r="V19" s="1386">
        <v>0</v>
      </c>
      <c r="W19" s="1386">
        <v>0</v>
      </c>
      <c r="X19" s="1385">
        <v>0</v>
      </c>
      <c r="Y19" s="1422">
        <v>0</v>
      </c>
      <c r="Z19" s="1422">
        <v>0</v>
      </c>
      <c r="AA19" s="1422">
        <v>0</v>
      </c>
      <c r="AB19" s="1422">
        <v>0</v>
      </c>
      <c r="AC19" s="1422">
        <v>0</v>
      </c>
      <c r="AD19" s="1422">
        <v>0</v>
      </c>
      <c r="AE19" s="1422">
        <v>0</v>
      </c>
      <c r="AF19" s="1422">
        <v>0</v>
      </c>
      <c r="AG19" s="1422">
        <v>0</v>
      </c>
      <c r="AH19" s="1422">
        <v>0</v>
      </c>
      <c r="AI19" s="1422">
        <v>0</v>
      </c>
      <c r="AJ19" s="1422">
        <v>0</v>
      </c>
      <c r="AK19" s="1422">
        <v>0</v>
      </c>
      <c r="AL19" s="1422">
        <v>0</v>
      </c>
      <c r="AM19" s="1422">
        <v>0</v>
      </c>
      <c r="AN19" s="1422">
        <v>0</v>
      </c>
      <c r="AO19" s="1423">
        <v>0</v>
      </c>
      <c r="AP19" s="1423">
        <v>0</v>
      </c>
      <c r="AQ19" s="1423">
        <v>0</v>
      </c>
      <c r="AR19" s="1422">
        <v>0</v>
      </c>
      <c r="AS19" s="1423">
        <v>0</v>
      </c>
      <c r="AT19" s="1422">
        <v>0</v>
      </c>
      <c r="AU19" s="1422">
        <v>0</v>
      </c>
      <c r="AV19" s="1422">
        <v>0</v>
      </c>
      <c r="AW19" s="1422">
        <v>0</v>
      </c>
      <c r="AX19" s="1422">
        <v>0</v>
      </c>
      <c r="AY19" s="1423">
        <v>0</v>
      </c>
      <c r="AZ19" s="1423">
        <v>0</v>
      </c>
      <c r="BA19" s="1422">
        <v>0</v>
      </c>
      <c r="BB19" s="1422">
        <v>0</v>
      </c>
      <c r="BC19" s="1422">
        <v>0</v>
      </c>
      <c r="BD19" s="1420">
        <f t="shared" si="2"/>
        <v>1</v>
      </c>
    </row>
    <row r="20" spans="2:57" s="1" customFormat="1" ht="18.75" customHeight="1" x14ac:dyDescent="0.25">
      <c r="B20" s="1421" t="s">
        <v>773</v>
      </c>
      <c r="C20" s="1386">
        <v>0</v>
      </c>
      <c r="D20" s="1386">
        <v>1</v>
      </c>
      <c r="E20" s="1386">
        <v>0</v>
      </c>
      <c r="F20" s="1386">
        <v>0</v>
      </c>
      <c r="G20" s="1386">
        <v>1</v>
      </c>
      <c r="H20" s="1386">
        <v>1</v>
      </c>
      <c r="I20" s="1386">
        <v>1</v>
      </c>
      <c r="J20" s="1386">
        <v>0</v>
      </c>
      <c r="K20" s="1386">
        <v>0</v>
      </c>
      <c r="L20" s="1386">
        <v>1</v>
      </c>
      <c r="M20" s="1386">
        <v>0</v>
      </c>
      <c r="N20" s="1386">
        <v>0</v>
      </c>
      <c r="O20" s="1386">
        <v>4</v>
      </c>
      <c r="P20" s="1386">
        <v>0</v>
      </c>
      <c r="Q20" s="1386">
        <v>1</v>
      </c>
      <c r="R20" s="1386">
        <v>0</v>
      </c>
      <c r="S20" s="1386">
        <v>0</v>
      </c>
      <c r="T20" s="1386">
        <v>0</v>
      </c>
      <c r="U20" s="1386">
        <v>1</v>
      </c>
      <c r="V20" s="1386">
        <v>1</v>
      </c>
      <c r="W20" s="1386">
        <v>1</v>
      </c>
      <c r="X20" s="1385">
        <v>1</v>
      </c>
      <c r="Y20" s="1422">
        <v>1</v>
      </c>
      <c r="Z20" s="1422">
        <v>0</v>
      </c>
      <c r="AA20" s="1422">
        <v>3</v>
      </c>
      <c r="AB20" s="1422">
        <v>1</v>
      </c>
      <c r="AC20" s="1422">
        <v>1</v>
      </c>
      <c r="AD20" s="1422">
        <v>1</v>
      </c>
      <c r="AE20" s="1422">
        <v>1</v>
      </c>
      <c r="AF20" s="1422">
        <v>0</v>
      </c>
      <c r="AG20" s="1422">
        <v>3</v>
      </c>
      <c r="AH20" s="1422">
        <v>1</v>
      </c>
      <c r="AI20" s="1422">
        <v>1</v>
      </c>
      <c r="AJ20" s="1422">
        <v>0</v>
      </c>
      <c r="AK20" s="1422">
        <v>3</v>
      </c>
      <c r="AL20" s="1422">
        <v>0</v>
      </c>
      <c r="AM20" s="1422">
        <v>0</v>
      </c>
      <c r="AN20" s="1422">
        <v>0</v>
      </c>
      <c r="AO20" s="1423">
        <v>0</v>
      </c>
      <c r="AP20" s="1423">
        <v>0</v>
      </c>
      <c r="AQ20" s="1423">
        <v>0</v>
      </c>
      <c r="AR20" s="1422">
        <v>0</v>
      </c>
      <c r="AS20" s="1423">
        <v>1</v>
      </c>
      <c r="AT20" s="1422">
        <v>0</v>
      </c>
      <c r="AU20" s="1422">
        <v>0</v>
      </c>
      <c r="AV20" s="1422">
        <v>0</v>
      </c>
      <c r="AW20" s="1422">
        <v>0</v>
      </c>
      <c r="AX20" s="1422">
        <v>0</v>
      </c>
      <c r="AY20" s="1423">
        <v>0</v>
      </c>
      <c r="AZ20" s="1423">
        <v>0</v>
      </c>
      <c r="BA20" s="1422">
        <v>0</v>
      </c>
      <c r="BB20" s="1422">
        <v>0</v>
      </c>
      <c r="BC20" s="1422">
        <v>0</v>
      </c>
      <c r="BD20" s="1420">
        <f t="shared" si="2"/>
        <v>31</v>
      </c>
    </row>
    <row r="21" spans="2:57" s="1" customFormat="1" ht="18.75" customHeight="1" x14ac:dyDescent="0.25">
      <c r="B21" s="1421" t="s">
        <v>774</v>
      </c>
      <c r="C21" s="1386">
        <v>198</v>
      </c>
      <c r="D21" s="1386">
        <v>160</v>
      </c>
      <c r="E21" s="1386">
        <v>363</v>
      </c>
      <c r="F21" s="1386">
        <v>362</v>
      </c>
      <c r="G21" s="1386">
        <v>336</v>
      </c>
      <c r="H21" s="1386">
        <v>407</v>
      </c>
      <c r="I21" s="1386">
        <v>306</v>
      </c>
      <c r="J21" s="1386">
        <v>100</v>
      </c>
      <c r="K21" s="1386">
        <v>13</v>
      </c>
      <c r="L21" s="1386">
        <v>271</v>
      </c>
      <c r="M21" s="1386">
        <v>261</v>
      </c>
      <c r="N21" s="1386">
        <v>376</v>
      </c>
      <c r="O21" s="1386">
        <v>203</v>
      </c>
      <c r="P21" s="1386">
        <v>363</v>
      </c>
      <c r="Q21" s="1386">
        <v>347</v>
      </c>
      <c r="R21" s="1386">
        <v>97</v>
      </c>
      <c r="S21" s="1386">
        <v>232</v>
      </c>
      <c r="T21" s="1386">
        <v>186</v>
      </c>
      <c r="U21" s="1386">
        <v>197</v>
      </c>
      <c r="V21" s="1386">
        <v>362</v>
      </c>
      <c r="W21" s="1386">
        <v>321</v>
      </c>
      <c r="X21" s="1385">
        <v>350</v>
      </c>
      <c r="Y21" s="1422">
        <v>269</v>
      </c>
      <c r="Z21" s="1422">
        <v>362</v>
      </c>
      <c r="AA21" s="1422">
        <v>195</v>
      </c>
      <c r="AB21" s="1422">
        <v>219</v>
      </c>
      <c r="AC21" s="1422">
        <v>195</v>
      </c>
      <c r="AD21" s="1422">
        <v>204</v>
      </c>
      <c r="AE21" s="1422">
        <v>455</v>
      </c>
      <c r="AF21" s="1422">
        <v>207</v>
      </c>
      <c r="AG21" s="1422">
        <v>362</v>
      </c>
      <c r="AH21" s="1422">
        <v>31</v>
      </c>
      <c r="AI21" s="1422">
        <v>331</v>
      </c>
      <c r="AJ21" s="1422">
        <v>474</v>
      </c>
      <c r="AK21" s="1422">
        <v>184</v>
      </c>
      <c r="AL21" s="1422">
        <v>362</v>
      </c>
      <c r="AM21" s="1422">
        <v>125</v>
      </c>
      <c r="AN21" s="1422">
        <v>213</v>
      </c>
      <c r="AO21" s="1423">
        <v>263</v>
      </c>
      <c r="AP21" s="1423">
        <v>38</v>
      </c>
      <c r="AQ21" s="1423">
        <v>241</v>
      </c>
      <c r="AR21" s="1422">
        <v>201</v>
      </c>
      <c r="AS21" s="1423">
        <v>190</v>
      </c>
      <c r="AT21" s="1422">
        <v>138</v>
      </c>
      <c r="AU21" s="1422">
        <v>39</v>
      </c>
      <c r="AV21" s="1422">
        <v>334</v>
      </c>
      <c r="AW21" s="1422">
        <v>135</v>
      </c>
      <c r="AX21" s="1422">
        <v>107</v>
      </c>
      <c r="AY21" s="1423">
        <v>317</v>
      </c>
      <c r="AZ21" s="1423">
        <v>109</v>
      </c>
      <c r="BA21" s="1422">
        <v>284</v>
      </c>
      <c r="BB21" s="1422">
        <v>200</v>
      </c>
      <c r="BC21" s="1422">
        <v>62</v>
      </c>
      <c r="BD21" s="1420">
        <f t="shared" si="2"/>
        <v>12657</v>
      </c>
    </row>
    <row r="22" spans="2:57" s="1" customFormat="1" ht="18.75" customHeight="1" x14ac:dyDescent="0.25">
      <c r="B22" s="1421" t="s">
        <v>775</v>
      </c>
      <c r="C22" s="1386">
        <v>0</v>
      </c>
      <c r="D22" s="1386">
        <v>0</v>
      </c>
      <c r="E22" s="1386">
        <v>0</v>
      </c>
      <c r="F22" s="1386">
        <v>0</v>
      </c>
      <c r="G22" s="1386">
        <v>0</v>
      </c>
      <c r="H22" s="1386">
        <v>0</v>
      </c>
      <c r="I22" s="1386">
        <v>0</v>
      </c>
      <c r="J22" s="1386">
        <v>0</v>
      </c>
      <c r="K22" s="1386">
        <v>0</v>
      </c>
      <c r="L22" s="1386">
        <v>0</v>
      </c>
      <c r="M22" s="1386">
        <v>0</v>
      </c>
      <c r="N22" s="1386">
        <v>0</v>
      </c>
      <c r="O22" s="1386">
        <v>0</v>
      </c>
      <c r="P22" s="1386">
        <v>0</v>
      </c>
      <c r="Q22" s="1386">
        <v>0</v>
      </c>
      <c r="R22" s="1386">
        <v>0</v>
      </c>
      <c r="S22" s="1386">
        <v>0</v>
      </c>
      <c r="T22" s="1386">
        <v>0</v>
      </c>
      <c r="U22" s="1386">
        <v>0</v>
      </c>
      <c r="V22" s="1386">
        <v>0</v>
      </c>
      <c r="W22" s="1386">
        <v>0</v>
      </c>
      <c r="X22" s="1385">
        <v>0</v>
      </c>
      <c r="Y22" s="1422">
        <v>0</v>
      </c>
      <c r="Z22" s="1422">
        <v>0</v>
      </c>
      <c r="AA22" s="1422">
        <v>1</v>
      </c>
      <c r="AB22" s="1422">
        <v>0</v>
      </c>
      <c r="AC22" s="1422">
        <v>0</v>
      </c>
      <c r="AD22" s="1422">
        <v>0</v>
      </c>
      <c r="AE22" s="1422">
        <v>0</v>
      </c>
      <c r="AF22" s="1422">
        <v>0</v>
      </c>
      <c r="AG22" s="1422">
        <v>0</v>
      </c>
      <c r="AH22" s="1422">
        <v>0</v>
      </c>
      <c r="AI22" s="1422">
        <v>0</v>
      </c>
      <c r="AJ22" s="1422">
        <v>0</v>
      </c>
      <c r="AK22" s="1422">
        <v>0</v>
      </c>
      <c r="AL22" s="1422">
        <v>0</v>
      </c>
      <c r="AM22" s="1422">
        <v>0</v>
      </c>
      <c r="AN22" s="1422">
        <v>0</v>
      </c>
      <c r="AO22" s="1423">
        <v>0</v>
      </c>
      <c r="AP22" s="1423">
        <v>0</v>
      </c>
      <c r="AQ22" s="1423">
        <v>0</v>
      </c>
      <c r="AR22" s="1422">
        <v>0</v>
      </c>
      <c r="AS22" s="1423">
        <v>0</v>
      </c>
      <c r="AT22" s="1422">
        <v>0</v>
      </c>
      <c r="AU22" s="1422">
        <v>0</v>
      </c>
      <c r="AV22" s="1422">
        <v>0</v>
      </c>
      <c r="AW22" s="1422">
        <v>0</v>
      </c>
      <c r="AX22" s="1422">
        <v>0</v>
      </c>
      <c r="AY22" s="1423">
        <v>0</v>
      </c>
      <c r="AZ22" s="1423">
        <v>0</v>
      </c>
      <c r="BA22" s="1422">
        <v>0</v>
      </c>
      <c r="BB22" s="1422">
        <v>0</v>
      </c>
      <c r="BC22" s="1422">
        <v>0</v>
      </c>
      <c r="BD22" s="1420">
        <f t="shared" si="2"/>
        <v>1</v>
      </c>
    </row>
    <row r="23" spans="2:57" s="1" customFormat="1" ht="18.75" customHeight="1" x14ac:dyDescent="0.25">
      <c r="B23" s="1421" t="s">
        <v>776</v>
      </c>
      <c r="C23" s="1386">
        <v>0</v>
      </c>
      <c r="D23" s="1386">
        <v>0</v>
      </c>
      <c r="E23" s="1386">
        <v>0</v>
      </c>
      <c r="F23" s="1386">
        <v>0</v>
      </c>
      <c r="G23" s="1386">
        <v>0</v>
      </c>
      <c r="H23" s="1386">
        <v>0</v>
      </c>
      <c r="I23" s="1386">
        <v>0</v>
      </c>
      <c r="J23" s="1386">
        <v>0</v>
      </c>
      <c r="K23" s="1386">
        <v>0</v>
      </c>
      <c r="L23" s="1386">
        <v>0</v>
      </c>
      <c r="M23" s="1386">
        <v>0</v>
      </c>
      <c r="N23" s="1386">
        <v>0</v>
      </c>
      <c r="O23" s="1386">
        <v>2</v>
      </c>
      <c r="P23" s="1386" t="s">
        <v>561</v>
      </c>
      <c r="Q23" s="1386">
        <v>0</v>
      </c>
      <c r="R23" s="1386">
        <v>0</v>
      </c>
      <c r="S23" s="1386">
        <v>0</v>
      </c>
      <c r="T23" s="1386">
        <v>0</v>
      </c>
      <c r="U23" s="1386">
        <v>1</v>
      </c>
      <c r="V23" s="1386">
        <v>0</v>
      </c>
      <c r="W23" s="1386">
        <v>0</v>
      </c>
      <c r="X23" s="1385">
        <v>0</v>
      </c>
      <c r="Y23" s="1422">
        <v>0</v>
      </c>
      <c r="Z23" s="1422">
        <v>0</v>
      </c>
      <c r="AA23" s="1422">
        <v>0</v>
      </c>
      <c r="AB23" s="1422">
        <v>0</v>
      </c>
      <c r="AC23" s="1422">
        <v>0</v>
      </c>
      <c r="AD23" s="1422">
        <v>0</v>
      </c>
      <c r="AE23" s="1422">
        <v>0</v>
      </c>
      <c r="AF23" s="1422">
        <v>0</v>
      </c>
      <c r="AG23" s="1422">
        <v>0</v>
      </c>
      <c r="AH23" s="1422">
        <v>0</v>
      </c>
      <c r="AI23" s="1422">
        <v>0</v>
      </c>
      <c r="AJ23" s="1422">
        <v>0</v>
      </c>
      <c r="AK23" s="1422">
        <v>0</v>
      </c>
      <c r="AL23" s="1422">
        <v>0</v>
      </c>
      <c r="AM23" s="1422">
        <v>0</v>
      </c>
      <c r="AN23" s="1422">
        <v>0</v>
      </c>
      <c r="AO23" s="1423">
        <v>0</v>
      </c>
      <c r="AP23" s="1423">
        <v>0</v>
      </c>
      <c r="AQ23" s="1423">
        <v>0</v>
      </c>
      <c r="AR23" s="1422">
        <v>0</v>
      </c>
      <c r="AS23" s="1423">
        <v>0</v>
      </c>
      <c r="AT23" s="1422">
        <v>0</v>
      </c>
      <c r="AU23" s="1422">
        <v>0</v>
      </c>
      <c r="AV23" s="1422">
        <v>0</v>
      </c>
      <c r="AW23" s="1422">
        <v>0</v>
      </c>
      <c r="AX23" s="1422">
        <v>0</v>
      </c>
      <c r="AY23" s="1423">
        <v>0</v>
      </c>
      <c r="AZ23" s="1423">
        <v>0</v>
      </c>
      <c r="BA23" s="1422">
        <v>0</v>
      </c>
      <c r="BB23" s="1422">
        <v>0</v>
      </c>
      <c r="BC23" s="1422">
        <v>0</v>
      </c>
      <c r="BD23" s="1420">
        <f t="shared" si="2"/>
        <v>3</v>
      </c>
    </row>
    <row r="24" spans="2:57" s="1" customFormat="1" ht="18.75" customHeight="1" x14ac:dyDescent="0.25">
      <c r="B24" s="1421" t="s">
        <v>777</v>
      </c>
      <c r="C24" s="1386">
        <v>0</v>
      </c>
      <c r="D24" s="1386">
        <v>0</v>
      </c>
      <c r="E24" s="1386">
        <v>0</v>
      </c>
      <c r="F24" s="1386">
        <v>0</v>
      </c>
      <c r="G24" s="1386">
        <v>0</v>
      </c>
      <c r="H24" s="1386">
        <v>0</v>
      </c>
      <c r="I24" s="1386">
        <v>0</v>
      </c>
      <c r="J24" s="1386">
        <v>0</v>
      </c>
      <c r="K24" s="1386">
        <v>0</v>
      </c>
      <c r="L24" s="1386">
        <v>0</v>
      </c>
      <c r="M24" s="1386">
        <v>0</v>
      </c>
      <c r="N24" s="1386">
        <v>0</v>
      </c>
      <c r="O24" s="1386">
        <v>0</v>
      </c>
      <c r="P24" s="1386">
        <v>0</v>
      </c>
      <c r="Q24" s="1386">
        <v>1</v>
      </c>
      <c r="R24" s="1386">
        <v>0</v>
      </c>
      <c r="S24" s="1386">
        <v>0</v>
      </c>
      <c r="T24" s="1386">
        <v>0</v>
      </c>
      <c r="U24" s="1386">
        <v>0</v>
      </c>
      <c r="V24" s="1386">
        <v>0</v>
      </c>
      <c r="W24" s="1386">
        <v>1</v>
      </c>
      <c r="X24" s="1385">
        <v>1</v>
      </c>
      <c r="Y24" s="1422">
        <v>0</v>
      </c>
      <c r="Z24" s="1422">
        <v>0</v>
      </c>
      <c r="AA24" s="1422">
        <v>0</v>
      </c>
      <c r="AB24" s="1422">
        <v>0</v>
      </c>
      <c r="AC24" s="1422">
        <v>0</v>
      </c>
      <c r="AD24" s="1422">
        <v>0</v>
      </c>
      <c r="AE24" s="1422">
        <v>0</v>
      </c>
      <c r="AF24" s="1422">
        <v>0</v>
      </c>
      <c r="AG24" s="1422">
        <v>0</v>
      </c>
      <c r="AH24" s="1422">
        <v>0</v>
      </c>
      <c r="AI24" s="1422">
        <v>0</v>
      </c>
      <c r="AJ24" s="1422">
        <v>0</v>
      </c>
      <c r="AK24" s="1422">
        <v>0</v>
      </c>
      <c r="AL24" s="1422">
        <v>0</v>
      </c>
      <c r="AM24" s="1422">
        <v>0</v>
      </c>
      <c r="AN24" s="1422">
        <v>0</v>
      </c>
      <c r="AO24" s="1423">
        <v>0</v>
      </c>
      <c r="AP24" s="1423">
        <v>0</v>
      </c>
      <c r="AQ24" s="1423">
        <v>0</v>
      </c>
      <c r="AR24" s="1422">
        <v>0</v>
      </c>
      <c r="AS24" s="1423">
        <v>0</v>
      </c>
      <c r="AT24" s="1422">
        <v>0</v>
      </c>
      <c r="AU24" s="1422">
        <v>0</v>
      </c>
      <c r="AV24" s="1422">
        <v>1</v>
      </c>
      <c r="AW24" s="1422">
        <v>0</v>
      </c>
      <c r="AX24" s="1422">
        <v>0</v>
      </c>
      <c r="AY24" s="1423">
        <v>0</v>
      </c>
      <c r="AZ24" s="1423">
        <v>0</v>
      </c>
      <c r="BA24" s="1422">
        <v>0</v>
      </c>
      <c r="BB24" s="1422">
        <v>0</v>
      </c>
      <c r="BC24" s="1422">
        <v>0</v>
      </c>
      <c r="BD24" s="1420">
        <f t="shared" si="2"/>
        <v>4</v>
      </c>
    </row>
    <row r="25" spans="2:57" s="1" customFormat="1" ht="18.75" customHeight="1" x14ac:dyDescent="0.25">
      <c r="B25" s="1421" t="s">
        <v>778</v>
      </c>
      <c r="C25" s="1386">
        <v>0</v>
      </c>
      <c r="D25" s="1386">
        <v>0</v>
      </c>
      <c r="E25" s="1386">
        <v>0</v>
      </c>
      <c r="F25" s="1386">
        <v>0</v>
      </c>
      <c r="G25" s="1386">
        <v>0</v>
      </c>
      <c r="H25" s="1386">
        <v>1</v>
      </c>
      <c r="I25" s="1386">
        <v>0</v>
      </c>
      <c r="J25" s="1386">
        <v>0</v>
      </c>
      <c r="K25" s="1386">
        <v>0</v>
      </c>
      <c r="L25" s="1386">
        <v>1</v>
      </c>
      <c r="M25" s="1386">
        <v>0</v>
      </c>
      <c r="N25" s="1386">
        <v>1</v>
      </c>
      <c r="O25" s="1386">
        <v>6</v>
      </c>
      <c r="P25" s="1386">
        <v>0</v>
      </c>
      <c r="Q25" s="1386">
        <v>0</v>
      </c>
      <c r="R25" s="1386">
        <v>0</v>
      </c>
      <c r="S25" s="1386">
        <v>0</v>
      </c>
      <c r="T25" s="1386">
        <v>0</v>
      </c>
      <c r="U25" s="1386">
        <v>0</v>
      </c>
      <c r="V25" s="1386">
        <v>2</v>
      </c>
      <c r="W25" s="1386">
        <v>0</v>
      </c>
      <c r="X25" s="1385">
        <v>0</v>
      </c>
      <c r="Y25" s="1422">
        <v>1</v>
      </c>
      <c r="Z25" s="1422">
        <v>0</v>
      </c>
      <c r="AA25" s="1422">
        <v>0</v>
      </c>
      <c r="AB25" s="1422">
        <v>0</v>
      </c>
      <c r="AC25" s="1422">
        <v>0</v>
      </c>
      <c r="AD25" s="1422">
        <v>4</v>
      </c>
      <c r="AE25" s="1422">
        <v>14</v>
      </c>
      <c r="AF25" s="1422">
        <v>1</v>
      </c>
      <c r="AG25" s="1422">
        <v>2</v>
      </c>
      <c r="AH25" s="1422">
        <v>1</v>
      </c>
      <c r="AI25" s="1422">
        <v>0</v>
      </c>
      <c r="AJ25" s="1422">
        <v>1</v>
      </c>
      <c r="AK25" s="1422">
        <v>2</v>
      </c>
      <c r="AL25" s="1422">
        <v>0</v>
      </c>
      <c r="AM25" s="1422">
        <v>0</v>
      </c>
      <c r="AN25" s="1422">
        <v>0</v>
      </c>
      <c r="AO25" s="1423">
        <v>1</v>
      </c>
      <c r="AP25" s="1423">
        <v>0</v>
      </c>
      <c r="AQ25" s="1423">
        <v>0</v>
      </c>
      <c r="AR25" s="1422">
        <v>0</v>
      </c>
      <c r="AS25" s="1423">
        <v>0</v>
      </c>
      <c r="AT25" s="1422">
        <v>0</v>
      </c>
      <c r="AU25" s="1422">
        <v>0</v>
      </c>
      <c r="AV25" s="1422">
        <v>0</v>
      </c>
      <c r="AW25" s="1422">
        <v>0</v>
      </c>
      <c r="AX25" s="1422">
        <v>0</v>
      </c>
      <c r="AY25" s="1423">
        <v>0</v>
      </c>
      <c r="AZ25" s="1423">
        <v>0</v>
      </c>
      <c r="BA25" s="1422">
        <v>1</v>
      </c>
      <c r="BB25" s="1422">
        <v>1</v>
      </c>
      <c r="BC25" s="1422">
        <v>0</v>
      </c>
      <c r="BD25" s="1420">
        <f t="shared" si="2"/>
        <v>40</v>
      </c>
    </row>
    <row r="26" spans="2:57" s="1" customFormat="1" ht="18.75" customHeight="1" x14ac:dyDescent="0.25">
      <c r="B26" s="1421" t="s">
        <v>4526</v>
      </c>
      <c r="C26" s="1386"/>
      <c r="D26" s="1386"/>
      <c r="E26" s="1386"/>
      <c r="F26" s="1386"/>
      <c r="G26" s="1386"/>
      <c r="H26" s="1386"/>
      <c r="I26" s="1386"/>
      <c r="J26" s="1386"/>
      <c r="K26" s="1386"/>
      <c r="L26" s="1386"/>
      <c r="M26" s="1386"/>
      <c r="N26" s="1386"/>
      <c r="O26" s="1386"/>
      <c r="P26" s="1386"/>
      <c r="Q26" s="1386"/>
      <c r="R26" s="1386"/>
      <c r="S26" s="1386"/>
      <c r="T26" s="1386"/>
      <c r="U26" s="1386"/>
      <c r="V26" s="1386"/>
      <c r="W26" s="1386">
        <v>0</v>
      </c>
      <c r="X26" s="1385">
        <v>0</v>
      </c>
      <c r="Y26" s="1422">
        <v>0</v>
      </c>
      <c r="Z26" s="1422">
        <v>0</v>
      </c>
      <c r="AA26" s="1422">
        <v>0</v>
      </c>
      <c r="AB26" s="1422">
        <v>0</v>
      </c>
      <c r="AC26" s="1422">
        <v>0</v>
      </c>
      <c r="AD26" s="1422">
        <v>0</v>
      </c>
      <c r="AE26" s="1422">
        <v>0</v>
      </c>
      <c r="AF26" s="1422">
        <v>0</v>
      </c>
      <c r="AG26" s="1422">
        <v>0</v>
      </c>
      <c r="AH26" s="1422">
        <v>0</v>
      </c>
      <c r="AI26" s="1422">
        <v>0</v>
      </c>
      <c r="AJ26" s="1422">
        <v>0</v>
      </c>
      <c r="AK26" s="1422">
        <v>0</v>
      </c>
      <c r="AL26" s="1422">
        <v>0</v>
      </c>
      <c r="AM26" s="1422">
        <v>0</v>
      </c>
      <c r="AN26" s="1422">
        <v>0</v>
      </c>
      <c r="AO26" s="1423">
        <v>0</v>
      </c>
      <c r="AP26" s="1423">
        <v>0</v>
      </c>
      <c r="AQ26" s="1423">
        <v>0</v>
      </c>
      <c r="AR26" s="1422">
        <v>0</v>
      </c>
      <c r="AS26" s="1423">
        <v>0</v>
      </c>
      <c r="AT26" s="1422">
        <v>0</v>
      </c>
      <c r="AU26" s="1422">
        <v>0</v>
      </c>
      <c r="AV26" s="1422">
        <v>0</v>
      </c>
      <c r="AW26" s="1422">
        <v>0</v>
      </c>
      <c r="AX26" s="1422">
        <v>0</v>
      </c>
      <c r="AY26" s="1423">
        <v>0</v>
      </c>
      <c r="AZ26" s="1423">
        <v>0</v>
      </c>
      <c r="BA26" s="1422">
        <v>0</v>
      </c>
      <c r="BB26" s="1422">
        <v>0</v>
      </c>
      <c r="BC26" s="1422">
        <v>0</v>
      </c>
      <c r="BD26" s="1420">
        <f t="shared" si="2"/>
        <v>0</v>
      </c>
    </row>
    <row r="27" spans="2:57" s="1" customFormat="1" ht="18.75" customHeight="1" x14ac:dyDescent="0.25">
      <c r="B27" s="1421" t="s">
        <v>779</v>
      </c>
      <c r="C27" s="1386">
        <v>1</v>
      </c>
      <c r="D27" s="1386">
        <v>0</v>
      </c>
      <c r="E27" s="1386">
        <v>3</v>
      </c>
      <c r="F27" s="1386">
        <v>0</v>
      </c>
      <c r="G27" s="1386">
        <v>3</v>
      </c>
      <c r="H27" s="1386">
        <v>2</v>
      </c>
      <c r="I27" s="1386">
        <v>1</v>
      </c>
      <c r="J27" s="1386">
        <v>0</v>
      </c>
      <c r="K27" s="1386">
        <v>0</v>
      </c>
      <c r="L27" s="1386">
        <v>0</v>
      </c>
      <c r="M27" s="1386">
        <v>0</v>
      </c>
      <c r="N27" s="1386">
        <v>1</v>
      </c>
      <c r="O27" s="1386">
        <v>5</v>
      </c>
      <c r="P27" s="1386">
        <v>0</v>
      </c>
      <c r="Q27" s="1386">
        <v>1</v>
      </c>
      <c r="R27" s="1386">
        <v>1</v>
      </c>
      <c r="S27" s="1386">
        <v>1</v>
      </c>
      <c r="T27" s="1386">
        <v>0</v>
      </c>
      <c r="U27" s="1386">
        <v>1</v>
      </c>
      <c r="V27" s="1386">
        <v>5</v>
      </c>
      <c r="W27" s="1386">
        <v>0</v>
      </c>
      <c r="X27" s="1385">
        <v>0</v>
      </c>
      <c r="Y27" s="1422">
        <v>1</v>
      </c>
      <c r="Z27" s="1422">
        <v>3</v>
      </c>
      <c r="AA27" s="1422">
        <v>1</v>
      </c>
      <c r="AB27" s="1422">
        <v>2</v>
      </c>
      <c r="AC27" s="1422">
        <v>1</v>
      </c>
      <c r="AD27" s="1422">
        <v>5</v>
      </c>
      <c r="AE27" s="1422">
        <v>18</v>
      </c>
      <c r="AF27" s="1422">
        <v>0</v>
      </c>
      <c r="AG27" s="1422">
        <v>5</v>
      </c>
      <c r="AH27" s="1422">
        <v>0</v>
      </c>
      <c r="AI27" s="1422">
        <v>0</v>
      </c>
      <c r="AJ27" s="1422">
        <v>6</v>
      </c>
      <c r="AK27" s="1422">
        <v>2</v>
      </c>
      <c r="AL27" s="1422">
        <v>0</v>
      </c>
      <c r="AM27" s="1422">
        <v>1</v>
      </c>
      <c r="AN27" s="1422">
        <v>0</v>
      </c>
      <c r="AO27" s="1423">
        <v>0</v>
      </c>
      <c r="AP27" s="1423">
        <v>1</v>
      </c>
      <c r="AQ27" s="1423">
        <v>0</v>
      </c>
      <c r="AR27" s="1422">
        <v>1</v>
      </c>
      <c r="AS27" s="1423">
        <v>0</v>
      </c>
      <c r="AT27" s="1422">
        <v>1</v>
      </c>
      <c r="AU27" s="1422">
        <v>0</v>
      </c>
      <c r="AV27" s="1422">
        <v>0</v>
      </c>
      <c r="AW27" s="1422">
        <v>1</v>
      </c>
      <c r="AX27" s="1422">
        <v>7</v>
      </c>
      <c r="AY27" s="1423">
        <v>2</v>
      </c>
      <c r="AZ27" s="1423">
        <v>0</v>
      </c>
      <c r="BA27" s="1422">
        <v>3</v>
      </c>
      <c r="BB27" s="1422">
        <v>1</v>
      </c>
      <c r="BC27" s="1422">
        <v>1</v>
      </c>
      <c r="BD27" s="1420">
        <f t="shared" si="2"/>
        <v>88</v>
      </c>
    </row>
    <row r="28" spans="2:57" s="1" customFormat="1" ht="18.75" customHeight="1" x14ac:dyDescent="0.25">
      <c r="B28" s="1421" t="s">
        <v>780</v>
      </c>
      <c r="C28" s="1386">
        <v>0</v>
      </c>
      <c r="D28" s="1386">
        <v>0</v>
      </c>
      <c r="E28" s="1386">
        <v>0</v>
      </c>
      <c r="F28" s="1386">
        <v>0</v>
      </c>
      <c r="G28" s="1386">
        <v>0</v>
      </c>
      <c r="H28" s="1386">
        <v>1</v>
      </c>
      <c r="I28" s="1386">
        <v>0</v>
      </c>
      <c r="J28" s="1386">
        <v>0</v>
      </c>
      <c r="K28" s="1386">
        <v>0</v>
      </c>
      <c r="L28" s="1386">
        <v>0</v>
      </c>
      <c r="M28" s="1386">
        <v>1</v>
      </c>
      <c r="N28" s="1386">
        <v>0</v>
      </c>
      <c r="O28" s="1386">
        <v>4</v>
      </c>
      <c r="P28" s="1386">
        <v>0</v>
      </c>
      <c r="Q28" s="1386">
        <v>0</v>
      </c>
      <c r="R28" s="1386">
        <v>0</v>
      </c>
      <c r="S28" s="1386">
        <v>0</v>
      </c>
      <c r="T28" s="1386">
        <v>0</v>
      </c>
      <c r="U28" s="1386">
        <v>0</v>
      </c>
      <c r="V28" s="1386">
        <v>0</v>
      </c>
      <c r="W28" s="1386">
        <v>1</v>
      </c>
      <c r="X28" s="1385">
        <v>0</v>
      </c>
      <c r="Y28" s="1422">
        <v>0</v>
      </c>
      <c r="Z28" s="1422">
        <v>0</v>
      </c>
      <c r="AA28" s="1422">
        <v>0</v>
      </c>
      <c r="AB28" s="1422">
        <v>0</v>
      </c>
      <c r="AC28" s="1422">
        <v>0</v>
      </c>
      <c r="AD28" s="1422">
        <v>0</v>
      </c>
      <c r="AE28" s="1422">
        <v>0</v>
      </c>
      <c r="AF28" s="1422">
        <v>0</v>
      </c>
      <c r="AG28" s="1422">
        <v>1</v>
      </c>
      <c r="AH28" s="1422">
        <v>1</v>
      </c>
      <c r="AI28" s="1422">
        <v>0</v>
      </c>
      <c r="AJ28" s="1422">
        <v>0</v>
      </c>
      <c r="AK28" s="1422">
        <v>0</v>
      </c>
      <c r="AL28" s="1422">
        <v>0</v>
      </c>
      <c r="AM28" s="1422">
        <v>0</v>
      </c>
      <c r="AN28" s="1422">
        <v>0</v>
      </c>
      <c r="AO28" s="1423">
        <v>0</v>
      </c>
      <c r="AP28" s="1423">
        <v>0</v>
      </c>
      <c r="AQ28" s="1423">
        <v>0</v>
      </c>
      <c r="AR28" s="1422">
        <v>0</v>
      </c>
      <c r="AS28" s="1423">
        <v>0</v>
      </c>
      <c r="AT28" s="1422">
        <v>0</v>
      </c>
      <c r="AU28" s="1422">
        <v>0</v>
      </c>
      <c r="AV28" s="1422">
        <v>0</v>
      </c>
      <c r="AW28" s="1422">
        <v>0</v>
      </c>
      <c r="AX28" s="1422">
        <v>0</v>
      </c>
      <c r="AY28" s="1423">
        <v>0</v>
      </c>
      <c r="AZ28" s="1423">
        <v>0</v>
      </c>
      <c r="BA28" s="1422">
        <v>0</v>
      </c>
      <c r="BB28" s="1422">
        <v>0</v>
      </c>
      <c r="BC28" s="1422">
        <v>0</v>
      </c>
      <c r="BD28" s="1420">
        <f t="shared" si="2"/>
        <v>9</v>
      </c>
    </row>
    <row r="29" spans="2:57" s="1" customFormat="1" ht="18.75" customHeight="1" x14ac:dyDescent="0.25">
      <c r="B29" s="1421" t="s">
        <v>781</v>
      </c>
      <c r="C29" s="1386">
        <v>0</v>
      </c>
      <c r="D29" s="1386">
        <v>0</v>
      </c>
      <c r="E29" s="1386">
        <v>1</v>
      </c>
      <c r="F29" s="1386">
        <v>0</v>
      </c>
      <c r="G29" s="1386">
        <v>0</v>
      </c>
      <c r="H29" s="1386">
        <v>0</v>
      </c>
      <c r="I29" s="1386">
        <v>0</v>
      </c>
      <c r="J29" s="1386">
        <v>0</v>
      </c>
      <c r="K29" s="1386">
        <v>0</v>
      </c>
      <c r="L29" s="1386">
        <v>0</v>
      </c>
      <c r="M29" s="1386">
        <v>0</v>
      </c>
      <c r="N29" s="1386">
        <v>3</v>
      </c>
      <c r="O29" s="1386">
        <v>6</v>
      </c>
      <c r="P29" s="1386">
        <v>0</v>
      </c>
      <c r="Q29" s="1386">
        <v>1</v>
      </c>
      <c r="R29" s="1386">
        <v>0</v>
      </c>
      <c r="S29" s="1386">
        <v>0</v>
      </c>
      <c r="T29" s="1386">
        <v>0</v>
      </c>
      <c r="U29" s="1386">
        <v>0</v>
      </c>
      <c r="V29" s="1386">
        <v>0</v>
      </c>
      <c r="W29" s="1386">
        <v>0</v>
      </c>
      <c r="X29" s="1385">
        <v>1</v>
      </c>
      <c r="Y29" s="1422">
        <v>0</v>
      </c>
      <c r="Z29" s="1422">
        <v>0</v>
      </c>
      <c r="AA29" s="1422">
        <v>1</v>
      </c>
      <c r="AB29" s="1422">
        <v>0</v>
      </c>
      <c r="AC29" s="1422">
        <v>0</v>
      </c>
      <c r="AD29" s="1422">
        <v>0</v>
      </c>
      <c r="AE29" s="1422">
        <v>0</v>
      </c>
      <c r="AF29" s="1422">
        <v>0</v>
      </c>
      <c r="AG29" s="1422">
        <v>0</v>
      </c>
      <c r="AH29" s="1422">
        <v>0</v>
      </c>
      <c r="AI29" s="1422">
        <v>0</v>
      </c>
      <c r="AJ29" s="1422">
        <v>0</v>
      </c>
      <c r="AK29" s="1422">
        <v>0</v>
      </c>
      <c r="AL29" s="1422">
        <v>0</v>
      </c>
      <c r="AM29" s="1422">
        <v>0</v>
      </c>
      <c r="AN29" s="1422">
        <v>0</v>
      </c>
      <c r="AO29" s="1423">
        <v>0</v>
      </c>
      <c r="AP29" s="1423">
        <v>0</v>
      </c>
      <c r="AQ29" s="1423">
        <v>0</v>
      </c>
      <c r="AR29" s="1422">
        <v>0</v>
      </c>
      <c r="AS29" s="1423">
        <v>0</v>
      </c>
      <c r="AT29" s="1422">
        <v>0</v>
      </c>
      <c r="AU29" s="1422">
        <v>0</v>
      </c>
      <c r="AV29" s="1422">
        <v>0</v>
      </c>
      <c r="AW29" s="1422">
        <v>0</v>
      </c>
      <c r="AX29" s="1422">
        <v>0</v>
      </c>
      <c r="AY29" s="1423">
        <v>0</v>
      </c>
      <c r="AZ29" s="1423">
        <v>0</v>
      </c>
      <c r="BA29" s="1422">
        <v>0</v>
      </c>
      <c r="BB29" s="1422">
        <v>0</v>
      </c>
      <c r="BC29" s="1422">
        <v>0</v>
      </c>
      <c r="BD29" s="1420">
        <f t="shared" si="2"/>
        <v>13</v>
      </c>
    </row>
    <row r="30" spans="2:57" s="1" customFormat="1" ht="18.75" customHeight="1" x14ac:dyDescent="0.25">
      <c r="B30" s="1421" t="s">
        <v>782</v>
      </c>
      <c r="C30" s="1386">
        <v>0</v>
      </c>
      <c r="D30" s="1386">
        <v>0</v>
      </c>
      <c r="E30" s="1386">
        <v>0</v>
      </c>
      <c r="F30" s="1386">
        <v>0</v>
      </c>
      <c r="G30" s="1386">
        <v>0</v>
      </c>
      <c r="H30" s="1386">
        <v>0</v>
      </c>
      <c r="I30" s="1386">
        <v>2</v>
      </c>
      <c r="J30" s="1386">
        <v>0</v>
      </c>
      <c r="K30" s="1386">
        <v>0</v>
      </c>
      <c r="L30" s="1386">
        <v>1</v>
      </c>
      <c r="M30" s="1386">
        <v>0</v>
      </c>
      <c r="N30" s="1386">
        <v>0</v>
      </c>
      <c r="O30" s="1386">
        <v>1</v>
      </c>
      <c r="P30" s="1386">
        <v>0</v>
      </c>
      <c r="Q30" s="1386">
        <v>0</v>
      </c>
      <c r="R30" s="1386">
        <v>0</v>
      </c>
      <c r="S30" s="1386">
        <v>0</v>
      </c>
      <c r="T30" s="1386">
        <v>0</v>
      </c>
      <c r="U30" s="1386">
        <v>0</v>
      </c>
      <c r="V30" s="1386">
        <v>0</v>
      </c>
      <c r="W30" s="1386">
        <v>0</v>
      </c>
      <c r="X30" s="1385">
        <v>0</v>
      </c>
      <c r="Y30" s="1422">
        <v>0</v>
      </c>
      <c r="Z30" s="1422">
        <v>0</v>
      </c>
      <c r="AA30" s="1422">
        <v>0</v>
      </c>
      <c r="AB30" s="1422">
        <v>0</v>
      </c>
      <c r="AC30" s="1422">
        <v>1</v>
      </c>
      <c r="AD30" s="1422">
        <v>0</v>
      </c>
      <c r="AE30" s="1422">
        <v>2</v>
      </c>
      <c r="AF30" s="1422">
        <v>0</v>
      </c>
      <c r="AG30" s="1422">
        <v>2</v>
      </c>
      <c r="AH30" s="1422">
        <v>0</v>
      </c>
      <c r="AI30" s="1422">
        <v>0</v>
      </c>
      <c r="AJ30" s="1422">
        <v>1</v>
      </c>
      <c r="AK30" s="1422">
        <v>0</v>
      </c>
      <c r="AL30" s="1422">
        <v>0</v>
      </c>
      <c r="AM30" s="1422">
        <v>0</v>
      </c>
      <c r="AN30" s="1422">
        <v>0</v>
      </c>
      <c r="AO30" s="1423">
        <v>0</v>
      </c>
      <c r="AP30" s="1423">
        <v>0</v>
      </c>
      <c r="AQ30" s="1423">
        <v>0</v>
      </c>
      <c r="AR30" s="1422">
        <v>0</v>
      </c>
      <c r="AS30" s="1423">
        <v>0</v>
      </c>
      <c r="AT30" s="1422">
        <v>0</v>
      </c>
      <c r="AU30" s="1422">
        <v>0</v>
      </c>
      <c r="AV30" s="1422">
        <v>0</v>
      </c>
      <c r="AW30" s="1422">
        <v>0</v>
      </c>
      <c r="AX30" s="1422">
        <v>0</v>
      </c>
      <c r="AY30" s="1423">
        <v>0</v>
      </c>
      <c r="AZ30" s="1423">
        <v>0</v>
      </c>
      <c r="BA30" s="1422">
        <v>0</v>
      </c>
      <c r="BB30" s="1422">
        <v>0</v>
      </c>
      <c r="BC30" s="1422">
        <v>0</v>
      </c>
      <c r="BD30" s="1420">
        <f t="shared" si="2"/>
        <v>10</v>
      </c>
    </row>
    <row r="31" spans="2:57" s="1" customFormat="1" ht="18.75" customHeight="1" x14ac:dyDescent="0.25">
      <c r="B31" s="1421" t="s">
        <v>783</v>
      </c>
      <c r="C31" s="1386">
        <v>0</v>
      </c>
      <c r="D31" s="1386">
        <v>0</v>
      </c>
      <c r="E31" s="1386">
        <v>0</v>
      </c>
      <c r="F31" s="1386">
        <v>0</v>
      </c>
      <c r="G31" s="1386">
        <v>0</v>
      </c>
      <c r="H31" s="1386">
        <v>0</v>
      </c>
      <c r="I31" s="1386">
        <v>0</v>
      </c>
      <c r="J31" s="1386">
        <v>0</v>
      </c>
      <c r="K31" s="1386">
        <v>0</v>
      </c>
      <c r="L31" s="1386">
        <v>0</v>
      </c>
      <c r="M31" s="1386">
        <v>0</v>
      </c>
      <c r="N31" s="1386">
        <v>0</v>
      </c>
      <c r="O31" s="1386">
        <v>0</v>
      </c>
      <c r="P31" s="1386">
        <v>0</v>
      </c>
      <c r="Q31" s="1386">
        <v>0</v>
      </c>
      <c r="R31" s="1386">
        <v>0</v>
      </c>
      <c r="S31" s="1386">
        <v>0</v>
      </c>
      <c r="T31" s="1386">
        <v>0</v>
      </c>
      <c r="U31" s="1386">
        <v>0</v>
      </c>
      <c r="V31" s="1386">
        <v>1</v>
      </c>
      <c r="W31" s="1386">
        <v>0</v>
      </c>
      <c r="X31" s="1385">
        <v>0</v>
      </c>
      <c r="Y31" s="1422">
        <v>0</v>
      </c>
      <c r="Z31" s="1422">
        <v>0</v>
      </c>
      <c r="AA31" s="1422">
        <v>0</v>
      </c>
      <c r="AB31" s="1422">
        <v>0</v>
      </c>
      <c r="AC31" s="1422">
        <v>0</v>
      </c>
      <c r="AD31" s="1422">
        <v>1</v>
      </c>
      <c r="AE31" s="1422">
        <v>0</v>
      </c>
      <c r="AF31" s="1422">
        <v>0</v>
      </c>
      <c r="AG31" s="1422">
        <v>0</v>
      </c>
      <c r="AH31" s="1422">
        <v>0</v>
      </c>
      <c r="AI31" s="1422">
        <v>0</v>
      </c>
      <c r="AJ31" s="1422">
        <v>0</v>
      </c>
      <c r="AK31" s="1422">
        <v>0</v>
      </c>
      <c r="AL31" s="1422">
        <v>0</v>
      </c>
      <c r="AM31" s="1422">
        <v>0</v>
      </c>
      <c r="AN31" s="1422">
        <v>0</v>
      </c>
      <c r="AO31" s="1423">
        <v>0</v>
      </c>
      <c r="AP31" s="1423">
        <v>0</v>
      </c>
      <c r="AQ31" s="1423">
        <v>0</v>
      </c>
      <c r="AR31" s="1422">
        <v>0</v>
      </c>
      <c r="AS31" s="1423">
        <v>0</v>
      </c>
      <c r="AT31" s="1422">
        <v>0</v>
      </c>
      <c r="AU31" s="1422">
        <v>0</v>
      </c>
      <c r="AV31" s="1422">
        <v>0</v>
      </c>
      <c r="AW31" s="1422">
        <v>0</v>
      </c>
      <c r="AX31" s="1422">
        <v>0</v>
      </c>
      <c r="AY31" s="1423">
        <v>0</v>
      </c>
      <c r="AZ31" s="1423">
        <v>0</v>
      </c>
      <c r="BA31" s="1422">
        <v>0</v>
      </c>
      <c r="BB31" s="1422">
        <v>0</v>
      </c>
      <c r="BC31" s="1422">
        <v>0</v>
      </c>
      <c r="BD31" s="1420">
        <f t="shared" si="2"/>
        <v>2</v>
      </c>
    </row>
    <row r="32" spans="2:57" s="1" customFormat="1" ht="18.75" customHeight="1" x14ac:dyDescent="0.25">
      <c r="B32" s="1421" t="s">
        <v>784</v>
      </c>
      <c r="C32" s="1386">
        <v>0</v>
      </c>
      <c r="D32" s="1386">
        <v>1</v>
      </c>
      <c r="E32" s="1386">
        <v>1</v>
      </c>
      <c r="F32" s="1386">
        <v>0</v>
      </c>
      <c r="G32" s="1386">
        <v>2</v>
      </c>
      <c r="H32" s="1386">
        <v>2</v>
      </c>
      <c r="I32" s="1386">
        <v>1</v>
      </c>
      <c r="J32" s="1386">
        <v>0</v>
      </c>
      <c r="K32" s="1386">
        <v>0</v>
      </c>
      <c r="L32" s="1386">
        <v>3</v>
      </c>
      <c r="M32" s="1386">
        <v>1</v>
      </c>
      <c r="N32" s="1386">
        <v>2</v>
      </c>
      <c r="O32" s="1386">
        <v>16</v>
      </c>
      <c r="P32" s="1386">
        <v>2</v>
      </c>
      <c r="Q32" s="1386">
        <v>2</v>
      </c>
      <c r="R32" s="1386">
        <v>0</v>
      </c>
      <c r="S32" s="1386">
        <v>1</v>
      </c>
      <c r="T32" s="1386">
        <v>0</v>
      </c>
      <c r="U32" s="1386">
        <v>0</v>
      </c>
      <c r="V32" s="1386">
        <v>0</v>
      </c>
      <c r="W32" s="1386">
        <v>4</v>
      </c>
      <c r="X32" s="1385">
        <v>2</v>
      </c>
      <c r="Y32" s="1422">
        <v>2</v>
      </c>
      <c r="Z32" s="1422">
        <v>2</v>
      </c>
      <c r="AA32" s="1422">
        <v>2</v>
      </c>
      <c r="AB32" s="1422">
        <v>2</v>
      </c>
      <c r="AC32" s="1422">
        <v>0</v>
      </c>
      <c r="AD32" s="1422">
        <v>2</v>
      </c>
      <c r="AE32" s="1422">
        <v>9</v>
      </c>
      <c r="AF32" s="1422">
        <v>1</v>
      </c>
      <c r="AG32" s="1422">
        <v>3</v>
      </c>
      <c r="AH32" s="1422">
        <v>0</v>
      </c>
      <c r="AI32" s="1422">
        <v>1</v>
      </c>
      <c r="AJ32" s="1422">
        <v>3</v>
      </c>
      <c r="AK32" s="1422">
        <v>2</v>
      </c>
      <c r="AL32" s="1422">
        <v>0</v>
      </c>
      <c r="AM32" s="1422">
        <v>0</v>
      </c>
      <c r="AN32" s="1422">
        <v>0</v>
      </c>
      <c r="AO32" s="1423">
        <v>0</v>
      </c>
      <c r="AP32" s="1423">
        <v>0</v>
      </c>
      <c r="AQ32" s="1423">
        <v>0</v>
      </c>
      <c r="AR32" s="1422">
        <v>0</v>
      </c>
      <c r="AS32" s="1423">
        <v>0</v>
      </c>
      <c r="AT32" s="1422">
        <v>1</v>
      </c>
      <c r="AU32" s="1422">
        <v>0</v>
      </c>
      <c r="AV32" s="1422">
        <v>1</v>
      </c>
      <c r="AW32" s="1422">
        <v>1</v>
      </c>
      <c r="AX32" s="1422">
        <v>0</v>
      </c>
      <c r="AY32" s="1423">
        <v>0</v>
      </c>
      <c r="AZ32" s="1423">
        <v>0</v>
      </c>
      <c r="BA32" s="1422">
        <v>0</v>
      </c>
      <c r="BB32" s="1422">
        <v>0</v>
      </c>
      <c r="BC32" s="1422">
        <v>0</v>
      </c>
      <c r="BD32" s="1420">
        <f t="shared" si="2"/>
        <v>72</v>
      </c>
    </row>
    <row r="33" spans="2:57" s="1" customFormat="1" ht="18.75" customHeight="1" x14ac:dyDescent="0.25">
      <c r="B33" s="1421" t="s">
        <v>785</v>
      </c>
      <c r="C33" s="1386">
        <v>0</v>
      </c>
      <c r="D33" s="1386">
        <v>0</v>
      </c>
      <c r="E33" s="1386">
        <v>1</v>
      </c>
      <c r="F33" s="1386">
        <v>0</v>
      </c>
      <c r="G33" s="1386">
        <v>0</v>
      </c>
      <c r="H33" s="1386">
        <v>0</v>
      </c>
      <c r="I33" s="1386">
        <v>0</v>
      </c>
      <c r="J33" s="1386">
        <v>0</v>
      </c>
      <c r="K33" s="1386">
        <v>0</v>
      </c>
      <c r="L33" s="1386">
        <v>1</v>
      </c>
      <c r="M33" s="1386">
        <v>0</v>
      </c>
      <c r="N33" s="1386">
        <v>0</v>
      </c>
      <c r="O33" s="1386">
        <v>9</v>
      </c>
      <c r="P33" s="1386">
        <v>0</v>
      </c>
      <c r="Q33" s="1386">
        <v>0</v>
      </c>
      <c r="R33" s="1386">
        <v>0</v>
      </c>
      <c r="S33" s="1386">
        <v>0</v>
      </c>
      <c r="T33" s="1386">
        <v>0</v>
      </c>
      <c r="U33" s="1386">
        <v>0</v>
      </c>
      <c r="V33" s="1386">
        <v>0</v>
      </c>
      <c r="W33" s="1386">
        <v>0</v>
      </c>
      <c r="X33" s="1385">
        <v>0</v>
      </c>
      <c r="Y33" s="1422">
        <v>0</v>
      </c>
      <c r="Z33" s="1422">
        <v>0</v>
      </c>
      <c r="AA33" s="1422">
        <v>0</v>
      </c>
      <c r="AB33" s="1422">
        <v>0</v>
      </c>
      <c r="AC33" s="1422">
        <v>0</v>
      </c>
      <c r="AD33" s="1422">
        <v>0</v>
      </c>
      <c r="AE33" s="1422">
        <v>1</v>
      </c>
      <c r="AF33" s="1422">
        <v>0</v>
      </c>
      <c r="AG33" s="1422">
        <v>2</v>
      </c>
      <c r="AH33" s="1422">
        <v>0</v>
      </c>
      <c r="AI33" s="1422">
        <v>0</v>
      </c>
      <c r="AJ33" s="1422">
        <v>1</v>
      </c>
      <c r="AK33" s="1422">
        <v>1</v>
      </c>
      <c r="AL33" s="1422">
        <v>0</v>
      </c>
      <c r="AM33" s="1422">
        <v>0</v>
      </c>
      <c r="AN33" s="1422">
        <v>0</v>
      </c>
      <c r="AO33" s="1423">
        <v>0</v>
      </c>
      <c r="AP33" s="1423">
        <v>0</v>
      </c>
      <c r="AQ33" s="1423">
        <v>0</v>
      </c>
      <c r="AR33" s="1422">
        <v>0</v>
      </c>
      <c r="AS33" s="1423">
        <v>0</v>
      </c>
      <c r="AT33" s="1422">
        <v>0</v>
      </c>
      <c r="AU33" s="1422">
        <v>0</v>
      </c>
      <c r="AV33" s="1422">
        <v>0</v>
      </c>
      <c r="AW33" s="1422">
        <v>0</v>
      </c>
      <c r="AX33" s="1422">
        <v>0</v>
      </c>
      <c r="AY33" s="1423">
        <v>0</v>
      </c>
      <c r="AZ33" s="1423">
        <v>0</v>
      </c>
      <c r="BA33" s="1422">
        <v>0</v>
      </c>
      <c r="BB33" s="1422">
        <v>0</v>
      </c>
      <c r="BC33" s="1422">
        <v>0</v>
      </c>
      <c r="BD33" s="1420">
        <f t="shared" si="2"/>
        <v>16</v>
      </c>
    </row>
    <row r="34" spans="2:57" s="1" customFormat="1" ht="18.75" customHeight="1" x14ac:dyDescent="0.25">
      <c r="B34" s="1421" t="s">
        <v>786</v>
      </c>
      <c r="C34" s="1386">
        <v>0</v>
      </c>
      <c r="D34" s="1386">
        <v>0</v>
      </c>
      <c r="E34" s="1386">
        <v>0</v>
      </c>
      <c r="F34" s="1386">
        <v>0</v>
      </c>
      <c r="G34" s="1386">
        <v>0</v>
      </c>
      <c r="H34" s="1386">
        <v>0</v>
      </c>
      <c r="I34" s="1386">
        <v>0</v>
      </c>
      <c r="J34" s="1386">
        <v>0</v>
      </c>
      <c r="K34" s="1386">
        <v>0</v>
      </c>
      <c r="L34" s="1386">
        <v>0</v>
      </c>
      <c r="M34" s="1386">
        <v>0</v>
      </c>
      <c r="N34" s="1386">
        <v>0</v>
      </c>
      <c r="O34" s="1386">
        <v>1</v>
      </c>
      <c r="P34" s="1386">
        <v>0</v>
      </c>
      <c r="Q34" s="1386">
        <v>0</v>
      </c>
      <c r="R34" s="1386">
        <v>0</v>
      </c>
      <c r="S34" s="1386">
        <v>0</v>
      </c>
      <c r="T34" s="1386">
        <v>0</v>
      </c>
      <c r="U34" s="1386">
        <v>0</v>
      </c>
      <c r="V34" s="1386">
        <v>0</v>
      </c>
      <c r="W34" s="1386">
        <v>0</v>
      </c>
      <c r="X34" s="1385">
        <v>0</v>
      </c>
      <c r="Y34" s="1422">
        <v>0</v>
      </c>
      <c r="Z34" s="1422">
        <v>0</v>
      </c>
      <c r="AA34" s="1422">
        <v>0</v>
      </c>
      <c r="AB34" s="1422">
        <v>0</v>
      </c>
      <c r="AC34" s="1422">
        <v>0</v>
      </c>
      <c r="AD34" s="1422">
        <v>0</v>
      </c>
      <c r="AE34" s="1422">
        <v>0</v>
      </c>
      <c r="AF34" s="1422">
        <v>0</v>
      </c>
      <c r="AG34" s="1422">
        <v>0</v>
      </c>
      <c r="AH34" s="1422">
        <v>0</v>
      </c>
      <c r="AI34" s="1422">
        <v>0</v>
      </c>
      <c r="AJ34" s="1422">
        <v>0</v>
      </c>
      <c r="AK34" s="1422">
        <v>0</v>
      </c>
      <c r="AL34" s="1422">
        <v>0</v>
      </c>
      <c r="AM34" s="1422">
        <v>0</v>
      </c>
      <c r="AN34" s="1422">
        <v>0</v>
      </c>
      <c r="AO34" s="1423">
        <v>0</v>
      </c>
      <c r="AP34" s="1423">
        <v>0</v>
      </c>
      <c r="AQ34" s="1423">
        <v>0</v>
      </c>
      <c r="AR34" s="1422">
        <v>0</v>
      </c>
      <c r="AS34" s="1423">
        <v>0</v>
      </c>
      <c r="AT34" s="1422">
        <v>0</v>
      </c>
      <c r="AU34" s="1422">
        <v>0</v>
      </c>
      <c r="AV34" s="1422">
        <v>0</v>
      </c>
      <c r="AW34" s="1422">
        <v>0</v>
      </c>
      <c r="AX34" s="1422">
        <v>0</v>
      </c>
      <c r="AY34" s="1423">
        <v>0</v>
      </c>
      <c r="AZ34" s="1423">
        <v>0</v>
      </c>
      <c r="BA34" s="1422">
        <v>0</v>
      </c>
      <c r="BB34" s="1422">
        <v>0</v>
      </c>
      <c r="BC34" s="1422">
        <v>0</v>
      </c>
      <c r="BD34" s="1420">
        <f t="shared" si="2"/>
        <v>1</v>
      </c>
    </row>
    <row r="35" spans="2:57" s="1" customFormat="1" ht="18.75" customHeight="1" x14ac:dyDescent="0.25">
      <c r="B35" s="1421" t="s">
        <v>787</v>
      </c>
      <c r="C35" s="1386">
        <v>0</v>
      </c>
      <c r="D35" s="1386">
        <v>0</v>
      </c>
      <c r="E35" s="1386">
        <v>0</v>
      </c>
      <c r="F35" s="1386">
        <v>1</v>
      </c>
      <c r="G35" s="1386">
        <v>0</v>
      </c>
      <c r="H35" s="1386">
        <v>3</v>
      </c>
      <c r="I35" s="1386">
        <v>0</v>
      </c>
      <c r="J35" s="1386">
        <v>0</v>
      </c>
      <c r="K35" s="1386">
        <v>0</v>
      </c>
      <c r="L35" s="1386">
        <v>2</v>
      </c>
      <c r="M35" s="1386">
        <v>0</v>
      </c>
      <c r="N35" s="1386">
        <v>1</v>
      </c>
      <c r="O35" s="1386">
        <v>1</v>
      </c>
      <c r="P35" s="1386">
        <v>0</v>
      </c>
      <c r="Q35" s="1386">
        <v>0</v>
      </c>
      <c r="R35" s="1386">
        <v>0</v>
      </c>
      <c r="S35" s="1386">
        <v>0</v>
      </c>
      <c r="T35" s="1386">
        <v>0</v>
      </c>
      <c r="U35" s="1386">
        <v>0</v>
      </c>
      <c r="V35" s="1386">
        <v>1</v>
      </c>
      <c r="W35" s="1386">
        <v>0</v>
      </c>
      <c r="X35" s="1385">
        <v>1</v>
      </c>
      <c r="Y35" s="1422">
        <v>0</v>
      </c>
      <c r="Z35" s="1422">
        <v>0</v>
      </c>
      <c r="AA35" s="1422">
        <v>0</v>
      </c>
      <c r="AB35" s="1422">
        <v>0</v>
      </c>
      <c r="AC35" s="1422">
        <v>0</v>
      </c>
      <c r="AD35" s="1422">
        <v>1</v>
      </c>
      <c r="AE35" s="1422">
        <v>2</v>
      </c>
      <c r="AF35" s="1422">
        <v>0</v>
      </c>
      <c r="AG35" s="1422">
        <v>0</v>
      </c>
      <c r="AH35" s="1422">
        <v>0</v>
      </c>
      <c r="AI35" s="1422">
        <v>0</v>
      </c>
      <c r="AJ35" s="1422">
        <v>1</v>
      </c>
      <c r="AK35" s="1422">
        <v>0</v>
      </c>
      <c r="AL35" s="1422">
        <v>0</v>
      </c>
      <c r="AM35" s="1422">
        <v>0</v>
      </c>
      <c r="AN35" s="1422">
        <v>1</v>
      </c>
      <c r="AO35" s="1423">
        <v>1</v>
      </c>
      <c r="AP35" s="1423">
        <v>0</v>
      </c>
      <c r="AQ35" s="1423">
        <v>1</v>
      </c>
      <c r="AR35" s="1422"/>
      <c r="AS35" s="1423"/>
      <c r="AT35" s="1422">
        <v>0</v>
      </c>
      <c r="AU35" s="1422">
        <v>0</v>
      </c>
      <c r="AV35" s="1422">
        <v>1</v>
      </c>
      <c r="AW35" s="1422">
        <v>0</v>
      </c>
      <c r="AX35" s="1422">
        <v>0</v>
      </c>
      <c r="AY35" s="1423">
        <v>0</v>
      </c>
      <c r="AZ35" s="1423">
        <v>0</v>
      </c>
      <c r="BA35" s="1422">
        <v>1</v>
      </c>
      <c r="BB35" s="1422">
        <v>0</v>
      </c>
      <c r="BC35" s="1422">
        <v>0</v>
      </c>
      <c r="BD35" s="1420">
        <f t="shared" si="2"/>
        <v>19</v>
      </c>
    </row>
    <row r="36" spans="2:57" s="1" customFormat="1" ht="18.75" customHeight="1" x14ac:dyDescent="0.25">
      <c r="B36" s="164" t="s">
        <v>152</v>
      </c>
      <c r="C36" s="1418">
        <f t="shared" ref="C36:AH36" si="3">SUM(C7:C35)</f>
        <v>199</v>
      </c>
      <c r="D36" s="1418">
        <f t="shared" si="3"/>
        <v>165</v>
      </c>
      <c r="E36" s="1418">
        <f t="shared" si="3"/>
        <v>373</v>
      </c>
      <c r="F36" s="1418">
        <f t="shared" si="3"/>
        <v>364</v>
      </c>
      <c r="G36" s="1418">
        <f t="shared" si="3"/>
        <v>349</v>
      </c>
      <c r="H36" s="1418">
        <f t="shared" si="3"/>
        <v>420</v>
      </c>
      <c r="I36" s="1418">
        <f t="shared" si="3"/>
        <v>320</v>
      </c>
      <c r="J36" s="1418">
        <f t="shared" si="3"/>
        <v>100</v>
      </c>
      <c r="K36" s="1418">
        <f t="shared" si="3"/>
        <v>13</v>
      </c>
      <c r="L36" s="1418">
        <f t="shared" si="3"/>
        <v>281</v>
      </c>
      <c r="M36" s="1418">
        <f t="shared" si="3"/>
        <v>265</v>
      </c>
      <c r="N36" s="1418">
        <f t="shared" si="3"/>
        <v>391</v>
      </c>
      <c r="O36" s="1418">
        <f t="shared" si="3"/>
        <v>275</v>
      </c>
      <c r="P36" s="1418">
        <f t="shared" si="3"/>
        <v>371</v>
      </c>
      <c r="Q36" s="1418">
        <f t="shared" si="3"/>
        <v>362</v>
      </c>
      <c r="R36" s="1418">
        <f t="shared" si="3"/>
        <v>98</v>
      </c>
      <c r="S36" s="1418">
        <f t="shared" si="3"/>
        <v>235</v>
      </c>
      <c r="T36" s="1418">
        <f t="shared" si="3"/>
        <v>187</v>
      </c>
      <c r="U36" s="1418">
        <f t="shared" si="3"/>
        <v>204</v>
      </c>
      <c r="V36" s="1418">
        <f t="shared" si="3"/>
        <v>386</v>
      </c>
      <c r="W36" s="1418">
        <f t="shared" si="3"/>
        <v>332</v>
      </c>
      <c r="X36" s="1418">
        <f t="shared" si="3"/>
        <v>359</v>
      </c>
      <c r="Y36" s="1418">
        <f t="shared" si="3"/>
        <v>278</v>
      </c>
      <c r="Z36" s="1418">
        <f t="shared" si="3"/>
        <v>373</v>
      </c>
      <c r="AA36" s="1418">
        <f t="shared" si="3"/>
        <v>207</v>
      </c>
      <c r="AB36" s="1418">
        <f t="shared" si="3"/>
        <v>230</v>
      </c>
      <c r="AC36" s="1418">
        <f t="shared" si="3"/>
        <v>201</v>
      </c>
      <c r="AD36" s="1418">
        <f t="shared" si="3"/>
        <v>233</v>
      </c>
      <c r="AE36" s="1418">
        <f t="shared" si="3"/>
        <v>525</v>
      </c>
      <c r="AF36" s="1418">
        <f t="shared" si="3"/>
        <v>217</v>
      </c>
      <c r="AG36" s="1418">
        <f t="shared" si="3"/>
        <v>387</v>
      </c>
      <c r="AH36" s="1418">
        <f t="shared" si="3"/>
        <v>34</v>
      </c>
      <c r="AI36" s="1418">
        <f t="shared" ref="AI36:BD36" si="4">SUM(AI7:AI35)</f>
        <v>337</v>
      </c>
      <c r="AJ36" s="1418">
        <f t="shared" si="4"/>
        <v>493</v>
      </c>
      <c r="AK36" s="1418">
        <f t="shared" si="4"/>
        <v>196</v>
      </c>
      <c r="AL36" s="1418">
        <f t="shared" si="4"/>
        <v>362</v>
      </c>
      <c r="AM36" s="1418">
        <f t="shared" si="4"/>
        <v>127</v>
      </c>
      <c r="AN36" s="1418">
        <f t="shared" si="4"/>
        <v>214</v>
      </c>
      <c r="AO36" s="1418">
        <f t="shared" si="4"/>
        <v>265</v>
      </c>
      <c r="AP36" s="1418">
        <f t="shared" si="4"/>
        <v>40</v>
      </c>
      <c r="AQ36" s="1418">
        <f t="shared" si="4"/>
        <v>245</v>
      </c>
      <c r="AR36" s="1418">
        <f t="shared" si="4"/>
        <v>205</v>
      </c>
      <c r="AS36" s="1418">
        <f t="shared" si="4"/>
        <v>196</v>
      </c>
      <c r="AT36" s="1418">
        <f t="shared" si="4"/>
        <v>141</v>
      </c>
      <c r="AU36" s="1418">
        <f t="shared" si="4"/>
        <v>39</v>
      </c>
      <c r="AV36" s="1418">
        <f t="shared" si="4"/>
        <v>340</v>
      </c>
      <c r="AW36" s="1418">
        <f t="shared" si="4"/>
        <v>138</v>
      </c>
      <c r="AX36" s="1418">
        <f t="shared" si="4"/>
        <v>114</v>
      </c>
      <c r="AY36" s="1418">
        <f t="shared" si="4"/>
        <v>320</v>
      </c>
      <c r="AZ36" s="1418">
        <f t="shared" si="4"/>
        <v>111</v>
      </c>
      <c r="BA36" s="1418">
        <f t="shared" si="4"/>
        <v>289</v>
      </c>
      <c r="BB36" s="1418">
        <f t="shared" si="4"/>
        <v>204</v>
      </c>
      <c r="BC36" s="1418">
        <f t="shared" si="4"/>
        <v>64</v>
      </c>
      <c r="BD36" s="1418">
        <f t="shared" si="4"/>
        <v>13174</v>
      </c>
    </row>
  </sheetData>
  <mergeCells count="3">
    <mergeCell ref="B1:BD3"/>
    <mergeCell ref="B4:BD4"/>
    <mergeCell ref="B5:BD5"/>
  </mergeCells>
  <pageMargins left="0.7" right="0.7" top="0.75" bottom="0.75" header="0.3" footer="0.3"/>
  <pageSetup paperSize="9" orientation="portrait"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6"/>
  <dimension ref="A1:T308"/>
  <sheetViews>
    <sheetView showGridLines="0" zoomScale="70" zoomScaleNormal="70" workbookViewId="0">
      <pane xSplit="1" ySplit="4" topLeftCell="B5" activePane="bottomRight" state="frozen"/>
      <selection activeCell="I25" sqref="I25"/>
      <selection pane="topRight" activeCell="I25" sqref="I25"/>
      <selection pane="bottomLeft" activeCell="I25" sqref="I25"/>
      <selection pane="bottomRight" activeCell="B4" sqref="B4:R4"/>
    </sheetView>
  </sheetViews>
  <sheetFormatPr baseColWidth="10" defaultColWidth="0" defaultRowHeight="0" customHeight="1" zeroHeight="1" x14ac:dyDescent="0.25"/>
  <cols>
    <col min="1" max="1" width="3.5703125" customWidth="1"/>
    <col min="2" max="18" width="15" customWidth="1"/>
    <col min="19" max="19" width="5" customWidth="1"/>
    <col min="20" max="20" width="0" hidden="1" customWidth="1"/>
    <col min="21" max="16384" width="9.140625" hidden="1"/>
  </cols>
  <sheetData>
    <row r="1" spans="2:20" ht="15" x14ac:dyDescent="0.25">
      <c r="B1" s="2020"/>
      <c r="C1" s="2021"/>
      <c r="D1" s="2021"/>
      <c r="E1" s="2021"/>
      <c r="F1" s="2021"/>
      <c r="G1" s="2021"/>
      <c r="H1" s="2021"/>
      <c r="I1" s="2021"/>
      <c r="J1" s="2021"/>
      <c r="K1" s="2021"/>
      <c r="L1" s="2021"/>
      <c r="M1" s="2021"/>
      <c r="N1" s="2021"/>
      <c r="O1" s="2021"/>
      <c r="P1" s="2021"/>
      <c r="Q1" s="2021"/>
      <c r="R1" s="2022"/>
    </row>
    <row r="2" spans="2:20" ht="15" x14ac:dyDescent="0.25">
      <c r="B2" s="2023"/>
      <c r="C2" s="2024"/>
      <c r="D2" s="2024"/>
      <c r="E2" s="2024"/>
      <c r="F2" s="2024"/>
      <c r="G2" s="2024"/>
      <c r="H2" s="2024"/>
      <c r="I2" s="2024"/>
      <c r="J2" s="2024"/>
      <c r="K2" s="2024"/>
      <c r="L2" s="2024"/>
      <c r="M2" s="2024"/>
      <c r="N2" s="2024"/>
      <c r="O2" s="2024"/>
      <c r="P2" s="2024"/>
      <c r="Q2" s="2024"/>
      <c r="R2" s="2025"/>
    </row>
    <row r="3" spans="2:20" ht="16.5" thickBot="1" x14ac:dyDescent="0.3">
      <c r="B3" s="2026"/>
      <c r="C3" s="2027"/>
      <c r="D3" s="2027"/>
      <c r="E3" s="2027"/>
      <c r="F3" s="2027"/>
      <c r="G3" s="2027"/>
      <c r="H3" s="2027"/>
      <c r="I3" s="2027"/>
      <c r="J3" s="2027"/>
      <c r="K3" s="2027"/>
      <c r="L3" s="2027"/>
      <c r="M3" s="2027"/>
      <c r="N3" s="2027"/>
      <c r="O3" s="2027"/>
      <c r="P3" s="2027"/>
      <c r="Q3" s="2027"/>
      <c r="R3" s="2028"/>
    </row>
    <row r="4" spans="2:20" ht="21.75" thickBot="1" x14ac:dyDescent="0.4">
      <c r="B4" s="2032" t="s">
        <v>4520</v>
      </c>
      <c r="C4" s="2033"/>
      <c r="D4" s="2033"/>
      <c r="E4" s="2033"/>
      <c r="F4" s="2033"/>
      <c r="G4" s="2033"/>
      <c r="H4" s="2033"/>
      <c r="I4" s="2033"/>
      <c r="J4" s="2033"/>
      <c r="K4" s="2033"/>
      <c r="L4" s="2033"/>
      <c r="M4" s="2033"/>
      <c r="N4" s="2033"/>
      <c r="O4" s="2033"/>
      <c r="P4" s="2033"/>
      <c r="Q4" s="2033"/>
      <c r="R4" s="2034"/>
    </row>
  </sheetData>
  <mergeCells count="3">
    <mergeCell ref="B1:R3"/>
    <mergeCell ref="B4:R4"/>
    <mergeCell ref="B5:R5"/>
  </mergeCells>
  <pageMargins left="0.7" right="0.7" top="0.75" bottom="0.75" header="0.3" footer="0.3"/>
  <pageSetup paperSize="9" orientation="portrait" r:id="rId1"/>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7"/>
  <dimension ref="A1:BK163"/>
  <sheetViews>
    <sheetView showGridLines="0" zoomScale="56" zoomScaleNormal="56" workbookViewId="0">
      <pane xSplit="2" ySplit="7" topLeftCell="AJ38" activePane="bottomRight" state="frozen"/>
      <selection activeCell="I25" sqref="I25"/>
      <selection pane="topRight" activeCell="I25" sqref="I25"/>
      <selection pane="bottomLeft" activeCell="I25" sqref="I25"/>
      <selection pane="bottomRight" activeCell="BE77" sqref="BE77"/>
    </sheetView>
  </sheetViews>
  <sheetFormatPr baseColWidth="10" defaultColWidth="0" defaultRowHeight="15" customHeight="1" zeroHeight="1" x14ac:dyDescent="0.25"/>
  <cols>
    <col min="1" max="1" width="3.5703125" style="1" customWidth="1"/>
    <col min="2" max="2" width="78.28515625" style="1" customWidth="1"/>
    <col min="3" max="62" width="11.140625" style="1" customWidth="1"/>
    <col min="63" max="63" width="9.140625" style="1" customWidth="1"/>
    <col min="64" max="16384" width="9.140625" style="1" hidden="1"/>
  </cols>
  <sheetData>
    <row r="1" spans="2:62" ht="15.75" x14ac:dyDescent="0.25">
      <c r="B1" s="2140"/>
      <c r="C1" s="2141"/>
      <c r="D1" s="2141"/>
      <c r="E1" s="2141"/>
      <c r="F1" s="2141"/>
      <c r="G1" s="2141"/>
      <c r="H1" s="2141"/>
      <c r="I1" s="2141"/>
      <c r="J1" s="2141"/>
      <c r="K1" s="2141"/>
      <c r="L1" s="2141"/>
      <c r="M1" s="2141"/>
      <c r="N1" s="2141"/>
      <c r="O1" s="2141"/>
      <c r="P1" s="2141"/>
      <c r="Q1" s="2141"/>
      <c r="R1" s="2141"/>
      <c r="S1" s="2141"/>
      <c r="T1" s="2141"/>
      <c r="U1" s="2141"/>
      <c r="V1" s="2141"/>
      <c r="W1" s="2141"/>
      <c r="X1" s="2141"/>
      <c r="Y1" s="2141"/>
      <c r="Z1" s="2141"/>
      <c r="AA1" s="2141"/>
      <c r="AB1" s="2141"/>
      <c r="AC1" s="2141"/>
      <c r="AD1" s="2141"/>
      <c r="AE1" s="2141"/>
      <c r="AF1" s="2141"/>
      <c r="AG1" s="2141"/>
      <c r="AH1" s="2141"/>
      <c r="AI1" s="2141"/>
      <c r="AJ1" s="2141"/>
      <c r="AK1" s="2141"/>
      <c r="AL1" s="2141"/>
      <c r="AM1" s="2141"/>
      <c r="AN1" s="2141"/>
      <c r="AO1" s="2141"/>
      <c r="AP1" s="2141"/>
      <c r="AQ1" s="2141"/>
      <c r="AR1" s="2141"/>
      <c r="AS1" s="2141"/>
      <c r="AT1" s="2141"/>
      <c r="AU1" s="2141"/>
      <c r="AV1" s="2141"/>
      <c r="AW1" s="2141"/>
      <c r="AX1" s="2141"/>
      <c r="AY1" s="2141"/>
      <c r="AZ1" s="2141"/>
      <c r="BA1" s="2141"/>
      <c r="BB1" s="2141"/>
      <c r="BC1" s="2141"/>
      <c r="BD1" s="2141"/>
      <c r="BE1" s="2141"/>
      <c r="BF1" s="2141"/>
      <c r="BG1" s="2141"/>
      <c r="BH1" s="2141"/>
      <c r="BI1" s="2141"/>
      <c r="BJ1" s="2142"/>
    </row>
    <row r="2" spans="2:62" ht="15.75" x14ac:dyDescent="0.25">
      <c r="B2" s="2143"/>
      <c r="C2" s="2144"/>
      <c r="D2" s="2144"/>
      <c r="E2" s="2144"/>
      <c r="F2" s="2144"/>
      <c r="G2" s="2144"/>
      <c r="H2" s="2144"/>
      <c r="I2" s="2144"/>
      <c r="J2" s="2144"/>
      <c r="K2" s="2144"/>
      <c r="L2" s="2144"/>
      <c r="M2" s="2144"/>
      <c r="N2" s="2144"/>
      <c r="O2" s="2144"/>
      <c r="P2" s="2144"/>
      <c r="Q2" s="2144"/>
      <c r="R2" s="2144"/>
      <c r="S2" s="2144"/>
      <c r="T2" s="2144"/>
      <c r="U2" s="2144"/>
      <c r="V2" s="2144"/>
      <c r="W2" s="2144"/>
      <c r="X2" s="2144"/>
      <c r="Y2" s="2144"/>
      <c r="Z2" s="2144"/>
      <c r="AA2" s="2144"/>
      <c r="AB2" s="2144"/>
      <c r="AC2" s="2144"/>
      <c r="AD2" s="2144"/>
      <c r="AE2" s="2144"/>
      <c r="AF2" s="2144"/>
      <c r="AG2" s="2144"/>
      <c r="AH2" s="2144"/>
      <c r="AI2" s="2144"/>
      <c r="AJ2" s="2144"/>
      <c r="AK2" s="2144"/>
      <c r="AL2" s="2144"/>
      <c r="AM2" s="2144"/>
      <c r="AN2" s="2144"/>
      <c r="AO2" s="2144"/>
      <c r="AP2" s="2144"/>
      <c r="AQ2" s="2144"/>
      <c r="AR2" s="2144"/>
      <c r="AS2" s="2144"/>
      <c r="AT2" s="2144"/>
      <c r="AU2" s="2144"/>
      <c r="AV2" s="2144"/>
      <c r="AW2" s="2144"/>
      <c r="AX2" s="2144"/>
      <c r="AY2" s="2144"/>
      <c r="AZ2" s="2144"/>
      <c r="BA2" s="2144"/>
      <c r="BB2" s="2144"/>
      <c r="BC2" s="2144"/>
      <c r="BD2" s="2144"/>
      <c r="BE2" s="2144"/>
      <c r="BF2" s="2144"/>
      <c r="BG2" s="2144"/>
      <c r="BH2" s="2144"/>
      <c r="BI2" s="2144"/>
      <c r="BJ2" s="2145"/>
    </row>
    <row r="3" spans="2:62" ht="16.5" thickBot="1" x14ac:dyDescent="0.3">
      <c r="B3" s="2146"/>
      <c r="C3" s="2147"/>
      <c r="D3" s="2147"/>
      <c r="E3" s="2147"/>
      <c r="F3" s="2147"/>
      <c r="G3" s="2147"/>
      <c r="H3" s="2147"/>
      <c r="I3" s="2147"/>
      <c r="J3" s="2147"/>
      <c r="K3" s="2147"/>
      <c r="L3" s="2147"/>
      <c r="M3" s="2147"/>
      <c r="N3" s="2147"/>
      <c r="O3" s="2147"/>
      <c r="P3" s="2147"/>
      <c r="Q3" s="2147"/>
      <c r="R3" s="2147"/>
      <c r="S3" s="2147"/>
      <c r="T3" s="2147"/>
      <c r="U3" s="2147"/>
      <c r="V3" s="2147"/>
      <c r="W3" s="2147"/>
      <c r="X3" s="2147"/>
      <c r="Y3" s="2147"/>
      <c r="Z3" s="2147"/>
      <c r="AA3" s="2147"/>
      <c r="AB3" s="2147"/>
      <c r="AC3" s="2147"/>
      <c r="AD3" s="2147"/>
      <c r="AE3" s="2147"/>
      <c r="AF3" s="2147"/>
      <c r="AG3" s="2147"/>
      <c r="AH3" s="2147"/>
      <c r="AI3" s="2147"/>
      <c r="AJ3" s="2147"/>
      <c r="AK3" s="2147"/>
      <c r="AL3" s="2147"/>
      <c r="AM3" s="2147"/>
      <c r="AN3" s="2147"/>
      <c r="AO3" s="2147"/>
      <c r="AP3" s="2147"/>
      <c r="AQ3" s="2147"/>
      <c r="AR3" s="2147"/>
      <c r="AS3" s="2147"/>
      <c r="AT3" s="2147"/>
      <c r="AU3" s="2147"/>
      <c r="AV3" s="2147"/>
      <c r="AW3" s="2147"/>
      <c r="AX3" s="2147"/>
      <c r="AY3" s="2147"/>
      <c r="AZ3" s="2147"/>
      <c r="BA3" s="2147"/>
      <c r="BB3" s="2147"/>
      <c r="BC3" s="2147"/>
      <c r="BD3" s="2147"/>
      <c r="BE3" s="2147"/>
      <c r="BF3" s="2147"/>
      <c r="BG3" s="2147"/>
      <c r="BH3" s="2147"/>
      <c r="BI3" s="2147"/>
      <c r="BJ3" s="2148"/>
    </row>
    <row r="4" spans="2:62" ht="21.75" thickBot="1" x14ac:dyDescent="0.4">
      <c r="B4" s="2032" t="s">
        <v>1835</v>
      </c>
      <c r="C4" s="2033"/>
      <c r="D4" s="2033"/>
      <c r="E4" s="2033"/>
      <c r="F4" s="2033"/>
      <c r="G4" s="2033"/>
      <c r="H4" s="2033"/>
      <c r="I4" s="2033"/>
      <c r="J4" s="2033"/>
      <c r="K4" s="2033"/>
      <c r="L4" s="2033"/>
      <c r="M4" s="2033"/>
      <c r="N4" s="2033"/>
      <c r="O4" s="2033"/>
      <c r="P4" s="2033"/>
      <c r="Q4" s="2033"/>
      <c r="R4" s="2033"/>
      <c r="S4" s="2033"/>
      <c r="T4" s="2033"/>
      <c r="U4" s="2033"/>
      <c r="V4" s="2033"/>
      <c r="W4" s="2033"/>
      <c r="X4" s="2033"/>
      <c r="Y4" s="2033"/>
      <c r="Z4" s="2033"/>
      <c r="AA4" s="2033"/>
      <c r="AB4" s="2033"/>
      <c r="AC4" s="2033"/>
      <c r="AD4" s="2033"/>
      <c r="AE4" s="2033"/>
      <c r="AF4" s="2033"/>
      <c r="AG4" s="2033"/>
      <c r="AH4" s="2033"/>
      <c r="AI4" s="2033"/>
      <c r="AJ4" s="2033"/>
      <c r="AK4" s="2033"/>
      <c r="AL4" s="2033"/>
      <c r="AM4" s="2033"/>
      <c r="AN4" s="2033"/>
      <c r="AO4" s="2033"/>
      <c r="AP4" s="2033"/>
      <c r="AQ4" s="2033"/>
      <c r="AR4" s="2033"/>
      <c r="AS4" s="2033"/>
      <c r="AT4" s="2033"/>
      <c r="AU4" s="2033"/>
      <c r="AV4" s="2033"/>
      <c r="AW4" s="2033"/>
      <c r="AX4" s="2033"/>
      <c r="AY4" s="2033"/>
      <c r="AZ4" s="2033"/>
      <c r="BA4" s="2033"/>
      <c r="BB4" s="2033"/>
      <c r="BC4" s="2033"/>
      <c r="BD4" s="2033"/>
      <c r="BE4" s="2033"/>
      <c r="BF4" s="2033"/>
      <c r="BG4" s="2033"/>
      <c r="BH4" s="2033"/>
      <c r="BI4" s="2033"/>
      <c r="BJ4" s="2034"/>
    </row>
    <row r="5" spans="2:62" s="5" customFormat="1" ht="16.5" thickBot="1" x14ac:dyDescent="0.3">
      <c r="B5" s="1914"/>
      <c r="C5" s="1914"/>
      <c r="D5" s="1914"/>
      <c r="E5" s="1914"/>
      <c r="F5" s="1914"/>
      <c r="G5" s="1914"/>
      <c r="H5" s="1914"/>
      <c r="AW5" s="1763"/>
      <c r="AX5" s="1763"/>
      <c r="AY5" s="1763"/>
      <c r="AZ5" s="1763"/>
      <c r="BA5" s="1763"/>
      <c r="BB5" s="1763"/>
    </row>
    <row r="6" spans="2:62" s="8" customFormat="1" ht="18.75" customHeight="1" x14ac:dyDescent="0.25">
      <c r="B6" s="2274" t="s">
        <v>789</v>
      </c>
      <c r="C6" s="2278">
        <v>1992</v>
      </c>
      <c r="D6" s="2279"/>
      <c r="E6" s="2276">
        <v>1993</v>
      </c>
      <c r="F6" s="2277"/>
      <c r="G6" s="2278">
        <v>1994</v>
      </c>
      <c r="H6" s="2279"/>
      <c r="I6" s="2276">
        <v>1995</v>
      </c>
      <c r="J6" s="2277"/>
      <c r="K6" s="2278">
        <v>1996</v>
      </c>
      <c r="L6" s="2279"/>
      <c r="M6" s="2276">
        <v>1997</v>
      </c>
      <c r="N6" s="2277"/>
      <c r="O6" s="2278">
        <v>1998</v>
      </c>
      <c r="P6" s="2279"/>
      <c r="Q6" s="2276">
        <v>1999</v>
      </c>
      <c r="R6" s="2277"/>
      <c r="S6" s="2278">
        <v>2000</v>
      </c>
      <c r="T6" s="2279"/>
      <c r="U6" s="2276">
        <v>2001</v>
      </c>
      <c r="V6" s="2277"/>
      <c r="W6" s="2278">
        <v>2002</v>
      </c>
      <c r="X6" s="2279"/>
      <c r="Y6" s="2276">
        <v>2003</v>
      </c>
      <c r="Z6" s="2277"/>
      <c r="AA6" s="2278">
        <v>2004</v>
      </c>
      <c r="AB6" s="2279"/>
      <c r="AC6" s="2276">
        <v>2005</v>
      </c>
      <c r="AD6" s="2277"/>
      <c r="AE6" s="2278">
        <v>2006</v>
      </c>
      <c r="AF6" s="2279"/>
      <c r="AG6" s="2276">
        <v>2007</v>
      </c>
      <c r="AH6" s="2277"/>
      <c r="AI6" s="2278">
        <v>2008</v>
      </c>
      <c r="AJ6" s="2279"/>
      <c r="AK6" s="2276">
        <v>2009</v>
      </c>
      <c r="AL6" s="2277"/>
      <c r="AM6" s="2280">
        <v>2010</v>
      </c>
      <c r="AN6" s="2281"/>
      <c r="AO6" s="2282">
        <v>2011</v>
      </c>
      <c r="AP6" s="2283"/>
      <c r="AQ6" s="2280">
        <v>2012</v>
      </c>
      <c r="AR6" s="2281"/>
      <c r="AS6" s="2282">
        <v>2013</v>
      </c>
      <c r="AT6" s="2283"/>
      <c r="AU6" s="2280">
        <v>2014</v>
      </c>
      <c r="AV6" s="2281"/>
      <c r="AW6" s="1770">
        <v>2015</v>
      </c>
      <c r="AX6" s="1771"/>
      <c r="AY6" s="1145">
        <v>2016</v>
      </c>
      <c r="AZ6" s="1146"/>
      <c r="BA6" s="2280">
        <v>2017</v>
      </c>
      <c r="BB6" s="2281"/>
      <c r="BC6" s="2280">
        <v>2018</v>
      </c>
      <c r="BD6" s="2281"/>
      <c r="BE6" s="2284">
        <v>2019</v>
      </c>
      <c r="BF6" s="2285"/>
      <c r="BG6" s="2280">
        <v>2020</v>
      </c>
      <c r="BH6" s="2281"/>
      <c r="BI6" s="2280">
        <v>2021</v>
      </c>
      <c r="BJ6" s="2281"/>
    </row>
    <row r="7" spans="2:62" s="8" customFormat="1" ht="18.75" customHeight="1" x14ac:dyDescent="0.25">
      <c r="B7" s="2275"/>
      <c r="C7" s="184" t="s">
        <v>506</v>
      </c>
      <c r="D7" s="185" t="s">
        <v>507</v>
      </c>
      <c r="E7" s="171" t="s">
        <v>508</v>
      </c>
      <c r="F7" s="170" t="s">
        <v>509</v>
      </c>
      <c r="G7" s="184" t="s">
        <v>510</v>
      </c>
      <c r="H7" s="185" t="s">
        <v>511</v>
      </c>
      <c r="I7" s="171" t="s">
        <v>512</v>
      </c>
      <c r="J7" s="170" t="s">
        <v>513</v>
      </c>
      <c r="K7" s="184" t="s">
        <v>514</v>
      </c>
      <c r="L7" s="185" t="s">
        <v>515</v>
      </c>
      <c r="M7" s="171" t="s">
        <v>516</v>
      </c>
      <c r="N7" s="170" t="s">
        <v>517</v>
      </c>
      <c r="O7" s="184" t="s">
        <v>518</v>
      </c>
      <c r="P7" s="185" t="s">
        <v>519</v>
      </c>
      <c r="Q7" s="171" t="s">
        <v>520</v>
      </c>
      <c r="R7" s="170" t="s">
        <v>521</v>
      </c>
      <c r="S7" s="184" t="s">
        <v>522</v>
      </c>
      <c r="T7" s="185" t="s">
        <v>523</v>
      </c>
      <c r="U7" s="171" t="s">
        <v>524</v>
      </c>
      <c r="V7" s="170" t="s">
        <v>525</v>
      </c>
      <c r="W7" s="184" t="s">
        <v>526</v>
      </c>
      <c r="X7" s="185" t="s">
        <v>527</v>
      </c>
      <c r="Y7" s="171" t="s">
        <v>528</v>
      </c>
      <c r="Z7" s="170" t="s">
        <v>529</v>
      </c>
      <c r="AA7" s="184" t="s">
        <v>530</v>
      </c>
      <c r="AB7" s="185" t="s">
        <v>531</v>
      </c>
      <c r="AC7" s="171" t="s">
        <v>532</v>
      </c>
      <c r="AD7" s="170" t="s">
        <v>533</v>
      </c>
      <c r="AE7" s="184" t="s">
        <v>534</v>
      </c>
      <c r="AF7" s="185" t="s">
        <v>535</v>
      </c>
      <c r="AG7" s="171" t="s">
        <v>536</v>
      </c>
      <c r="AH7" s="170" t="s">
        <v>537</v>
      </c>
      <c r="AI7" s="184" t="s">
        <v>538</v>
      </c>
      <c r="AJ7" s="185" t="s">
        <v>539</v>
      </c>
      <c r="AK7" s="171" t="s">
        <v>540</v>
      </c>
      <c r="AL7" s="170" t="s">
        <v>541</v>
      </c>
      <c r="AM7" s="184" t="s">
        <v>542</v>
      </c>
      <c r="AN7" s="185" t="s">
        <v>543</v>
      </c>
      <c r="AO7" s="171" t="s">
        <v>544</v>
      </c>
      <c r="AP7" s="170" t="s">
        <v>545</v>
      </c>
      <c r="AQ7" s="184" t="s">
        <v>546</v>
      </c>
      <c r="AR7" s="185" t="s">
        <v>547</v>
      </c>
      <c r="AS7" s="171" t="s">
        <v>548</v>
      </c>
      <c r="AT7" s="170" t="s">
        <v>549</v>
      </c>
      <c r="AU7" s="184" t="s">
        <v>550</v>
      </c>
      <c r="AV7" s="185" t="s">
        <v>551</v>
      </c>
      <c r="AW7" s="1775" t="s">
        <v>552</v>
      </c>
      <c r="AX7" s="1774" t="s">
        <v>553</v>
      </c>
      <c r="AY7" s="184" t="s">
        <v>554</v>
      </c>
      <c r="AZ7" s="185" t="s">
        <v>142</v>
      </c>
      <c r="BA7" s="184" t="s">
        <v>958</v>
      </c>
      <c r="BB7" s="185" t="s">
        <v>1847</v>
      </c>
      <c r="BC7" s="184" t="s">
        <v>1886</v>
      </c>
      <c r="BD7" s="185" t="s">
        <v>2485</v>
      </c>
      <c r="BE7" s="184" t="s">
        <v>2486</v>
      </c>
      <c r="BF7" s="185" t="s">
        <v>4062</v>
      </c>
      <c r="BG7" s="184" t="s">
        <v>4063</v>
      </c>
      <c r="BH7" s="185" t="s">
        <v>4064</v>
      </c>
      <c r="BI7" s="184" t="s">
        <v>4033</v>
      </c>
      <c r="BJ7" s="185" t="s">
        <v>4034</v>
      </c>
    </row>
    <row r="8" spans="2:62" s="6" customFormat="1" ht="18.75" customHeight="1" thickBot="1" x14ac:dyDescent="0.3">
      <c r="B8" s="186" t="s">
        <v>239</v>
      </c>
      <c r="C8" s="187">
        <f>SUM(C9:C15)</f>
        <v>457</v>
      </c>
      <c r="D8" s="187">
        <f>SUM(D9:D15)</f>
        <v>482</v>
      </c>
      <c r="E8" s="187">
        <f t="shared" ref="E8:BJ8" si="0">SUM(E9:E15)</f>
        <v>485</v>
      </c>
      <c r="F8" s="187">
        <f t="shared" si="0"/>
        <v>544</v>
      </c>
      <c r="G8" s="187">
        <f t="shared" si="0"/>
        <v>597</v>
      </c>
      <c r="H8" s="187">
        <f t="shared" si="0"/>
        <v>715</v>
      </c>
      <c r="I8" s="187">
        <f t="shared" si="0"/>
        <v>787</v>
      </c>
      <c r="J8" s="187">
        <f t="shared" si="0"/>
        <v>900</v>
      </c>
      <c r="K8" s="187">
        <f t="shared" si="0"/>
        <v>888</v>
      </c>
      <c r="L8" s="187">
        <f t="shared" si="0"/>
        <v>900</v>
      </c>
      <c r="M8" s="187">
        <f t="shared" si="0"/>
        <v>939</v>
      </c>
      <c r="N8" s="187">
        <f t="shared" si="0"/>
        <v>893</v>
      </c>
      <c r="O8" s="187">
        <f t="shared" si="0"/>
        <v>924</v>
      </c>
      <c r="P8" s="187">
        <f t="shared" si="0"/>
        <v>923</v>
      </c>
      <c r="Q8" s="187">
        <f t="shared" si="0"/>
        <v>873</v>
      </c>
      <c r="R8" s="187">
        <f t="shared" si="0"/>
        <v>863</v>
      </c>
      <c r="S8" s="187">
        <f t="shared" si="0"/>
        <v>865</v>
      </c>
      <c r="T8" s="187">
        <f t="shared" si="0"/>
        <v>803</v>
      </c>
      <c r="U8" s="187">
        <f t="shared" si="0"/>
        <v>836</v>
      </c>
      <c r="V8" s="187">
        <f t="shared" si="0"/>
        <v>817</v>
      </c>
      <c r="W8" s="187">
        <f t="shared" si="0"/>
        <v>843</v>
      </c>
      <c r="X8" s="187">
        <f t="shared" si="0"/>
        <v>851</v>
      </c>
      <c r="Y8" s="187">
        <f t="shared" si="0"/>
        <v>895</v>
      </c>
      <c r="Z8" s="187">
        <f t="shared" si="0"/>
        <v>906</v>
      </c>
      <c r="AA8" s="187">
        <f t="shared" si="0"/>
        <v>948</v>
      </c>
      <c r="AB8" s="187">
        <f t="shared" si="0"/>
        <v>1076</v>
      </c>
      <c r="AC8" s="187">
        <f t="shared" si="0"/>
        <v>1182</v>
      </c>
      <c r="AD8" s="187">
        <f t="shared" si="0"/>
        <v>1315</v>
      </c>
      <c r="AE8" s="187">
        <f t="shared" si="0"/>
        <v>1407</v>
      </c>
      <c r="AF8" s="187">
        <f t="shared" si="0"/>
        <v>1510</v>
      </c>
      <c r="AG8" s="187">
        <f t="shared" si="0"/>
        <v>1602</v>
      </c>
      <c r="AH8" s="187">
        <f t="shared" si="0"/>
        <v>1628</v>
      </c>
      <c r="AI8" s="187">
        <f t="shared" si="0"/>
        <v>1745</v>
      </c>
      <c r="AJ8" s="187">
        <f t="shared" si="0"/>
        <v>1941</v>
      </c>
      <c r="AK8" s="187">
        <f t="shared" si="0"/>
        <v>2080</v>
      </c>
      <c r="AL8" s="187">
        <f t="shared" si="0"/>
        <v>2135</v>
      </c>
      <c r="AM8" s="187">
        <f t="shared" si="0"/>
        <v>2103</v>
      </c>
      <c r="AN8" s="187">
        <f t="shared" si="0"/>
        <v>2149</v>
      </c>
      <c r="AO8" s="187">
        <f t="shared" si="0"/>
        <v>2214</v>
      </c>
      <c r="AP8" s="187">
        <f t="shared" si="0"/>
        <v>2205</v>
      </c>
      <c r="AQ8" s="187">
        <f t="shared" si="0"/>
        <v>2241</v>
      </c>
      <c r="AR8" s="187">
        <f t="shared" si="0"/>
        <v>2234</v>
      </c>
      <c r="AS8" s="187">
        <f t="shared" si="0"/>
        <v>2214</v>
      </c>
      <c r="AT8" s="187">
        <f t="shared" si="0"/>
        <v>2136</v>
      </c>
      <c r="AU8" s="187">
        <f t="shared" si="0"/>
        <v>2110</v>
      </c>
      <c r="AV8" s="187">
        <f t="shared" si="0"/>
        <v>2081</v>
      </c>
      <c r="AW8" s="187">
        <f t="shared" ref="AW8:BD8" si="1">SUM(AW9:AW15)</f>
        <v>2128</v>
      </c>
      <c r="AX8" s="187">
        <f t="shared" si="1"/>
        <v>2219</v>
      </c>
      <c r="AY8" s="187">
        <f t="shared" si="1"/>
        <v>2104</v>
      </c>
      <c r="AZ8" s="187">
        <f t="shared" si="1"/>
        <v>2041</v>
      </c>
      <c r="BA8" s="187">
        <f t="shared" si="1"/>
        <v>2112</v>
      </c>
      <c r="BB8" s="187">
        <f t="shared" si="1"/>
        <v>2085</v>
      </c>
      <c r="BC8" s="187">
        <f t="shared" si="1"/>
        <v>2108</v>
      </c>
      <c r="BD8" s="187">
        <f t="shared" si="1"/>
        <v>2068</v>
      </c>
      <c r="BE8" s="187">
        <f t="shared" si="0"/>
        <v>1983</v>
      </c>
      <c r="BF8" s="187">
        <f t="shared" si="0"/>
        <v>1921</v>
      </c>
      <c r="BG8" s="187">
        <f t="shared" ref="BG8:BH8" si="2">SUM(BG9:BG15)</f>
        <v>1856</v>
      </c>
      <c r="BH8" s="187">
        <f t="shared" si="2"/>
        <v>1953</v>
      </c>
      <c r="BI8" s="187">
        <f t="shared" si="0"/>
        <v>1939</v>
      </c>
      <c r="BJ8" s="187">
        <f t="shared" si="0"/>
        <v>1864</v>
      </c>
    </row>
    <row r="9" spans="2:62" s="6" customFormat="1" ht="18.75" customHeight="1" x14ac:dyDescent="0.25">
      <c r="B9" s="353" t="s">
        <v>379</v>
      </c>
      <c r="C9" s="1060">
        <v>208</v>
      </c>
      <c r="D9" s="1061">
        <v>224</v>
      </c>
      <c r="E9" s="368">
        <v>240</v>
      </c>
      <c r="F9" s="366">
        <v>273</v>
      </c>
      <c r="G9" s="1060">
        <v>298</v>
      </c>
      <c r="H9" s="1061">
        <v>354</v>
      </c>
      <c r="I9" s="368">
        <v>384</v>
      </c>
      <c r="J9" s="366">
        <v>426</v>
      </c>
      <c r="K9" s="1060">
        <v>436</v>
      </c>
      <c r="L9" s="1061">
        <v>435</v>
      </c>
      <c r="M9" s="368">
        <v>464</v>
      </c>
      <c r="N9" s="366">
        <v>424</v>
      </c>
      <c r="O9" s="1060">
        <v>457</v>
      </c>
      <c r="P9" s="1061">
        <v>431</v>
      </c>
      <c r="Q9" s="368">
        <v>412</v>
      </c>
      <c r="R9" s="366">
        <v>385</v>
      </c>
      <c r="S9" s="1060">
        <v>408</v>
      </c>
      <c r="T9" s="1061">
        <v>360</v>
      </c>
      <c r="U9" s="368">
        <v>377</v>
      </c>
      <c r="V9" s="366">
        <v>371</v>
      </c>
      <c r="W9" s="1060">
        <v>408</v>
      </c>
      <c r="X9" s="1061">
        <v>407</v>
      </c>
      <c r="Y9" s="368">
        <v>418</v>
      </c>
      <c r="Z9" s="366">
        <v>423</v>
      </c>
      <c r="AA9" s="1060">
        <v>409</v>
      </c>
      <c r="AB9" s="1061">
        <v>422</v>
      </c>
      <c r="AC9" s="1062">
        <v>423</v>
      </c>
      <c r="AD9" s="1063">
        <v>432</v>
      </c>
      <c r="AE9" s="1064">
        <v>445</v>
      </c>
      <c r="AF9" s="1005">
        <v>455</v>
      </c>
      <c r="AG9" s="368">
        <v>449</v>
      </c>
      <c r="AH9" s="366">
        <v>409</v>
      </c>
      <c r="AI9" s="1060">
        <v>420</v>
      </c>
      <c r="AJ9" s="369">
        <v>426</v>
      </c>
      <c r="AK9" s="368">
        <v>419</v>
      </c>
      <c r="AL9" s="1065">
        <v>440</v>
      </c>
      <c r="AM9" s="1060">
        <v>436</v>
      </c>
      <c r="AN9" s="369">
        <v>448</v>
      </c>
      <c r="AO9" s="368">
        <v>450</v>
      </c>
      <c r="AP9" s="1065">
        <v>445</v>
      </c>
      <c r="AQ9" s="1060">
        <v>447</v>
      </c>
      <c r="AR9" s="369">
        <v>435</v>
      </c>
      <c r="AS9" s="368">
        <v>430</v>
      </c>
      <c r="AT9" s="1065">
        <v>363</v>
      </c>
      <c r="AU9" s="1060">
        <v>378</v>
      </c>
      <c r="AV9" s="369">
        <v>377</v>
      </c>
      <c r="AW9" s="368">
        <v>373</v>
      </c>
      <c r="AX9" s="1065">
        <v>404</v>
      </c>
      <c r="AY9" s="1066">
        <v>398</v>
      </c>
      <c r="AZ9" s="369">
        <v>393</v>
      </c>
      <c r="BA9" s="1066">
        <v>392</v>
      </c>
      <c r="BB9" s="369">
        <v>373</v>
      </c>
      <c r="BC9" s="1066">
        <v>381</v>
      </c>
      <c r="BD9" s="369">
        <v>393</v>
      </c>
      <c r="BE9" s="1066">
        <v>372</v>
      </c>
      <c r="BF9" s="369">
        <v>362</v>
      </c>
      <c r="BG9" s="1066">
        <v>373</v>
      </c>
      <c r="BH9" s="369">
        <v>385</v>
      </c>
      <c r="BI9" s="1066">
        <v>364</v>
      </c>
      <c r="BJ9" s="369">
        <v>366</v>
      </c>
    </row>
    <row r="10" spans="2:62" s="6" customFormat="1" ht="18.75" customHeight="1" x14ac:dyDescent="0.25">
      <c r="B10" s="303" t="s">
        <v>791</v>
      </c>
      <c r="C10" s="1067"/>
      <c r="D10" s="1068"/>
      <c r="E10" s="373"/>
      <c r="F10" s="372"/>
      <c r="G10" s="1067"/>
      <c r="H10" s="1068"/>
      <c r="I10" s="373"/>
      <c r="J10" s="372"/>
      <c r="K10" s="1067"/>
      <c r="L10" s="1068"/>
      <c r="M10" s="373"/>
      <c r="N10" s="372"/>
      <c r="O10" s="1067"/>
      <c r="P10" s="1068"/>
      <c r="Q10" s="373"/>
      <c r="R10" s="372"/>
      <c r="S10" s="1067"/>
      <c r="T10" s="1068"/>
      <c r="U10" s="373"/>
      <c r="V10" s="372"/>
      <c r="W10" s="1067"/>
      <c r="X10" s="1068"/>
      <c r="Y10" s="373"/>
      <c r="Z10" s="372"/>
      <c r="AA10" s="1067">
        <v>43</v>
      </c>
      <c r="AB10" s="1068">
        <v>80</v>
      </c>
      <c r="AC10" s="1069">
        <v>126</v>
      </c>
      <c r="AD10" s="1070">
        <v>161</v>
      </c>
      <c r="AE10" s="1071">
        <v>196</v>
      </c>
      <c r="AF10" s="1072">
        <v>226</v>
      </c>
      <c r="AG10" s="373">
        <v>254</v>
      </c>
      <c r="AH10" s="372">
        <v>281</v>
      </c>
      <c r="AI10" s="1067">
        <v>309</v>
      </c>
      <c r="AJ10" s="374">
        <v>327</v>
      </c>
      <c r="AK10" s="373">
        <v>329</v>
      </c>
      <c r="AL10" s="1073">
        <v>353</v>
      </c>
      <c r="AM10" s="1067">
        <v>350</v>
      </c>
      <c r="AN10" s="374">
        <v>385</v>
      </c>
      <c r="AO10" s="373">
        <v>375</v>
      </c>
      <c r="AP10" s="1073">
        <v>386</v>
      </c>
      <c r="AQ10" s="1067">
        <v>402</v>
      </c>
      <c r="AR10" s="374">
        <v>395</v>
      </c>
      <c r="AS10" s="373">
        <v>386</v>
      </c>
      <c r="AT10" s="1073">
        <v>383</v>
      </c>
      <c r="AU10" s="1067">
        <v>392</v>
      </c>
      <c r="AV10" s="374">
        <v>363</v>
      </c>
      <c r="AW10" s="373">
        <v>388</v>
      </c>
      <c r="AX10" s="1073">
        <v>414</v>
      </c>
      <c r="AY10" s="1074">
        <v>378</v>
      </c>
      <c r="AZ10" s="374">
        <v>359</v>
      </c>
      <c r="BA10" s="1074">
        <v>384</v>
      </c>
      <c r="BB10" s="374">
        <v>395</v>
      </c>
      <c r="BC10" s="1074">
        <v>371</v>
      </c>
      <c r="BD10" s="374">
        <v>391</v>
      </c>
      <c r="BE10" s="1074">
        <v>375</v>
      </c>
      <c r="BF10" s="374">
        <v>356</v>
      </c>
      <c r="BG10" s="1074">
        <v>354</v>
      </c>
      <c r="BH10" s="374">
        <v>382</v>
      </c>
      <c r="BI10" s="1074">
        <v>373</v>
      </c>
      <c r="BJ10" s="374">
        <v>359</v>
      </c>
    </row>
    <row r="11" spans="2:62" s="6" customFormat="1" ht="18.75" customHeight="1" x14ac:dyDescent="0.25">
      <c r="B11" s="303" t="s">
        <v>792</v>
      </c>
      <c r="C11" s="1067">
        <v>249</v>
      </c>
      <c r="D11" s="1068">
        <v>258</v>
      </c>
      <c r="E11" s="373">
        <v>245</v>
      </c>
      <c r="F11" s="372">
        <v>271</v>
      </c>
      <c r="G11" s="1067">
        <v>299</v>
      </c>
      <c r="H11" s="1068">
        <v>361</v>
      </c>
      <c r="I11" s="373">
        <v>403</v>
      </c>
      <c r="J11" s="372">
        <v>474</v>
      </c>
      <c r="K11" s="1067">
        <v>452</v>
      </c>
      <c r="L11" s="1068">
        <v>465</v>
      </c>
      <c r="M11" s="373">
        <v>475</v>
      </c>
      <c r="N11" s="372">
        <v>469</v>
      </c>
      <c r="O11" s="1067">
        <v>467</v>
      </c>
      <c r="P11" s="1068">
        <v>492</v>
      </c>
      <c r="Q11" s="1075">
        <v>461</v>
      </c>
      <c r="R11" s="372">
        <v>478</v>
      </c>
      <c r="S11" s="1067">
        <v>457</v>
      </c>
      <c r="T11" s="1068">
        <v>443</v>
      </c>
      <c r="U11" s="373">
        <v>459</v>
      </c>
      <c r="V11" s="372">
        <v>446</v>
      </c>
      <c r="W11" s="1067">
        <v>435</v>
      </c>
      <c r="X11" s="1068">
        <v>444</v>
      </c>
      <c r="Y11" s="373">
        <v>477</v>
      </c>
      <c r="Z11" s="372">
        <v>483</v>
      </c>
      <c r="AA11" s="1067">
        <v>454</v>
      </c>
      <c r="AB11" s="1068">
        <v>491</v>
      </c>
      <c r="AC11" s="1069">
        <v>505</v>
      </c>
      <c r="AD11" s="1070">
        <v>500</v>
      </c>
      <c r="AE11" s="1071">
        <v>479</v>
      </c>
      <c r="AF11" s="1072">
        <v>481</v>
      </c>
      <c r="AG11" s="373">
        <v>479</v>
      </c>
      <c r="AH11" s="372">
        <v>445</v>
      </c>
      <c r="AI11" s="1067">
        <v>458</v>
      </c>
      <c r="AJ11" s="374">
        <v>455</v>
      </c>
      <c r="AK11" s="373">
        <v>477</v>
      </c>
      <c r="AL11" s="1073">
        <v>466</v>
      </c>
      <c r="AM11" s="1067">
        <v>435</v>
      </c>
      <c r="AN11" s="374">
        <v>435</v>
      </c>
      <c r="AO11" s="373">
        <v>459</v>
      </c>
      <c r="AP11" s="1073">
        <v>441</v>
      </c>
      <c r="AQ11" s="1067">
        <v>443</v>
      </c>
      <c r="AR11" s="374">
        <v>441</v>
      </c>
      <c r="AS11" s="373">
        <v>347</v>
      </c>
      <c r="AT11" s="1073">
        <v>418</v>
      </c>
      <c r="AU11" s="1067">
        <v>346</v>
      </c>
      <c r="AV11" s="374">
        <v>367</v>
      </c>
      <c r="AW11" s="373">
        <v>423</v>
      </c>
      <c r="AX11" s="1073">
        <v>446</v>
      </c>
      <c r="AY11" s="1074">
        <v>382</v>
      </c>
      <c r="AZ11" s="374">
        <v>397</v>
      </c>
      <c r="BA11" s="1074">
        <v>401</v>
      </c>
      <c r="BB11" s="374">
        <v>449</v>
      </c>
      <c r="BC11" s="1074">
        <v>479</v>
      </c>
      <c r="BD11" s="374">
        <v>441</v>
      </c>
      <c r="BE11" s="1074">
        <v>435</v>
      </c>
      <c r="BF11" s="374">
        <v>374</v>
      </c>
      <c r="BG11" s="1074">
        <v>357</v>
      </c>
      <c r="BH11" s="374">
        <v>347</v>
      </c>
      <c r="BI11" s="1074">
        <v>349</v>
      </c>
      <c r="BJ11" s="374">
        <v>325</v>
      </c>
    </row>
    <row r="12" spans="2:62" s="6" customFormat="1" ht="18.75" customHeight="1" x14ac:dyDescent="0.25">
      <c r="B12" s="303" t="s">
        <v>793</v>
      </c>
      <c r="C12" s="1067"/>
      <c r="D12" s="1068"/>
      <c r="E12" s="373"/>
      <c r="F12" s="372"/>
      <c r="G12" s="1067"/>
      <c r="H12" s="1068"/>
      <c r="I12" s="373"/>
      <c r="J12" s="372"/>
      <c r="K12" s="1067"/>
      <c r="L12" s="1068"/>
      <c r="M12" s="373"/>
      <c r="N12" s="372"/>
      <c r="O12" s="1067"/>
      <c r="P12" s="1068"/>
      <c r="Q12" s="373"/>
      <c r="R12" s="372"/>
      <c r="S12" s="1067"/>
      <c r="T12" s="1068"/>
      <c r="U12" s="373"/>
      <c r="V12" s="372"/>
      <c r="W12" s="1067"/>
      <c r="X12" s="1068"/>
      <c r="Y12" s="373"/>
      <c r="Z12" s="372"/>
      <c r="AA12" s="1067">
        <v>42</v>
      </c>
      <c r="AB12" s="1068">
        <v>83</v>
      </c>
      <c r="AC12" s="1069">
        <v>128</v>
      </c>
      <c r="AD12" s="1070">
        <v>173</v>
      </c>
      <c r="AE12" s="1071">
        <v>203</v>
      </c>
      <c r="AF12" s="1072">
        <v>236</v>
      </c>
      <c r="AG12" s="373">
        <v>270</v>
      </c>
      <c r="AH12" s="372">
        <v>309</v>
      </c>
      <c r="AI12" s="1067">
        <v>346</v>
      </c>
      <c r="AJ12" s="374">
        <v>380</v>
      </c>
      <c r="AK12" s="373">
        <v>404</v>
      </c>
      <c r="AL12" s="1073">
        <v>411</v>
      </c>
      <c r="AM12" s="1067">
        <v>375</v>
      </c>
      <c r="AN12" s="374">
        <v>370</v>
      </c>
      <c r="AO12" s="373">
        <v>398</v>
      </c>
      <c r="AP12" s="1073">
        <v>366</v>
      </c>
      <c r="AQ12" s="1067">
        <v>374</v>
      </c>
      <c r="AR12" s="374">
        <v>359</v>
      </c>
      <c r="AS12" s="373">
        <v>444</v>
      </c>
      <c r="AT12" s="1073">
        <v>339</v>
      </c>
      <c r="AU12" s="1067">
        <v>388</v>
      </c>
      <c r="AV12" s="374">
        <v>401</v>
      </c>
      <c r="AW12" s="373">
        <v>394</v>
      </c>
      <c r="AX12" s="1073">
        <v>420</v>
      </c>
      <c r="AY12" s="1074">
        <v>434</v>
      </c>
      <c r="AZ12" s="374">
        <v>438</v>
      </c>
      <c r="BA12" s="1074">
        <v>454</v>
      </c>
      <c r="BB12" s="374">
        <v>405</v>
      </c>
      <c r="BC12" s="1074">
        <v>393</v>
      </c>
      <c r="BD12" s="374">
        <v>398</v>
      </c>
      <c r="BE12" s="1074">
        <v>382</v>
      </c>
      <c r="BF12" s="374">
        <v>425</v>
      </c>
      <c r="BG12" s="1074">
        <v>399</v>
      </c>
      <c r="BH12" s="374">
        <v>419</v>
      </c>
      <c r="BI12" s="1074">
        <v>420</v>
      </c>
      <c r="BJ12" s="374">
        <v>388</v>
      </c>
    </row>
    <row r="13" spans="2:62" s="6" customFormat="1" ht="18.75" customHeight="1" x14ac:dyDescent="0.25">
      <c r="B13" s="303" t="s">
        <v>794</v>
      </c>
      <c r="C13" s="1067"/>
      <c r="D13" s="1068"/>
      <c r="E13" s="373"/>
      <c r="F13" s="372"/>
      <c r="G13" s="1067"/>
      <c r="H13" s="1068"/>
      <c r="I13" s="373"/>
      <c r="J13" s="372"/>
      <c r="K13" s="1067"/>
      <c r="L13" s="1068"/>
      <c r="M13" s="373"/>
      <c r="N13" s="372"/>
      <c r="O13" s="1067"/>
      <c r="P13" s="1068"/>
      <c r="Q13" s="373"/>
      <c r="R13" s="372"/>
      <c r="S13" s="1067"/>
      <c r="T13" s="1068"/>
      <c r="U13" s="373"/>
      <c r="V13" s="372"/>
      <c r="W13" s="1067"/>
      <c r="X13" s="1068"/>
      <c r="Y13" s="373"/>
      <c r="Z13" s="372"/>
      <c r="AA13" s="1067"/>
      <c r="AB13" s="1068"/>
      <c r="AC13" s="1069"/>
      <c r="AD13" s="1070">
        <v>49</v>
      </c>
      <c r="AE13" s="1071">
        <v>84</v>
      </c>
      <c r="AF13" s="1072">
        <v>112</v>
      </c>
      <c r="AG13" s="373">
        <v>150</v>
      </c>
      <c r="AH13" s="372">
        <v>184</v>
      </c>
      <c r="AI13" s="1067">
        <v>212</v>
      </c>
      <c r="AJ13" s="374">
        <v>246</v>
      </c>
      <c r="AK13" s="373">
        <v>274</v>
      </c>
      <c r="AL13" s="1073">
        <v>293</v>
      </c>
      <c r="AM13" s="1067">
        <v>309</v>
      </c>
      <c r="AN13" s="374">
        <v>319</v>
      </c>
      <c r="AO13" s="373">
        <v>330</v>
      </c>
      <c r="AP13" s="1073">
        <v>340</v>
      </c>
      <c r="AQ13" s="1067">
        <v>343</v>
      </c>
      <c r="AR13" s="374">
        <v>352</v>
      </c>
      <c r="AS13" s="373">
        <v>347</v>
      </c>
      <c r="AT13" s="1073">
        <v>354</v>
      </c>
      <c r="AU13" s="1067">
        <v>320</v>
      </c>
      <c r="AV13" s="374">
        <v>321</v>
      </c>
      <c r="AW13" s="373">
        <v>319</v>
      </c>
      <c r="AX13" s="1073">
        <v>318</v>
      </c>
      <c r="AY13" s="1074">
        <v>314</v>
      </c>
      <c r="AZ13" s="374">
        <v>298</v>
      </c>
      <c r="BA13" s="1074">
        <v>323</v>
      </c>
      <c r="BB13" s="374">
        <v>322</v>
      </c>
      <c r="BC13" s="1074">
        <v>353</v>
      </c>
      <c r="BD13" s="374">
        <v>334</v>
      </c>
      <c r="BE13" s="1074">
        <v>336</v>
      </c>
      <c r="BF13" s="374">
        <v>329</v>
      </c>
      <c r="BG13" s="1074">
        <v>323</v>
      </c>
      <c r="BH13" s="374">
        <v>331</v>
      </c>
      <c r="BI13" s="1074">
        <v>320</v>
      </c>
      <c r="BJ13" s="374">
        <v>290</v>
      </c>
    </row>
    <row r="14" spans="2:62" s="6" customFormat="1" ht="18.75" customHeight="1" x14ac:dyDescent="0.25">
      <c r="B14" s="303" t="s">
        <v>795</v>
      </c>
      <c r="C14" s="1067"/>
      <c r="D14" s="1068"/>
      <c r="E14" s="373"/>
      <c r="F14" s="372"/>
      <c r="G14" s="1067"/>
      <c r="H14" s="1068"/>
      <c r="I14" s="373"/>
      <c r="J14" s="372"/>
      <c r="K14" s="1067"/>
      <c r="L14" s="1068"/>
      <c r="M14" s="373"/>
      <c r="N14" s="372"/>
      <c r="O14" s="1067"/>
      <c r="P14" s="1068"/>
      <c r="Q14" s="373"/>
      <c r="R14" s="372"/>
      <c r="S14" s="1067"/>
      <c r="T14" s="1068"/>
      <c r="U14" s="373"/>
      <c r="V14" s="372"/>
      <c r="W14" s="1067"/>
      <c r="X14" s="1068"/>
      <c r="Y14" s="373"/>
      <c r="Z14" s="372"/>
      <c r="AA14" s="1067"/>
      <c r="AB14" s="1068"/>
      <c r="AC14" s="1069"/>
      <c r="AD14" s="1070"/>
      <c r="AE14" s="1071"/>
      <c r="AF14" s="1072"/>
      <c r="AG14" s="373"/>
      <c r="AH14" s="372"/>
      <c r="AI14" s="1067"/>
      <c r="AJ14" s="374">
        <v>27</v>
      </c>
      <c r="AK14" s="373">
        <v>24</v>
      </c>
      <c r="AL14" s="1073">
        <v>20</v>
      </c>
      <c r="AM14" s="1067">
        <v>22</v>
      </c>
      <c r="AN14" s="374"/>
      <c r="AO14" s="373"/>
      <c r="AP14" s="1073">
        <v>25</v>
      </c>
      <c r="AQ14" s="1067">
        <v>22</v>
      </c>
      <c r="AR14" s="374">
        <v>62</v>
      </c>
      <c r="AS14" s="373">
        <v>60</v>
      </c>
      <c r="AT14" s="1073">
        <v>66</v>
      </c>
      <c r="AU14" s="1067">
        <v>83</v>
      </c>
      <c r="AV14" s="374">
        <v>59</v>
      </c>
      <c r="AW14" s="373">
        <v>76</v>
      </c>
      <c r="AX14" s="1073">
        <v>61</v>
      </c>
      <c r="AY14" s="1067">
        <v>74</v>
      </c>
      <c r="AZ14" s="374">
        <v>64</v>
      </c>
      <c r="BA14" s="1067">
        <v>77</v>
      </c>
      <c r="BB14" s="374">
        <v>88</v>
      </c>
      <c r="BC14" s="1067">
        <v>103</v>
      </c>
      <c r="BD14" s="374">
        <v>103</v>
      </c>
      <c r="BE14" s="1067">
        <v>81</v>
      </c>
      <c r="BF14" s="374">
        <v>73</v>
      </c>
      <c r="BG14" s="1067">
        <v>45</v>
      </c>
      <c r="BH14" s="374">
        <v>76</v>
      </c>
      <c r="BI14" s="1067">
        <v>100</v>
      </c>
      <c r="BJ14" s="374">
        <v>130</v>
      </c>
    </row>
    <row r="15" spans="2:62" s="6" customFormat="1" ht="18.75" customHeight="1" thickBot="1" x14ac:dyDescent="0.3">
      <c r="B15" s="341" t="s">
        <v>796</v>
      </c>
      <c r="C15" s="1076"/>
      <c r="D15" s="1077"/>
      <c r="E15" s="380"/>
      <c r="F15" s="378"/>
      <c r="G15" s="1076"/>
      <c r="H15" s="1077"/>
      <c r="I15" s="380"/>
      <c r="J15" s="378"/>
      <c r="K15" s="1076"/>
      <c r="L15" s="1077"/>
      <c r="M15" s="380"/>
      <c r="N15" s="378"/>
      <c r="O15" s="1076"/>
      <c r="P15" s="1077"/>
      <c r="Q15" s="380"/>
      <c r="R15" s="378"/>
      <c r="S15" s="1076"/>
      <c r="T15" s="1077"/>
      <c r="U15" s="380"/>
      <c r="V15" s="378"/>
      <c r="W15" s="1076"/>
      <c r="X15" s="1077"/>
      <c r="Y15" s="380"/>
      <c r="Z15" s="378"/>
      <c r="AA15" s="1076"/>
      <c r="AB15" s="1077"/>
      <c r="AC15" s="1078"/>
      <c r="AD15" s="1079"/>
      <c r="AE15" s="1080"/>
      <c r="AF15" s="1081"/>
      <c r="AG15" s="380"/>
      <c r="AH15" s="378"/>
      <c r="AI15" s="1076"/>
      <c r="AJ15" s="381">
        <v>80</v>
      </c>
      <c r="AK15" s="380">
        <v>153</v>
      </c>
      <c r="AL15" s="1082">
        <v>152</v>
      </c>
      <c r="AM15" s="1076">
        <v>176</v>
      </c>
      <c r="AN15" s="381">
        <v>192</v>
      </c>
      <c r="AO15" s="380">
        <v>202</v>
      </c>
      <c r="AP15" s="1082">
        <v>202</v>
      </c>
      <c r="AQ15" s="1076">
        <v>210</v>
      </c>
      <c r="AR15" s="381">
        <v>190</v>
      </c>
      <c r="AS15" s="380">
        <v>200</v>
      </c>
      <c r="AT15" s="1082">
        <v>213</v>
      </c>
      <c r="AU15" s="1076">
        <v>203</v>
      </c>
      <c r="AV15" s="381">
        <v>193</v>
      </c>
      <c r="AW15" s="380">
        <v>155</v>
      </c>
      <c r="AX15" s="1082">
        <v>156</v>
      </c>
      <c r="AY15" s="1076">
        <v>124</v>
      </c>
      <c r="AZ15" s="381">
        <v>92</v>
      </c>
      <c r="BA15" s="1076">
        <v>81</v>
      </c>
      <c r="BB15" s="381">
        <v>53</v>
      </c>
      <c r="BC15" s="1076">
        <v>28</v>
      </c>
      <c r="BD15" s="381">
        <v>8</v>
      </c>
      <c r="BE15" s="1076">
        <v>2</v>
      </c>
      <c r="BF15" s="381">
        <v>2</v>
      </c>
      <c r="BG15" s="1076">
        <v>5</v>
      </c>
      <c r="BH15" s="381">
        <v>13</v>
      </c>
      <c r="BI15" s="1076">
        <v>13</v>
      </c>
      <c r="BJ15" s="381">
        <v>6</v>
      </c>
    </row>
    <row r="16" spans="2:62" s="6" customFormat="1" ht="18.75" customHeight="1" thickBot="1" x14ac:dyDescent="0.3">
      <c r="B16" s="188" t="s">
        <v>261</v>
      </c>
      <c r="C16" s="189">
        <f>SUM(C17:C19)</f>
        <v>226</v>
      </c>
      <c r="D16" s="189">
        <f t="shared" ref="D16:BJ16" si="3">SUM(D17:D19)</f>
        <v>208</v>
      </c>
      <c r="E16" s="189">
        <f t="shared" si="3"/>
        <v>269</v>
      </c>
      <c r="F16" s="189">
        <f t="shared" si="3"/>
        <v>245</v>
      </c>
      <c r="G16" s="189">
        <f t="shared" si="3"/>
        <v>300</v>
      </c>
      <c r="H16" s="189">
        <f t="shared" si="3"/>
        <v>265</v>
      </c>
      <c r="I16" s="189">
        <f t="shared" si="3"/>
        <v>417</v>
      </c>
      <c r="J16" s="189">
        <f t="shared" si="3"/>
        <v>401</v>
      </c>
      <c r="K16" s="189">
        <f t="shared" si="3"/>
        <v>452</v>
      </c>
      <c r="L16" s="189">
        <f t="shared" si="3"/>
        <v>485</v>
      </c>
      <c r="M16" s="189">
        <f t="shared" si="3"/>
        <v>537</v>
      </c>
      <c r="N16" s="189">
        <f t="shared" si="3"/>
        <v>564</v>
      </c>
      <c r="O16" s="189">
        <f t="shared" si="3"/>
        <v>586</v>
      </c>
      <c r="P16" s="189">
        <f t="shared" si="3"/>
        <v>561</v>
      </c>
      <c r="Q16" s="189">
        <f t="shared" si="3"/>
        <v>605</v>
      </c>
      <c r="R16" s="189">
        <f t="shared" si="3"/>
        <v>575</v>
      </c>
      <c r="S16" s="189">
        <f t="shared" si="3"/>
        <v>627</v>
      </c>
      <c r="T16" s="189">
        <f t="shared" si="3"/>
        <v>563</v>
      </c>
      <c r="U16" s="189">
        <f t="shared" si="3"/>
        <v>624</v>
      </c>
      <c r="V16" s="189">
        <f t="shared" si="3"/>
        <v>544</v>
      </c>
      <c r="W16" s="189">
        <f t="shared" si="3"/>
        <v>601</v>
      </c>
      <c r="X16" s="189">
        <f t="shared" si="3"/>
        <v>585</v>
      </c>
      <c r="Y16" s="189">
        <f t="shared" si="3"/>
        <v>629</v>
      </c>
      <c r="Z16" s="189">
        <f t="shared" si="3"/>
        <v>589</v>
      </c>
      <c r="AA16" s="189">
        <f t="shared" si="3"/>
        <v>650</v>
      </c>
      <c r="AB16" s="189">
        <f t="shared" si="3"/>
        <v>630</v>
      </c>
      <c r="AC16" s="189">
        <f t="shared" si="3"/>
        <v>665</v>
      </c>
      <c r="AD16" s="189">
        <f t="shared" si="3"/>
        <v>647</v>
      </c>
      <c r="AE16" s="189">
        <f t="shared" si="3"/>
        <v>683</v>
      </c>
      <c r="AF16" s="189">
        <f t="shared" si="3"/>
        <v>656</v>
      </c>
      <c r="AG16" s="189">
        <f t="shared" si="3"/>
        <v>719</v>
      </c>
      <c r="AH16" s="189">
        <f t="shared" si="3"/>
        <v>680</v>
      </c>
      <c r="AI16" s="189">
        <f t="shared" si="3"/>
        <v>715</v>
      </c>
      <c r="AJ16" s="189">
        <f t="shared" si="3"/>
        <v>664</v>
      </c>
      <c r="AK16" s="189">
        <f t="shared" si="3"/>
        <v>685</v>
      </c>
      <c r="AL16" s="189">
        <f t="shared" si="3"/>
        <v>689</v>
      </c>
      <c r="AM16" s="189">
        <f t="shared" si="3"/>
        <v>729</v>
      </c>
      <c r="AN16" s="189">
        <f t="shared" si="3"/>
        <v>721</v>
      </c>
      <c r="AO16" s="189">
        <f t="shared" si="3"/>
        <v>750</v>
      </c>
      <c r="AP16" s="189">
        <f t="shared" si="3"/>
        <v>763</v>
      </c>
      <c r="AQ16" s="189">
        <f t="shared" si="3"/>
        <v>815</v>
      </c>
      <c r="AR16" s="189">
        <f t="shared" si="3"/>
        <v>816</v>
      </c>
      <c r="AS16" s="189">
        <f t="shared" si="3"/>
        <v>826</v>
      </c>
      <c r="AT16" s="189">
        <f t="shared" si="3"/>
        <v>834</v>
      </c>
      <c r="AU16" s="189">
        <f t="shared" si="3"/>
        <v>825</v>
      </c>
      <c r="AV16" s="189">
        <f t="shared" si="3"/>
        <v>834</v>
      </c>
      <c r="AW16" s="189">
        <f t="shared" ref="AW16:BD16" si="4">SUM(AW17:AW19)</f>
        <v>851</v>
      </c>
      <c r="AX16" s="189">
        <f t="shared" si="4"/>
        <v>852</v>
      </c>
      <c r="AY16" s="189">
        <f t="shared" si="4"/>
        <v>857</v>
      </c>
      <c r="AZ16" s="189">
        <f t="shared" si="4"/>
        <v>850</v>
      </c>
      <c r="BA16" s="189">
        <f t="shared" si="4"/>
        <v>845</v>
      </c>
      <c r="BB16" s="189">
        <f t="shared" si="4"/>
        <v>838</v>
      </c>
      <c r="BC16" s="189">
        <f t="shared" si="4"/>
        <v>827</v>
      </c>
      <c r="BD16" s="189">
        <f t="shared" si="4"/>
        <v>824</v>
      </c>
      <c r="BE16" s="189">
        <f t="shared" si="3"/>
        <v>840</v>
      </c>
      <c r="BF16" s="189">
        <f t="shared" si="3"/>
        <v>826</v>
      </c>
      <c r="BG16" s="189">
        <f t="shared" ref="BG16:BH16" si="5">SUM(BG17:BG19)</f>
        <v>815</v>
      </c>
      <c r="BH16" s="189">
        <f t="shared" si="5"/>
        <v>747</v>
      </c>
      <c r="BI16" s="189">
        <f t="shared" si="3"/>
        <v>758</v>
      </c>
      <c r="BJ16" s="189">
        <f t="shared" si="3"/>
        <v>731</v>
      </c>
    </row>
    <row r="17" spans="2:62" s="6" customFormat="1" ht="15.75" x14ac:dyDescent="0.25">
      <c r="B17" s="353" t="s">
        <v>797</v>
      </c>
      <c r="C17" s="1060">
        <v>80</v>
      </c>
      <c r="D17" s="1061">
        <v>68</v>
      </c>
      <c r="E17" s="368">
        <v>93</v>
      </c>
      <c r="F17" s="366">
        <v>84</v>
      </c>
      <c r="G17" s="1060">
        <v>100</v>
      </c>
      <c r="H17" s="1061">
        <v>82</v>
      </c>
      <c r="I17" s="368">
        <v>164</v>
      </c>
      <c r="J17" s="366">
        <v>126</v>
      </c>
      <c r="K17" s="1060">
        <v>162</v>
      </c>
      <c r="L17" s="1061">
        <v>132</v>
      </c>
      <c r="M17" s="368">
        <v>171</v>
      </c>
      <c r="N17" s="366">
        <v>159</v>
      </c>
      <c r="O17" s="1060">
        <v>156</v>
      </c>
      <c r="P17" s="1061">
        <v>114</v>
      </c>
      <c r="Q17" s="368">
        <v>150</v>
      </c>
      <c r="R17" s="366">
        <v>119</v>
      </c>
      <c r="S17" s="1060">
        <v>157</v>
      </c>
      <c r="T17" s="1061">
        <v>122</v>
      </c>
      <c r="U17" s="368">
        <v>170</v>
      </c>
      <c r="V17" s="366">
        <v>123</v>
      </c>
      <c r="W17" s="1060">
        <v>167</v>
      </c>
      <c r="X17" s="1061">
        <v>138</v>
      </c>
      <c r="Y17" s="368">
        <v>180</v>
      </c>
      <c r="Z17" s="366">
        <v>138</v>
      </c>
      <c r="AA17" s="1060">
        <v>174</v>
      </c>
      <c r="AB17" s="1061">
        <v>155</v>
      </c>
      <c r="AC17" s="1062">
        <v>196</v>
      </c>
      <c r="AD17" s="1063">
        <v>159</v>
      </c>
      <c r="AE17" s="1064">
        <v>194</v>
      </c>
      <c r="AF17" s="1005">
        <v>165</v>
      </c>
      <c r="AG17" s="368">
        <v>208</v>
      </c>
      <c r="AH17" s="366">
        <v>154</v>
      </c>
      <c r="AI17" s="1060">
        <v>193</v>
      </c>
      <c r="AJ17" s="369">
        <v>139</v>
      </c>
      <c r="AK17" s="368">
        <v>178</v>
      </c>
      <c r="AL17" s="1065">
        <v>177</v>
      </c>
      <c r="AM17" s="1060">
        <v>213</v>
      </c>
      <c r="AN17" s="369">
        <v>207</v>
      </c>
      <c r="AO17" s="368">
        <v>237</v>
      </c>
      <c r="AP17" s="1065">
        <v>242</v>
      </c>
      <c r="AQ17" s="1060">
        <v>282</v>
      </c>
      <c r="AR17" s="369">
        <v>294</v>
      </c>
      <c r="AS17" s="368">
        <v>315</v>
      </c>
      <c r="AT17" s="1065">
        <v>323</v>
      </c>
      <c r="AU17" s="1060">
        <v>314</v>
      </c>
      <c r="AV17" s="369">
        <v>323</v>
      </c>
      <c r="AW17" s="368">
        <v>327</v>
      </c>
      <c r="AX17" s="1065">
        <v>325</v>
      </c>
      <c r="AY17" s="1060">
        <v>317</v>
      </c>
      <c r="AZ17" s="369">
        <v>311</v>
      </c>
      <c r="BA17" s="1060">
        <v>301</v>
      </c>
      <c r="BB17" s="369">
        <v>292</v>
      </c>
      <c r="BC17" s="1060">
        <v>287</v>
      </c>
      <c r="BD17" s="369">
        <v>291</v>
      </c>
      <c r="BE17" s="1060">
        <v>294</v>
      </c>
      <c r="BF17" s="369">
        <v>285</v>
      </c>
      <c r="BG17" s="1060">
        <v>275</v>
      </c>
      <c r="BH17" s="369">
        <v>240</v>
      </c>
      <c r="BI17" s="1060">
        <v>233</v>
      </c>
      <c r="BJ17" s="369">
        <v>236</v>
      </c>
    </row>
    <row r="18" spans="2:62" s="6" customFormat="1" ht="15.75" x14ac:dyDescent="0.25">
      <c r="B18" s="303" t="s">
        <v>798</v>
      </c>
      <c r="C18" s="1067">
        <v>146</v>
      </c>
      <c r="D18" s="1068">
        <v>140</v>
      </c>
      <c r="E18" s="373">
        <v>176</v>
      </c>
      <c r="F18" s="372">
        <v>161</v>
      </c>
      <c r="G18" s="1067">
        <v>200</v>
      </c>
      <c r="H18" s="1068">
        <v>183</v>
      </c>
      <c r="I18" s="373">
        <v>253</v>
      </c>
      <c r="J18" s="372">
        <v>275</v>
      </c>
      <c r="K18" s="1067">
        <v>290</v>
      </c>
      <c r="L18" s="1068">
        <v>308</v>
      </c>
      <c r="M18" s="373">
        <v>323</v>
      </c>
      <c r="N18" s="372">
        <v>322</v>
      </c>
      <c r="O18" s="1067">
        <v>354</v>
      </c>
      <c r="P18" s="1068">
        <v>375</v>
      </c>
      <c r="Q18" s="373">
        <v>382</v>
      </c>
      <c r="R18" s="372">
        <v>391</v>
      </c>
      <c r="S18" s="1067">
        <v>395</v>
      </c>
      <c r="T18" s="1068">
        <v>403</v>
      </c>
      <c r="U18" s="373">
        <v>416</v>
      </c>
      <c r="V18" s="372">
        <v>421</v>
      </c>
      <c r="W18" s="1067">
        <v>434</v>
      </c>
      <c r="X18" s="1068">
        <v>447</v>
      </c>
      <c r="Y18" s="373">
        <v>449</v>
      </c>
      <c r="Z18" s="372">
        <v>451</v>
      </c>
      <c r="AA18" s="1067">
        <v>476</v>
      </c>
      <c r="AB18" s="1068">
        <v>475</v>
      </c>
      <c r="AC18" s="1069">
        <v>469</v>
      </c>
      <c r="AD18" s="1070">
        <v>488</v>
      </c>
      <c r="AE18" s="1071">
        <v>489</v>
      </c>
      <c r="AF18" s="1072">
        <v>491</v>
      </c>
      <c r="AG18" s="373">
        <v>511</v>
      </c>
      <c r="AH18" s="372">
        <v>526</v>
      </c>
      <c r="AI18" s="1067">
        <v>522</v>
      </c>
      <c r="AJ18" s="374">
        <v>525</v>
      </c>
      <c r="AK18" s="373">
        <v>507</v>
      </c>
      <c r="AL18" s="1073">
        <v>512</v>
      </c>
      <c r="AM18" s="1067">
        <v>516</v>
      </c>
      <c r="AN18" s="374">
        <v>514</v>
      </c>
      <c r="AO18" s="373">
        <v>513</v>
      </c>
      <c r="AP18" s="1073">
        <v>521</v>
      </c>
      <c r="AQ18" s="1067">
        <v>533</v>
      </c>
      <c r="AR18" s="374">
        <v>522</v>
      </c>
      <c r="AS18" s="373">
        <v>511</v>
      </c>
      <c r="AT18" s="1073">
        <v>511</v>
      </c>
      <c r="AU18" s="1067">
        <v>511</v>
      </c>
      <c r="AV18" s="374">
        <v>511</v>
      </c>
      <c r="AW18" s="373">
        <v>524</v>
      </c>
      <c r="AX18" s="1073">
        <v>527</v>
      </c>
      <c r="AY18" s="1067">
        <v>540</v>
      </c>
      <c r="AZ18" s="374">
        <v>539</v>
      </c>
      <c r="BA18" s="1067">
        <v>544</v>
      </c>
      <c r="BB18" s="374">
        <v>546</v>
      </c>
      <c r="BC18" s="1067">
        <v>540</v>
      </c>
      <c r="BD18" s="374">
        <v>533</v>
      </c>
      <c r="BE18" s="1067">
        <v>546</v>
      </c>
      <c r="BF18" s="374">
        <v>541</v>
      </c>
      <c r="BG18" s="1067">
        <v>540</v>
      </c>
      <c r="BH18" s="374">
        <v>507</v>
      </c>
      <c r="BI18" s="1067">
        <v>525</v>
      </c>
      <c r="BJ18" s="374">
        <v>495</v>
      </c>
    </row>
    <row r="19" spans="2:62" s="6" customFormat="1" ht="16.5" thickBot="1" x14ac:dyDescent="0.3">
      <c r="B19" s="341" t="s">
        <v>799</v>
      </c>
      <c r="C19" s="1076"/>
      <c r="D19" s="1077"/>
      <c r="E19" s="380"/>
      <c r="F19" s="378"/>
      <c r="G19" s="1076"/>
      <c r="H19" s="1077"/>
      <c r="I19" s="380"/>
      <c r="J19" s="378"/>
      <c r="K19" s="1076"/>
      <c r="L19" s="1077">
        <v>45</v>
      </c>
      <c r="M19" s="380">
        <v>43</v>
      </c>
      <c r="N19" s="378">
        <v>83</v>
      </c>
      <c r="O19" s="1076">
        <v>76</v>
      </c>
      <c r="P19" s="1077">
        <v>72</v>
      </c>
      <c r="Q19" s="380">
        <v>73</v>
      </c>
      <c r="R19" s="378">
        <v>65</v>
      </c>
      <c r="S19" s="1076">
        <v>75</v>
      </c>
      <c r="T19" s="1077">
        <v>38</v>
      </c>
      <c r="U19" s="380">
        <v>38</v>
      </c>
      <c r="V19" s="378"/>
      <c r="W19" s="1076"/>
      <c r="X19" s="1077"/>
      <c r="Y19" s="380"/>
      <c r="Z19" s="378"/>
      <c r="AA19" s="1076"/>
      <c r="AB19" s="1077"/>
      <c r="AC19" s="1078"/>
      <c r="AD19" s="1079"/>
      <c r="AE19" s="1080"/>
      <c r="AF19" s="1081"/>
      <c r="AG19" s="380"/>
      <c r="AH19" s="378"/>
      <c r="AI19" s="1076"/>
      <c r="AJ19" s="381"/>
      <c r="AK19" s="380"/>
      <c r="AL19" s="1082"/>
      <c r="AM19" s="1076"/>
      <c r="AN19" s="381"/>
      <c r="AO19" s="380"/>
      <c r="AP19" s="1082"/>
      <c r="AQ19" s="1076"/>
      <c r="AR19" s="381"/>
      <c r="AS19" s="380"/>
      <c r="AT19" s="1082"/>
      <c r="AU19" s="1076"/>
      <c r="AV19" s="381"/>
      <c r="AW19" s="380"/>
      <c r="AX19" s="1082"/>
      <c r="AY19" s="1076"/>
      <c r="AZ19" s="381"/>
      <c r="BA19" s="1076"/>
      <c r="BB19" s="381"/>
      <c r="BC19" s="1076"/>
      <c r="BD19" s="381"/>
      <c r="BE19" s="1076"/>
      <c r="BF19" s="381"/>
      <c r="BG19" s="1076"/>
      <c r="BH19" s="381"/>
      <c r="BI19" s="1076"/>
      <c r="BJ19" s="381"/>
    </row>
    <row r="20" spans="2:62" s="6" customFormat="1" ht="16.5" thickBot="1" x14ac:dyDescent="0.3">
      <c r="B20" s="188" t="s">
        <v>209</v>
      </c>
      <c r="C20" s="189">
        <f>SUM(C21:C29)</f>
        <v>442</v>
      </c>
      <c r="D20" s="189">
        <f t="shared" ref="D20:BF20" si="6">SUM(D21:D29)</f>
        <v>433</v>
      </c>
      <c r="E20" s="189">
        <f t="shared" si="6"/>
        <v>431</v>
      </c>
      <c r="F20" s="189">
        <f t="shared" si="6"/>
        <v>449</v>
      </c>
      <c r="G20" s="189">
        <f t="shared" si="6"/>
        <v>442</v>
      </c>
      <c r="H20" s="189">
        <f t="shared" si="6"/>
        <v>440</v>
      </c>
      <c r="I20" s="189">
        <f t="shared" si="6"/>
        <v>470</v>
      </c>
      <c r="J20" s="189">
        <f t="shared" si="6"/>
        <v>478</v>
      </c>
      <c r="K20" s="189">
        <f t="shared" si="6"/>
        <v>537</v>
      </c>
      <c r="L20" s="189">
        <f t="shared" si="6"/>
        <v>607</v>
      </c>
      <c r="M20" s="189">
        <f t="shared" si="6"/>
        <v>717</v>
      </c>
      <c r="N20" s="189">
        <f t="shared" si="6"/>
        <v>643</v>
      </c>
      <c r="O20" s="189">
        <f t="shared" si="6"/>
        <v>776</v>
      </c>
      <c r="P20" s="189">
        <f t="shared" si="6"/>
        <v>734</v>
      </c>
      <c r="Q20" s="189">
        <f t="shared" si="6"/>
        <v>626</v>
      </c>
      <c r="R20" s="189">
        <f t="shared" si="6"/>
        <v>646</v>
      </c>
      <c r="S20" s="189">
        <f t="shared" si="6"/>
        <v>857</v>
      </c>
      <c r="T20" s="189">
        <f t="shared" si="6"/>
        <v>864</v>
      </c>
      <c r="U20" s="189">
        <f t="shared" si="6"/>
        <v>776</v>
      </c>
      <c r="V20" s="189">
        <f t="shared" si="6"/>
        <v>811</v>
      </c>
      <c r="W20" s="189">
        <f t="shared" si="6"/>
        <v>880</v>
      </c>
      <c r="X20" s="189">
        <f t="shared" si="6"/>
        <v>888</v>
      </c>
      <c r="Y20" s="189">
        <f t="shared" si="6"/>
        <v>924</v>
      </c>
      <c r="Z20" s="189">
        <f t="shared" si="6"/>
        <v>953</v>
      </c>
      <c r="AA20" s="189">
        <f t="shared" si="6"/>
        <v>985</v>
      </c>
      <c r="AB20" s="189">
        <f t="shared" si="6"/>
        <v>1018</v>
      </c>
      <c r="AC20" s="189">
        <f t="shared" si="6"/>
        <v>1068</v>
      </c>
      <c r="AD20" s="189">
        <f t="shared" si="6"/>
        <v>1099</v>
      </c>
      <c r="AE20" s="189">
        <f t="shared" si="6"/>
        <v>1137</v>
      </c>
      <c r="AF20" s="189">
        <f t="shared" si="6"/>
        <v>1187</v>
      </c>
      <c r="AG20" s="189">
        <f t="shared" si="6"/>
        <v>1210</v>
      </c>
      <c r="AH20" s="189">
        <f t="shared" si="6"/>
        <v>1242</v>
      </c>
      <c r="AI20" s="189">
        <f t="shared" si="6"/>
        <v>1230</v>
      </c>
      <c r="AJ20" s="189">
        <f t="shared" si="6"/>
        <v>1273</v>
      </c>
      <c r="AK20" s="189">
        <f t="shared" si="6"/>
        <v>1330</v>
      </c>
      <c r="AL20" s="189">
        <f t="shared" si="6"/>
        <v>1328</v>
      </c>
      <c r="AM20" s="189">
        <f t="shared" si="6"/>
        <v>1368</v>
      </c>
      <c r="AN20" s="189">
        <f t="shared" si="6"/>
        <v>1420</v>
      </c>
      <c r="AO20" s="189">
        <f t="shared" si="6"/>
        <v>1468</v>
      </c>
      <c r="AP20" s="189">
        <f t="shared" si="6"/>
        <v>1490</v>
      </c>
      <c r="AQ20" s="189">
        <f t="shared" si="6"/>
        <v>1520</v>
      </c>
      <c r="AR20" s="189">
        <f t="shared" si="6"/>
        <v>1579</v>
      </c>
      <c r="AS20" s="189">
        <f t="shared" si="6"/>
        <v>1579</v>
      </c>
      <c r="AT20" s="189">
        <f t="shared" si="6"/>
        <v>1596</v>
      </c>
      <c r="AU20" s="189">
        <f t="shared" si="6"/>
        <v>1570</v>
      </c>
      <c r="AV20" s="189">
        <f t="shared" si="6"/>
        <v>1624</v>
      </c>
      <c r="AW20" s="189">
        <f t="shared" ref="AW20:BB20" si="7">SUM(AW21:AW29)</f>
        <v>1708</v>
      </c>
      <c r="AX20" s="189">
        <f t="shared" si="7"/>
        <v>1815</v>
      </c>
      <c r="AY20" s="189">
        <f t="shared" si="7"/>
        <v>1873</v>
      </c>
      <c r="AZ20" s="189">
        <f t="shared" si="7"/>
        <v>1884</v>
      </c>
      <c r="BA20" s="189">
        <f t="shared" si="7"/>
        <v>1756</v>
      </c>
      <c r="BB20" s="189">
        <f t="shared" si="7"/>
        <v>1831</v>
      </c>
      <c r="BC20" s="189">
        <f>SUM(BC21:BC30)</f>
        <v>2033</v>
      </c>
      <c r="BD20" s="189">
        <f>SUM(BD21:BD30)</f>
        <v>2112</v>
      </c>
      <c r="BE20" s="189">
        <f t="shared" si="6"/>
        <v>1937</v>
      </c>
      <c r="BF20" s="189">
        <f t="shared" si="6"/>
        <v>1903</v>
      </c>
      <c r="BG20" s="189">
        <f t="shared" ref="BG20:BH20" si="8">SUM(BG21:BG29)</f>
        <v>1941</v>
      </c>
      <c r="BH20" s="189">
        <f t="shared" si="8"/>
        <v>1977</v>
      </c>
      <c r="BI20" s="189">
        <f>SUM(BI21:BI30)</f>
        <v>2309</v>
      </c>
      <c r="BJ20" s="189">
        <f>SUM(BJ21:BJ30)</f>
        <v>2181</v>
      </c>
    </row>
    <row r="21" spans="2:62" s="6" customFormat="1" ht="18.75" customHeight="1" x14ac:dyDescent="0.25">
      <c r="B21" s="353" t="s">
        <v>800</v>
      </c>
      <c r="C21" s="1060">
        <v>135</v>
      </c>
      <c r="D21" s="1061">
        <v>151</v>
      </c>
      <c r="E21" s="368">
        <v>151</v>
      </c>
      <c r="F21" s="366">
        <v>176</v>
      </c>
      <c r="G21" s="1060">
        <v>175</v>
      </c>
      <c r="H21" s="1061">
        <v>175</v>
      </c>
      <c r="I21" s="368">
        <v>201</v>
      </c>
      <c r="J21" s="366">
        <v>206</v>
      </c>
      <c r="K21" s="1060">
        <v>202</v>
      </c>
      <c r="L21" s="1061">
        <v>195</v>
      </c>
      <c r="M21" s="368">
        <v>208</v>
      </c>
      <c r="N21" s="366">
        <v>211</v>
      </c>
      <c r="O21" s="1060">
        <v>223</v>
      </c>
      <c r="P21" s="1061">
        <v>201</v>
      </c>
      <c r="Q21" s="368">
        <v>186</v>
      </c>
      <c r="R21" s="366">
        <v>181</v>
      </c>
      <c r="S21" s="1060">
        <v>194</v>
      </c>
      <c r="T21" s="1061">
        <v>195</v>
      </c>
      <c r="U21" s="368">
        <v>197</v>
      </c>
      <c r="V21" s="366">
        <v>204</v>
      </c>
      <c r="W21" s="1060">
        <v>229</v>
      </c>
      <c r="X21" s="1061">
        <v>240</v>
      </c>
      <c r="Y21" s="368">
        <v>251</v>
      </c>
      <c r="Z21" s="366">
        <v>244</v>
      </c>
      <c r="AA21" s="1060">
        <v>253</v>
      </c>
      <c r="AB21" s="1061">
        <v>266</v>
      </c>
      <c r="AC21" s="1062">
        <v>283</v>
      </c>
      <c r="AD21" s="1063">
        <v>286</v>
      </c>
      <c r="AE21" s="1064">
        <v>298</v>
      </c>
      <c r="AF21" s="1005">
        <v>315</v>
      </c>
      <c r="AG21" s="368">
        <v>315</v>
      </c>
      <c r="AH21" s="366">
        <v>315</v>
      </c>
      <c r="AI21" s="1060">
        <v>314</v>
      </c>
      <c r="AJ21" s="369">
        <v>314</v>
      </c>
      <c r="AK21" s="368">
        <v>319</v>
      </c>
      <c r="AL21" s="1065">
        <v>325</v>
      </c>
      <c r="AM21" s="1060">
        <v>329</v>
      </c>
      <c r="AN21" s="369">
        <v>332</v>
      </c>
      <c r="AO21" s="368">
        <v>334</v>
      </c>
      <c r="AP21" s="1065">
        <v>327</v>
      </c>
      <c r="AQ21" s="1060">
        <v>335</v>
      </c>
      <c r="AR21" s="369">
        <v>344</v>
      </c>
      <c r="AS21" s="368">
        <v>349</v>
      </c>
      <c r="AT21" s="1065">
        <v>306</v>
      </c>
      <c r="AU21" s="1060">
        <v>300</v>
      </c>
      <c r="AV21" s="369">
        <v>283</v>
      </c>
      <c r="AW21" s="368">
        <v>291</v>
      </c>
      <c r="AX21" s="1065">
        <v>298</v>
      </c>
      <c r="AY21" s="1060">
        <v>308</v>
      </c>
      <c r="AZ21" s="369">
        <v>303</v>
      </c>
      <c r="BA21" s="1060">
        <v>279</v>
      </c>
      <c r="BB21" s="369">
        <v>268</v>
      </c>
      <c r="BC21" s="1060">
        <v>275</v>
      </c>
      <c r="BD21" s="369">
        <v>292</v>
      </c>
      <c r="BE21" s="1060">
        <v>259</v>
      </c>
      <c r="BF21" s="369">
        <v>240</v>
      </c>
      <c r="BG21" s="1060">
        <v>269</v>
      </c>
      <c r="BH21" s="369">
        <v>264</v>
      </c>
      <c r="BI21" s="1060">
        <v>281</v>
      </c>
      <c r="BJ21" s="369">
        <v>239</v>
      </c>
    </row>
    <row r="22" spans="2:62" s="6" customFormat="1" ht="18.75" customHeight="1" x14ac:dyDescent="0.25">
      <c r="B22" s="303" t="s">
        <v>412</v>
      </c>
      <c r="C22" s="1067">
        <v>140</v>
      </c>
      <c r="D22" s="1068">
        <v>149</v>
      </c>
      <c r="E22" s="373">
        <v>153</v>
      </c>
      <c r="F22" s="372">
        <v>163</v>
      </c>
      <c r="G22" s="1067">
        <v>185</v>
      </c>
      <c r="H22" s="1068">
        <v>186</v>
      </c>
      <c r="I22" s="373">
        <v>234</v>
      </c>
      <c r="J22" s="372">
        <v>237</v>
      </c>
      <c r="K22" s="1067">
        <v>228</v>
      </c>
      <c r="L22" s="1068">
        <v>243</v>
      </c>
      <c r="M22" s="373">
        <v>241</v>
      </c>
      <c r="N22" s="372">
        <v>240</v>
      </c>
      <c r="O22" s="1067">
        <v>246</v>
      </c>
      <c r="P22" s="1068">
        <v>233</v>
      </c>
      <c r="Q22" s="373">
        <v>236</v>
      </c>
      <c r="R22" s="372">
        <v>247</v>
      </c>
      <c r="S22" s="1067">
        <v>268</v>
      </c>
      <c r="T22" s="1068">
        <v>271</v>
      </c>
      <c r="U22" s="373">
        <v>273</v>
      </c>
      <c r="V22" s="372">
        <v>288</v>
      </c>
      <c r="W22" s="1067">
        <v>311</v>
      </c>
      <c r="X22" s="1068">
        <v>329</v>
      </c>
      <c r="Y22" s="373">
        <v>349</v>
      </c>
      <c r="Z22" s="372">
        <v>356</v>
      </c>
      <c r="AA22" s="1067">
        <v>372</v>
      </c>
      <c r="AB22" s="1068">
        <v>378</v>
      </c>
      <c r="AC22" s="1069">
        <v>407</v>
      </c>
      <c r="AD22" s="1070">
        <v>416</v>
      </c>
      <c r="AE22" s="1071">
        <v>424</v>
      </c>
      <c r="AF22" s="1072">
        <v>458</v>
      </c>
      <c r="AG22" s="373">
        <v>464</v>
      </c>
      <c r="AH22" s="372">
        <v>491</v>
      </c>
      <c r="AI22" s="1067">
        <v>478</v>
      </c>
      <c r="AJ22" s="374">
        <v>515</v>
      </c>
      <c r="AK22" s="373">
        <v>542</v>
      </c>
      <c r="AL22" s="1073">
        <v>524</v>
      </c>
      <c r="AM22" s="1067">
        <v>527</v>
      </c>
      <c r="AN22" s="374">
        <v>520</v>
      </c>
      <c r="AO22" s="373">
        <v>537</v>
      </c>
      <c r="AP22" s="1073">
        <v>537</v>
      </c>
      <c r="AQ22" s="1067">
        <v>541</v>
      </c>
      <c r="AR22" s="374">
        <v>545</v>
      </c>
      <c r="AS22" s="373">
        <v>499</v>
      </c>
      <c r="AT22" s="1073">
        <v>508</v>
      </c>
      <c r="AU22" s="1067">
        <v>471</v>
      </c>
      <c r="AV22" s="374">
        <v>465</v>
      </c>
      <c r="AW22" s="373">
        <v>450</v>
      </c>
      <c r="AX22" s="1073">
        <v>481</v>
      </c>
      <c r="AY22" s="1067">
        <v>453</v>
      </c>
      <c r="AZ22" s="374">
        <v>439</v>
      </c>
      <c r="BA22" s="1067">
        <v>408</v>
      </c>
      <c r="BB22" s="374">
        <v>390</v>
      </c>
      <c r="BC22" s="1067">
        <v>366</v>
      </c>
      <c r="BD22" s="374">
        <v>350</v>
      </c>
      <c r="BE22" s="1067">
        <v>308</v>
      </c>
      <c r="BF22" s="374">
        <v>279</v>
      </c>
      <c r="BG22" s="1067">
        <v>283</v>
      </c>
      <c r="BH22" s="374">
        <v>266</v>
      </c>
      <c r="BI22" s="1067">
        <v>275</v>
      </c>
      <c r="BJ22" s="374">
        <v>237</v>
      </c>
    </row>
    <row r="23" spans="2:62" s="6" customFormat="1" ht="18.75" customHeight="1" x14ac:dyDescent="0.25">
      <c r="B23" s="303" t="s">
        <v>801</v>
      </c>
      <c r="C23" s="1067"/>
      <c r="D23" s="1068"/>
      <c r="E23" s="373"/>
      <c r="F23" s="372"/>
      <c r="G23" s="1067"/>
      <c r="H23" s="1068"/>
      <c r="I23" s="373"/>
      <c r="J23" s="372"/>
      <c r="K23" s="1067">
        <v>37</v>
      </c>
      <c r="L23" s="1068">
        <v>65</v>
      </c>
      <c r="M23" s="373">
        <v>52</v>
      </c>
      <c r="N23" s="372">
        <v>47</v>
      </c>
      <c r="O23" s="1067">
        <v>148</v>
      </c>
      <c r="P23" s="1068">
        <v>162</v>
      </c>
      <c r="Q23" s="373">
        <v>174</v>
      </c>
      <c r="R23" s="372">
        <v>195</v>
      </c>
      <c r="S23" s="1067">
        <v>211</v>
      </c>
      <c r="T23" s="1068">
        <v>235</v>
      </c>
      <c r="U23" s="373">
        <v>260</v>
      </c>
      <c r="V23" s="372">
        <v>273</v>
      </c>
      <c r="W23" s="1067">
        <v>295</v>
      </c>
      <c r="X23" s="1068">
        <v>319</v>
      </c>
      <c r="Y23" s="373">
        <v>324</v>
      </c>
      <c r="Z23" s="372">
        <v>351</v>
      </c>
      <c r="AA23" s="1067">
        <v>354</v>
      </c>
      <c r="AB23" s="1068">
        <v>370</v>
      </c>
      <c r="AC23" s="1069">
        <v>375</v>
      </c>
      <c r="AD23" s="1070">
        <v>397</v>
      </c>
      <c r="AE23" s="1071">
        <v>415</v>
      </c>
      <c r="AF23" s="1072">
        <v>414</v>
      </c>
      <c r="AG23" s="373">
        <v>431</v>
      </c>
      <c r="AH23" s="372">
        <v>436</v>
      </c>
      <c r="AI23" s="1067">
        <v>438</v>
      </c>
      <c r="AJ23" s="374">
        <v>444</v>
      </c>
      <c r="AK23" s="373">
        <v>469</v>
      </c>
      <c r="AL23" s="1073">
        <v>479</v>
      </c>
      <c r="AM23" s="1067">
        <v>484</v>
      </c>
      <c r="AN23" s="374">
        <v>505</v>
      </c>
      <c r="AO23" s="373">
        <v>469</v>
      </c>
      <c r="AP23" s="1073">
        <v>451</v>
      </c>
      <c r="AQ23" s="1067">
        <v>450</v>
      </c>
      <c r="AR23" s="374">
        <v>459</v>
      </c>
      <c r="AS23" s="373">
        <v>458</v>
      </c>
      <c r="AT23" s="1073">
        <v>447</v>
      </c>
      <c r="AU23" s="1067">
        <v>431</v>
      </c>
      <c r="AV23" s="374">
        <v>425</v>
      </c>
      <c r="AW23" s="373">
        <v>435</v>
      </c>
      <c r="AX23" s="1073">
        <v>422</v>
      </c>
      <c r="AY23" s="1067">
        <v>416</v>
      </c>
      <c r="AZ23" s="374">
        <v>425</v>
      </c>
      <c r="BA23" s="1067">
        <v>413</v>
      </c>
      <c r="BB23" s="374">
        <v>410</v>
      </c>
      <c r="BC23" s="1067">
        <v>393</v>
      </c>
      <c r="BD23" s="374">
        <v>380</v>
      </c>
      <c r="BE23" s="1067">
        <v>372</v>
      </c>
      <c r="BF23" s="374">
        <v>368</v>
      </c>
      <c r="BG23" s="1067">
        <v>342</v>
      </c>
      <c r="BH23" s="374">
        <v>344</v>
      </c>
      <c r="BI23" s="1067">
        <v>362</v>
      </c>
      <c r="BJ23" s="374">
        <v>357</v>
      </c>
    </row>
    <row r="24" spans="2:62" s="6" customFormat="1" ht="18.75" customHeight="1" x14ac:dyDescent="0.25">
      <c r="B24" s="303" t="s">
        <v>802</v>
      </c>
      <c r="C24" s="1067"/>
      <c r="D24" s="1068"/>
      <c r="E24" s="373"/>
      <c r="F24" s="372"/>
      <c r="G24" s="1067"/>
      <c r="H24" s="1068"/>
      <c r="I24" s="373"/>
      <c r="J24" s="372"/>
      <c r="K24" s="1067"/>
      <c r="L24" s="1068"/>
      <c r="M24" s="373"/>
      <c r="N24" s="372"/>
      <c r="O24" s="1067"/>
      <c r="P24" s="1068"/>
      <c r="Q24" s="373"/>
      <c r="R24" s="372"/>
      <c r="S24" s="1067"/>
      <c r="T24" s="1068"/>
      <c r="U24" s="373"/>
      <c r="V24" s="372"/>
      <c r="W24" s="1067"/>
      <c r="X24" s="1068"/>
      <c r="Y24" s="373"/>
      <c r="Z24" s="372"/>
      <c r="AA24" s="1067"/>
      <c r="AB24" s="1068"/>
      <c r="AC24" s="1069"/>
      <c r="AD24" s="1070"/>
      <c r="AE24" s="1071"/>
      <c r="AF24" s="1072"/>
      <c r="AG24" s="373"/>
      <c r="AH24" s="372"/>
      <c r="AI24" s="1067"/>
      <c r="AJ24" s="374"/>
      <c r="AK24" s="373"/>
      <c r="AL24" s="1073"/>
      <c r="AM24" s="1067"/>
      <c r="AN24" s="374"/>
      <c r="AO24" s="373"/>
      <c r="AP24" s="1073"/>
      <c r="AQ24" s="1067"/>
      <c r="AR24" s="374"/>
      <c r="AS24" s="373"/>
      <c r="AT24" s="1073"/>
      <c r="AU24" s="1067"/>
      <c r="AV24" s="374">
        <v>35</v>
      </c>
      <c r="AW24" s="373">
        <v>70</v>
      </c>
      <c r="AX24" s="1073">
        <v>101</v>
      </c>
      <c r="AY24" s="1067">
        <v>136</v>
      </c>
      <c r="AZ24" s="374">
        <v>168</v>
      </c>
      <c r="BA24" s="1067">
        <v>196</v>
      </c>
      <c r="BB24" s="374">
        <v>231</v>
      </c>
      <c r="BC24" s="1067">
        <v>263</v>
      </c>
      <c r="BD24" s="374">
        <v>304</v>
      </c>
      <c r="BE24" s="1067">
        <v>333</v>
      </c>
      <c r="BF24" s="374">
        <v>352</v>
      </c>
      <c r="BG24" s="1067">
        <v>364</v>
      </c>
      <c r="BH24" s="374">
        <v>383</v>
      </c>
      <c r="BI24" s="1067">
        <v>391</v>
      </c>
      <c r="BJ24" s="374">
        <v>368</v>
      </c>
    </row>
    <row r="25" spans="2:62" s="6" customFormat="1" ht="18.75" customHeight="1" x14ac:dyDescent="0.25">
      <c r="B25" s="303" t="s">
        <v>803</v>
      </c>
      <c r="C25" s="1067"/>
      <c r="D25" s="1068"/>
      <c r="E25" s="373"/>
      <c r="F25" s="372"/>
      <c r="G25" s="1067"/>
      <c r="H25" s="1068"/>
      <c r="I25" s="373"/>
      <c r="J25" s="372"/>
      <c r="K25" s="1067"/>
      <c r="L25" s="1068"/>
      <c r="M25" s="373"/>
      <c r="N25" s="372"/>
      <c r="O25" s="1067"/>
      <c r="P25" s="1068"/>
      <c r="Q25" s="373"/>
      <c r="R25" s="372"/>
      <c r="S25" s="1067"/>
      <c r="T25" s="1068"/>
      <c r="U25" s="373"/>
      <c r="V25" s="372"/>
      <c r="W25" s="1067"/>
      <c r="X25" s="1068"/>
      <c r="Y25" s="373"/>
      <c r="Z25" s="372"/>
      <c r="AA25" s="1067"/>
      <c r="AB25" s="1068"/>
      <c r="AC25" s="1069"/>
      <c r="AD25" s="1070"/>
      <c r="AE25" s="1071"/>
      <c r="AF25" s="1072"/>
      <c r="AG25" s="373"/>
      <c r="AH25" s="372"/>
      <c r="AI25" s="1067"/>
      <c r="AJ25" s="374"/>
      <c r="AK25" s="373"/>
      <c r="AL25" s="1073"/>
      <c r="AM25" s="1067"/>
      <c r="AN25" s="374"/>
      <c r="AO25" s="373"/>
      <c r="AP25" s="1073"/>
      <c r="AQ25" s="1067"/>
      <c r="AR25" s="374"/>
      <c r="AS25" s="373"/>
      <c r="AT25" s="1073">
        <v>42</v>
      </c>
      <c r="AU25" s="1067">
        <v>76</v>
      </c>
      <c r="AV25" s="374">
        <v>98</v>
      </c>
      <c r="AW25" s="373">
        <v>136</v>
      </c>
      <c r="AX25" s="1073">
        <v>164</v>
      </c>
      <c r="AY25" s="1067">
        <v>190</v>
      </c>
      <c r="AZ25" s="374">
        <v>220</v>
      </c>
      <c r="BA25" s="1067">
        <v>250</v>
      </c>
      <c r="BB25" s="374">
        <v>276</v>
      </c>
      <c r="BC25" s="1067">
        <v>297</v>
      </c>
      <c r="BD25" s="374">
        <v>318</v>
      </c>
      <c r="BE25" s="1067">
        <v>328</v>
      </c>
      <c r="BF25" s="374">
        <v>337</v>
      </c>
      <c r="BG25" s="1067">
        <v>351</v>
      </c>
      <c r="BH25" s="374">
        <v>370</v>
      </c>
      <c r="BI25" s="1067">
        <v>371</v>
      </c>
      <c r="BJ25" s="374">
        <v>366</v>
      </c>
    </row>
    <row r="26" spans="2:62" s="6" customFormat="1" ht="18.75" customHeight="1" x14ac:dyDescent="0.25">
      <c r="B26" s="303" t="s">
        <v>804</v>
      </c>
      <c r="C26" s="1067"/>
      <c r="D26" s="1068"/>
      <c r="E26" s="373"/>
      <c r="F26" s="372"/>
      <c r="G26" s="1067"/>
      <c r="H26" s="1068"/>
      <c r="I26" s="373"/>
      <c r="J26" s="372"/>
      <c r="K26" s="1067"/>
      <c r="L26" s="1068"/>
      <c r="M26" s="373"/>
      <c r="N26" s="372"/>
      <c r="O26" s="1067"/>
      <c r="P26" s="1068"/>
      <c r="Q26" s="373"/>
      <c r="R26" s="372"/>
      <c r="S26" s="1067"/>
      <c r="T26" s="1068"/>
      <c r="U26" s="373"/>
      <c r="V26" s="372"/>
      <c r="W26" s="1067"/>
      <c r="X26" s="1068"/>
      <c r="Y26" s="373"/>
      <c r="Z26" s="372"/>
      <c r="AA26" s="1067"/>
      <c r="AB26" s="1068"/>
      <c r="AC26" s="1069"/>
      <c r="AD26" s="1070"/>
      <c r="AE26" s="1071"/>
      <c r="AF26" s="1072"/>
      <c r="AG26" s="373"/>
      <c r="AH26" s="372"/>
      <c r="AI26" s="1067"/>
      <c r="AJ26" s="374"/>
      <c r="AK26" s="373"/>
      <c r="AL26" s="1073"/>
      <c r="AM26" s="1067"/>
      <c r="AN26" s="374"/>
      <c r="AO26" s="373">
        <v>35</v>
      </c>
      <c r="AP26" s="1073">
        <v>57</v>
      </c>
      <c r="AQ26" s="1067">
        <v>66</v>
      </c>
      <c r="AR26" s="374">
        <v>75</v>
      </c>
      <c r="AS26" s="373">
        <v>92</v>
      </c>
      <c r="AT26" s="1073">
        <v>105</v>
      </c>
      <c r="AU26" s="1067">
        <v>105</v>
      </c>
      <c r="AV26" s="374">
        <v>114</v>
      </c>
      <c r="AW26" s="373">
        <v>131</v>
      </c>
      <c r="AX26" s="1073">
        <v>155</v>
      </c>
      <c r="AY26" s="1067">
        <v>171</v>
      </c>
      <c r="AZ26" s="374">
        <v>173</v>
      </c>
      <c r="BA26" s="1067">
        <v>39</v>
      </c>
      <c r="BB26" s="374">
        <v>77</v>
      </c>
      <c r="BC26" s="1067">
        <v>171</v>
      </c>
      <c r="BD26" s="374">
        <v>164</v>
      </c>
      <c r="BE26" s="1067">
        <v>165</v>
      </c>
      <c r="BF26" s="374">
        <v>164</v>
      </c>
      <c r="BG26" s="1067">
        <v>162</v>
      </c>
      <c r="BH26" s="374">
        <v>157</v>
      </c>
      <c r="BI26" s="1067">
        <v>165</v>
      </c>
      <c r="BJ26" s="374">
        <v>170</v>
      </c>
    </row>
    <row r="27" spans="2:62" s="6" customFormat="1" ht="18.75" customHeight="1" x14ac:dyDescent="0.25">
      <c r="B27" s="303" t="s">
        <v>420</v>
      </c>
      <c r="C27" s="1067"/>
      <c r="D27" s="1068"/>
      <c r="E27" s="373"/>
      <c r="F27" s="372"/>
      <c r="G27" s="1067"/>
      <c r="H27" s="1068"/>
      <c r="I27" s="373"/>
      <c r="J27" s="372"/>
      <c r="K27" s="1067"/>
      <c r="L27" s="1068"/>
      <c r="M27" s="373"/>
      <c r="N27" s="372"/>
      <c r="O27" s="1067"/>
      <c r="P27" s="1068"/>
      <c r="Q27" s="373"/>
      <c r="R27" s="372"/>
      <c r="S27" s="1067"/>
      <c r="T27" s="1068"/>
      <c r="U27" s="373"/>
      <c r="V27" s="372"/>
      <c r="W27" s="1067"/>
      <c r="X27" s="1068"/>
      <c r="Y27" s="373"/>
      <c r="Z27" s="372"/>
      <c r="AA27" s="1067"/>
      <c r="AB27" s="1068"/>
      <c r="AC27" s="1069"/>
      <c r="AD27" s="1070"/>
      <c r="AE27" s="1071"/>
      <c r="AF27" s="1072"/>
      <c r="AG27" s="373"/>
      <c r="AH27" s="372"/>
      <c r="AI27" s="1067"/>
      <c r="AJ27" s="374"/>
      <c r="AK27" s="373"/>
      <c r="AL27" s="1073"/>
      <c r="AM27" s="1067">
        <v>28</v>
      </c>
      <c r="AN27" s="374">
        <v>63</v>
      </c>
      <c r="AO27" s="373">
        <v>93</v>
      </c>
      <c r="AP27" s="1073">
        <v>118</v>
      </c>
      <c r="AQ27" s="1067">
        <v>128</v>
      </c>
      <c r="AR27" s="374">
        <v>156</v>
      </c>
      <c r="AS27" s="373">
        <v>181</v>
      </c>
      <c r="AT27" s="1073">
        <v>188</v>
      </c>
      <c r="AU27" s="1067">
        <v>187</v>
      </c>
      <c r="AV27" s="374">
        <v>204</v>
      </c>
      <c r="AW27" s="373">
        <v>195</v>
      </c>
      <c r="AX27" s="1073">
        <v>194</v>
      </c>
      <c r="AY27" s="1067">
        <v>199</v>
      </c>
      <c r="AZ27" s="374">
        <v>156</v>
      </c>
      <c r="BA27" s="1067">
        <v>171</v>
      </c>
      <c r="BB27" s="374">
        <v>179</v>
      </c>
      <c r="BC27" s="1067">
        <v>155</v>
      </c>
      <c r="BD27" s="374">
        <v>164</v>
      </c>
      <c r="BE27" s="1067">
        <v>172</v>
      </c>
      <c r="BF27" s="374">
        <v>163</v>
      </c>
      <c r="BG27" s="1067">
        <v>170</v>
      </c>
      <c r="BH27" s="374">
        <v>193</v>
      </c>
      <c r="BI27" s="1067">
        <v>199</v>
      </c>
      <c r="BJ27" s="374">
        <v>169</v>
      </c>
    </row>
    <row r="28" spans="2:62" s="6" customFormat="1" ht="18.75" customHeight="1" x14ac:dyDescent="0.25">
      <c r="B28" s="303" t="s">
        <v>805</v>
      </c>
      <c r="C28" s="1067">
        <v>167</v>
      </c>
      <c r="D28" s="1068">
        <v>133</v>
      </c>
      <c r="E28" s="373">
        <v>127</v>
      </c>
      <c r="F28" s="372">
        <v>110</v>
      </c>
      <c r="G28" s="1067">
        <v>82</v>
      </c>
      <c r="H28" s="1068">
        <v>79</v>
      </c>
      <c r="I28" s="373">
        <v>35</v>
      </c>
      <c r="J28" s="372">
        <v>35</v>
      </c>
      <c r="K28" s="1067">
        <v>70</v>
      </c>
      <c r="L28" s="1068">
        <v>35</v>
      </c>
      <c r="M28" s="373">
        <v>119</v>
      </c>
      <c r="N28" s="372">
        <v>52</v>
      </c>
      <c r="O28" s="1067">
        <v>24</v>
      </c>
      <c r="P28" s="1068">
        <v>23</v>
      </c>
      <c r="Q28" s="373"/>
      <c r="R28" s="372"/>
      <c r="S28" s="1067"/>
      <c r="T28" s="1068"/>
      <c r="U28" s="373"/>
      <c r="V28" s="372"/>
      <c r="W28" s="1067"/>
      <c r="X28" s="1068"/>
      <c r="Y28" s="373"/>
      <c r="Z28" s="372"/>
      <c r="AA28" s="1067"/>
      <c r="AB28" s="1068"/>
      <c r="AC28" s="1069"/>
      <c r="AD28" s="1070"/>
      <c r="AE28" s="1071"/>
      <c r="AF28" s="1072"/>
      <c r="AG28" s="373"/>
      <c r="AH28" s="372"/>
      <c r="AI28" s="1067"/>
      <c r="AJ28" s="374"/>
      <c r="AK28" s="373"/>
      <c r="AL28" s="1073"/>
      <c r="AM28" s="1067"/>
      <c r="AN28" s="374"/>
      <c r="AO28" s="373"/>
      <c r="AP28" s="1073"/>
      <c r="AQ28" s="1067"/>
      <c r="AR28" s="374"/>
      <c r="AS28" s="373"/>
      <c r="AT28" s="1073"/>
      <c r="AU28" s="1067"/>
      <c r="AV28" s="374"/>
      <c r="AW28" s="373"/>
      <c r="AX28" s="1073"/>
      <c r="AY28" s="1067"/>
      <c r="AZ28" s="374"/>
      <c r="BA28" s="1067"/>
      <c r="BB28" s="374"/>
      <c r="BC28" s="1067"/>
      <c r="BD28" s="374"/>
      <c r="BE28" s="1067"/>
      <c r="BF28" s="374"/>
      <c r="BG28" s="1067"/>
      <c r="BH28" s="374"/>
      <c r="BI28" s="1067"/>
      <c r="BJ28" s="374"/>
    </row>
    <row r="29" spans="2:62" s="6" customFormat="1" ht="18.75" customHeight="1" x14ac:dyDescent="0.25">
      <c r="B29" s="1288" t="s">
        <v>806</v>
      </c>
      <c r="C29" s="1289"/>
      <c r="D29" s="1290"/>
      <c r="E29" s="1091"/>
      <c r="F29" s="1291"/>
      <c r="G29" s="1289"/>
      <c r="H29" s="1290"/>
      <c r="I29" s="1091"/>
      <c r="J29" s="1291"/>
      <c r="K29" s="1289"/>
      <c r="L29" s="1290">
        <v>69</v>
      </c>
      <c r="M29" s="1091">
        <v>97</v>
      </c>
      <c r="N29" s="1291">
        <v>93</v>
      </c>
      <c r="O29" s="1289">
        <v>135</v>
      </c>
      <c r="P29" s="1290">
        <v>115</v>
      </c>
      <c r="Q29" s="1091">
        <v>30</v>
      </c>
      <c r="R29" s="1291">
        <v>23</v>
      </c>
      <c r="S29" s="1289">
        <v>184</v>
      </c>
      <c r="T29" s="1290">
        <v>163</v>
      </c>
      <c r="U29" s="1091">
        <v>46</v>
      </c>
      <c r="V29" s="1291">
        <v>46</v>
      </c>
      <c r="W29" s="1289">
        <v>45</v>
      </c>
      <c r="X29" s="1290"/>
      <c r="Y29" s="1091"/>
      <c r="Z29" s="1291">
        <v>2</v>
      </c>
      <c r="AA29" s="1289">
        <v>6</v>
      </c>
      <c r="AB29" s="1290">
        <v>4</v>
      </c>
      <c r="AC29" s="1292">
        <v>3</v>
      </c>
      <c r="AD29" s="1293"/>
      <c r="AE29" s="1294"/>
      <c r="AF29" s="1272"/>
      <c r="AG29" s="1091"/>
      <c r="AH29" s="1291"/>
      <c r="AI29" s="1289"/>
      <c r="AJ29" s="1295"/>
      <c r="AK29" s="1091"/>
      <c r="AL29" s="1092"/>
      <c r="AM29" s="1289"/>
      <c r="AN29" s="1295"/>
      <c r="AO29" s="1091"/>
      <c r="AP29" s="1092"/>
      <c r="AQ29" s="1289"/>
      <c r="AR29" s="1295"/>
      <c r="AS29" s="1091"/>
      <c r="AT29" s="1092"/>
      <c r="AU29" s="1289"/>
      <c r="AV29" s="1295"/>
      <c r="AW29" s="1091"/>
      <c r="AX29" s="1092"/>
      <c r="AY29" s="1289"/>
      <c r="AZ29" s="1295"/>
      <c r="BA29" s="1289"/>
      <c r="BB29" s="1295"/>
      <c r="BC29" s="1289"/>
      <c r="BD29" s="1295"/>
      <c r="BE29" s="1289"/>
      <c r="BF29" s="1295"/>
      <c r="BG29" s="1289"/>
      <c r="BH29" s="1295"/>
      <c r="BI29" s="1289"/>
      <c r="BJ29" s="1295"/>
    </row>
    <row r="30" spans="2:62" s="6" customFormat="1" ht="18.75" customHeight="1" thickBot="1" x14ac:dyDescent="0.3">
      <c r="B30" s="1296" t="s">
        <v>2521</v>
      </c>
      <c r="C30" s="379"/>
      <c r="D30" s="379"/>
      <c r="E30" s="379"/>
      <c r="F30" s="379"/>
      <c r="G30" s="379"/>
      <c r="H30" s="379"/>
      <c r="I30" s="379"/>
      <c r="J30" s="379"/>
      <c r="K30" s="379"/>
      <c r="L30" s="379"/>
      <c r="M30" s="379"/>
      <c r="N30" s="379"/>
      <c r="O30" s="379"/>
      <c r="P30" s="379"/>
      <c r="Q30" s="379"/>
      <c r="R30" s="379"/>
      <c r="S30" s="379"/>
      <c r="T30" s="379"/>
      <c r="U30" s="379"/>
      <c r="V30" s="379"/>
      <c r="W30" s="379"/>
      <c r="X30" s="379"/>
      <c r="Y30" s="379"/>
      <c r="Z30" s="379"/>
      <c r="AA30" s="379"/>
      <c r="AB30" s="379"/>
      <c r="AC30" s="379"/>
      <c r="AD30" s="379"/>
      <c r="AE30" s="379"/>
      <c r="AF30" s="379"/>
      <c r="AG30" s="379"/>
      <c r="AH30" s="379"/>
      <c r="AI30" s="379"/>
      <c r="AJ30" s="379"/>
      <c r="AK30" s="379"/>
      <c r="AL30" s="379"/>
      <c r="AM30" s="379"/>
      <c r="AN30" s="379"/>
      <c r="AO30" s="379"/>
      <c r="AP30" s="379"/>
      <c r="AQ30" s="379"/>
      <c r="AR30" s="379"/>
      <c r="AS30" s="379"/>
      <c r="AT30" s="379"/>
      <c r="AU30" s="379"/>
      <c r="AV30" s="379"/>
      <c r="AW30" s="379"/>
      <c r="AX30" s="379"/>
      <c r="AY30" s="379"/>
      <c r="AZ30" s="379"/>
      <c r="BA30" s="379"/>
      <c r="BB30" s="379"/>
      <c r="BC30" s="379">
        <v>113</v>
      </c>
      <c r="BD30" s="1081">
        <v>140</v>
      </c>
      <c r="BE30" s="379">
        <v>169</v>
      </c>
      <c r="BF30" s="379">
        <v>183</v>
      </c>
      <c r="BG30" s="379">
        <v>204</v>
      </c>
      <c r="BH30" s="379">
        <v>236</v>
      </c>
      <c r="BI30" s="379">
        <v>265</v>
      </c>
      <c r="BJ30" s="1081">
        <v>275</v>
      </c>
    </row>
    <row r="31" spans="2:62" s="6" customFormat="1" ht="18.75" customHeight="1" thickBot="1" x14ac:dyDescent="0.3">
      <c r="B31" s="188" t="s">
        <v>575</v>
      </c>
      <c r="C31" s="189">
        <f t="shared" ref="C31:AV31" si="9">SUM(C32:C34)</f>
        <v>0</v>
      </c>
      <c r="D31" s="189">
        <f t="shared" si="9"/>
        <v>0</v>
      </c>
      <c r="E31" s="189">
        <f t="shared" si="9"/>
        <v>0</v>
      </c>
      <c r="F31" s="189">
        <f t="shared" si="9"/>
        <v>0</v>
      </c>
      <c r="G31" s="189">
        <f t="shared" si="9"/>
        <v>0</v>
      </c>
      <c r="H31" s="189">
        <f t="shared" si="9"/>
        <v>0</v>
      </c>
      <c r="I31" s="189">
        <f t="shared" si="9"/>
        <v>41</v>
      </c>
      <c r="J31" s="189">
        <f t="shared" si="9"/>
        <v>40</v>
      </c>
      <c r="K31" s="189">
        <f t="shared" si="9"/>
        <v>76</v>
      </c>
      <c r="L31" s="189">
        <f t="shared" si="9"/>
        <v>115</v>
      </c>
      <c r="M31" s="189">
        <f t="shared" si="9"/>
        <v>177</v>
      </c>
      <c r="N31" s="189">
        <f t="shared" si="9"/>
        <v>186</v>
      </c>
      <c r="O31" s="189">
        <f t="shared" si="9"/>
        <v>277</v>
      </c>
      <c r="P31" s="189">
        <f t="shared" si="9"/>
        <v>282</v>
      </c>
      <c r="Q31" s="189">
        <f t="shared" si="9"/>
        <v>344</v>
      </c>
      <c r="R31" s="189">
        <f t="shared" si="9"/>
        <v>422</v>
      </c>
      <c r="S31" s="189">
        <f t="shared" si="9"/>
        <v>407</v>
      </c>
      <c r="T31" s="189">
        <f t="shared" si="9"/>
        <v>422</v>
      </c>
      <c r="U31" s="189">
        <f t="shared" si="9"/>
        <v>513</v>
      </c>
      <c r="V31" s="189">
        <f t="shared" si="9"/>
        <v>514</v>
      </c>
      <c r="W31" s="189">
        <f t="shared" si="9"/>
        <v>590</v>
      </c>
      <c r="X31" s="189">
        <f t="shared" si="9"/>
        <v>545</v>
      </c>
      <c r="Y31" s="189">
        <f t="shared" si="9"/>
        <v>595</v>
      </c>
      <c r="Z31" s="189">
        <f t="shared" si="9"/>
        <v>573</v>
      </c>
      <c r="AA31" s="189">
        <f t="shared" si="9"/>
        <v>595</v>
      </c>
      <c r="AB31" s="189">
        <f t="shared" si="9"/>
        <v>566</v>
      </c>
      <c r="AC31" s="189">
        <f t="shared" si="9"/>
        <v>612</v>
      </c>
      <c r="AD31" s="189">
        <f t="shared" si="9"/>
        <v>609</v>
      </c>
      <c r="AE31" s="189">
        <f t="shared" si="9"/>
        <v>655</v>
      </c>
      <c r="AF31" s="189">
        <f t="shared" si="9"/>
        <v>635</v>
      </c>
      <c r="AG31" s="189">
        <f t="shared" si="9"/>
        <v>653</v>
      </c>
      <c r="AH31" s="189">
        <f t="shared" si="9"/>
        <v>612</v>
      </c>
      <c r="AI31" s="189">
        <f t="shared" si="9"/>
        <v>660</v>
      </c>
      <c r="AJ31" s="189">
        <f t="shared" si="9"/>
        <v>623</v>
      </c>
      <c r="AK31" s="189">
        <f t="shared" si="9"/>
        <v>651</v>
      </c>
      <c r="AL31" s="189">
        <f t="shared" si="9"/>
        <v>606</v>
      </c>
      <c r="AM31" s="189">
        <f t="shared" si="9"/>
        <v>631</v>
      </c>
      <c r="AN31" s="189">
        <f t="shared" si="9"/>
        <v>594</v>
      </c>
      <c r="AO31" s="189">
        <f t="shared" si="9"/>
        <v>599</v>
      </c>
      <c r="AP31" s="189">
        <f t="shared" si="9"/>
        <v>601</v>
      </c>
      <c r="AQ31" s="189">
        <f t="shared" si="9"/>
        <v>607</v>
      </c>
      <c r="AR31" s="189">
        <f t="shared" si="9"/>
        <v>605</v>
      </c>
      <c r="AS31" s="189">
        <f t="shared" si="9"/>
        <v>626</v>
      </c>
      <c r="AT31" s="189">
        <f t="shared" si="9"/>
        <v>613</v>
      </c>
      <c r="AU31" s="189">
        <f t="shared" si="9"/>
        <v>629</v>
      </c>
      <c r="AV31" s="189">
        <f t="shared" si="9"/>
        <v>630</v>
      </c>
      <c r="AW31" s="189">
        <f t="shared" ref="AW31:BD31" si="10">SUM(AW32:AW34)</f>
        <v>628</v>
      </c>
      <c r="AX31" s="189">
        <f t="shared" si="10"/>
        <v>626</v>
      </c>
      <c r="AY31" s="189">
        <f t="shared" si="10"/>
        <v>656</v>
      </c>
      <c r="AZ31" s="189">
        <f t="shared" si="10"/>
        <v>620</v>
      </c>
      <c r="BA31" s="189">
        <f t="shared" si="10"/>
        <v>631</v>
      </c>
      <c r="BB31" s="189">
        <f t="shared" si="10"/>
        <v>629</v>
      </c>
      <c r="BC31" s="189">
        <f t="shared" si="10"/>
        <v>636</v>
      </c>
      <c r="BD31" s="189">
        <f t="shared" si="10"/>
        <v>648</v>
      </c>
      <c r="BE31" s="189">
        <f>SUM(BE32:BE34)</f>
        <v>654</v>
      </c>
      <c r="BF31" s="189">
        <f>SUM(BF32:BF34)</f>
        <v>636</v>
      </c>
      <c r="BG31" s="189">
        <f>SUM(BG32:BG34)</f>
        <v>640</v>
      </c>
      <c r="BH31" s="189">
        <f>SUM(BH32:BH34)</f>
        <v>623</v>
      </c>
      <c r="BI31" s="189">
        <f t="shared" ref="BI31:BJ31" si="11">SUM(BI32:BI34)</f>
        <v>638</v>
      </c>
      <c r="BJ31" s="189">
        <f t="shared" si="11"/>
        <v>638</v>
      </c>
    </row>
    <row r="32" spans="2:62" s="6" customFormat="1" ht="18.75" customHeight="1" x14ac:dyDescent="0.25">
      <c r="B32" s="353" t="s">
        <v>807</v>
      </c>
      <c r="C32" s="1060"/>
      <c r="D32" s="1061"/>
      <c r="E32" s="368"/>
      <c r="F32" s="366"/>
      <c r="G32" s="1060"/>
      <c r="H32" s="1061"/>
      <c r="I32" s="368">
        <v>41</v>
      </c>
      <c r="J32" s="366">
        <v>40</v>
      </c>
      <c r="K32" s="1060">
        <v>76</v>
      </c>
      <c r="L32" s="1061">
        <v>70</v>
      </c>
      <c r="M32" s="368">
        <v>100</v>
      </c>
      <c r="N32" s="366">
        <v>85</v>
      </c>
      <c r="O32" s="1060">
        <v>135</v>
      </c>
      <c r="P32" s="1061">
        <v>115</v>
      </c>
      <c r="Q32" s="368">
        <v>152</v>
      </c>
      <c r="R32" s="366">
        <v>144</v>
      </c>
      <c r="S32" s="1060">
        <v>152</v>
      </c>
      <c r="T32" s="1061">
        <v>144</v>
      </c>
      <c r="U32" s="368">
        <v>199</v>
      </c>
      <c r="V32" s="366">
        <v>183</v>
      </c>
      <c r="W32" s="1060">
        <v>226</v>
      </c>
      <c r="X32" s="1061">
        <v>195</v>
      </c>
      <c r="Y32" s="368">
        <v>226</v>
      </c>
      <c r="Z32" s="366">
        <v>187</v>
      </c>
      <c r="AA32" s="1060">
        <v>223</v>
      </c>
      <c r="AB32" s="1061">
        <v>196</v>
      </c>
      <c r="AC32" s="1062">
        <v>224</v>
      </c>
      <c r="AD32" s="1063">
        <v>204</v>
      </c>
      <c r="AE32" s="1064">
        <v>230</v>
      </c>
      <c r="AF32" s="1005">
        <v>213</v>
      </c>
      <c r="AG32" s="368">
        <v>215</v>
      </c>
      <c r="AH32" s="366">
        <v>201</v>
      </c>
      <c r="AI32" s="1060">
        <v>234</v>
      </c>
      <c r="AJ32" s="369">
        <v>194</v>
      </c>
      <c r="AK32" s="368">
        <v>210</v>
      </c>
      <c r="AL32" s="1065">
        <v>193</v>
      </c>
      <c r="AM32" s="1060">
        <v>200</v>
      </c>
      <c r="AN32" s="369">
        <v>178</v>
      </c>
      <c r="AO32" s="368">
        <v>192</v>
      </c>
      <c r="AP32" s="1065">
        <v>180</v>
      </c>
      <c r="AQ32" s="1060">
        <v>192</v>
      </c>
      <c r="AR32" s="369">
        <v>183</v>
      </c>
      <c r="AS32" s="368">
        <v>207</v>
      </c>
      <c r="AT32" s="1065">
        <v>192</v>
      </c>
      <c r="AU32" s="1060">
        <v>221</v>
      </c>
      <c r="AV32" s="369">
        <v>195</v>
      </c>
      <c r="AW32" s="368">
        <v>209</v>
      </c>
      <c r="AX32" s="1065">
        <v>196</v>
      </c>
      <c r="AY32" s="1060">
        <v>220</v>
      </c>
      <c r="AZ32" s="369">
        <v>184</v>
      </c>
      <c r="BA32" s="1060">
        <v>202</v>
      </c>
      <c r="BB32" s="369">
        <v>180</v>
      </c>
      <c r="BC32" s="1060">
        <v>205</v>
      </c>
      <c r="BD32" s="369">
        <v>195</v>
      </c>
      <c r="BE32" s="1060">
        <v>216</v>
      </c>
      <c r="BF32" s="369">
        <v>195</v>
      </c>
      <c r="BG32" s="1060">
        <v>212</v>
      </c>
      <c r="BH32" s="369">
        <v>201</v>
      </c>
      <c r="BI32" s="1060">
        <v>217</v>
      </c>
      <c r="BJ32" s="369">
        <v>198</v>
      </c>
    </row>
    <row r="33" spans="2:62" s="6" customFormat="1" ht="18.75" customHeight="1" x14ac:dyDescent="0.25">
      <c r="B33" s="1797" t="s">
        <v>4137</v>
      </c>
      <c r="C33" s="1798"/>
      <c r="D33" s="1799"/>
      <c r="E33" s="1800"/>
      <c r="F33" s="1801"/>
      <c r="G33" s="1798"/>
      <c r="H33" s="1799"/>
      <c r="I33" s="1800"/>
      <c r="J33" s="1801"/>
      <c r="K33" s="1798"/>
      <c r="L33" s="1799"/>
      <c r="M33" s="1800"/>
      <c r="N33" s="1801"/>
      <c r="O33" s="1798"/>
      <c r="P33" s="1799"/>
      <c r="Q33" s="1800"/>
      <c r="R33" s="1801"/>
      <c r="S33" s="1798"/>
      <c r="T33" s="1799"/>
      <c r="U33" s="1800"/>
      <c r="V33" s="1801"/>
      <c r="W33" s="1798"/>
      <c r="X33" s="1799"/>
      <c r="Y33" s="1800"/>
      <c r="Z33" s="1801"/>
      <c r="AA33" s="1798"/>
      <c r="AB33" s="1799"/>
      <c r="AC33" s="1802"/>
      <c r="AD33" s="1803"/>
      <c r="AE33" s="1804"/>
      <c r="AF33" s="1792"/>
      <c r="AG33" s="1800"/>
      <c r="AH33" s="1801"/>
      <c r="AI33" s="1798"/>
      <c r="AJ33" s="1805"/>
      <c r="AK33" s="1800"/>
      <c r="AL33" s="1796"/>
      <c r="AM33" s="1798"/>
      <c r="AN33" s="1805"/>
      <c r="AO33" s="1800"/>
      <c r="AP33" s="1796"/>
      <c r="AQ33" s="1798"/>
      <c r="AR33" s="1805"/>
      <c r="AS33" s="1800"/>
      <c r="AT33" s="1796"/>
      <c r="AU33" s="1798"/>
      <c r="AV33" s="1805"/>
      <c r="AW33" s="1800"/>
      <c r="AX33" s="1796"/>
      <c r="AY33" s="1798"/>
      <c r="AZ33" s="1805"/>
      <c r="BA33" s="1798"/>
      <c r="BB33" s="1805"/>
      <c r="BC33" s="1798"/>
      <c r="BD33" s="1805"/>
      <c r="BE33" s="1798"/>
      <c r="BF33" s="1805"/>
      <c r="BG33" s="1798"/>
      <c r="BH33" s="1805"/>
      <c r="BI33" s="1798">
        <v>34</v>
      </c>
      <c r="BJ33" s="1805">
        <v>52</v>
      </c>
    </row>
    <row r="34" spans="2:62" s="6" customFormat="1" ht="18.75" customHeight="1" thickBot="1" x14ac:dyDescent="0.3">
      <c r="B34" s="341" t="s">
        <v>404</v>
      </c>
      <c r="C34" s="1076"/>
      <c r="D34" s="1077"/>
      <c r="E34" s="380"/>
      <c r="F34" s="378"/>
      <c r="G34" s="1076"/>
      <c r="H34" s="1077"/>
      <c r="I34" s="380"/>
      <c r="J34" s="378"/>
      <c r="K34" s="1076"/>
      <c r="L34" s="1077">
        <v>45</v>
      </c>
      <c r="M34" s="380">
        <v>77</v>
      </c>
      <c r="N34" s="378">
        <v>101</v>
      </c>
      <c r="O34" s="1076">
        <v>142</v>
      </c>
      <c r="P34" s="1077">
        <v>167</v>
      </c>
      <c r="Q34" s="380">
        <v>192</v>
      </c>
      <c r="R34" s="378">
        <v>278</v>
      </c>
      <c r="S34" s="1076">
        <v>255</v>
      </c>
      <c r="T34" s="1077">
        <v>278</v>
      </c>
      <c r="U34" s="380">
        <v>314</v>
      </c>
      <c r="V34" s="378">
        <v>331</v>
      </c>
      <c r="W34" s="1076">
        <v>364</v>
      </c>
      <c r="X34" s="1077">
        <v>350</v>
      </c>
      <c r="Y34" s="380">
        <v>369</v>
      </c>
      <c r="Z34" s="378">
        <v>386</v>
      </c>
      <c r="AA34" s="1076">
        <v>372</v>
      </c>
      <c r="AB34" s="1077">
        <v>370</v>
      </c>
      <c r="AC34" s="1078">
        <v>388</v>
      </c>
      <c r="AD34" s="1079">
        <v>405</v>
      </c>
      <c r="AE34" s="1080">
        <v>425</v>
      </c>
      <c r="AF34" s="1081">
        <v>422</v>
      </c>
      <c r="AG34" s="380">
        <v>438</v>
      </c>
      <c r="AH34" s="378">
        <v>411</v>
      </c>
      <c r="AI34" s="1076">
        <v>426</v>
      </c>
      <c r="AJ34" s="381">
        <v>429</v>
      </c>
      <c r="AK34" s="380">
        <v>441</v>
      </c>
      <c r="AL34" s="1082">
        <v>413</v>
      </c>
      <c r="AM34" s="1076">
        <v>431</v>
      </c>
      <c r="AN34" s="381">
        <v>416</v>
      </c>
      <c r="AO34" s="380">
        <v>407</v>
      </c>
      <c r="AP34" s="1082">
        <v>421</v>
      </c>
      <c r="AQ34" s="1076">
        <v>415</v>
      </c>
      <c r="AR34" s="381">
        <v>422</v>
      </c>
      <c r="AS34" s="380">
        <v>419</v>
      </c>
      <c r="AT34" s="1082">
        <v>421</v>
      </c>
      <c r="AU34" s="1076">
        <v>408</v>
      </c>
      <c r="AV34" s="381">
        <v>435</v>
      </c>
      <c r="AW34" s="380">
        <v>419</v>
      </c>
      <c r="AX34" s="1082">
        <v>430</v>
      </c>
      <c r="AY34" s="1076">
        <v>436</v>
      </c>
      <c r="AZ34" s="381">
        <v>436</v>
      </c>
      <c r="BA34" s="1076">
        <v>429</v>
      </c>
      <c r="BB34" s="381">
        <v>449</v>
      </c>
      <c r="BC34" s="1076">
        <v>431</v>
      </c>
      <c r="BD34" s="381">
        <v>453</v>
      </c>
      <c r="BE34" s="1076">
        <v>438</v>
      </c>
      <c r="BF34" s="381">
        <v>441</v>
      </c>
      <c r="BG34" s="1076">
        <v>428</v>
      </c>
      <c r="BH34" s="381">
        <v>422</v>
      </c>
      <c r="BI34" s="1076">
        <v>387</v>
      </c>
      <c r="BJ34" s="381">
        <v>388</v>
      </c>
    </row>
    <row r="35" spans="2:62" s="6" customFormat="1" ht="18.75" customHeight="1" thickBot="1" x14ac:dyDescent="0.3">
      <c r="B35" s="188" t="s">
        <v>338</v>
      </c>
      <c r="C35" s="189">
        <f>SUM(C36:C38)</f>
        <v>0</v>
      </c>
      <c r="D35" s="189">
        <f t="shared" ref="D35:BJ35" si="12">SUM(D36:D38)</f>
        <v>0</v>
      </c>
      <c r="E35" s="189">
        <f t="shared" si="12"/>
        <v>0</v>
      </c>
      <c r="F35" s="189">
        <f t="shared" si="12"/>
        <v>0</v>
      </c>
      <c r="G35" s="189">
        <f t="shared" si="12"/>
        <v>0</v>
      </c>
      <c r="H35" s="189">
        <f t="shared" si="12"/>
        <v>0</v>
      </c>
      <c r="I35" s="189">
        <f t="shared" si="12"/>
        <v>0</v>
      </c>
      <c r="J35" s="189">
        <f t="shared" si="12"/>
        <v>0</v>
      </c>
      <c r="K35" s="189">
        <f t="shared" si="12"/>
        <v>0</v>
      </c>
      <c r="L35" s="189">
        <f t="shared" si="12"/>
        <v>39</v>
      </c>
      <c r="M35" s="189">
        <f t="shared" si="12"/>
        <v>77</v>
      </c>
      <c r="N35" s="189">
        <f t="shared" si="12"/>
        <v>118</v>
      </c>
      <c r="O35" s="189">
        <f t="shared" si="12"/>
        <v>148</v>
      </c>
      <c r="P35" s="189">
        <f t="shared" si="12"/>
        <v>170</v>
      </c>
      <c r="Q35" s="189">
        <f t="shared" si="12"/>
        <v>198</v>
      </c>
      <c r="R35" s="189">
        <f t="shared" si="12"/>
        <v>221</v>
      </c>
      <c r="S35" s="189">
        <f t="shared" si="12"/>
        <v>259</v>
      </c>
      <c r="T35" s="189">
        <f t="shared" si="12"/>
        <v>0</v>
      </c>
      <c r="U35" s="189">
        <f t="shared" si="12"/>
        <v>210</v>
      </c>
      <c r="V35" s="189">
        <f t="shared" si="12"/>
        <v>47</v>
      </c>
      <c r="W35" s="189">
        <f t="shared" si="12"/>
        <v>282</v>
      </c>
      <c r="X35" s="189">
        <f t="shared" si="12"/>
        <v>330</v>
      </c>
      <c r="Y35" s="189">
        <f t="shared" si="12"/>
        <v>348</v>
      </c>
      <c r="Z35" s="189">
        <f t="shared" si="12"/>
        <v>335</v>
      </c>
      <c r="AA35" s="189">
        <f t="shared" si="12"/>
        <v>398</v>
      </c>
      <c r="AB35" s="189">
        <f t="shared" si="12"/>
        <v>414</v>
      </c>
      <c r="AC35" s="189">
        <f t="shared" si="12"/>
        <v>412</v>
      </c>
      <c r="AD35" s="189">
        <f t="shared" si="12"/>
        <v>439</v>
      </c>
      <c r="AE35" s="189">
        <f t="shared" si="12"/>
        <v>450</v>
      </c>
      <c r="AF35" s="189">
        <f t="shared" si="12"/>
        <v>447</v>
      </c>
      <c r="AG35" s="189">
        <f t="shared" si="12"/>
        <v>449</v>
      </c>
      <c r="AH35" s="189">
        <f t="shared" si="12"/>
        <v>452</v>
      </c>
      <c r="AI35" s="189">
        <f t="shared" si="12"/>
        <v>497</v>
      </c>
      <c r="AJ35" s="189">
        <f t="shared" si="12"/>
        <v>464</v>
      </c>
      <c r="AK35" s="189">
        <f t="shared" si="12"/>
        <v>475</v>
      </c>
      <c r="AL35" s="189">
        <f t="shared" si="12"/>
        <v>484</v>
      </c>
      <c r="AM35" s="189">
        <f t="shared" si="12"/>
        <v>485</v>
      </c>
      <c r="AN35" s="189">
        <f t="shared" si="12"/>
        <v>468</v>
      </c>
      <c r="AO35" s="189">
        <f t="shared" si="12"/>
        <v>472</v>
      </c>
      <c r="AP35" s="189">
        <f t="shared" si="12"/>
        <v>510</v>
      </c>
      <c r="AQ35" s="189">
        <f t="shared" si="12"/>
        <v>564</v>
      </c>
      <c r="AR35" s="189">
        <f t="shared" si="12"/>
        <v>651</v>
      </c>
      <c r="AS35" s="189">
        <f t="shared" si="12"/>
        <v>718</v>
      </c>
      <c r="AT35" s="189">
        <f t="shared" si="12"/>
        <v>761</v>
      </c>
      <c r="AU35" s="189">
        <f t="shared" si="12"/>
        <v>815</v>
      </c>
      <c r="AV35" s="189">
        <f t="shared" si="12"/>
        <v>876</v>
      </c>
      <c r="AW35" s="189">
        <f t="shared" ref="AW35:BD35" si="13">SUM(AW36:AW38)</f>
        <v>948</v>
      </c>
      <c r="AX35" s="189">
        <f t="shared" si="13"/>
        <v>1000</v>
      </c>
      <c r="AY35" s="189">
        <f t="shared" si="13"/>
        <v>1059</v>
      </c>
      <c r="AZ35" s="189">
        <f t="shared" si="13"/>
        <v>1113</v>
      </c>
      <c r="BA35" s="189">
        <f t="shared" si="13"/>
        <v>1104</v>
      </c>
      <c r="BB35" s="189">
        <f t="shared" si="13"/>
        <v>1084</v>
      </c>
      <c r="BC35" s="189">
        <f t="shared" si="13"/>
        <v>1079</v>
      </c>
      <c r="BD35" s="189">
        <f t="shared" si="13"/>
        <v>1056</v>
      </c>
      <c r="BE35" s="189">
        <f t="shared" si="12"/>
        <v>1030</v>
      </c>
      <c r="BF35" s="189">
        <f t="shared" si="12"/>
        <v>985</v>
      </c>
      <c r="BG35" s="189">
        <f t="shared" ref="BG35:BH35" si="14">SUM(BG36:BG38)</f>
        <v>978</v>
      </c>
      <c r="BH35" s="189">
        <f t="shared" si="14"/>
        <v>1013</v>
      </c>
      <c r="BI35" s="189">
        <f t="shared" si="12"/>
        <v>1026</v>
      </c>
      <c r="BJ35" s="189">
        <f t="shared" si="12"/>
        <v>1026</v>
      </c>
    </row>
    <row r="36" spans="2:62" s="6" customFormat="1" ht="18.75" customHeight="1" x14ac:dyDescent="0.25">
      <c r="B36" s="353" t="s">
        <v>808</v>
      </c>
      <c r="C36" s="1060"/>
      <c r="D36" s="1061"/>
      <c r="E36" s="368"/>
      <c r="F36" s="366"/>
      <c r="G36" s="1060"/>
      <c r="H36" s="1061"/>
      <c r="I36" s="368"/>
      <c r="J36" s="366"/>
      <c r="K36" s="1060"/>
      <c r="L36" s="1061">
        <v>39</v>
      </c>
      <c r="M36" s="368">
        <v>77</v>
      </c>
      <c r="N36" s="366">
        <v>118</v>
      </c>
      <c r="O36" s="1060">
        <v>148</v>
      </c>
      <c r="P36" s="1061">
        <v>170</v>
      </c>
      <c r="Q36" s="368">
        <v>198</v>
      </c>
      <c r="R36" s="366">
        <v>221</v>
      </c>
      <c r="S36" s="1060">
        <v>259</v>
      </c>
      <c r="T36" s="1061">
        <v>0</v>
      </c>
      <c r="U36" s="368">
        <v>210</v>
      </c>
      <c r="V36" s="366">
        <v>47</v>
      </c>
      <c r="W36" s="1060">
        <v>282</v>
      </c>
      <c r="X36" s="1061">
        <v>330</v>
      </c>
      <c r="Y36" s="368">
        <v>348</v>
      </c>
      <c r="Z36" s="366">
        <v>335</v>
      </c>
      <c r="AA36" s="1060">
        <v>398</v>
      </c>
      <c r="AB36" s="1061">
        <v>414</v>
      </c>
      <c r="AC36" s="1062">
        <v>412</v>
      </c>
      <c r="AD36" s="1063">
        <v>439</v>
      </c>
      <c r="AE36" s="1064">
        <v>450</v>
      </c>
      <c r="AF36" s="1005">
        <v>447</v>
      </c>
      <c r="AG36" s="368">
        <v>449</v>
      </c>
      <c r="AH36" s="366">
        <v>452</v>
      </c>
      <c r="AI36" s="1060">
        <v>497</v>
      </c>
      <c r="AJ36" s="369">
        <v>464</v>
      </c>
      <c r="AK36" s="368">
        <v>475</v>
      </c>
      <c r="AL36" s="1065">
        <v>484</v>
      </c>
      <c r="AM36" s="1060">
        <v>485</v>
      </c>
      <c r="AN36" s="369">
        <v>468</v>
      </c>
      <c r="AO36" s="368">
        <v>472</v>
      </c>
      <c r="AP36" s="1065">
        <v>466</v>
      </c>
      <c r="AQ36" s="1060">
        <v>476</v>
      </c>
      <c r="AR36" s="369">
        <v>476</v>
      </c>
      <c r="AS36" s="368">
        <v>472</v>
      </c>
      <c r="AT36" s="1065">
        <v>451</v>
      </c>
      <c r="AU36" s="1060">
        <v>444</v>
      </c>
      <c r="AV36" s="369">
        <v>433</v>
      </c>
      <c r="AW36" s="1022">
        <v>435</v>
      </c>
      <c r="AX36" s="1050">
        <v>441</v>
      </c>
      <c r="AY36" s="1019">
        <v>441</v>
      </c>
      <c r="AZ36" s="1049">
        <v>455</v>
      </c>
      <c r="BA36" s="1019">
        <v>448</v>
      </c>
      <c r="BB36" s="1049">
        <v>449</v>
      </c>
      <c r="BC36" s="1019">
        <v>461</v>
      </c>
      <c r="BD36" s="1049">
        <v>477</v>
      </c>
      <c r="BE36" s="1019">
        <v>476</v>
      </c>
      <c r="BF36" s="1049">
        <v>486</v>
      </c>
      <c r="BG36" s="1019">
        <v>490</v>
      </c>
      <c r="BH36" s="1049">
        <v>511</v>
      </c>
      <c r="BI36" s="1019">
        <v>493</v>
      </c>
      <c r="BJ36" s="1049">
        <v>519</v>
      </c>
    </row>
    <row r="37" spans="2:62" s="6" customFormat="1" ht="18.75" customHeight="1" x14ac:dyDescent="0.25">
      <c r="B37" s="303" t="s">
        <v>809</v>
      </c>
      <c r="C37" s="1067"/>
      <c r="D37" s="1068"/>
      <c r="E37" s="373"/>
      <c r="F37" s="372"/>
      <c r="G37" s="1067"/>
      <c r="H37" s="1068"/>
      <c r="I37" s="373"/>
      <c r="J37" s="372"/>
      <c r="K37" s="1067"/>
      <c r="L37" s="1068"/>
      <c r="M37" s="373"/>
      <c r="N37" s="372"/>
      <c r="O37" s="1067"/>
      <c r="P37" s="1068"/>
      <c r="Q37" s="373"/>
      <c r="R37" s="372"/>
      <c r="S37" s="1067"/>
      <c r="T37" s="1068"/>
      <c r="U37" s="373"/>
      <c r="V37" s="372"/>
      <c r="W37" s="1067"/>
      <c r="X37" s="1068"/>
      <c r="Y37" s="373"/>
      <c r="Z37" s="372"/>
      <c r="AA37" s="1067"/>
      <c r="AB37" s="1068"/>
      <c r="AC37" s="1069"/>
      <c r="AD37" s="1070"/>
      <c r="AE37" s="1071"/>
      <c r="AF37" s="1072"/>
      <c r="AG37" s="373"/>
      <c r="AH37" s="372"/>
      <c r="AI37" s="1067"/>
      <c r="AJ37" s="374"/>
      <c r="AK37" s="373"/>
      <c r="AL37" s="1073"/>
      <c r="AM37" s="1067"/>
      <c r="AN37" s="374"/>
      <c r="AO37" s="373"/>
      <c r="AP37" s="1073">
        <v>44</v>
      </c>
      <c r="AQ37" s="1067">
        <v>88</v>
      </c>
      <c r="AR37" s="374">
        <v>130</v>
      </c>
      <c r="AS37" s="373">
        <v>164</v>
      </c>
      <c r="AT37" s="1073">
        <v>196</v>
      </c>
      <c r="AU37" s="1067">
        <v>232</v>
      </c>
      <c r="AV37" s="374">
        <v>270</v>
      </c>
      <c r="AW37" s="1025">
        <v>308</v>
      </c>
      <c r="AX37" s="1052">
        <v>343</v>
      </c>
      <c r="AY37" s="1023">
        <v>376</v>
      </c>
      <c r="AZ37" s="1051">
        <v>407</v>
      </c>
      <c r="BA37" s="1023">
        <v>371</v>
      </c>
      <c r="BB37" s="1051">
        <v>336</v>
      </c>
      <c r="BC37" s="1023">
        <v>323</v>
      </c>
      <c r="BD37" s="1051">
        <v>275</v>
      </c>
      <c r="BE37" s="1023">
        <v>257</v>
      </c>
      <c r="BF37" s="1051">
        <v>220</v>
      </c>
      <c r="BG37" s="1023">
        <v>203</v>
      </c>
      <c r="BH37" s="1051">
        <v>176</v>
      </c>
      <c r="BI37" s="1023">
        <v>196</v>
      </c>
      <c r="BJ37" s="1051">
        <v>213</v>
      </c>
    </row>
    <row r="38" spans="2:62" s="6" customFormat="1" ht="18.75" customHeight="1" thickBot="1" x14ac:dyDescent="0.3">
      <c r="B38" s="341" t="s">
        <v>810</v>
      </c>
      <c r="C38" s="1076"/>
      <c r="D38" s="1077"/>
      <c r="E38" s="380"/>
      <c r="F38" s="378"/>
      <c r="G38" s="1076"/>
      <c r="H38" s="1077"/>
      <c r="I38" s="380"/>
      <c r="J38" s="378"/>
      <c r="K38" s="1076"/>
      <c r="L38" s="1077"/>
      <c r="M38" s="380"/>
      <c r="N38" s="378"/>
      <c r="O38" s="1076"/>
      <c r="P38" s="1077"/>
      <c r="Q38" s="380"/>
      <c r="R38" s="378"/>
      <c r="S38" s="1076"/>
      <c r="T38" s="1077"/>
      <c r="U38" s="380"/>
      <c r="V38" s="378"/>
      <c r="W38" s="1076"/>
      <c r="X38" s="1077"/>
      <c r="Y38" s="380"/>
      <c r="Z38" s="378"/>
      <c r="AA38" s="1076"/>
      <c r="AB38" s="1077"/>
      <c r="AC38" s="1078"/>
      <c r="AD38" s="1079"/>
      <c r="AE38" s="1080"/>
      <c r="AF38" s="1081"/>
      <c r="AG38" s="380"/>
      <c r="AH38" s="378"/>
      <c r="AI38" s="1076"/>
      <c r="AJ38" s="381"/>
      <c r="AK38" s="380"/>
      <c r="AL38" s="1082"/>
      <c r="AM38" s="1076"/>
      <c r="AN38" s="381"/>
      <c r="AO38" s="380"/>
      <c r="AP38" s="1082"/>
      <c r="AQ38" s="1076"/>
      <c r="AR38" s="381">
        <v>45</v>
      </c>
      <c r="AS38" s="380">
        <v>82</v>
      </c>
      <c r="AT38" s="1082">
        <v>114</v>
      </c>
      <c r="AU38" s="1076">
        <v>139</v>
      </c>
      <c r="AV38" s="381">
        <v>173</v>
      </c>
      <c r="AW38" s="1029">
        <v>205</v>
      </c>
      <c r="AX38" s="1054">
        <v>216</v>
      </c>
      <c r="AY38" s="1026">
        <v>242</v>
      </c>
      <c r="AZ38" s="1053">
        <v>251</v>
      </c>
      <c r="BA38" s="1026">
        <v>285</v>
      </c>
      <c r="BB38" s="1053">
        <v>299</v>
      </c>
      <c r="BC38" s="1026">
        <v>295</v>
      </c>
      <c r="BD38" s="1053">
        <v>304</v>
      </c>
      <c r="BE38" s="1026">
        <v>297</v>
      </c>
      <c r="BF38" s="1053">
        <v>279</v>
      </c>
      <c r="BG38" s="1026">
        <v>285</v>
      </c>
      <c r="BH38" s="1053">
        <v>326</v>
      </c>
      <c r="BI38" s="1026">
        <v>337</v>
      </c>
      <c r="BJ38" s="1053">
        <v>294</v>
      </c>
    </row>
    <row r="39" spans="2:62" s="6" customFormat="1" ht="18.75" customHeight="1" thickBot="1" x14ac:dyDescent="0.3">
      <c r="B39" s="188" t="s">
        <v>641</v>
      </c>
      <c r="C39" s="189">
        <f>SUM(C40:C43)</f>
        <v>0</v>
      </c>
      <c r="D39" s="189">
        <f t="shared" ref="D39:BJ39" si="15">SUM(D40:D43)</f>
        <v>0</v>
      </c>
      <c r="E39" s="189">
        <f t="shared" si="15"/>
        <v>0</v>
      </c>
      <c r="F39" s="189">
        <f t="shared" si="15"/>
        <v>0</v>
      </c>
      <c r="G39" s="189">
        <f t="shared" si="15"/>
        <v>0</v>
      </c>
      <c r="H39" s="189">
        <f t="shared" si="15"/>
        <v>0</v>
      </c>
      <c r="I39" s="189">
        <f t="shared" si="15"/>
        <v>0</v>
      </c>
      <c r="J39" s="189">
        <f t="shared" si="15"/>
        <v>0</v>
      </c>
      <c r="K39" s="189">
        <f t="shared" si="15"/>
        <v>0</v>
      </c>
      <c r="L39" s="189">
        <f t="shared" si="15"/>
        <v>0</v>
      </c>
      <c r="M39" s="189">
        <f t="shared" si="15"/>
        <v>0</v>
      </c>
      <c r="N39" s="189">
        <f t="shared" si="15"/>
        <v>0</v>
      </c>
      <c r="O39" s="189">
        <f t="shared" si="15"/>
        <v>0</v>
      </c>
      <c r="P39" s="189">
        <f t="shared" si="15"/>
        <v>0</v>
      </c>
      <c r="Q39" s="189">
        <f t="shared" si="15"/>
        <v>0</v>
      </c>
      <c r="R39" s="189">
        <f t="shared" si="15"/>
        <v>0</v>
      </c>
      <c r="S39" s="189">
        <f t="shared" si="15"/>
        <v>0</v>
      </c>
      <c r="T39" s="189">
        <f t="shared" si="15"/>
        <v>36</v>
      </c>
      <c r="U39" s="189">
        <f t="shared" si="15"/>
        <v>30</v>
      </c>
      <c r="V39" s="189">
        <f t="shared" si="15"/>
        <v>71</v>
      </c>
      <c r="W39" s="189">
        <f t="shared" si="15"/>
        <v>135</v>
      </c>
      <c r="X39" s="189">
        <f t="shared" si="15"/>
        <v>100</v>
      </c>
      <c r="Y39" s="189">
        <f t="shared" si="15"/>
        <v>126</v>
      </c>
      <c r="Z39" s="189">
        <f t="shared" si="15"/>
        <v>151</v>
      </c>
      <c r="AA39" s="189">
        <f t="shared" si="15"/>
        <v>160</v>
      </c>
      <c r="AB39" s="189">
        <f t="shared" si="15"/>
        <v>177</v>
      </c>
      <c r="AC39" s="189">
        <f t="shared" si="15"/>
        <v>171</v>
      </c>
      <c r="AD39" s="189">
        <f t="shared" si="15"/>
        <v>146</v>
      </c>
      <c r="AE39" s="189">
        <f t="shared" si="15"/>
        <v>173</v>
      </c>
      <c r="AF39" s="189">
        <f t="shared" si="15"/>
        <v>180</v>
      </c>
      <c r="AG39" s="189">
        <f t="shared" si="15"/>
        <v>180</v>
      </c>
      <c r="AH39" s="189">
        <f t="shared" si="15"/>
        <v>162</v>
      </c>
      <c r="AI39" s="189">
        <f t="shared" si="15"/>
        <v>162</v>
      </c>
      <c r="AJ39" s="189">
        <f t="shared" si="15"/>
        <v>142</v>
      </c>
      <c r="AK39" s="189">
        <f t="shared" si="15"/>
        <v>149</v>
      </c>
      <c r="AL39" s="189">
        <f t="shared" si="15"/>
        <v>198</v>
      </c>
      <c r="AM39" s="189">
        <f t="shared" si="15"/>
        <v>207</v>
      </c>
      <c r="AN39" s="189">
        <f t="shared" si="15"/>
        <v>234</v>
      </c>
      <c r="AO39" s="189">
        <f t="shared" si="15"/>
        <v>260</v>
      </c>
      <c r="AP39" s="189">
        <f t="shared" si="15"/>
        <v>247</v>
      </c>
      <c r="AQ39" s="189">
        <f t="shared" si="15"/>
        <v>298</v>
      </c>
      <c r="AR39" s="189">
        <f t="shared" si="15"/>
        <v>304</v>
      </c>
      <c r="AS39" s="189">
        <f t="shared" si="15"/>
        <v>322</v>
      </c>
      <c r="AT39" s="189">
        <f t="shared" si="15"/>
        <v>314</v>
      </c>
      <c r="AU39" s="189">
        <f t="shared" si="15"/>
        <v>348</v>
      </c>
      <c r="AV39" s="189">
        <f t="shared" si="15"/>
        <v>353</v>
      </c>
      <c r="AW39" s="189">
        <f t="shared" ref="AW39:BD39" si="16">SUM(AW40:AW43)</f>
        <v>401</v>
      </c>
      <c r="AX39" s="189">
        <f t="shared" si="16"/>
        <v>404</v>
      </c>
      <c r="AY39" s="189">
        <f t="shared" si="16"/>
        <v>403</v>
      </c>
      <c r="AZ39" s="189">
        <f t="shared" si="16"/>
        <v>418</v>
      </c>
      <c r="BA39" s="189">
        <f t="shared" si="16"/>
        <v>405</v>
      </c>
      <c r="BB39" s="189">
        <f t="shared" si="16"/>
        <v>388</v>
      </c>
      <c r="BC39" s="189">
        <f t="shared" si="16"/>
        <v>416</v>
      </c>
      <c r="BD39" s="189">
        <f t="shared" si="16"/>
        <v>498</v>
      </c>
      <c r="BE39" s="189">
        <f t="shared" si="15"/>
        <v>530</v>
      </c>
      <c r="BF39" s="189">
        <f t="shared" si="15"/>
        <v>537</v>
      </c>
      <c r="BG39" s="189">
        <f t="shared" ref="BG39:BH39" si="17">SUM(BG40:BG43)</f>
        <v>567</v>
      </c>
      <c r="BH39" s="189">
        <f t="shared" si="17"/>
        <v>643</v>
      </c>
      <c r="BI39" s="189">
        <f t="shared" si="15"/>
        <v>638</v>
      </c>
      <c r="BJ39" s="189">
        <f t="shared" si="15"/>
        <v>601</v>
      </c>
    </row>
    <row r="40" spans="2:62" s="6" customFormat="1" ht="18.75" customHeight="1" x14ac:dyDescent="0.25">
      <c r="B40" s="353" t="s">
        <v>811</v>
      </c>
      <c r="C40" s="1060"/>
      <c r="D40" s="1061"/>
      <c r="E40" s="368"/>
      <c r="F40" s="366"/>
      <c r="G40" s="1060"/>
      <c r="H40" s="1061"/>
      <c r="I40" s="368"/>
      <c r="J40" s="366"/>
      <c r="K40" s="1060"/>
      <c r="L40" s="1061"/>
      <c r="M40" s="368"/>
      <c r="N40" s="366"/>
      <c r="O40" s="1060"/>
      <c r="P40" s="1061"/>
      <c r="Q40" s="368"/>
      <c r="R40" s="366"/>
      <c r="S40" s="1060"/>
      <c r="T40" s="1061"/>
      <c r="U40" s="368"/>
      <c r="V40" s="366"/>
      <c r="W40" s="1060"/>
      <c r="X40" s="1061"/>
      <c r="Y40" s="368"/>
      <c r="Z40" s="366"/>
      <c r="AA40" s="1060"/>
      <c r="AB40" s="1061"/>
      <c r="AC40" s="1062"/>
      <c r="AD40" s="1063"/>
      <c r="AE40" s="1064"/>
      <c r="AF40" s="1005"/>
      <c r="AG40" s="368"/>
      <c r="AH40" s="366"/>
      <c r="AI40" s="1060"/>
      <c r="AJ40" s="369"/>
      <c r="AK40" s="368"/>
      <c r="AL40" s="1065">
        <v>44</v>
      </c>
      <c r="AM40" s="1060">
        <v>67</v>
      </c>
      <c r="AN40" s="369">
        <v>97</v>
      </c>
      <c r="AO40" s="368">
        <v>129</v>
      </c>
      <c r="AP40" s="1065">
        <v>153</v>
      </c>
      <c r="AQ40" s="1060">
        <v>180</v>
      </c>
      <c r="AR40" s="369">
        <v>203</v>
      </c>
      <c r="AS40" s="368">
        <v>219</v>
      </c>
      <c r="AT40" s="1065">
        <v>197</v>
      </c>
      <c r="AU40" s="1060">
        <v>207</v>
      </c>
      <c r="AV40" s="369">
        <v>207</v>
      </c>
      <c r="AW40" s="368">
        <v>228</v>
      </c>
      <c r="AX40" s="1065">
        <v>230</v>
      </c>
      <c r="AY40" s="1060">
        <v>228</v>
      </c>
      <c r="AZ40" s="369">
        <v>226</v>
      </c>
      <c r="BA40" s="1060">
        <v>218</v>
      </c>
      <c r="BB40" s="369">
        <v>192</v>
      </c>
      <c r="BC40" s="1060">
        <v>207</v>
      </c>
      <c r="BD40" s="369">
        <v>233</v>
      </c>
      <c r="BE40" s="1060">
        <v>218</v>
      </c>
      <c r="BF40" s="369">
        <v>198</v>
      </c>
      <c r="BG40" s="1060">
        <v>198</v>
      </c>
      <c r="BH40" s="369">
        <v>205</v>
      </c>
      <c r="BI40" s="1060">
        <v>207</v>
      </c>
      <c r="BJ40" s="369">
        <v>185</v>
      </c>
    </row>
    <row r="41" spans="2:62" s="6" customFormat="1" ht="18.75" customHeight="1" x14ac:dyDescent="0.25">
      <c r="B41" s="353" t="s">
        <v>2498</v>
      </c>
      <c r="C41" s="1060"/>
      <c r="D41" s="1061"/>
      <c r="E41" s="368"/>
      <c r="F41" s="366"/>
      <c r="G41" s="1060"/>
      <c r="H41" s="1061"/>
      <c r="I41" s="368"/>
      <c r="J41" s="366"/>
      <c r="K41" s="1060"/>
      <c r="L41" s="1061"/>
      <c r="M41" s="368"/>
      <c r="N41" s="366"/>
      <c r="O41" s="1060"/>
      <c r="P41" s="1061"/>
      <c r="Q41" s="368"/>
      <c r="R41" s="366"/>
      <c r="S41" s="1060"/>
      <c r="T41" s="1061"/>
      <c r="U41" s="368"/>
      <c r="V41" s="366"/>
      <c r="W41" s="1060"/>
      <c r="X41" s="1061"/>
      <c r="Y41" s="368"/>
      <c r="Z41" s="366"/>
      <c r="AA41" s="1060"/>
      <c r="AB41" s="1061"/>
      <c r="AC41" s="1062"/>
      <c r="AD41" s="1063"/>
      <c r="AE41" s="1064"/>
      <c r="AF41" s="1005"/>
      <c r="AG41" s="368"/>
      <c r="AH41" s="366"/>
      <c r="AI41" s="1060"/>
      <c r="AJ41" s="369"/>
      <c r="AK41" s="368"/>
      <c r="AL41" s="1065"/>
      <c r="AM41" s="1060"/>
      <c r="AN41" s="369"/>
      <c r="AO41" s="368"/>
      <c r="AP41" s="1065"/>
      <c r="AQ41" s="1060"/>
      <c r="AR41" s="369"/>
      <c r="AS41" s="368"/>
      <c r="AT41" s="1065"/>
      <c r="AU41" s="1060"/>
      <c r="AV41" s="369"/>
      <c r="AW41" s="368"/>
      <c r="AX41" s="1065"/>
      <c r="AY41" s="1060"/>
      <c r="AZ41" s="369"/>
      <c r="BA41" s="1060"/>
      <c r="BB41" s="369"/>
      <c r="BC41" s="1060"/>
      <c r="BD41" s="369">
        <v>45</v>
      </c>
      <c r="BE41" s="1060">
        <v>83</v>
      </c>
      <c r="BF41" s="369">
        <v>116</v>
      </c>
      <c r="BG41" s="1060">
        <v>141</v>
      </c>
      <c r="BH41" s="369">
        <v>182</v>
      </c>
      <c r="BI41" s="1060">
        <v>201</v>
      </c>
      <c r="BJ41" s="369">
        <v>212</v>
      </c>
    </row>
    <row r="42" spans="2:62" s="6" customFormat="1" ht="18.75" customHeight="1" x14ac:dyDescent="0.25">
      <c r="B42" s="303" t="s">
        <v>436</v>
      </c>
      <c r="C42" s="1067"/>
      <c r="D42" s="1068"/>
      <c r="E42" s="373"/>
      <c r="F42" s="372"/>
      <c r="G42" s="1067"/>
      <c r="H42" s="1068"/>
      <c r="I42" s="373"/>
      <c r="J42" s="372"/>
      <c r="K42" s="1067"/>
      <c r="L42" s="1068"/>
      <c r="M42" s="373"/>
      <c r="N42" s="372"/>
      <c r="O42" s="1067"/>
      <c r="P42" s="1068"/>
      <c r="Q42" s="373"/>
      <c r="R42" s="372"/>
      <c r="S42" s="1067"/>
      <c r="T42" s="1068">
        <v>36</v>
      </c>
      <c r="U42" s="373">
        <v>30</v>
      </c>
      <c r="V42" s="372">
        <v>71</v>
      </c>
      <c r="W42" s="1067">
        <v>135</v>
      </c>
      <c r="X42" s="1068">
        <v>100</v>
      </c>
      <c r="Y42" s="373">
        <v>126</v>
      </c>
      <c r="Z42" s="372">
        <v>151</v>
      </c>
      <c r="AA42" s="1067">
        <v>160</v>
      </c>
      <c r="AB42" s="1068">
        <v>177</v>
      </c>
      <c r="AC42" s="1069">
        <v>171</v>
      </c>
      <c r="AD42" s="1070">
        <v>146</v>
      </c>
      <c r="AE42" s="1071">
        <v>173</v>
      </c>
      <c r="AF42" s="1072">
        <v>180</v>
      </c>
      <c r="AG42" s="373">
        <v>180</v>
      </c>
      <c r="AH42" s="372">
        <v>162</v>
      </c>
      <c r="AI42" s="1067">
        <v>162</v>
      </c>
      <c r="AJ42" s="374">
        <v>142</v>
      </c>
      <c r="AK42" s="373">
        <v>149</v>
      </c>
      <c r="AL42" s="1073">
        <v>154</v>
      </c>
      <c r="AM42" s="1067">
        <v>140</v>
      </c>
      <c r="AN42" s="374">
        <v>137</v>
      </c>
      <c r="AO42" s="373">
        <v>131</v>
      </c>
      <c r="AP42" s="1073">
        <v>94</v>
      </c>
      <c r="AQ42" s="1067">
        <v>74</v>
      </c>
      <c r="AR42" s="374">
        <v>65</v>
      </c>
      <c r="AS42" s="373">
        <v>48</v>
      </c>
      <c r="AT42" s="1073">
        <v>32</v>
      </c>
      <c r="AU42" s="1067">
        <v>21</v>
      </c>
      <c r="AV42" s="374">
        <v>13</v>
      </c>
      <c r="AW42" s="373">
        <v>10</v>
      </c>
      <c r="AX42" s="1073">
        <v>3</v>
      </c>
      <c r="AY42" s="1067">
        <v>3</v>
      </c>
      <c r="AZ42" s="374">
        <v>1</v>
      </c>
      <c r="BA42" s="1067">
        <v>1</v>
      </c>
      <c r="BB42" s="374">
        <v>1</v>
      </c>
      <c r="BC42" s="1067">
        <v>1</v>
      </c>
      <c r="BD42" s="374"/>
      <c r="BE42" s="1067"/>
      <c r="BF42" s="374"/>
      <c r="BG42" s="1067"/>
      <c r="BH42" s="374"/>
      <c r="BI42" s="1067"/>
      <c r="BJ42" s="374"/>
    </row>
    <row r="43" spans="2:62" s="6" customFormat="1" ht="18.75" customHeight="1" thickBot="1" x14ac:dyDescent="0.3">
      <c r="B43" s="341" t="s">
        <v>475</v>
      </c>
      <c r="C43" s="1076"/>
      <c r="D43" s="1077"/>
      <c r="E43" s="380"/>
      <c r="F43" s="378"/>
      <c r="G43" s="1076"/>
      <c r="H43" s="1077"/>
      <c r="I43" s="380"/>
      <c r="J43" s="378"/>
      <c r="K43" s="1076"/>
      <c r="L43" s="1077"/>
      <c r="M43" s="380"/>
      <c r="N43" s="378"/>
      <c r="O43" s="1076"/>
      <c r="P43" s="1077"/>
      <c r="Q43" s="380"/>
      <c r="R43" s="378"/>
      <c r="S43" s="1076"/>
      <c r="T43" s="1077"/>
      <c r="U43" s="380"/>
      <c r="V43" s="378"/>
      <c r="W43" s="1076"/>
      <c r="X43" s="1077"/>
      <c r="Y43" s="380"/>
      <c r="Z43" s="378"/>
      <c r="AA43" s="1076"/>
      <c r="AB43" s="1077"/>
      <c r="AC43" s="1078"/>
      <c r="AD43" s="1079"/>
      <c r="AE43" s="1080"/>
      <c r="AF43" s="1081"/>
      <c r="AG43" s="380"/>
      <c r="AH43" s="378"/>
      <c r="AI43" s="1076"/>
      <c r="AJ43" s="381"/>
      <c r="AK43" s="380"/>
      <c r="AL43" s="1082"/>
      <c r="AM43" s="1076"/>
      <c r="AN43" s="381"/>
      <c r="AO43" s="380"/>
      <c r="AP43" s="1082"/>
      <c r="AQ43" s="1076">
        <v>44</v>
      </c>
      <c r="AR43" s="381">
        <v>36</v>
      </c>
      <c r="AS43" s="380">
        <v>55</v>
      </c>
      <c r="AT43" s="1082">
        <v>85</v>
      </c>
      <c r="AU43" s="1076">
        <v>120</v>
      </c>
      <c r="AV43" s="381">
        <v>133</v>
      </c>
      <c r="AW43" s="380">
        <v>163</v>
      </c>
      <c r="AX43" s="1082">
        <v>171</v>
      </c>
      <c r="AY43" s="1076">
        <v>172</v>
      </c>
      <c r="AZ43" s="381">
        <v>191</v>
      </c>
      <c r="BA43" s="1076">
        <v>186</v>
      </c>
      <c r="BB43" s="381">
        <v>195</v>
      </c>
      <c r="BC43" s="1076">
        <v>208</v>
      </c>
      <c r="BD43" s="381">
        <v>220</v>
      </c>
      <c r="BE43" s="1076">
        <v>229</v>
      </c>
      <c r="BF43" s="381">
        <v>223</v>
      </c>
      <c r="BG43" s="1076">
        <v>228</v>
      </c>
      <c r="BH43" s="381">
        <v>256</v>
      </c>
      <c r="BI43" s="1076">
        <v>230</v>
      </c>
      <c r="BJ43" s="381">
        <v>204</v>
      </c>
    </row>
    <row r="44" spans="2:62" s="6" customFormat="1" ht="18.75" customHeight="1" thickBot="1" x14ac:dyDescent="0.3">
      <c r="B44" s="188" t="s">
        <v>568</v>
      </c>
      <c r="C44" s="189">
        <f t="shared" ref="C44:AV44" si="18">SUM(C45:C66)</f>
        <v>759</v>
      </c>
      <c r="D44" s="189">
        <f t="shared" si="18"/>
        <v>778</v>
      </c>
      <c r="E44" s="189">
        <f t="shared" si="18"/>
        <v>802</v>
      </c>
      <c r="F44" s="189">
        <f t="shared" si="18"/>
        <v>759</v>
      </c>
      <c r="G44" s="189">
        <f t="shared" si="18"/>
        <v>675</v>
      </c>
      <c r="H44" s="189">
        <f t="shared" si="18"/>
        <v>638</v>
      </c>
      <c r="I44" s="189">
        <f t="shared" si="18"/>
        <v>657</v>
      </c>
      <c r="J44" s="189">
        <f t="shared" si="18"/>
        <v>783</v>
      </c>
      <c r="K44" s="189">
        <f t="shared" si="18"/>
        <v>847</v>
      </c>
      <c r="L44" s="189">
        <f t="shared" si="18"/>
        <v>755</v>
      </c>
      <c r="M44" s="189">
        <f t="shared" si="18"/>
        <v>1009</v>
      </c>
      <c r="N44" s="189">
        <f t="shared" si="18"/>
        <v>962</v>
      </c>
      <c r="O44" s="189">
        <f t="shared" si="18"/>
        <v>1141</v>
      </c>
      <c r="P44" s="189">
        <f t="shared" si="18"/>
        <v>1064</v>
      </c>
      <c r="Q44" s="189">
        <f t="shared" si="18"/>
        <v>1277</v>
      </c>
      <c r="R44" s="189">
        <f t="shared" si="18"/>
        <v>1222</v>
      </c>
      <c r="S44" s="189">
        <f t="shared" si="18"/>
        <v>1357</v>
      </c>
      <c r="T44" s="189">
        <f t="shared" si="18"/>
        <v>1256</v>
      </c>
      <c r="U44" s="189">
        <f t="shared" si="18"/>
        <v>1350</v>
      </c>
      <c r="V44" s="189">
        <f t="shared" si="18"/>
        <v>1339</v>
      </c>
      <c r="W44" s="189">
        <f t="shared" si="18"/>
        <v>1370</v>
      </c>
      <c r="X44" s="189">
        <f t="shared" si="18"/>
        <v>1338</v>
      </c>
      <c r="Y44" s="189">
        <f t="shared" si="18"/>
        <v>1350</v>
      </c>
      <c r="Z44" s="189">
        <f t="shared" si="18"/>
        <v>1385</v>
      </c>
      <c r="AA44" s="189">
        <f t="shared" si="18"/>
        <v>1503</v>
      </c>
      <c r="AB44" s="189">
        <f t="shared" si="18"/>
        <v>1533</v>
      </c>
      <c r="AC44" s="189">
        <f t="shared" si="18"/>
        <v>1647</v>
      </c>
      <c r="AD44" s="189">
        <f t="shared" si="18"/>
        <v>1770</v>
      </c>
      <c r="AE44" s="189">
        <f t="shared" si="18"/>
        <v>1875</v>
      </c>
      <c r="AF44" s="189">
        <f t="shared" si="18"/>
        <v>1999</v>
      </c>
      <c r="AG44" s="189">
        <f t="shared" si="18"/>
        <v>2058</v>
      </c>
      <c r="AH44" s="189">
        <f t="shared" si="18"/>
        <v>2092</v>
      </c>
      <c r="AI44" s="189">
        <f t="shared" si="18"/>
        <v>2117</v>
      </c>
      <c r="AJ44" s="189">
        <f t="shared" si="18"/>
        <v>2130</v>
      </c>
      <c r="AK44" s="189">
        <f t="shared" si="18"/>
        <v>2048</v>
      </c>
      <c r="AL44" s="189">
        <f t="shared" si="18"/>
        <v>1962</v>
      </c>
      <c r="AM44" s="189">
        <f t="shared" si="18"/>
        <v>1981</v>
      </c>
      <c r="AN44" s="189">
        <f t="shared" si="18"/>
        <v>2021</v>
      </c>
      <c r="AO44" s="189">
        <f t="shared" si="18"/>
        <v>2087</v>
      </c>
      <c r="AP44" s="189">
        <f t="shared" si="18"/>
        <v>2093</v>
      </c>
      <c r="AQ44" s="189">
        <f t="shared" si="18"/>
        <v>2073</v>
      </c>
      <c r="AR44" s="189">
        <f t="shared" si="18"/>
        <v>2065</v>
      </c>
      <c r="AS44" s="189">
        <f t="shared" si="18"/>
        <v>2100</v>
      </c>
      <c r="AT44" s="189">
        <f t="shared" si="18"/>
        <v>2002</v>
      </c>
      <c r="AU44" s="189">
        <f t="shared" si="18"/>
        <v>1992</v>
      </c>
      <c r="AV44" s="189">
        <f t="shared" si="18"/>
        <v>2050</v>
      </c>
      <c r="AW44" s="189">
        <f t="shared" ref="AW44:BD44" si="19">SUM(AW45:AW66)</f>
        <v>2140</v>
      </c>
      <c r="AX44" s="189">
        <f t="shared" si="19"/>
        <v>2247</v>
      </c>
      <c r="AY44" s="189">
        <f t="shared" si="19"/>
        <v>2292</v>
      </c>
      <c r="AZ44" s="189">
        <f t="shared" si="19"/>
        <v>2259</v>
      </c>
      <c r="BA44" s="189">
        <f t="shared" si="19"/>
        <v>2251</v>
      </c>
      <c r="BB44" s="189">
        <f t="shared" si="19"/>
        <v>2209</v>
      </c>
      <c r="BC44" s="189">
        <f t="shared" si="19"/>
        <v>2318</v>
      </c>
      <c r="BD44" s="189">
        <f t="shared" si="19"/>
        <v>2314</v>
      </c>
      <c r="BE44" s="189">
        <f>SUM(BE45:BE66)</f>
        <v>2333</v>
      </c>
      <c r="BF44" s="189">
        <f>SUM(BF45:BF66)</f>
        <v>2345</v>
      </c>
      <c r="BG44" s="189">
        <f t="shared" ref="BG44:BH44" si="20">SUM(BG45:BG66)</f>
        <v>2359</v>
      </c>
      <c r="BH44" s="189">
        <f t="shared" si="20"/>
        <v>2506</v>
      </c>
      <c r="BI44" s="189">
        <f>SUM(BI45:BI66)</f>
        <v>2451</v>
      </c>
      <c r="BJ44" s="189">
        <f>SUM(BJ45:BJ66)</f>
        <v>2346</v>
      </c>
    </row>
    <row r="45" spans="2:62" s="6" customFormat="1" ht="31.5" x14ac:dyDescent="0.25">
      <c r="B45" s="284" t="s">
        <v>812</v>
      </c>
      <c r="C45" s="1060"/>
      <c r="D45" s="1061"/>
      <c r="E45" s="368"/>
      <c r="F45" s="366"/>
      <c r="G45" s="1060"/>
      <c r="H45" s="1061"/>
      <c r="I45" s="368"/>
      <c r="J45" s="366"/>
      <c r="K45" s="1060"/>
      <c r="L45" s="1061"/>
      <c r="M45" s="368"/>
      <c r="N45" s="366"/>
      <c r="O45" s="1060"/>
      <c r="P45" s="1061"/>
      <c r="Q45" s="368"/>
      <c r="R45" s="366"/>
      <c r="S45" s="1060"/>
      <c r="T45" s="1061"/>
      <c r="U45" s="368">
        <v>37</v>
      </c>
      <c r="V45" s="366">
        <v>33</v>
      </c>
      <c r="W45" s="1060">
        <v>73</v>
      </c>
      <c r="X45" s="1061">
        <v>66</v>
      </c>
      <c r="Y45" s="368">
        <v>103</v>
      </c>
      <c r="Z45" s="366">
        <v>96</v>
      </c>
      <c r="AA45" s="1060">
        <v>190</v>
      </c>
      <c r="AB45" s="1061">
        <v>175</v>
      </c>
      <c r="AC45" s="1062">
        <v>214</v>
      </c>
      <c r="AD45" s="1063">
        <v>225</v>
      </c>
      <c r="AE45" s="1064">
        <v>244</v>
      </c>
      <c r="AF45" s="1005">
        <v>254</v>
      </c>
      <c r="AG45" s="368">
        <v>281</v>
      </c>
      <c r="AH45" s="366">
        <v>304</v>
      </c>
      <c r="AI45" s="1060">
        <v>305</v>
      </c>
      <c r="AJ45" s="369">
        <v>314</v>
      </c>
      <c r="AK45" s="368">
        <v>305</v>
      </c>
      <c r="AL45" s="1065">
        <v>299</v>
      </c>
      <c r="AM45" s="1060">
        <v>318</v>
      </c>
      <c r="AN45" s="369">
        <v>312</v>
      </c>
      <c r="AO45" s="368">
        <v>315</v>
      </c>
      <c r="AP45" s="1065">
        <v>327</v>
      </c>
      <c r="AQ45" s="1060">
        <v>328</v>
      </c>
      <c r="AR45" s="369">
        <v>336</v>
      </c>
      <c r="AS45" s="368">
        <v>341</v>
      </c>
      <c r="AT45" s="1065">
        <v>350</v>
      </c>
      <c r="AU45" s="1060">
        <v>339</v>
      </c>
      <c r="AV45" s="369">
        <v>356</v>
      </c>
      <c r="AW45" s="368">
        <v>341</v>
      </c>
      <c r="AX45" s="1065">
        <v>341</v>
      </c>
      <c r="AY45" s="1060">
        <v>353</v>
      </c>
      <c r="AZ45" s="369">
        <v>342</v>
      </c>
      <c r="BA45" s="1060">
        <v>336</v>
      </c>
      <c r="BB45" s="369">
        <v>323</v>
      </c>
      <c r="BC45" s="1060">
        <v>317</v>
      </c>
      <c r="BD45" s="369">
        <v>323</v>
      </c>
      <c r="BE45" s="1060">
        <v>308</v>
      </c>
      <c r="BF45" s="369">
        <v>327</v>
      </c>
      <c r="BG45" s="1060">
        <v>305</v>
      </c>
      <c r="BH45" s="369">
        <v>336</v>
      </c>
      <c r="BI45" s="1060">
        <v>332</v>
      </c>
      <c r="BJ45" s="369">
        <v>307</v>
      </c>
    </row>
    <row r="46" spans="2:62" s="6" customFormat="1" ht="31.5" x14ac:dyDescent="0.25">
      <c r="B46" s="335" t="s">
        <v>813</v>
      </c>
      <c r="C46" s="1067"/>
      <c r="D46" s="1068"/>
      <c r="E46" s="373"/>
      <c r="F46" s="372"/>
      <c r="G46" s="1067"/>
      <c r="H46" s="1068"/>
      <c r="I46" s="373"/>
      <c r="J46" s="372"/>
      <c r="K46" s="1067"/>
      <c r="L46" s="1068"/>
      <c r="M46" s="373"/>
      <c r="N46" s="372"/>
      <c r="O46" s="1067"/>
      <c r="P46" s="1068"/>
      <c r="Q46" s="373"/>
      <c r="R46" s="372"/>
      <c r="S46" s="1067"/>
      <c r="T46" s="1068"/>
      <c r="U46" s="373">
        <v>36</v>
      </c>
      <c r="V46" s="372">
        <v>28</v>
      </c>
      <c r="W46" s="1067">
        <v>70</v>
      </c>
      <c r="X46" s="1068">
        <v>53</v>
      </c>
      <c r="Y46" s="373">
        <v>90</v>
      </c>
      <c r="Z46" s="372">
        <v>119</v>
      </c>
      <c r="AA46" s="1067">
        <v>140</v>
      </c>
      <c r="AB46" s="1068">
        <v>163</v>
      </c>
      <c r="AC46" s="1069">
        <v>183</v>
      </c>
      <c r="AD46" s="1070">
        <v>214</v>
      </c>
      <c r="AE46" s="1071">
        <v>238</v>
      </c>
      <c r="AF46" s="1072">
        <v>273</v>
      </c>
      <c r="AG46" s="373">
        <v>290</v>
      </c>
      <c r="AH46" s="372">
        <v>316</v>
      </c>
      <c r="AI46" s="1067">
        <v>323</v>
      </c>
      <c r="AJ46" s="374">
        <v>330</v>
      </c>
      <c r="AK46" s="373">
        <v>305</v>
      </c>
      <c r="AL46" s="1073">
        <v>307</v>
      </c>
      <c r="AM46" s="1067">
        <v>298</v>
      </c>
      <c r="AN46" s="374">
        <v>306</v>
      </c>
      <c r="AO46" s="373">
        <v>310</v>
      </c>
      <c r="AP46" s="1073">
        <v>314</v>
      </c>
      <c r="AQ46" s="1067">
        <v>324</v>
      </c>
      <c r="AR46" s="374">
        <v>321</v>
      </c>
      <c r="AS46" s="373">
        <v>331</v>
      </c>
      <c r="AT46" s="1073">
        <v>314</v>
      </c>
      <c r="AU46" s="1067">
        <v>291</v>
      </c>
      <c r="AV46" s="374">
        <v>319</v>
      </c>
      <c r="AW46" s="373">
        <v>321</v>
      </c>
      <c r="AX46" s="1073">
        <v>357</v>
      </c>
      <c r="AY46" s="1067">
        <v>347</v>
      </c>
      <c r="AZ46" s="374">
        <v>355</v>
      </c>
      <c r="BA46" s="1067">
        <v>350</v>
      </c>
      <c r="BB46" s="374">
        <v>349</v>
      </c>
      <c r="BC46" s="1067">
        <v>365</v>
      </c>
      <c r="BD46" s="374">
        <v>387</v>
      </c>
      <c r="BE46" s="1067">
        <v>363</v>
      </c>
      <c r="BF46" s="374">
        <v>368</v>
      </c>
      <c r="BG46" s="1067">
        <v>370</v>
      </c>
      <c r="BH46" s="374">
        <v>396</v>
      </c>
      <c r="BI46" s="1067">
        <v>359</v>
      </c>
      <c r="BJ46" s="374">
        <v>351</v>
      </c>
    </row>
    <row r="47" spans="2:62" s="6" customFormat="1" ht="27" customHeight="1" x14ac:dyDescent="0.25">
      <c r="B47" s="335" t="s">
        <v>814</v>
      </c>
      <c r="C47" s="1067"/>
      <c r="D47" s="1068"/>
      <c r="E47" s="373"/>
      <c r="F47" s="372"/>
      <c r="G47" s="1067"/>
      <c r="H47" s="1068"/>
      <c r="I47" s="373"/>
      <c r="J47" s="372"/>
      <c r="K47" s="1067"/>
      <c r="L47" s="1068"/>
      <c r="M47" s="373"/>
      <c r="N47" s="372"/>
      <c r="O47" s="1067"/>
      <c r="P47" s="1068"/>
      <c r="Q47" s="373"/>
      <c r="R47" s="372"/>
      <c r="S47" s="1067"/>
      <c r="T47" s="1068"/>
      <c r="U47" s="373">
        <v>39</v>
      </c>
      <c r="V47" s="372">
        <v>70</v>
      </c>
      <c r="W47" s="1067">
        <v>109</v>
      </c>
      <c r="X47" s="1068">
        <v>138</v>
      </c>
      <c r="Y47" s="373">
        <v>167</v>
      </c>
      <c r="Z47" s="372">
        <v>198</v>
      </c>
      <c r="AA47" s="1067">
        <v>265</v>
      </c>
      <c r="AB47" s="1068">
        <v>287</v>
      </c>
      <c r="AC47" s="1069">
        <v>308</v>
      </c>
      <c r="AD47" s="1070">
        <v>344</v>
      </c>
      <c r="AE47" s="1071">
        <v>369</v>
      </c>
      <c r="AF47" s="1072">
        <v>394</v>
      </c>
      <c r="AG47" s="373">
        <v>377</v>
      </c>
      <c r="AH47" s="372">
        <v>384</v>
      </c>
      <c r="AI47" s="1067">
        <v>379</v>
      </c>
      <c r="AJ47" s="374">
        <v>389</v>
      </c>
      <c r="AK47" s="373">
        <v>375</v>
      </c>
      <c r="AL47" s="1073">
        <v>346</v>
      </c>
      <c r="AM47" s="1067">
        <v>344</v>
      </c>
      <c r="AN47" s="374">
        <v>368</v>
      </c>
      <c r="AO47" s="373">
        <v>367</v>
      </c>
      <c r="AP47" s="1073">
        <v>370</v>
      </c>
      <c r="AQ47" s="1067">
        <v>349</v>
      </c>
      <c r="AR47" s="374">
        <v>316</v>
      </c>
      <c r="AS47" s="373">
        <v>263</v>
      </c>
      <c r="AT47" s="1073">
        <v>346</v>
      </c>
      <c r="AU47" s="1067">
        <v>346</v>
      </c>
      <c r="AV47" s="374">
        <v>376</v>
      </c>
      <c r="AW47" s="373">
        <v>385</v>
      </c>
      <c r="AX47" s="1073">
        <v>419</v>
      </c>
      <c r="AY47" s="1067">
        <v>403</v>
      </c>
      <c r="AZ47" s="374">
        <v>404</v>
      </c>
      <c r="BA47" s="1067">
        <v>393</v>
      </c>
      <c r="BB47" s="374">
        <v>398</v>
      </c>
      <c r="BC47" s="1067">
        <v>399</v>
      </c>
      <c r="BD47" s="374">
        <v>394</v>
      </c>
      <c r="BE47" s="1067">
        <v>395</v>
      </c>
      <c r="BF47" s="374">
        <v>400</v>
      </c>
      <c r="BG47" s="1067">
        <v>382</v>
      </c>
      <c r="BH47" s="374">
        <v>394</v>
      </c>
      <c r="BI47" s="1067">
        <v>386</v>
      </c>
      <c r="BJ47" s="374">
        <v>380</v>
      </c>
    </row>
    <row r="48" spans="2:62" s="6" customFormat="1" ht="31.5" x14ac:dyDescent="0.25">
      <c r="B48" s="335" t="s">
        <v>815</v>
      </c>
      <c r="C48" s="1067"/>
      <c r="D48" s="1068"/>
      <c r="E48" s="373"/>
      <c r="F48" s="372"/>
      <c r="G48" s="1067"/>
      <c r="H48" s="1068"/>
      <c r="I48" s="373"/>
      <c r="J48" s="372"/>
      <c r="K48" s="1067"/>
      <c r="L48" s="1068"/>
      <c r="M48" s="373"/>
      <c r="N48" s="372"/>
      <c r="O48" s="1067"/>
      <c r="P48" s="1068"/>
      <c r="Q48" s="373"/>
      <c r="R48" s="372"/>
      <c r="S48" s="1067"/>
      <c r="T48" s="1068"/>
      <c r="U48" s="373">
        <v>40</v>
      </c>
      <c r="V48" s="372">
        <v>70</v>
      </c>
      <c r="W48" s="1067">
        <v>85</v>
      </c>
      <c r="X48" s="1068">
        <v>103</v>
      </c>
      <c r="Y48" s="373">
        <v>121</v>
      </c>
      <c r="Z48" s="372">
        <v>151</v>
      </c>
      <c r="AA48" s="1067">
        <v>174</v>
      </c>
      <c r="AB48" s="1068">
        <v>191</v>
      </c>
      <c r="AC48" s="1069">
        <v>207</v>
      </c>
      <c r="AD48" s="1070">
        <v>231</v>
      </c>
      <c r="AE48" s="1071">
        <v>236</v>
      </c>
      <c r="AF48" s="1072">
        <v>272</v>
      </c>
      <c r="AG48" s="373">
        <v>278</v>
      </c>
      <c r="AH48" s="372">
        <v>263</v>
      </c>
      <c r="AI48" s="1067">
        <v>266</v>
      </c>
      <c r="AJ48" s="374">
        <v>274</v>
      </c>
      <c r="AK48" s="373">
        <v>266</v>
      </c>
      <c r="AL48" s="1073">
        <v>271</v>
      </c>
      <c r="AM48" s="1067">
        <v>276</v>
      </c>
      <c r="AN48" s="374">
        <v>278</v>
      </c>
      <c r="AO48" s="373">
        <v>279</v>
      </c>
      <c r="AP48" s="1073">
        <v>279</v>
      </c>
      <c r="AQ48" s="1067">
        <v>295</v>
      </c>
      <c r="AR48" s="374">
        <v>295</v>
      </c>
      <c r="AS48" s="373">
        <v>307</v>
      </c>
      <c r="AT48" s="1073">
        <v>298</v>
      </c>
      <c r="AU48" s="1067">
        <v>299</v>
      </c>
      <c r="AV48" s="374">
        <v>298</v>
      </c>
      <c r="AW48" s="373">
        <v>320</v>
      </c>
      <c r="AX48" s="1073">
        <v>330</v>
      </c>
      <c r="AY48" s="1067">
        <v>345</v>
      </c>
      <c r="AZ48" s="374">
        <v>351</v>
      </c>
      <c r="BA48" s="1067">
        <v>350</v>
      </c>
      <c r="BB48" s="374">
        <v>352</v>
      </c>
      <c r="BC48" s="1067">
        <v>378</v>
      </c>
      <c r="BD48" s="374">
        <v>356</v>
      </c>
      <c r="BE48" s="1067">
        <v>354</v>
      </c>
      <c r="BF48" s="374">
        <v>351</v>
      </c>
      <c r="BG48" s="1067">
        <v>347</v>
      </c>
      <c r="BH48" s="374">
        <v>361</v>
      </c>
      <c r="BI48" s="1067">
        <v>235</v>
      </c>
      <c r="BJ48" s="374">
        <v>232</v>
      </c>
    </row>
    <row r="49" spans="2:62" s="6" customFormat="1" ht="31.5" x14ac:dyDescent="0.25">
      <c r="B49" s="335" t="s">
        <v>816</v>
      </c>
      <c r="C49" s="1067"/>
      <c r="D49" s="1068"/>
      <c r="E49" s="373"/>
      <c r="F49" s="372"/>
      <c r="G49" s="1067"/>
      <c r="H49" s="1068"/>
      <c r="I49" s="373"/>
      <c r="J49" s="372"/>
      <c r="K49" s="1067"/>
      <c r="L49" s="1068"/>
      <c r="M49" s="373"/>
      <c r="N49" s="372"/>
      <c r="O49" s="1067"/>
      <c r="P49" s="1068"/>
      <c r="Q49" s="373"/>
      <c r="R49" s="372"/>
      <c r="S49" s="1067"/>
      <c r="T49" s="1068"/>
      <c r="U49" s="373">
        <v>38</v>
      </c>
      <c r="V49" s="372">
        <v>35</v>
      </c>
      <c r="W49" s="1067">
        <v>71</v>
      </c>
      <c r="X49" s="1068">
        <v>56</v>
      </c>
      <c r="Y49" s="373">
        <v>82</v>
      </c>
      <c r="Z49" s="372">
        <v>68</v>
      </c>
      <c r="AA49" s="1067">
        <v>91</v>
      </c>
      <c r="AB49" s="1068">
        <v>82</v>
      </c>
      <c r="AC49" s="1069">
        <v>121</v>
      </c>
      <c r="AD49" s="1070">
        <v>113</v>
      </c>
      <c r="AE49" s="1071">
        <v>148</v>
      </c>
      <c r="AF49" s="1072">
        <v>135</v>
      </c>
      <c r="AG49" s="373">
        <v>159</v>
      </c>
      <c r="AH49" s="372">
        <v>135</v>
      </c>
      <c r="AI49" s="1067">
        <v>153</v>
      </c>
      <c r="AJ49" s="374">
        <v>138</v>
      </c>
      <c r="AK49" s="373">
        <v>155</v>
      </c>
      <c r="AL49" s="1073">
        <v>128</v>
      </c>
      <c r="AM49" s="1067">
        <v>151</v>
      </c>
      <c r="AN49" s="374">
        <v>133</v>
      </c>
      <c r="AO49" s="373">
        <v>176</v>
      </c>
      <c r="AP49" s="1073">
        <v>154</v>
      </c>
      <c r="AQ49" s="1067">
        <v>166</v>
      </c>
      <c r="AR49" s="374">
        <v>153</v>
      </c>
      <c r="AS49" s="373">
        <v>178</v>
      </c>
      <c r="AT49" s="1073">
        <v>139</v>
      </c>
      <c r="AU49" s="1067">
        <v>162</v>
      </c>
      <c r="AV49" s="374">
        <v>140</v>
      </c>
      <c r="AW49" s="373">
        <v>168</v>
      </c>
      <c r="AX49" s="1073">
        <v>157</v>
      </c>
      <c r="AY49" s="1067">
        <v>185</v>
      </c>
      <c r="AZ49" s="374">
        <v>171</v>
      </c>
      <c r="BA49" s="1067">
        <v>181</v>
      </c>
      <c r="BB49" s="374">
        <v>153</v>
      </c>
      <c r="BC49" s="1067">
        <v>203</v>
      </c>
      <c r="BD49" s="374">
        <v>190</v>
      </c>
      <c r="BE49" s="1067">
        <v>210</v>
      </c>
      <c r="BF49" s="374">
        <v>186</v>
      </c>
      <c r="BG49" s="1067">
        <v>197</v>
      </c>
      <c r="BH49" s="374">
        <v>203</v>
      </c>
      <c r="BI49" s="1067">
        <v>204</v>
      </c>
      <c r="BJ49" s="374">
        <v>175</v>
      </c>
    </row>
    <row r="50" spans="2:62" s="6" customFormat="1" ht="18.75" customHeight="1" x14ac:dyDescent="0.25">
      <c r="B50" s="335" t="s">
        <v>470</v>
      </c>
      <c r="C50" s="1067"/>
      <c r="D50" s="1068"/>
      <c r="E50" s="373"/>
      <c r="F50" s="372"/>
      <c r="G50" s="1067"/>
      <c r="H50" s="1068"/>
      <c r="I50" s="373"/>
      <c r="J50" s="372"/>
      <c r="K50" s="1067"/>
      <c r="L50" s="1068"/>
      <c r="M50" s="373"/>
      <c r="N50" s="372"/>
      <c r="O50" s="1067"/>
      <c r="P50" s="1068"/>
      <c r="Q50" s="373"/>
      <c r="R50" s="372"/>
      <c r="S50" s="1067"/>
      <c r="T50" s="1068"/>
      <c r="U50" s="373">
        <v>40</v>
      </c>
      <c r="V50" s="372">
        <v>61</v>
      </c>
      <c r="W50" s="1067">
        <v>87</v>
      </c>
      <c r="X50" s="1068">
        <v>104</v>
      </c>
      <c r="Y50" s="373">
        <v>119</v>
      </c>
      <c r="Z50" s="372">
        <v>145</v>
      </c>
      <c r="AA50" s="1067">
        <v>168</v>
      </c>
      <c r="AB50" s="1068">
        <v>165</v>
      </c>
      <c r="AC50" s="1069">
        <v>181</v>
      </c>
      <c r="AD50" s="1070">
        <v>203</v>
      </c>
      <c r="AE50" s="1071">
        <v>221</v>
      </c>
      <c r="AF50" s="1072">
        <v>257</v>
      </c>
      <c r="AG50" s="373">
        <v>272</v>
      </c>
      <c r="AH50" s="372">
        <v>280</v>
      </c>
      <c r="AI50" s="1067">
        <v>285</v>
      </c>
      <c r="AJ50" s="374">
        <v>276</v>
      </c>
      <c r="AK50" s="373">
        <v>266</v>
      </c>
      <c r="AL50" s="1073">
        <v>259</v>
      </c>
      <c r="AM50" s="1067">
        <v>261</v>
      </c>
      <c r="AN50" s="374">
        <v>268</v>
      </c>
      <c r="AO50" s="373">
        <v>277</v>
      </c>
      <c r="AP50" s="1073">
        <v>283</v>
      </c>
      <c r="AQ50" s="1067">
        <v>256</v>
      </c>
      <c r="AR50" s="374">
        <v>254</v>
      </c>
      <c r="AS50" s="373">
        <v>256</v>
      </c>
      <c r="AT50" s="1073">
        <v>245</v>
      </c>
      <c r="AU50" s="1067">
        <v>236</v>
      </c>
      <c r="AV50" s="374">
        <v>233</v>
      </c>
      <c r="AW50" s="373">
        <v>246</v>
      </c>
      <c r="AX50" s="1073">
        <v>267</v>
      </c>
      <c r="AY50" s="1067">
        <v>265</v>
      </c>
      <c r="AZ50" s="374">
        <v>249</v>
      </c>
      <c r="BA50" s="1067">
        <v>262</v>
      </c>
      <c r="BB50" s="374">
        <v>270</v>
      </c>
      <c r="BC50" s="1067">
        <v>273</v>
      </c>
      <c r="BD50" s="374">
        <v>278</v>
      </c>
      <c r="BE50" s="1067">
        <v>278</v>
      </c>
      <c r="BF50" s="374">
        <v>265</v>
      </c>
      <c r="BG50" s="1067">
        <v>270</v>
      </c>
      <c r="BH50" s="374">
        <v>285</v>
      </c>
      <c r="BI50" s="1067">
        <v>278</v>
      </c>
      <c r="BJ50" s="374">
        <v>262</v>
      </c>
    </row>
    <row r="51" spans="2:62" s="6" customFormat="1" ht="18.75" customHeight="1" x14ac:dyDescent="0.25">
      <c r="B51" s="303" t="s">
        <v>476</v>
      </c>
      <c r="C51" s="1067"/>
      <c r="D51" s="1068"/>
      <c r="E51" s="373"/>
      <c r="F51" s="372"/>
      <c r="G51" s="1067"/>
      <c r="H51" s="1068"/>
      <c r="I51" s="373"/>
      <c r="J51" s="372"/>
      <c r="K51" s="1067"/>
      <c r="L51" s="1068"/>
      <c r="M51" s="373"/>
      <c r="N51" s="372"/>
      <c r="O51" s="1067"/>
      <c r="P51" s="1068"/>
      <c r="Q51" s="373"/>
      <c r="R51" s="372"/>
      <c r="S51" s="1067"/>
      <c r="T51" s="1068"/>
      <c r="U51" s="373">
        <v>42</v>
      </c>
      <c r="V51" s="372">
        <v>77</v>
      </c>
      <c r="W51" s="1067">
        <v>114</v>
      </c>
      <c r="X51" s="1068">
        <v>146</v>
      </c>
      <c r="Y51" s="373">
        <v>180</v>
      </c>
      <c r="Z51" s="372">
        <v>209</v>
      </c>
      <c r="AA51" s="1067">
        <v>290</v>
      </c>
      <c r="AB51" s="1068">
        <v>318</v>
      </c>
      <c r="AC51" s="1069">
        <v>334</v>
      </c>
      <c r="AD51" s="1070">
        <v>376</v>
      </c>
      <c r="AE51" s="1071">
        <v>376</v>
      </c>
      <c r="AF51" s="1072">
        <v>387</v>
      </c>
      <c r="AG51" s="373">
        <v>391</v>
      </c>
      <c r="AH51" s="372">
        <v>394</v>
      </c>
      <c r="AI51" s="1067">
        <v>395</v>
      </c>
      <c r="AJ51" s="374">
        <v>402</v>
      </c>
      <c r="AK51" s="373">
        <v>367</v>
      </c>
      <c r="AL51" s="1073">
        <v>336</v>
      </c>
      <c r="AM51" s="1067">
        <v>327</v>
      </c>
      <c r="AN51" s="374">
        <v>348</v>
      </c>
      <c r="AO51" s="373">
        <v>358</v>
      </c>
      <c r="AP51" s="1073">
        <v>360</v>
      </c>
      <c r="AQ51" s="1067">
        <v>350</v>
      </c>
      <c r="AR51" s="374">
        <v>343</v>
      </c>
      <c r="AS51" s="373">
        <v>339</v>
      </c>
      <c r="AT51" s="1073">
        <v>308</v>
      </c>
      <c r="AU51" s="1067">
        <v>316</v>
      </c>
      <c r="AV51" s="374">
        <v>324</v>
      </c>
      <c r="AW51" s="373">
        <v>359</v>
      </c>
      <c r="AX51" s="1073">
        <v>375</v>
      </c>
      <c r="AY51" s="1067">
        <v>394</v>
      </c>
      <c r="AZ51" s="374">
        <v>387</v>
      </c>
      <c r="BA51" s="1067">
        <v>379</v>
      </c>
      <c r="BB51" s="374">
        <v>364</v>
      </c>
      <c r="BC51" s="1067">
        <v>383</v>
      </c>
      <c r="BD51" s="374">
        <v>386</v>
      </c>
      <c r="BE51" s="1067">
        <v>369</v>
      </c>
      <c r="BF51" s="374">
        <v>362</v>
      </c>
      <c r="BG51" s="1067">
        <v>358</v>
      </c>
      <c r="BH51" s="374">
        <v>367</v>
      </c>
      <c r="BI51" s="1067">
        <v>372</v>
      </c>
      <c r="BJ51" s="374">
        <v>372</v>
      </c>
    </row>
    <row r="52" spans="2:62" s="6" customFormat="1" ht="18.75" customHeight="1" x14ac:dyDescent="0.25">
      <c r="B52" s="303" t="s">
        <v>4359</v>
      </c>
      <c r="C52" s="1067"/>
      <c r="D52" s="1068"/>
      <c r="E52" s="373"/>
      <c r="F52" s="372"/>
      <c r="G52" s="1067"/>
      <c r="H52" s="1068"/>
      <c r="I52" s="373"/>
      <c r="J52" s="372"/>
      <c r="K52" s="1067"/>
      <c r="L52" s="1068"/>
      <c r="M52" s="373"/>
      <c r="N52" s="372"/>
      <c r="O52" s="1067"/>
      <c r="P52" s="1068"/>
      <c r="Q52" s="373"/>
      <c r="R52" s="372"/>
      <c r="S52" s="1067"/>
      <c r="T52" s="1068"/>
      <c r="U52" s="373"/>
      <c r="V52" s="372"/>
      <c r="W52" s="1067"/>
      <c r="X52" s="1068"/>
      <c r="Y52" s="373"/>
      <c r="Z52" s="372"/>
      <c r="AA52" s="1067"/>
      <c r="AB52" s="1068"/>
      <c r="AC52" s="1069"/>
      <c r="AD52" s="1070"/>
      <c r="AE52" s="1071"/>
      <c r="AF52" s="1072"/>
      <c r="AG52" s="373"/>
      <c r="AH52" s="372"/>
      <c r="AI52" s="1067"/>
      <c r="AJ52" s="374"/>
      <c r="AK52" s="373"/>
      <c r="AL52" s="1073"/>
      <c r="AM52" s="1067"/>
      <c r="AN52" s="374"/>
      <c r="AO52" s="373"/>
      <c r="AP52" s="1073"/>
      <c r="AQ52" s="1067"/>
      <c r="AR52" s="374"/>
      <c r="AS52" s="373"/>
      <c r="AT52" s="1073"/>
      <c r="AU52" s="1067"/>
      <c r="AV52" s="374"/>
      <c r="AW52" s="373"/>
      <c r="AX52" s="1073"/>
      <c r="AY52" s="1067"/>
      <c r="AZ52" s="374"/>
      <c r="BA52" s="1067"/>
      <c r="BB52" s="374"/>
      <c r="BC52" s="1067"/>
      <c r="BD52" s="374"/>
      <c r="BE52" s="1067">
        <v>56</v>
      </c>
      <c r="BF52" s="374">
        <v>86</v>
      </c>
      <c r="BG52" s="1067">
        <v>130</v>
      </c>
      <c r="BH52" s="374">
        <v>164</v>
      </c>
      <c r="BI52" s="1067">
        <v>187</v>
      </c>
      <c r="BJ52" s="374">
        <v>192</v>
      </c>
    </row>
    <row r="53" spans="2:62" s="6" customFormat="1" ht="18.75" customHeight="1" x14ac:dyDescent="0.25">
      <c r="B53" s="303" t="s">
        <v>817</v>
      </c>
      <c r="C53" s="1067">
        <v>240</v>
      </c>
      <c r="D53" s="1068">
        <v>204</v>
      </c>
      <c r="E53" s="373">
        <v>168</v>
      </c>
      <c r="F53" s="372">
        <v>127</v>
      </c>
      <c r="G53" s="1067">
        <v>106</v>
      </c>
      <c r="H53" s="1068">
        <v>84</v>
      </c>
      <c r="I53" s="373">
        <v>55</v>
      </c>
      <c r="J53" s="372">
        <v>44</v>
      </c>
      <c r="K53" s="1067">
        <v>25</v>
      </c>
      <c r="L53" s="1068">
        <v>39</v>
      </c>
      <c r="M53" s="373">
        <v>40</v>
      </c>
      <c r="N53" s="372">
        <v>30</v>
      </c>
      <c r="O53" s="1067"/>
      <c r="P53" s="1068"/>
      <c r="Q53" s="373">
        <v>32</v>
      </c>
      <c r="R53" s="372">
        <v>31</v>
      </c>
      <c r="S53" s="1067">
        <v>82</v>
      </c>
      <c r="T53" s="1068">
        <v>47</v>
      </c>
      <c r="U53" s="373"/>
      <c r="V53" s="372"/>
      <c r="W53" s="1067"/>
      <c r="X53" s="1068"/>
      <c r="Y53" s="373"/>
      <c r="Z53" s="372"/>
      <c r="AA53" s="1067"/>
      <c r="AB53" s="1068"/>
      <c r="AC53" s="1069"/>
      <c r="AD53" s="1070"/>
      <c r="AE53" s="1071"/>
      <c r="AF53" s="1072"/>
      <c r="AG53" s="373"/>
      <c r="AH53" s="372"/>
      <c r="AI53" s="1067"/>
      <c r="AJ53" s="374"/>
      <c r="AK53" s="373"/>
      <c r="AL53" s="1073"/>
      <c r="AM53" s="1067"/>
      <c r="AN53" s="374"/>
      <c r="AO53" s="373"/>
      <c r="AP53" s="1073"/>
      <c r="AQ53" s="1067"/>
      <c r="AR53" s="374"/>
      <c r="AS53" s="373"/>
      <c r="AT53" s="1073"/>
      <c r="AU53" s="1067"/>
      <c r="AV53" s="374"/>
      <c r="AW53" s="373"/>
      <c r="AX53" s="1073"/>
      <c r="AY53" s="1067"/>
      <c r="AZ53" s="374"/>
      <c r="BA53" s="1067"/>
      <c r="BB53" s="374"/>
      <c r="BC53" s="1067"/>
      <c r="BD53" s="374"/>
      <c r="BE53" s="1067"/>
      <c r="BF53" s="374"/>
      <c r="BG53" s="1067"/>
      <c r="BH53" s="374"/>
      <c r="BI53" s="1067"/>
      <c r="BJ53" s="374"/>
    </row>
    <row r="54" spans="2:62" s="6" customFormat="1" ht="18.75" customHeight="1" x14ac:dyDescent="0.25">
      <c r="B54" s="303" t="s">
        <v>818</v>
      </c>
      <c r="C54" s="1067">
        <v>6</v>
      </c>
      <c r="D54" s="1068">
        <v>4</v>
      </c>
      <c r="E54" s="373">
        <v>11</v>
      </c>
      <c r="F54" s="372">
        <v>5</v>
      </c>
      <c r="G54" s="1067">
        <v>3</v>
      </c>
      <c r="H54" s="1068">
        <v>2</v>
      </c>
      <c r="I54" s="373">
        <v>2</v>
      </c>
      <c r="J54" s="372"/>
      <c r="K54" s="1067"/>
      <c r="L54" s="1068"/>
      <c r="M54" s="373"/>
      <c r="N54" s="372"/>
      <c r="O54" s="1067"/>
      <c r="P54" s="1068"/>
      <c r="Q54" s="373"/>
      <c r="R54" s="372"/>
      <c r="S54" s="1067"/>
      <c r="T54" s="1068"/>
      <c r="U54" s="373">
        <v>45</v>
      </c>
      <c r="V54" s="372">
        <v>45</v>
      </c>
      <c r="W54" s="1067">
        <v>45</v>
      </c>
      <c r="X54" s="1068">
        <v>43</v>
      </c>
      <c r="Y54" s="373">
        <v>44</v>
      </c>
      <c r="Z54" s="372">
        <v>42</v>
      </c>
      <c r="AA54" s="1067">
        <v>4</v>
      </c>
      <c r="AB54" s="1068">
        <v>3</v>
      </c>
      <c r="AC54" s="1069">
        <v>2</v>
      </c>
      <c r="AD54" s="1070">
        <v>2</v>
      </c>
      <c r="AE54" s="1071"/>
      <c r="AF54" s="1072"/>
      <c r="AG54" s="373"/>
      <c r="AH54" s="372"/>
      <c r="AI54" s="1067"/>
      <c r="AJ54" s="374"/>
      <c r="AK54" s="373"/>
      <c r="AL54" s="1073"/>
      <c r="AM54" s="1067"/>
      <c r="AN54" s="374"/>
      <c r="AO54" s="373"/>
      <c r="AP54" s="1073"/>
      <c r="AQ54" s="1067"/>
      <c r="AR54" s="374"/>
      <c r="AS54" s="373"/>
      <c r="AT54" s="1073"/>
      <c r="AU54" s="1067"/>
      <c r="AV54" s="374"/>
      <c r="AW54" s="373"/>
      <c r="AX54" s="1073"/>
      <c r="AY54" s="1067"/>
      <c r="AZ54" s="374"/>
      <c r="BA54" s="1067"/>
      <c r="BB54" s="374"/>
      <c r="BC54" s="1067"/>
      <c r="BD54" s="374"/>
      <c r="BE54" s="1067"/>
      <c r="BF54" s="374"/>
      <c r="BG54" s="1067"/>
      <c r="BH54" s="374"/>
      <c r="BI54" s="1067"/>
      <c r="BJ54" s="374"/>
    </row>
    <row r="55" spans="2:62" ht="18.75" customHeight="1" x14ac:dyDescent="0.25">
      <c r="B55" s="303" t="s">
        <v>819</v>
      </c>
      <c r="C55" s="1067">
        <v>85</v>
      </c>
      <c r="D55" s="1068">
        <v>101</v>
      </c>
      <c r="E55" s="373">
        <v>114</v>
      </c>
      <c r="F55" s="372">
        <v>118</v>
      </c>
      <c r="G55" s="1067">
        <v>100</v>
      </c>
      <c r="H55" s="1068">
        <v>99</v>
      </c>
      <c r="I55" s="373">
        <v>111</v>
      </c>
      <c r="J55" s="372">
        <v>135</v>
      </c>
      <c r="K55" s="1067">
        <v>136</v>
      </c>
      <c r="L55" s="1068">
        <v>118</v>
      </c>
      <c r="M55" s="373">
        <v>137</v>
      </c>
      <c r="N55" s="372">
        <v>112</v>
      </c>
      <c r="O55" s="1067">
        <v>134</v>
      </c>
      <c r="P55" s="1068">
        <v>113</v>
      </c>
      <c r="Q55" s="373">
        <v>119</v>
      </c>
      <c r="R55" s="372">
        <v>108</v>
      </c>
      <c r="S55" s="1067">
        <v>133</v>
      </c>
      <c r="T55" s="1068">
        <v>113</v>
      </c>
      <c r="U55" s="373">
        <v>95</v>
      </c>
      <c r="V55" s="372">
        <v>85</v>
      </c>
      <c r="W55" s="1067">
        <v>68</v>
      </c>
      <c r="X55" s="1068">
        <v>58</v>
      </c>
      <c r="Y55" s="373">
        <v>39</v>
      </c>
      <c r="Z55" s="372">
        <v>34</v>
      </c>
      <c r="AA55" s="1067">
        <v>16</v>
      </c>
      <c r="AB55" s="1068">
        <v>13</v>
      </c>
      <c r="AC55" s="1069">
        <v>11</v>
      </c>
      <c r="AD55" s="1070">
        <v>2</v>
      </c>
      <c r="AE55" s="1071">
        <v>2</v>
      </c>
      <c r="AF55" s="1072">
        <v>1</v>
      </c>
      <c r="AG55" s="373">
        <v>1</v>
      </c>
      <c r="AH55" s="372"/>
      <c r="AI55" s="1067"/>
      <c r="AJ55" s="374"/>
      <c r="AK55" s="373"/>
      <c r="AL55" s="1073"/>
      <c r="AM55" s="1067"/>
      <c r="AN55" s="374"/>
      <c r="AO55" s="373">
        <v>1</v>
      </c>
      <c r="AP55" s="1073">
        <v>1</v>
      </c>
      <c r="AQ55" s="1067"/>
      <c r="AR55" s="374">
        <v>44</v>
      </c>
      <c r="AS55" s="373">
        <v>84</v>
      </c>
      <c r="AT55" s="1073">
        <v>1</v>
      </c>
      <c r="AU55" s="1067">
        <v>1</v>
      </c>
      <c r="AV55" s="374"/>
      <c r="AW55" s="373"/>
      <c r="AX55" s="1073"/>
      <c r="AY55" s="1067"/>
      <c r="AZ55" s="374"/>
      <c r="BA55" s="1067"/>
      <c r="BB55" s="374"/>
      <c r="BC55" s="1067"/>
      <c r="BD55" s="374"/>
      <c r="BE55" s="1067"/>
      <c r="BF55" s="374"/>
      <c r="BG55" s="1067"/>
      <c r="BH55" s="374"/>
      <c r="BI55" s="1067"/>
      <c r="BJ55" s="374"/>
    </row>
    <row r="56" spans="2:62" ht="18.75" customHeight="1" x14ac:dyDescent="0.25">
      <c r="B56" s="303" t="s">
        <v>454</v>
      </c>
      <c r="C56" s="1067">
        <v>22</v>
      </c>
      <c r="D56" s="1068">
        <v>63</v>
      </c>
      <c r="E56" s="373">
        <v>52</v>
      </c>
      <c r="F56" s="372">
        <v>82</v>
      </c>
      <c r="G56" s="1067">
        <v>73</v>
      </c>
      <c r="H56" s="1068">
        <v>103</v>
      </c>
      <c r="I56" s="373">
        <v>138</v>
      </c>
      <c r="J56" s="372">
        <v>128</v>
      </c>
      <c r="K56" s="1067">
        <v>162</v>
      </c>
      <c r="L56" s="1068">
        <v>145</v>
      </c>
      <c r="M56" s="373">
        <v>174</v>
      </c>
      <c r="N56" s="372">
        <v>160</v>
      </c>
      <c r="O56" s="1067">
        <v>168</v>
      </c>
      <c r="P56" s="1068">
        <v>130</v>
      </c>
      <c r="Q56" s="373">
        <v>151</v>
      </c>
      <c r="R56" s="372">
        <v>145</v>
      </c>
      <c r="S56" s="1067">
        <v>175</v>
      </c>
      <c r="T56" s="1068">
        <v>149</v>
      </c>
      <c r="U56" s="373">
        <v>115</v>
      </c>
      <c r="V56" s="372">
        <v>104</v>
      </c>
      <c r="W56" s="1067">
        <v>84</v>
      </c>
      <c r="X56" s="1068">
        <v>70</v>
      </c>
      <c r="Y56" s="373">
        <v>50</v>
      </c>
      <c r="Z56" s="372">
        <v>61</v>
      </c>
      <c r="AA56" s="1067">
        <v>34</v>
      </c>
      <c r="AB56" s="1068">
        <v>30</v>
      </c>
      <c r="AC56" s="1069">
        <v>21</v>
      </c>
      <c r="AD56" s="1070">
        <v>16</v>
      </c>
      <c r="AE56" s="1071">
        <v>10</v>
      </c>
      <c r="AF56" s="1072">
        <v>9</v>
      </c>
      <c r="AG56" s="373">
        <v>3</v>
      </c>
      <c r="AH56" s="372">
        <v>10</v>
      </c>
      <c r="AI56" s="1067">
        <v>6</v>
      </c>
      <c r="AJ56" s="374">
        <v>1</v>
      </c>
      <c r="AK56" s="373">
        <v>1</v>
      </c>
      <c r="AL56" s="1073">
        <v>3</v>
      </c>
      <c r="AM56" s="1067">
        <v>1</v>
      </c>
      <c r="AN56" s="374">
        <v>2</v>
      </c>
      <c r="AO56" s="373">
        <v>2</v>
      </c>
      <c r="AP56" s="1073">
        <v>2</v>
      </c>
      <c r="AQ56" s="1067">
        <v>1</v>
      </c>
      <c r="AR56" s="374">
        <v>1</v>
      </c>
      <c r="AS56" s="373">
        <v>1</v>
      </c>
      <c r="AT56" s="1073">
        <v>1</v>
      </c>
      <c r="AU56" s="1067">
        <v>2</v>
      </c>
      <c r="AV56" s="374">
        <v>4</v>
      </c>
      <c r="AW56" s="373"/>
      <c r="AX56" s="1073">
        <v>1</v>
      </c>
      <c r="AY56" s="1067"/>
      <c r="AZ56" s="374"/>
      <c r="BA56" s="1067"/>
      <c r="BB56" s="374"/>
      <c r="BC56" s="1067"/>
      <c r="BD56" s="374"/>
      <c r="BE56" s="1067"/>
      <c r="BF56" s="374"/>
      <c r="BG56" s="1067"/>
      <c r="BH56" s="374"/>
      <c r="BI56" s="1067"/>
      <c r="BJ56" s="374"/>
    </row>
    <row r="57" spans="2:62" ht="15.75" x14ac:dyDescent="0.25">
      <c r="B57" s="303" t="s">
        <v>820</v>
      </c>
      <c r="C57" s="1067"/>
      <c r="D57" s="1068"/>
      <c r="E57" s="373"/>
      <c r="F57" s="372"/>
      <c r="G57" s="1067"/>
      <c r="H57" s="1068"/>
      <c r="I57" s="373"/>
      <c r="J57" s="372"/>
      <c r="K57" s="1067">
        <v>41</v>
      </c>
      <c r="L57" s="1068">
        <v>65</v>
      </c>
      <c r="M57" s="373">
        <v>80</v>
      </c>
      <c r="N57" s="372">
        <v>115</v>
      </c>
      <c r="O57" s="1067">
        <v>141</v>
      </c>
      <c r="P57" s="1068">
        <v>120</v>
      </c>
      <c r="Q57" s="373">
        <v>149</v>
      </c>
      <c r="R57" s="372">
        <v>125</v>
      </c>
      <c r="S57" s="1067">
        <v>168</v>
      </c>
      <c r="T57" s="1068">
        <v>154</v>
      </c>
      <c r="U57" s="373">
        <v>135</v>
      </c>
      <c r="V57" s="372">
        <v>111</v>
      </c>
      <c r="W57" s="1067">
        <v>84</v>
      </c>
      <c r="X57" s="1068">
        <v>76</v>
      </c>
      <c r="Y57" s="373">
        <v>61</v>
      </c>
      <c r="Z57" s="372">
        <v>45</v>
      </c>
      <c r="AA57" s="1067">
        <v>38</v>
      </c>
      <c r="AB57" s="1068">
        <v>31</v>
      </c>
      <c r="AC57" s="1069">
        <v>20</v>
      </c>
      <c r="AD57" s="1070">
        <v>20</v>
      </c>
      <c r="AE57" s="1071">
        <v>11</v>
      </c>
      <c r="AF57" s="1072">
        <v>5</v>
      </c>
      <c r="AG57" s="373">
        <v>4</v>
      </c>
      <c r="AH57" s="372">
        <v>1</v>
      </c>
      <c r="AI57" s="1067">
        <v>3</v>
      </c>
      <c r="AJ57" s="374">
        <v>3</v>
      </c>
      <c r="AK57" s="373">
        <v>3</v>
      </c>
      <c r="AL57" s="1073">
        <v>4</v>
      </c>
      <c r="AM57" s="1067">
        <v>3</v>
      </c>
      <c r="AN57" s="374">
        <v>1</v>
      </c>
      <c r="AO57" s="373">
        <v>1</v>
      </c>
      <c r="AP57" s="1073">
        <v>1</v>
      </c>
      <c r="AQ57" s="1067">
        <v>2</v>
      </c>
      <c r="AR57" s="374">
        <v>1</v>
      </c>
      <c r="AS57" s="373"/>
      <c r="AT57" s="1073"/>
      <c r="AU57" s="1067"/>
      <c r="AV57" s="374"/>
      <c r="AW57" s="373"/>
      <c r="AX57" s="1073"/>
      <c r="AY57" s="1067"/>
      <c r="AZ57" s="374"/>
      <c r="BA57" s="1067"/>
      <c r="BB57" s="374"/>
      <c r="BC57" s="1067"/>
      <c r="BD57" s="374"/>
      <c r="BE57" s="1067"/>
      <c r="BF57" s="374"/>
      <c r="BG57" s="1067"/>
      <c r="BH57" s="374"/>
      <c r="BI57" s="1067"/>
      <c r="BJ57" s="374"/>
    </row>
    <row r="58" spans="2:62" ht="18.75" customHeight="1" x14ac:dyDescent="0.25">
      <c r="B58" s="303" t="s">
        <v>821</v>
      </c>
      <c r="C58" s="1067">
        <v>112</v>
      </c>
      <c r="D58" s="1068">
        <v>119</v>
      </c>
      <c r="E58" s="373">
        <v>112</v>
      </c>
      <c r="F58" s="372">
        <v>124</v>
      </c>
      <c r="G58" s="1067">
        <v>129</v>
      </c>
      <c r="H58" s="1068">
        <v>125</v>
      </c>
      <c r="I58" s="373">
        <v>136</v>
      </c>
      <c r="J58" s="372">
        <v>146</v>
      </c>
      <c r="K58" s="1067">
        <v>138</v>
      </c>
      <c r="L58" s="1068">
        <v>138</v>
      </c>
      <c r="M58" s="373">
        <v>161</v>
      </c>
      <c r="N58" s="372">
        <v>170</v>
      </c>
      <c r="O58" s="1067">
        <v>181</v>
      </c>
      <c r="P58" s="1068">
        <v>184</v>
      </c>
      <c r="Q58" s="373">
        <v>197</v>
      </c>
      <c r="R58" s="372">
        <v>217</v>
      </c>
      <c r="S58" s="1067">
        <v>116</v>
      </c>
      <c r="T58" s="1068">
        <v>181</v>
      </c>
      <c r="U58" s="373">
        <v>156</v>
      </c>
      <c r="V58" s="372">
        <v>139</v>
      </c>
      <c r="W58" s="1067">
        <v>118</v>
      </c>
      <c r="X58" s="1068">
        <v>110</v>
      </c>
      <c r="Y58" s="373">
        <v>94</v>
      </c>
      <c r="Z58" s="372">
        <v>82</v>
      </c>
      <c r="AA58" s="1067">
        <v>69</v>
      </c>
      <c r="AB58" s="1068">
        <v>49</v>
      </c>
      <c r="AC58" s="1069">
        <v>36</v>
      </c>
      <c r="AD58" s="1070">
        <v>21</v>
      </c>
      <c r="AE58" s="1071">
        <v>12</v>
      </c>
      <c r="AF58" s="1072">
        <v>5</v>
      </c>
      <c r="AG58" s="373">
        <v>0</v>
      </c>
      <c r="AH58" s="372">
        <v>0</v>
      </c>
      <c r="AI58" s="1067"/>
      <c r="AJ58" s="374"/>
      <c r="AK58" s="373">
        <v>3</v>
      </c>
      <c r="AL58" s="1073">
        <v>2</v>
      </c>
      <c r="AM58" s="1067"/>
      <c r="AN58" s="374"/>
      <c r="AO58" s="373"/>
      <c r="AP58" s="1073">
        <v>2</v>
      </c>
      <c r="AQ58" s="1067"/>
      <c r="AR58" s="374"/>
      <c r="AS58" s="373"/>
      <c r="AT58" s="1073"/>
      <c r="AU58" s="1067"/>
      <c r="AV58" s="374"/>
      <c r="AW58" s="373"/>
      <c r="AX58" s="1073"/>
      <c r="AY58" s="1067"/>
      <c r="AZ58" s="374"/>
      <c r="BA58" s="1067"/>
      <c r="BB58" s="374"/>
      <c r="BC58" s="1067"/>
      <c r="BD58" s="374"/>
      <c r="BE58" s="1067"/>
      <c r="BF58" s="374"/>
      <c r="BG58" s="1067"/>
      <c r="BH58" s="374"/>
      <c r="BI58" s="1067"/>
      <c r="BJ58" s="374"/>
    </row>
    <row r="59" spans="2:62" ht="18.75" customHeight="1" x14ac:dyDescent="0.25">
      <c r="B59" s="303" t="s">
        <v>822</v>
      </c>
      <c r="C59" s="1067"/>
      <c r="D59" s="1068"/>
      <c r="E59" s="373"/>
      <c r="F59" s="372"/>
      <c r="G59" s="1067"/>
      <c r="H59" s="1068"/>
      <c r="I59" s="373"/>
      <c r="J59" s="372"/>
      <c r="K59" s="1067"/>
      <c r="L59" s="1068"/>
      <c r="M59" s="373">
        <v>34</v>
      </c>
      <c r="N59" s="372">
        <v>57</v>
      </c>
      <c r="O59" s="1067">
        <v>73</v>
      </c>
      <c r="P59" s="1068">
        <v>90</v>
      </c>
      <c r="Q59" s="373">
        <v>106</v>
      </c>
      <c r="R59" s="372">
        <v>120</v>
      </c>
      <c r="S59" s="1067">
        <v>147</v>
      </c>
      <c r="T59" s="1068">
        <v>133</v>
      </c>
      <c r="U59" s="373">
        <v>119</v>
      </c>
      <c r="V59" s="372">
        <v>104</v>
      </c>
      <c r="W59" s="1067">
        <v>87</v>
      </c>
      <c r="X59" s="1068">
        <v>70</v>
      </c>
      <c r="Y59" s="373">
        <v>41</v>
      </c>
      <c r="Z59" s="372">
        <v>24</v>
      </c>
      <c r="AA59" s="1067">
        <v>3</v>
      </c>
      <c r="AB59" s="1068">
        <v>2</v>
      </c>
      <c r="AC59" s="1069">
        <v>0</v>
      </c>
      <c r="AD59" s="1070">
        <v>0</v>
      </c>
      <c r="AE59" s="1071">
        <v>0</v>
      </c>
      <c r="AF59" s="1072">
        <v>0</v>
      </c>
      <c r="AG59" s="373">
        <v>0</v>
      </c>
      <c r="AH59" s="372">
        <v>0</v>
      </c>
      <c r="AI59" s="1067"/>
      <c r="AJ59" s="374"/>
      <c r="AK59" s="373"/>
      <c r="AL59" s="1073"/>
      <c r="AM59" s="1067"/>
      <c r="AN59" s="374"/>
      <c r="AO59" s="373"/>
      <c r="AP59" s="1073"/>
      <c r="AQ59" s="1067"/>
      <c r="AR59" s="374"/>
      <c r="AS59" s="373"/>
      <c r="AT59" s="1073"/>
      <c r="AU59" s="1067"/>
      <c r="AV59" s="374"/>
      <c r="AW59" s="373"/>
      <c r="AX59" s="1073"/>
      <c r="AY59" s="1067"/>
      <c r="AZ59" s="374"/>
      <c r="BA59" s="1067"/>
      <c r="BB59" s="374"/>
      <c r="BC59" s="1067"/>
      <c r="BD59" s="374"/>
      <c r="BE59" s="1067"/>
      <c r="BF59" s="374"/>
      <c r="BG59" s="1067"/>
      <c r="BH59" s="374"/>
      <c r="BI59" s="1067">
        <v>98</v>
      </c>
      <c r="BJ59" s="374">
        <v>75</v>
      </c>
    </row>
    <row r="60" spans="2:62" ht="18.75" customHeight="1" x14ac:dyDescent="0.25">
      <c r="B60" s="303" t="s">
        <v>823</v>
      </c>
      <c r="C60" s="1067"/>
      <c r="D60" s="1068"/>
      <c r="E60" s="373"/>
      <c r="F60" s="372"/>
      <c r="G60" s="1067"/>
      <c r="H60" s="1068"/>
      <c r="I60" s="373"/>
      <c r="J60" s="372"/>
      <c r="K60" s="1067"/>
      <c r="L60" s="1068"/>
      <c r="M60" s="373">
        <v>70</v>
      </c>
      <c r="N60" s="372">
        <v>105</v>
      </c>
      <c r="O60" s="1067">
        <v>140</v>
      </c>
      <c r="P60" s="1068">
        <v>164</v>
      </c>
      <c r="Q60" s="373">
        <v>171</v>
      </c>
      <c r="R60" s="372">
        <v>163</v>
      </c>
      <c r="S60" s="1067">
        <v>163</v>
      </c>
      <c r="T60" s="1068">
        <v>150</v>
      </c>
      <c r="U60" s="373">
        <v>150</v>
      </c>
      <c r="V60" s="372">
        <v>117</v>
      </c>
      <c r="W60" s="1067">
        <v>82</v>
      </c>
      <c r="X60" s="1068">
        <v>62</v>
      </c>
      <c r="Y60" s="373">
        <v>53</v>
      </c>
      <c r="Z60" s="372">
        <v>7</v>
      </c>
      <c r="AA60" s="1067">
        <v>3</v>
      </c>
      <c r="AB60" s="1068">
        <v>7</v>
      </c>
      <c r="AC60" s="1069">
        <v>1</v>
      </c>
      <c r="AD60" s="1070">
        <v>2</v>
      </c>
      <c r="AE60" s="1071">
        <v>1</v>
      </c>
      <c r="AF60" s="1072">
        <v>1</v>
      </c>
      <c r="AG60" s="373">
        <v>1</v>
      </c>
      <c r="AH60" s="372">
        <v>1</v>
      </c>
      <c r="AI60" s="1067"/>
      <c r="AJ60" s="374"/>
      <c r="AK60" s="373">
        <v>1</v>
      </c>
      <c r="AL60" s="1073">
        <v>1</v>
      </c>
      <c r="AM60" s="1067"/>
      <c r="AN60" s="374"/>
      <c r="AO60" s="373"/>
      <c r="AP60" s="1073"/>
      <c r="AQ60" s="1067">
        <v>1</v>
      </c>
      <c r="AR60" s="374"/>
      <c r="AS60" s="373"/>
      <c r="AT60" s="1073"/>
      <c r="AU60" s="1067"/>
      <c r="AV60" s="374"/>
      <c r="AW60" s="373"/>
      <c r="AX60" s="1073"/>
      <c r="AY60" s="1067"/>
      <c r="AZ60" s="374"/>
      <c r="BA60" s="1067"/>
      <c r="BB60" s="374"/>
      <c r="BC60" s="1067"/>
      <c r="BD60" s="374"/>
      <c r="BE60" s="1067"/>
      <c r="BF60" s="374"/>
      <c r="BG60" s="1067"/>
      <c r="BH60" s="374"/>
      <c r="BI60" s="1067"/>
      <c r="BJ60" s="374"/>
    </row>
    <row r="61" spans="2:62" ht="18.75" customHeight="1" x14ac:dyDescent="0.25">
      <c r="B61" s="303" t="s">
        <v>824</v>
      </c>
      <c r="C61" s="1067">
        <v>14</v>
      </c>
      <c r="D61" s="1068">
        <v>12</v>
      </c>
      <c r="E61" s="373">
        <v>24</v>
      </c>
      <c r="F61" s="372">
        <v>21</v>
      </c>
      <c r="G61" s="1067">
        <v>20</v>
      </c>
      <c r="H61" s="1068">
        <v>18</v>
      </c>
      <c r="I61" s="373">
        <v>17</v>
      </c>
      <c r="J61" s="372">
        <v>25</v>
      </c>
      <c r="K61" s="1067">
        <v>43</v>
      </c>
      <c r="L61" s="1068">
        <v>24</v>
      </c>
      <c r="M61" s="373">
        <v>26</v>
      </c>
      <c r="N61" s="372">
        <v>13</v>
      </c>
      <c r="O61" s="1067">
        <v>36</v>
      </c>
      <c r="P61" s="1068">
        <v>28</v>
      </c>
      <c r="Q61" s="373">
        <v>45</v>
      </c>
      <c r="R61" s="372">
        <v>30</v>
      </c>
      <c r="S61" s="1067">
        <v>55</v>
      </c>
      <c r="T61" s="1068">
        <v>44</v>
      </c>
      <c r="U61" s="373">
        <v>42</v>
      </c>
      <c r="V61" s="372">
        <v>39</v>
      </c>
      <c r="W61" s="1067">
        <v>31</v>
      </c>
      <c r="X61" s="1068">
        <v>31</v>
      </c>
      <c r="Y61" s="373">
        <v>22</v>
      </c>
      <c r="Z61" s="372">
        <v>20</v>
      </c>
      <c r="AA61" s="1067">
        <v>3</v>
      </c>
      <c r="AB61" s="1068">
        <v>2</v>
      </c>
      <c r="AC61" s="1069"/>
      <c r="AD61" s="1070"/>
      <c r="AE61" s="1071"/>
      <c r="AF61" s="1072">
        <v>0</v>
      </c>
      <c r="AG61" s="373"/>
      <c r="AH61" s="372"/>
      <c r="AI61" s="1067"/>
      <c r="AJ61" s="374"/>
      <c r="AK61" s="373"/>
      <c r="AL61" s="1073"/>
      <c r="AM61" s="1067"/>
      <c r="AN61" s="374"/>
      <c r="AO61" s="373"/>
      <c r="AP61" s="1073"/>
      <c r="AQ61" s="1067"/>
      <c r="AR61" s="374"/>
      <c r="AS61" s="373"/>
      <c r="AT61" s="1073"/>
      <c r="AU61" s="1067"/>
      <c r="AV61" s="374"/>
      <c r="AW61" s="373"/>
      <c r="AX61" s="1073"/>
      <c r="AY61" s="1067"/>
      <c r="AZ61" s="374"/>
      <c r="BA61" s="1067"/>
      <c r="BB61" s="374"/>
      <c r="BC61" s="1067"/>
      <c r="BD61" s="374"/>
      <c r="BE61" s="1067"/>
      <c r="BF61" s="374"/>
      <c r="BG61" s="1067"/>
      <c r="BH61" s="374"/>
      <c r="BI61" s="1067"/>
      <c r="BJ61" s="374"/>
    </row>
    <row r="62" spans="2:62" ht="18.75" customHeight="1" x14ac:dyDescent="0.25">
      <c r="B62" s="303" t="s">
        <v>443</v>
      </c>
      <c r="C62" s="1067">
        <v>44</v>
      </c>
      <c r="D62" s="1068">
        <v>39</v>
      </c>
      <c r="E62" s="373">
        <v>41</v>
      </c>
      <c r="F62" s="372">
        <v>40</v>
      </c>
      <c r="G62" s="1067">
        <v>27</v>
      </c>
      <c r="H62" s="1068">
        <v>24</v>
      </c>
      <c r="I62" s="373">
        <v>24</v>
      </c>
      <c r="J62" s="372">
        <v>57</v>
      </c>
      <c r="K62" s="1067">
        <v>51</v>
      </c>
      <c r="L62" s="1068">
        <v>45</v>
      </c>
      <c r="M62" s="373">
        <v>61</v>
      </c>
      <c r="N62" s="372">
        <v>44</v>
      </c>
      <c r="O62" s="1067">
        <v>61</v>
      </c>
      <c r="P62" s="1068">
        <v>58</v>
      </c>
      <c r="Q62" s="373">
        <v>88</v>
      </c>
      <c r="R62" s="372">
        <v>85</v>
      </c>
      <c r="S62" s="1067">
        <v>96</v>
      </c>
      <c r="T62" s="1068">
        <v>84</v>
      </c>
      <c r="U62" s="373">
        <v>63</v>
      </c>
      <c r="V62" s="372">
        <v>61</v>
      </c>
      <c r="W62" s="1067">
        <v>40</v>
      </c>
      <c r="X62" s="1068">
        <v>37</v>
      </c>
      <c r="Y62" s="373">
        <v>21</v>
      </c>
      <c r="Z62" s="372">
        <v>21</v>
      </c>
      <c r="AA62" s="1067">
        <v>11</v>
      </c>
      <c r="AB62" s="1068">
        <v>10</v>
      </c>
      <c r="AC62" s="1069">
        <v>3</v>
      </c>
      <c r="AD62" s="1070">
        <v>0</v>
      </c>
      <c r="AE62" s="1071">
        <v>4</v>
      </c>
      <c r="AF62" s="1072">
        <v>4</v>
      </c>
      <c r="AG62" s="373"/>
      <c r="AH62" s="372">
        <v>2</v>
      </c>
      <c r="AI62" s="1067">
        <v>2</v>
      </c>
      <c r="AJ62" s="374">
        <v>2</v>
      </c>
      <c r="AK62" s="373">
        <v>1</v>
      </c>
      <c r="AL62" s="1073">
        <v>3</v>
      </c>
      <c r="AM62" s="1067"/>
      <c r="AN62" s="374">
        <v>2</v>
      </c>
      <c r="AO62" s="373">
        <v>1</v>
      </c>
      <c r="AP62" s="1073"/>
      <c r="AQ62" s="1067"/>
      <c r="AR62" s="374">
        <v>1</v>
      </c>
      <c r="AS62" s="373"/>
      <c r="AT62" s="1073"/>
      <c r="AU62" s="1067"/>
      <c r="AV62" s="374"/>
      <c r="AW62" s="373"/>
      <c r="AX62" s="1073"/>
      <c r="AY62" s="1067"/>
      <c r="AZ62" s="374"/>
      <c r="BA62" s="1067"/>
      <c r="BB62" s="374"/>
      <c r="BC62" s="1067"/>
      <c r="BD62" s="374"/>
      <c r="BE62" s="1067"/>
      <c r="BF62" s="374"/>
      <c r="BG62" s="1067"/>
      <c r="BH62" s="374"/>
      <c r="BI62" s="1067"/>
      <c r="BJ62" s="374"/>
    </row>
    <row r="63" spans="2:62" ht="18.75" customHeight="1" x14ac:dyDescent="0.25">
      <c r="B63" s="303" t="s">
        <v>825</v>
      </c>
      <c r="C63" s="1067">
        <v>27</v>
      </c>
      <c r="D63" s="1068">
        <v>17</v>
      </c>
      <c r="E63" s="373">
        <v>15</v>
      </c>
      <c r="F63" s="372">
        <v>13</v>
      </c>
      <c r="G63" s="1067">
        <v>12</v>
      </c>
      <c r="H63" s="1068">
        <v>6</v>
      </c>
      <c r="I63" s="373">
        <v>4</v>
      </c>
      <c r="J63" s="372">
        <v>25</v>
      </c>
      <c r="K63" s="1067">
        <v>44</v>
      </c>
      <c r="L63" s="1068">
        <v>29</v>
      </c>
      <c r="M63" s="373">
        <v>55</v>
      </c>
      <c r="N63" s="372">
        <v>44</v>
      </c>
      <c r="O63" s="1067">
        <v>70</v>
      </c>
      <c r="P63" s="1068">
        <v>65</v>
      </c>
      <c r="Q63" s="373">
        <v>83</v>
      </c>
      <c r="R63" s="372">
        <v>73</v>
      </c>
      <c r="S63" s="1067">
        <v>88</v>
      </c>
      <c r="T63" s="1068">
        <v>75</v>
      </c>
      <c r="U63" s="373">
        <v>59</v>
      </c>
      <c r="V63" s="372">
        <v>61</v>
      </c>
      <c r="W63" s="1067">
        <v>45</v>
      </c>
      <c r="X63" s="1068">
        <v>38</v>
      </c>
      <c r="Y63" s="373">
        <v>22</v>
      </c>
      <c r="Z63" s="372">
        <v>22</v>
      </c>
      <c r="AA63" s="1067">
        <v>4</v>
      </c>
      <c r="AB63" s="1068">
        <v>4</v>
      </c>
      <c r="AC63" s="1069">
        <v>4</v>
      </c>
      <c r="AD63" s="1070">
        <v>1</v>
      </c>
      <c r="AE63" s="1071">
        <v>3</v>
      </c>
      <c r="AF63" s="1072">
        <v>2</v>
      </c>
      <c r="AG63" s="373">
        <v>1</v>
      </c>
      <c r="AH63" s="372">
        <v>2</v>
      </c>
      <c r="AI63" s="1067"/>
      <c r="AJ63" s="374">
        <v>1</v>
      </c>
      <c r="AK63" s="373"/>
      <c r="AL63" s="1073">
        <v>2</v>
      </c>
      <c r="AM63" s="1067">
        <v>1</v>
      </c>
      <c r="AN63" s="374">
        <v>1</v>
      </c>
      <c r="AO63" s="373"/>
      <c r="AP63" s="1073"/>
      <c r="AQ63" s="1067"/>
      <c r="AR63" s="374"/>
      <c r="AS63" s="373"/>
      <c r="AT63" s="1073"/>
      <c r="AU63" s="1067"/>
      <c r="AV63" s="374"/>
      <c r="AW63" s="373"/>
      <c r="AX63" s="1073"/>
      <c r="AY63" s="1067"/>
      <c r="AZ63" s="374"/>
      <c r="BA63" s="1067"/>
      <c r="BB63" s="374"/>
      <c r="BC63" s="1067"/>
      <c r="BD63" s="374"/>
      <c r="BE63" s="1067"/>
      <c r="BF63" s="374"/>
      <c r="BG63" s="1067"/>
      <c r="BH63" s="374"/>
      <c r="BI63" s="1067"/>
      <c r="BJ63" s="374"/>
    </row>
    <row r="64" spans="2:62" ht="18.75" customHeight="1" x14ac:dyDescent="0.25">
      <c r="B64" s="303" t="s">
        <v>826</v>
      </c>
      <c r="C64" s="1067"/>
      <c r="D64" s="1068"/>
      <c r="E64" s="373"/>
      <c r="F64" s="372"/>
      <c r="G64" s="1067"/>
      <c r="H64" s="1068"/>
      <c r="I64" s="373"/>
      <c r="J64" s="372"/>
      <c r="K64" s="1067">
        <v>31</v>
      </c>
      <c r="L64" s="1068">
        <v>28</v>
      </c>
      <c r="M64" s="373">
        <v>61</v>
      </c>
      <c r="N64" s="372">
        <v>56</v>
      </c>
      <c r="O64" s="1067">
        <v>93</v>
      </c>
      <c r="P64" s="1068">
        <v>88</v>
      </c>
      <c r="Q64" s="373">
        <v>125</v>
      </c>
      <c r="R64" s="372">
        <v>118</v>
      </c>
      <c r="S64" s="1067">
        <v>134</v>
      </c>
      <c r="T64" s="1068">
        <v>126</v>
      </c>
      <c r="U64" s="373">
        <v>99</v>
      </c>
      <c r="V64" s="372">
        <v>99</v>
      </c>
      <c r="W64" s="1067">
        <v>77</v>
      </c>
      <c r="X64" s="1068">
        <v>77</v>
      </c>
      <c r="Y64" s="373">
        <v>41</v>
      </c>
      <c r="Z64" s="372">
        <v>41</v>
      </c>
      <c r="AA64" s="1067">
        <v>0</v>
      </c>
      <c r="AB64" s="1068">
        <v>1</v>
      </c>
      <c r="AC64" s="1069">
        <v>1</v>
      </c>
      <c r="AD64" s="1070"/>
      <c r="AE64" s="1071"/>
      <c r="AF64" s="1072">
        <v>0</v>
      </c>
      <c r="AG64" s="373"/>
      <c r="AH64" s="372"/>
      <c r="AI64" s="1067"/>
      <c r="AJ64" s="374"/>
      <c r="AK64" s="373"/>
      <c r="AL64" s="1073">
        <v>1</v>
      </c>
      <c r="AM64" s="1067">
        <v>1</v>
      </c>
      <c r="AN64" s="374">
        <v>1</v>
      </c>
      <c r="AO64" s="373"/>
      <c r="AP64" s="1073"/>
      <c r="AQ64" s="1067"/>
      <c r="AR64" s="374"/>
      <c r="AS64" s="373"/>
      <c r="AT64" s="1073"/>
      <c r="AU64" s="1067"/>
      <c r="AV64" s="374"/>
      <c r="AW64" s="373"/>
      <c r="AX64" s="1073"/>
      <c r="AY64" s="1067"/>
      <c r="AZ64" s="374"/>
      <c r="BA64" s="1067"/>
      <c r="BB64" s="374"/>
      <c r="BC64" s="1067"/>
      <c r="BD64" s="374"/>
      <c r="BE64" s="1067"/>
      <c r="BF64" s="374"/>
      <c r="BG64" s="1067"/>
      <c r="BH64" s="374"/>
      <c r="BI64" s="1067"/>
      <c r="BJ64" s="374"/>
    </row>
    <row r="65" spans="2:62" ht="18.75" customHeight="1" x14ac:dyDescent="0.25">
      <c r="B65" s="303" t="s">
        <v>827</v>
      </c>
      <c r="C65" s="1083">
        <v>68</v>
      </c>
      <c r="D65" s="1084">
        <v>106</v>
      </c>
      <c r="E65" s="1085">
        <v>122</v>
      </c>
      <c r="F65" s="1086">
        <v>117</v>
      </c>
      <c r="G65" s="1083">
        <v>97</v>
      </c>
      <c r="H65" s="1084">
        <v>87</v>
      </c>
      <c r="I65" s="1085">
        <v>96</v>
      </c>
      <c r="J65" s="1086">
        <v>139</v>
      </c>
      <c r="K65" s="1083">
        <v>104</v>
      </c>
      <c r="L65" s="1084">
        <v>78</v>
      </c>
      <c r="M65" s="1085">
        <v>62</v>
      </c>
      <c r="N65" s="1086">
        <v>24</v>
      </c>
      <c r="O65" s="1083">
        <v>16</v>
      </c>
      <c r="P65" s="1084">
        <v>14</v>
      </c>
      <c r="Q65" s="1085">
        <v>3</v>
      </c>
      <c r="R65" s="1086">
        <v>3</v>
      </c>
      <c r="S65" s="1083"/>
      <c r="T65" s="1084"/>
      <c r="U65" s="373"/>
      <c r="V65" s="372"/>
      <c r="W65" s="1083"/>
      <c r="X65" s="1068"/>
      <c r="Y65" s="373"/>
      <c r="Z65" s="372"/>
      <c r="AA65" s="1067"/>
      <c r="AB65" s="1068"/>
      <c r="AC65" s="1069"/>
      <c r="AD65" s="1070"/>
      <c r="AE65" s="1071"/>
      <c r="AF65" s="1072"/>
      <c r="AG65" s="373"/>
      <c r="AH65" s="372"/>
      <c r="AI65" s="1067"/>
      <c r="AJ65" s="1068"/>
      <c r="AK65" s="373"/>
      <c r="AL65" s="372"/>
      <c r="AM65" s="1067"/>
      <c r="AN65" s="1068"/>
      <c r="AO65" s="373"/>
      <c r="AP65" s="372"/>
      <c r="AQ65" s="1067"/>
      <c r="AR65" s="1068"/>
      <c r="AS65" s="373"/>
      <c r="AT65" s="372"/>
      <c r="AU65" s="1067"/>
      <c r="AV65" s="1068"/>
      <c r="AW65" s="373"/>
      <c r="AX65" s="372"/>
      <c r="AY65" s="1067"/>
      <c r="AZ65" s="1068"/>
      <c r="BA65" s="1067"/>
      <c r="BB65" s="1068"/>
      <c r="BC65" s="1067"/>
      <c r="BD65" s="1068"/>
      <c r="BE65" s="1067"/>
      <c r="BF65" s="1068"/>
      <c r="BG65" s="1067"/>
      <c r="BH65" s="1068"/>
      <c r="BI65" s="1067"/>
      <c r="BJ65" s="1068"/>
    </row>
    <row r="66" spans="2:62" ht="18.75" customHeight="1" thickBot="1" x14ac:dyDescent="0.3">
      <c r="B66" s="341" t="s">
        <v>828</v>
      </c>
      <c r="C66" s="1087">
        <v>141</v>
      </c>
      <c r="D66" s="1088">
        <v>113</v>
      </c>
      <c r="E66" s="1089">
        <v>143</v>
      </c>
      <c r="F66" s="1090">
        <v>112</v>
      </c>
      <c r="G66" s="1087">
        <v>108</v>
      </c>
      <c r="H66" s="1088">
        <v>90</v>
      </c>
      <c r="I66" s="1089">
        <v>74</v>
      </c>
      <c r="J66" s="1090">
        <v>84</v>
      </c>
      <c r="K66" s="1087">
        <v>72</v>
      </c>
      <c r="L66" s="1088">
        <v>46</v>
      </c>
      <c r="M66" s="1089">
        <v>48</v>
      </c>
      <c r="N66" s="1090">
        <v>32</v>
      </c>
      <c r="O66" s="1087">
        <v>28</v>
      </c>
      <c r="P66" s="1088">
        <v>10</v>
      </c>
      <c r="Q66" s="1089">
        <v>8</v>
      </c>
      <c r="R66" s="1090">
        <v>4</v>
      </c>
      <c r="S66" s="1087"/>
      <c r="T66" s="1088"/>
      <c r="U66" s="380"/>
      <c r="V66" s="378"/>
      <c r="W66" s="1087"/>
      <c r="X66" s="1077"/>
      <c r="Y66" s="380"/>
      <c r="Z66" s="378"/>
      <c r="AA66" s="1076"/>
      <c r="AB66" s="1077"/>
      <c r="AC66" s="1078"/>
      <c r="AD66" s="1079"/>
      <c r="AE66" s="1080"/>
      <c r="AF66" s="1081"/>
      <c r="AG66" s="380"/>
      <c r="AH66" s="378"/>
      <c r="AI66" s="1076"/>
      <c r="AJ66" s="1077"/>
      <c r="AK66" s="380"/>
      <c r="AL66" s="378"/>
      <c r="AM66" s="1076"/>
      <c r="AN66" s="1077">
        <v>1</v>
      </c>
      <c r="AO66" s="380"/>
      <c r="AP66" s="378"/>
      <c r="AQ66" s="1076">
        <v>1</v>
      </c>
      <c r="AR66" s="1077"/>
      <c r="AS66" s="380"/>
      <c r="AT66" s="378"/>
      <c r="AU66" s="1076"/>
      <c r="AV66" s="1077"/>
      <c r="AW66" s="380"/>
      <c r="AX66" s="378"/>
      <c r="AY66" s="1076"/>
      <c r="AZ66" s="1077"/>
      <c r="BA66" s="1076"/>
      <c r="BB66" s="1077"/>
      <c r="BC66" s="1076"/>
      <c r="BD66" s="1077"/>
      <c r="BE66" s="1076"/>
      <c r="BF66" s="1077"/>
      <c r="BG66" s="1076"/>
      <c r="BH66" s="1077"/>
      <c r="BI66" s="1076"/>
      <c r="BJ66" s="1077"/>
    </row>
    <row r="67" spans="2:62" s="7" customFormat="1" ht="18.75" customHeight="1" thickBot="1" x14ac:dyDescent="0.3">
      <c r="B67" s="190" t="s">
        <v>790</v>
      </c>
      <c r="C67" s="191">
        <f t="shared" ref="C67:AH67" si="21">C8+C16+C20+C31+C35+C39+C44</f>
        <v>1884</v>
      </c>
      <c r="D67" s="191">
        <f t="shared" si="21"/>
        <v>1901</v>
      </c>
      <c r="E67" s="191">
        <f t="shared" si="21"/>
        <v>1987</v>
      </c>
      <c r="F67" s="191">
        <f t="shared" si="21"/>
        <v>1997</v>
      </c>
      <c r="G67" s="191">
        <f t="shared" si="21"/>
        <v>2014</v>
      </c>
      <c r="H67" s="191">
        <f t="shared" si="21"/>
        <v>2058</v>
      </c>
      <c r="I67" s="191">
        <f t="shared" si="21"/>
        <v>2372</v>
      </c>
      <c r="J67" s="191">
        <f t="shared" si="21"/>
        <v>2602</v>
      </c>
      <c r="K67" s="191">
        <f t="shared" si="21"/>
        <v>2800</v>
      </c>
      <c r="L67" s="191">
        <f t="shared" si="21"/>
        <v>2901</v>
      </c>
      <c r="M67" s="191">
        <f t="shared" si="21"/>
        <v>3456</v>
      </c>
      <c r="N67" s="191">
        <f t="shared" si="21"/>
        <v>3366</v>
      </c>
      <c r="O67" s="191">
        <f t="shared" si="21"/>
        <v>3852</v>
      </c>
      <c r="P67" s="191">
        <f t="shared" si="21"/>
        <v>3734</v>
      </c>
      <c r="Q67" s="191">
        <f t="shared" si="21"/>
        <v>3923</v>
      </c>
      <c r="R67" s="191">
        <f t="shared" si="21"/>
        <v>3949</v>
      </c>
      <c r="S67" s="191">
        <f t="shared" si="21"/>
        <v>4372</v>
      </c>
      <c r="T67" s="191">
        <f t="shared" si="21"/>
        <v>3944</v>
      </c>
      <c r="U67" s="191">
        <f t="shared" si="21"/>
        <v>4339</v>
      </c>
      <c r="V67" s="191">
        <f t="shared" si="21"/>
        <v>4143</v>
      </c>
      <c r="W67" s="191">
        <f t="shared" si="21"/>
        <v>4701</v>
      </c>
      <c r="X67" s="191">
        <f t="shared" si="21"/>
        <v>4637</v>
      </c>
      <c r="Y67" s="191">
        <f t="shared" si="21"/>
        <v>4867</v>
      </c>
      <c r="Z67" s="191">
        <f t="shared" si="21"/>
        <v>4892</v>
      </c>
      <c r="AA67" s="191">
        <f t="shared" si="21"/>
        <v>5239</v>
      </c>
      <c r="AB67" s="191">
        <f t="shared" si="21"/>
        <v>5414</v>
      </c>
      <c r="AC67" s="191">
        <f t="shared" si="21"/>
        <v>5757</v>
      </c>
      <c r="AD67" s="191">
        <f t="shared" si="21"/>
        <v>6025</v>
      </c>
      <c r="AE67" s="191">
        <f t="shared" si="21"/>
        <v>6380</v>
      </c>
      <c r="AF67" s="191">
        <f t="shared" si="21"/>
        <v>6614</v>
      </c>
      <c r="AG67" s="191">
        <f t="shared" si="21"/>
        <v>6871</v>
      </c>
      <c r="AH67" s="191">
        <f t="shared" si="21"/>
        <v>6868</v>
      </c>
      <c r="AI67" s="191">
        <f t="shared" ref="AI67:BJ67" si="22">AI8+AI16+AI20+AI31+AI35+AI39+AI44</f>
        <v>7126</v>
      </c>
      <c r="AJ67" s="191">
        <f t="shared" si="22"/>
        <v>7237</v>
      </c>
      <c r="AK67" s="191">
        <f t="shared" si="22"/>
        <v>7418</v>
      </c>
      <c r="AL67" s="191">
        <f t="shared" si="22"/>
        <v>7402</v>
      </c>
      <c r="AM67" s="191">
        <f t="shared" si="22"/>
        <v>7504</v>
      </c>
      <c r="AN67" s="191">
        <f t="shared" si="22"/>
        <v>7607</v>
      </c>
      <c r="AO67" s="191">
        <f t="shared" si="22"/>
        <v>7850</v>
      </c>
      <c r="AP67" s="191">
        <f t="shared" si="22"/>
        <v>7909</v>
      </c>
      <c r="AQ67" s="191">
        <f t="shared" si="22"/>
        <v>8118</v>
      </c>
      <c r="AR67" s="191">
        <f t="shared" si="22"/>
        <v>8254</v>
      </c>
      <c r="AS67" s="191">
        <f t="shared" si="22"/>
        <v>8385</v>
      </c>
      <c r="AT67" s="191">
        <f t="shared" si="22"/>
        <v>8256</v>
      </c>
      <c r="AU67" s="191">
        <f t="shared" si="22"/>
        <v>8289</v>
      </c>
      <c r="AV67" s="191">
        <f t="shared" si="22"/>
        <v>8448</v>
      </c>
      <c r="AW67" s="191">
        <f t="shared" si="22"/>
        <v>8804</v>
      </c>
      <c r="AX67" s="191">
        <f t="shared" si="22"/>
        <v>9163</v>
      </c>
      <c r="AY67" s="191">
        <f t="shared" si="22"/>
        <v>9244</v>
      </c>
      <c r="AZ67" s="191">
        <f t="shared" si="22"/>
        <v>9185</v>
      </c>
      <c r="BA67" s="191">
        <f t="shared" si="22"/>
        <v>9104</v>
      </c>
      <c r="BB67" s="191">
        <f t="shared" si="22"/>
        <v>9064</v>
      </c>
      <c r="BC67" s="191">
        <f t="shared" si="22"/>
        <v>9417</v>
      </c>
      <c r="BD67" s="191">
        <f t="shared" si="22"/>
        <v>9520</v>
      </c>
      <c r="BE67" s="191">
        <f t="shared" si="22"/>
        <v>9307</v>
      </c>
      <c r="BF67" s="191">
        <f t="shared" si="22"/>
        <v>9153</v>
      </c>
      <c r="BG67" s="191">
        <f t="shared" si="22"/>
        <v>9156</v>
      </c>
      <c r="BH67" s="191">
        <f t="shared" si="22"/>
        <v>9462</v>
      </c>
      <c r="BI67" s="191">
        <f t="shared" si="22"/>
        <v>9759</v>
      </c>
      <c r="BJ67" s="191">
        <f t="shared" si="22"/>
        <v>9387</v>
      </c>
    </row>
    <row r="68" spans="2:62" s="7" customFormat="1" ht="18.75" customHeight="1" x14ac:dyDescent="0.25">
      <c r="B68" s="10"/>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row>
    <row r="69" spans="2:62" s="7" customFormat="1" ht="18.75" customHeight="1" x14ac:dyDescent="0.25">
      <c r="B69" s="362" t="s">
        <v>790</v>
      </c>
      <c r="C69" s="281">
        <f>C67</f>
        <v>1884</v>
      </c>
      <c r="D69" s="281">
        <f t="shared" ref="D69:BJ69" si="23">D67</f>
        <v>1901</v>
      </c>
      <c r="E69" s="281">
        <f t="shared" si="23"/>
        <v>1987</v>
      </c>
      <c r="F69" s="281">
        <f t="shared" si="23"/>
        <v>1997</v>
      </c>
      <c r="G69" s="281">
        <f t="shared" si="23"/>
        <v>2014</v>
      </c>
      <c r="H69" s="281">
        <f t="shared" si="23"/>
        <v>2058</v>
      </c>
      <c r="I69" s="281">
        <f t="shared" si="23"/>
        <v>2372</v>
      </c>
      <c r="J69" s="281">
        <f t="shared" si="23"/>
        <v>2602</v>
      </c>
      <c r="K69" s="281">
        <f t="shared" si="23"/>
        <v>2800</v>
      </c>
      <c r="L69" s="281">
        <f t="shared" si="23"/>
        <v>2901</v>
      </c>
      <c r="M69" s="281">
        <f t="shared" si="23"/>
        <v>3456</v>
      </c>
      <c r="N69" s="281">
        <f t="shared" si="23"/>
        <v>3366</v>
      </c>
      <c r="O69" s="281">
        <f t="shared" si="23"/>
        <v>3852</v>
      </c>
      <c r="P69" s="281">
        <f t="shared" si="23"/>
        <v>3734</v>
      </c>
      <c r="Q69" s="281">
        <f t="shared" si="23"/>
        <v>3923</v>
      </c>
      <c r="R69" s="281">
        <f t="shared" si="23"/>
        <v>3949</v>
      </c>
      <c r="S69" s="281">
        <f t="shared" si="23"/>
        <v>4372</v>
      </c>
      <c r="T69" s="281">
        <f t="shared" si="23"/>
        <v>3944</v>
      </c>
      <c r="U69" s="281">
        <f t="shared" si="23"/>
        <v>4339</v>
      </c>
      <c r="V69" s="281">
        <f t="shared" si="23"/>
        <v>4143</v>
      </c>
      <c r="W69" s="281">
        <f t="shared" si="23"/>
        <v>4701</v>
      </c>
      <c r="X69" s="281">
        <f t="shared" si="23"/>
        <v>4637</v>
      </c>
      <c r="Y69" s="281">
        <f t="shared" si="23"/>
        <v>4867</v>
      </c>
      <c r="Z69" s="281">
        <f t="shared" si="23"/>
        <v>4892</v>
      </c>
      <c r="AA69" s="281">
        <f t="shared" si="23"/>
        <v>5239</v>
      </c>
      <c r="AB69" s="281">
        <f t="shared" si="23"/>
        <v>5414</v>
      </c>
      <c r="AC69" s="281">
        <f t="shared" si="23"/>
        <v>5757</v>
      </c>
      <c r="AD69" s="281">
        <f t="shared" si="23"/>
        <v>6025</v>
      </c>
      <c r="AE69" s="281">
        <f t="shared" si="23"/>
        <v>6380</v>
      </c>
      <c r="AF69" s="281">
        <f t="shared" si="23"/>
        <v>6614</v>
      </c>
      <c r="AG69" s="281">
        <f t="shared" si="23"/>
        <v>6871</v>
      </c>
      <c r="AH69" s="281">
        <f t="shared" si="23"/>
        <v>6868</v>
      </c>
      <c r="AI69" s="281">
        <f t="shared" si="23"/>
        <v>7126</v>
      </c>
      <c r="AJ69" s="281">
        <f t="shared" si="23"/>
        <v>7237</v>
      </c>
      <c r="AK69" s="281">
        <f t="shared" si="23"/>
        <v>7418</v>
      </c>
      <c r="AL69" s="281">
        <f t="shared" si="23"/>
        <v>7402</v>
      </c>
      <c r="AM69" s="281">
        <f t="shared" si="23"/>
        <v>7504</v>
      </c>
      <c r="AN69" s="281">
        <f t="shared" si="23"/>
        <v>7607</v>
      </c>
      <c r="AO69" s="281">
        <f t="shared" si="23"/>
        <v>7850</v>
      </c>
      <c r="AP69" s="281">
        <f t="shared" si="23"/>
        <v>7909</v>
      </c>
      <c r="AQ69" s="281">
        <f t="shared" si="23"/>
        <v>8118</v>
      </c>
      <c r="AR69" s="281">
        <f t="shared" si="23"/>
        <v>8254</v>
      </c>
      <c r="AS69" s="281">
        <f t="shared" si="23"/>
        <v>8385</v>
      </c>
      <c r="AT69" s="281">
        <f t="shared" si="23"/>
        <v>8256</v>
      </c>
      <c r="AU69" s="281">
        <f t="shared" si="23"/>
        <v>8289</v>
      </c>
      <c r="AV69" s="281">
        <f t="shared" si="23"/>
        <v>8448</v>
      </c>
      <c r="AW69" s="1349">
        <f t="shared" ref="AW69:BD69" si="24">AW67</f>
        <v>8804</v>
      </c>
      <c r="AX69" s="1349">
        <f t="shared" si="24"/>
        <v>9163</v>
      </c>
      <c r="AY69" s="1349">
        <f t="shared" si="24"/>
        <v>9244</v>
      </c>
      <c r="AZ69" s="1349">
        <f t="shared" si="24"/>
        <v>9185</v>
      </c>
      <c r="BA69" s="1349">
        <f t="shared" si="24"/>
        <v>9104</v>
      </c>
      <c r="BB69" s="1349">
        <f t="shared" si="24"/>
        <v>9064</v>
      </c>
      <c r="BC69" s="1349">
        <f t="shared" si="24"/>
        <v>9417</v>
      </c>
      <c r="BD69" s="1349">
        <f t="shared" si="24"/>
        <v>9520</v>
      </c>
      <c r="BE69" s="281">
        <f t="shared" si="23"/>
        <v>9307</v>
      </c>
      <c r="BF69" s="281">
        <f t="shared" si="23"/>
        <v>9153</v>
      </c>
      <c r="BG69" s="281">
        <f t="shared" ref="BG69:BH69" si="25">BG67</f>
        <v>9156</v>
      </c>
      <c r="BH69" s="281">
        <f t="shared" si="25"/>
        <v>9462</v>
      </c>
      <c r="BI69" s="281">
        <f t="shared" si="23"/>
        <v>9759</v>
      </c>
      <c r="BJ69" s="281">
        <f t="shared" si="23"/>
        <v>9387</v>
      </c>
    </row>
    <row r="70" spans="2:62" s="7" customFormat="1" ht="18.75" customHeight="1" x14ac:dyDescent="0.25">
      <c r="B70" s="362" t="s">
        <v>830</v>
      </c>
      <c r="C70" s="281">
        <f>'Historico MatriculaT PregSede'!C61</f>
        <v>0</v>
      </c>
      <c r="D70" s="281">
        <f>'Historico MatriculaT PregSede'!D61</f>
        <v>0</v>
      </c>
      <c r="E70" s="281">
        <f>'Historico MatriculaT PregSede'!E61</f>
        <v>169</v>
      </c>
      <c r="F70" s="281">
        <f>'Historico MatriculaT PregSede'!F61</f>
        <v>167</v>
      </c>
      <c r="G70" s="281">
        <f>'Historico MatriculaT PregSede'!G61</f>
        <v>248</v>
      </c>
      <c r="H70" s="281">
        <f>'Historico MatriculaT PregSede'!H61</f>
        <v>565</v>
      </c>
      <c r="I70" s="281">
        <f>'Historico MatriculaT PregSede'!I61</f>
        <v>371</v>
      </c>
      <c r="J70" s="281">
        <f>'Historico MatriculaT PregSede'!J61</f>
        <v>0</v>
      </c>
      <c r="K70" s="281">
        <f>'Historico MatriculaT PregSede'!K61</f>
        <v>851</v>
      </c>
      <c r="L70" s="281">
        <f>'Historico MatriculaT PregSede'!L61</f>
        <v>933</v>
      </c>
      <c r="M70" s="281">
        <f>'Historico MatriculaT PregSede'!M61</f>
        <v>949</v>
      </c>
      <c r="N70" s="281">
        <f>'Historico MatriculaT PregSede'!N61</f>
        <v>846</v>
      </c>
      <c r="O70" s="281">
        <f>'Historico MatriculaT PregSede'!O61</f>
        <v>1021</v>
      </c>
      <c r="P70" s="281">
        <f>'Historico MatriculaT PregSede'!P61</f>
        <v>948</v>
      </c>
      <c r="Q70" s="281">
        <f>'Historico MatriculaT PregSede'!Q61</f>
        <v>880</v>
      </c>
      <c r="R70" s="281">
        <f>'Historico MatriculaT PregSede'!R61</f>
        <v>889</v>
      </c>
      <c r="S70" s="281">
        <f>'Historico MatriculaT PregSede'!S61</f>
        <v>661</v>
      </c>
      <c r="T70" s="281">
        <f>'Historico MatriculaT PregSede'!T61</f>
        <v>482</v>
      </c>
      <c r="U70" s="281">
        <f>'Historico MatriculaT PregSede'!U61</f>
        <v>482</v>
      </c>
      <c r="V70" s="281">
        <f>'Historico MatriculaT PregSede'!V61</f>
        <v>387</v>
      </c>
      <c r="W70" s="281">
        <f>'Historico MatriculaT PregSede'!W61</f>
        <v>338</v>
      </c>
      <c r="X70" s="281">
        <f>'Historico MatriculaT PregSede'!X61</f>
        <v>287</v>
      </c>
      <c r="Y70" s="281">
        <f>'Historico MatriculaT PregSede'!Y61</f>
        <v>277</v>
      </c>
      <c r="Z70" s="281">
        <f>'Historico MatriculaT PregSede'!Z61</f>
        <v>246</v>
      </c>
      <c r="AA70" s="281">
        <f>'Historico MatriculaT PregSede'!AA61</f>
        <v>163</v>
      </c>
      <c r="AB70" s="281">
        <f>'Historico MatriculaT PregSede'!AB61</f>
        <v>154</v>
      </c>
      <c r="AC70" s="281">
        <f>'Historico MatriculaT PregSede'!AC61</f>
        <v>108</v>
      </c>
      <c r="AD70" s="281">
        <f>'Historico MatriculaT PregSede'!AD61</f>
        <v>153</v>
      </c>
      <c r="AE70" s="281">
        <f>'Historico MatriculaT PregSede'!AE61</f>
        <v>219</v>
      </c>
      <c r="AF70" s="281">
        <f>'Historico MatriculaT PregSede'!AF61</f>
        <v>215</v>
      </c>
      <c r="AG70" s="281">
        <f>'Historico MatriculaT PregSede'!AG61</f>
        <v>278</v>
      </c>
      <c r="AH70" s="281">
        <f>'Historico MatriculaT PregSede'!AH61</f>
        <v>237</v>
      </c>
      <c r="AI70" s="281">
        <f>'Historico MatriculaT PregSede'!AI61</f>
        <v>211</v>
      </c>
      <c r="AJ70" s="281">
        <f>'Historico MatriculaT PregSede'!AJ61</f>
        <v>515</v>
      </c>
      <c r="AK70" s="281">
        <f>'Historico MatriculaT PregSede'!AK61</f>
        <v>806</v>
      </c>
      <c r="AL70" s="281">
        <f>'Historico MatriculaT PregSede'!AL61</f>
        <v>859</v>
      </c>
      <c r="AM70" s="281">
        <f>'Historico MatriculaT PregSede'!AM61</f>
        <v>1025</v>
      </c>
      <c r="AN70" s="281">
        <f>'Historico MatriculaT PregSede'!AN61</f>
        <v>1019</v>
      </c>
      <c r="AO70" s="281">
        <f>'Historico MatriculaT PregSede'!AO61</f>
        <v>1249</v>
      </c>
      <c r="AP70" s="281">
        <f>'Historico MatriculaT PregSede'!AP61</f>
        <v>1304</v>
      </c>
      <c r="AQ70" s="281">
        <f>'Historico MatriculaT PregSede'!AQ61</f>
        <v>1422</v>
      </c>
      <c r="AR70" s="281">
        <f>'Historico MatriculaT PregSede'!AR61</f>
        <v>1522</v>
      </c>
      <c r="AS70" s="281">
        <f>'Historico MatriculaT PregSede'!AS61</f>
        <v>1473</v>
      </c>
      <c r="AT70" s="281">
        <f>'Historico MatriculaT PregSede'!AT61</f>
        <v>1479</v>
      </c>
      <c r="AU70" s="281">
        <f>'Historico MatriculaT PregSede'!AU61</f>
        <v>1541</v>
      </c>
      <c r="AV70" s="281">
        <f>'Historico MatriculaT PregSede'!AV61</f>
        <v>1514</v>
      </c>
      <c r="AW70" s="1349">
        <f>'Historico MatriculaT PregSede'!AQ61</f>
        <v>1422</v>
      </c>
      <c r="AX70" s="1349">
        <f>'Historico MatriculaT PregSede'!AR61</f>
        <v>1522</v>
      </c>
      <c r="AY70" s="1349">
        <f>'Historico MatriculaT PregSede'!AS61</f>
        <v>1473</v>
      </c>
      <c r="AZ70" s="1349">
        <f>'Historico MatriculaT PregSede'!AT61</f>
        <v>1479</v>
      </c>
      <c r="BA70" s="1349">
        <f>'Historico MatriculaT PregSede'!AU61</f>
        <v>1541</v>
      </c>
      <c r="BB70" s="1349">
        <f>'Historico MatriculaT PregSede'!AV61</f>
        <v>1514</v>
      </c>
      <c r="BC70" s="1349">
        <f>'Historico MatriculaT PregSede'!BC61</f>
        <v>2540</v>
      </c>
      <c r="BD70" s="1349">
        <f>'Historico MatriculaT PregSede'!BD61</f>
        <v>2605</v>
      </c>
      <c r="BE70" s="281">
        <f>'Historico MatriculaT PregSede'!BE61</f>
        <v>2712</v>
      </c>
      <c r="BF70" s="281">
        <f>'Historico MatriculaT PregSede'!BF61</f>
        <v>2697</v>
      </c>
      <c r="BG70" s="281">
        <f>'Historico MatriculaT PregSede'!BG61</f>
        <v>2913</v>
      </c>
      <c r="BH70" s="281">
        <f>'Historico MatriculaT PregSede'!BH61</f>
        <v>3119</v>
      </c>
      <c r="BI70" s="281">
        <f>'Historico MatriculaT PregSede'!BI61</f>
        <v>3415</v>
      </c>
      <c r="BJ70" s="281">
        <f>'Historico MatriculaT PregSede'!BJ61</f>
        <v>3338</v>
      </c>
    </row>
    <row r="71" spans="2:62" s="7" customFormat="1" ht="18.75" customHeight="1" x14ac:dyDescent="0.25">
      <c r="B71" s="362" t="s">
        <v>1058</v>
      </c>
      <c r="C71" s="281">
        <f>'Historico MatriculaT PregConv'!C50</f>
        <v>1187</v>
      </c>
      <c r="D71" s="281">
        <f>'Historico MatriculaT PregConv'!D50</f>
        <v>1142</v>
      </c>
      <c r="E71" s="281">
        <f>'Historico MatriculaT PregConv'!E50</f>
        <v>888</v>
      </c>
      <c r="F71" s="281">
        <f>'Historico MatriculaT PregConv'!F50</f>
        <v>860</v>
      </c>
      <c r="G71" s="281">
        <f>'Historico MatriculaT PregConv'!G50</f>
        <v>567</v>
      </c>
      <c r="H71" s="281">
        <f>'Historico MatriculaT PregConv'!H50</f>
        <v>525</v>
      </c>
      <c r="I71" s="281">
        <f>'Historico MatriculaT PregConv'!I50</f>
        <v>552</v>
      </c>
      <c r="J71" s="281">
        <f>'Historico MatriculaT PregConv'!J50</f>
        <v>541</v>
      </c>
      <c r="K71" s="281">
        <f>'Historico MatriculaT PregConv'!K50</f>
        <v>304</v>
      </c>
      <c r="L71" s="281">
        <f>'Historico MatriculaT PregConv'!L50</f>
        <v>347</v>
      </c>
      <c r="M71" s="281">
        <f>'Historico MatriculaT PregConv'!M50</f>
        <v>455</v>
      </c>
      <c r="N71" s="281">
        <f>'Historico MatriculaT PregConv'!N50</f>
        <v>400</v>
      </c>
      <c r="O71" s="281">
        <f>'Historico MatriculaT PregConv'!O50</f>
        <v>278</v>
      </c>
      <c r="P71" s="281">
        <f>'Historico MatriculaT PregConv'!P50</f>
        <v>279</v>
      </c>
      <c r="Q71" s="281">
        <f>'Historico MatriculaT PregConv'!Q50</f>
        <v>250</v>
      </c>
      <c r="R71" s="281">
        <f>'Historico MatriculaT PregConv'!R50</f>
        <v>227</v>
      </c>
      <c r="S71" s="281">
        <f>'Historico MatriculaT PregConv'!S50</f>
        <v>188</v>
      </c>
      <c r="T71" s="281">
        <f>'Historico MatriculaT PregConv'!T50</f>
        <v>167</v>
      </c>
      <c r="U71" s="281">
        <f>'Historico MatriculaT PregConv'!U50</f>
        <v>94</v>
      </c>
      <c r="V71" s="281">
        <f>'Historico MatriculaT PregConv'!V50</f>
        <v>9</v>
      </c>
      <c r="W71" s="281">
        <f>'Historico MatriculaT PregConv'!W50</f>
        <v>4</v>
      </c>
      <c r="X71" s="281">
        <f>'Historico MatriculaT PregConv'!X50</f>
        <v>0</v>
      </c>
      <c r="Y71" s="281">
        <f>'Historico MatriculaT PregConv'!Y50</f>
        <v>2</v>
      </c>
      <c r="Z71" s="281">
        <f>'Historico MatriculaT PregConv'!Z50</f>
        <v>562</v>
      </c>
      <c r="AA71" s="281">
        <f>'Historico MatriculaT PregConv'!AA50</f>
        <v>633</v>
      </c>
      <c r="AB71" s="281">
        <f>'Historico MatriculaT PregConv'!AB50</f>
        <v>624</v>
      </c>
      <c r="AC71" s="281">
        <f>'Historico MatriculaT PregConv'!AC50</f>
        <v>520</v>
      </c>
      <c r="AD71" s="281">
        <f>'Historico MatriculaT PregConv'!AD50</f>
        <v>523</v>
      </c>
      <c r="AE71" s="281">
        <f>'Historico MatriculaT PregConv'!AE50</f>
        <v>479</v>
      </c>
      <c r="AF71" s="281">
        <f>'Historico MatriculaT PregConv'!AF50</f>
        <v>385</v>
      </c>
      <c r="AG71" s="281">
        <f>'Historico MatriculaT PregConv'!AG50</f>
        <v>275</v>
      </c>
      <c r="AH71" s="281">
        <f>'Historico MatriculaT PregConv'!AH50</f>
        <v>164</v>
      </c>
      <c r="AI71" s="281">
        <f>'Historico MatriculaT PregConv'!AI50</f>
        <v>158</v>
      </c>
      <c r="AJ71" s="281">
        <f>'Historico MatriculaT PregConv'!AJ50</f>
        <v>104</v>
      </c>
      <c r="AK71" s="281">
        <f>'Historico MatriculaT PregConv'!AK50</f>
        <v>11</v>
      </c>
      <c r="AL71" s="281">
        <f>'Historico MatriculaT PregConv'!AL50</f>
        <v>6</v>
      </c>
      <c r="AM71" s="281">
        <f>'Historico MatriculaT PregConv'!AM50</f>
        <v>0</v>
      </c>
      <c r="AN71" s="281">
        <f>'Historico MatriculaT PregConv'!AN50</f>
        <v>0</v>
      </c>
      <c r="AO71" s="281">
        <f>'Historico MatriculaT PregConv'!AO50</f>
        <v>0</v>
      </c>
      <c r="AP71" s="281">
        <f>'Historico MatriculaT PregConv'!AP50</f>
        <v>0</v>
      </c>
      <c r="AQ71" s="281">
        <f>'Historico MatriculaT PregConv'!AQ50</f>
        <v>0</v>
      </c>
      <c r="AR71" s="281">
        <f>'Historico MatriculaT PregConv'!AR50</f>
        <v>0</v>
      </c>
      <c r="AS71" s="281">
        <f>'Historico MatriculaT PregConv'!AS50</f>
        <v>0</v>
      </c>
      <c r="AT71" s="281">
        <f>'Historico MatriculaT PregConv'!AT50</f>
        <v>0</v>
      </c>
      <c r="AU71" s="281">
        <f>'Historico MatriculaT PregConv'!AU50</f>
        <v>0</v>
      </c>
      <c r="AV71" s="281">
        <f>'Historico MatriculaT PregConv'!AV50</f>
        <v>0</v>
      </c>
      <c r="AW71" s="1349">
        <f>'Historico MatriculaT PregConv'!AQ50</f>
        <v>0</v>
      </c>
      <c r="AX71" s="1349">
        <f>'Historico MatriculaT PregConv'!AR50</f>
        <v>0</v>
      </c>
      <c r="AY71" s="1349">
        <f>'Historico MatriculaT PregConv'!AU50</f>
        <v>0</v>
      </c>
      <c r="AZ71" s="1349">
        <f>'Historico MatriculaT PregConv'!AV50</f>
        <v>0</v>
      </c>
      <c r="BA71" s="1349">
        <f>'Historico MatriculaT PregConv'!BC50</f>
        <v>0</v>
      </c>
      <c r="BB71" s="1349">
        <f>'Historico MatriculaT PregConv'!BD50</f>
        <v>0</v>
      </c>
      <c r="BC71" s="1349">
        <f>'Historico MatriculaT PregConv'!BE50</f>
        <v>0</v>
      </c>
      <c r="BD71" s="1349">
        <f>'Historico MatriculaT PregConv'!BF50</f>
        <v>0</v>
      </c>
      <c r="BE71" s="281">
        <f>'Historico MatriculaT PregConv'!BG50</f>
        <v>0</v>
      </c>
      <c r="BF71" s="281">
        <f>'Historico MatriculaT PregConv'!BH50</f>
        <v>0</v>
      </c>
      <c r="BG71" s="281">
        <f>'Historico MatriculaT PregConv'!BI50</f>
        <v>0</v>
      </c>
      <c r="BH71" s="281">
        <f>'Historico MatriculaT PregConv'!BJ50</f>
        <v>0</v>
      </c>
      <c r="BI71" s="281">
        <f>'Historico MatriculaT PregConv'!BK50</f>
        <v>0</v>
      </c>
      <c r="BJ71" s="281">
        <f>'Historico MatriculaT PregConv'!BL50</f>
        <v>0</v>
      </c>
    </row>
    <row r="72" spans="2:62" s="7" customFormat="1" ht="18.75" customHeight="1" x14ac:dyDescent="0.25">
      <c r="B72" s="164" t="s">
        <v>1059</v>
      </c>
      <c r="C72" s="172">
        <f t="shared" ref="C72:AH72" si="26">SUM(C69:C71)</f>
        <v>3071</v>
      </c>
      <c r="D72" s="172">
        <f t="shared" si="26"/>
        <v>3043</v>
      </c>
      <c r="E72" s="172">
        <f t="shared" si="26"/>
        <v>3044</v>
      </c>
      <c r="F72" s="172">
        <f t="shared" si="26"/>
        <v>3024</v>
      </c>
      <c r="G72" s="172">
        <f t="shared" si="26"/>
        <v>2829</v>
      </c>
      <c r="H72" s="172">
        <f t="shared" si="26"/>
        <v>3148</v>
      </c>
      <c r="I72" s="172">
        <f t="shared" si="26"/>
        <v>3295</v>
      </c>
      <c r="J72" s="172">
        <f t="shared" si="26"/>
        <v>3143</v>
      </c>
      <c r="K72" s="172">
        <f t="shared" si="26"/>
        <v>3955</v>
      </c>
      <c r="L72" s="172">
        <f t="shared" si="26"/>
        <v>4181</v>
      </c>
      <c r="M72" s="172">
        <f t="shared" si="26"/>
        <v>4860</v>
      </c>
      <c r="N72" s="172">
        <f t="shared" si="26"/>
        <v>4612</v>
      </c>
      <c r="O72" s="172">
        <f t="shared" si="26"/>
        <v>5151</v>
      </c>
      <c r="P72" s="172">
        <f t="shared" si="26"/>
        <v>4961</v>
      </c>
      <c r="Q72" s="172">
        <f t="shared" si="26"/>
        <v>5053</v>
      </c>
      <c r="R72" s="172">
        <f t="shared" si="26"/>
        <v>5065</v>
      </c>
      <c r="S72" s="172">
        <f t="shared" si="26"/>
        <v>5221</v>
      </c>
      <c r="T72" s="172">
        <f t="shared" si="26"/>
        <v>4593</v>
      </c>
      <c r="U72" s="172">
        <f t="shared" si="26"/>
        <v>4915</v>
      </c>
      <c r="V72" s="172">
        <f t="shared" si="26"/>
        <v>4539</v>
      </c>
      <c r="W72" s="172">
        <f t="shared" si="26"/>
        <v>5043</v>
      </c>
      <c r="X72" s="172">
        <f t="shared" si="26"/>
        <v>4924</v>
      </c>
      <c r="Y72" s="172">
        <f t="shared" si="26"/>
        <v>5146</v>
      </c>
      <c r="Z72" s="172">
        <f t="shared" si="26"/>
        <v>5700</v>
      </c>
      <c r="AA72" s="172">
        <f t="shared" si="26"/>
        <v>6035</v>
      </c>
      <c r="AB72" s="172">
        <f t="shared" si="26"/>
        <v>6192</v>
      </c>
      <c r="AC72" s="172">
        <f t="shared" si="26"/>
        <v>6385</v>
      </c>
      <c r="AD72" s="172">
        <f t="shared" si="26"/>
        <v>6701</v>
      </c>
      <c r="AE72" s="172">
        <f t="shared" si="26"/>
        <v>7078</v>
      </c>
      <c r="AF72" s="172">
        <f t="shared" si="26"/>
        <v>7214</v>
      </c>
      <c r="AG72" s="172">
        <f t="shared" si="26"/>
        <v>7424</v>
      </c>
      <c r="AH72" s="172">
        <f t="shared" si="26"/>
        <v>7269</v>
      </c>
      <c r="AI72" s="172">
        <f t="shared" ref="AI72:BJ72" si="27">SUM(AI69:AI71)</f>
        <v>7495</v>
      </c>
      <c r="AJ72" s="172">
        <f t="shared" si="27"/>
        <v>7856</v>
      </c>
      <c r="AK72" s="172">
        <f t="shared" si="27"/>
        <v>8235</v>
      </c>
      <c r="AL72" s="172">
        <f t="shared" si="27"/>
        <v>8267</v>
      </c>
      <c r="AM72" s="172">
        <f t="shared" si="27"/>
        <v>8529</v>
      </c>
      <c r="AN72" s="172">
        <f t="shared" si="27"/>
        <v>8626</v>
      </c>
      <c r="AO72" s="172">
        <f t="shared" si="27"/>
        <v>9099</v>
      </c>
      <c r="AP72" s="172">
        <f t="shared" si="27"/>
        <v>9213</v>
      </c>
      <c r="AQ72" s="172">
        <f t="shared" si="27"/>
        <v>9540</v>
      </c>
      <c r="AR72" s="172">
        <f t="shared" si="27"/>
        <v>9776</v>
      </c>
      <c r="AS72" s="172">
        <f t="shared" si="27"/>
        <v>9858</v>
      </c>
      <c r="AT72" s="172">
        <f t="shared" si="27"/>
        <v>9735</v>
      </c>
      <c r="AU72" s="172">
        <f t="shared" si="27"/>
        <v>9830</v>
      </c>
      <c r="AV72" s="172">
        <f t="shared" si="27"/>
        <v>9962</v>
      </c>
      <c r="AW72" s="172">
        <f t="shared" ref="AW72:BD72" si="28">SUM(AW69:AW71)</f>
        <v>10226</v>
      </c>
      <c r="AX72" s="172">
        <f t="shared" si="28"/>
        <v>10685</v>
      </c>
      <c r="AY72" s="172">
        <f t="shared" si="28"/>
        <v>10717</v>
      </c>
      <c r="AZ72" s="172">
        <f t="shared" si="28"/>
        <v>10664</v>
      </c>
      <c r="BA72" s="172">
        <f t="shared" si="28"/>
        <v>10645</v>
      </c>
      <c r="BB72" s="172">
        <f t="shared" si="28"/>
        <v>10578</v>
      </c>
      <c r="BC72" s="172">
        <f t="shared" si="28"/>
        <v>11957</v>
      </c>
      <c r="BD72" s="172">
        <f t="shared" si="28"/>
        <v>12125</v>
      </c>
      <c r="BE72" s="172">
        <f t="shared" si="27"/>
        <v>12019</v>
      </c>
      <c r="BF72" s="172">
        <f t="shared" si="27"/>
        <v>11850</v>
      </c>
      <c r="BG72" s="172">
        <f t="shared" ref="BG72:BH72" si="29">SUM(BG69:BG71)</f>
        <v>12069</v>
      </c>
      <c r="BH72" s="172">
        <f t="shared" si="29"/>
        <v>12581</v>
      </c>
      <c r="BI72" s="172">
        <f t="shared" si="27"/>
        <v>13174</v>
      </c>
      <c r="BJ72" s="172">
        <f t="shared" si="27"/>
        <v>12725</v>
      </c>
    </row>
    <row r="73" spans="2:62" s="7" customFormat="1" ht="18.75" hidden="1" customHeight="1" x14ac:dyDescent="0.25">
      <c r="B73" s="183" t="s">
        <v>1064</v>
      </c>
      <c r="C73" s="2270">
        <f>SUM(C72:D72)</f>
        <v>6114</v>
      </c>
      <c r="D73" s="2271"/>
      <c r="E73" s="2270">
        <f>SUM(E72:F72)</f>
        <v>6068</v>
      </c>
      <c r="F73" s="2271"/>
      <c r="G73" s="2270">
        <f>SUM(G72:H72)</f>
        <v>5977</v>
      </c>
      <c r="H73" s="2271"/>
      <c r="I73" s="2270">
        <f>SUM(I72:J72)</f>
        <v>6438</v>
      </c>
      <c r="J73" s="2271"/>
      <c r="K73" s="2270">
        <f>SUM(K72:L72)</f>
        <v>8136</v>
      </c>
      <c r="L73" s="2271"/>
      <c r="M73" s="2270">
        <f>SUM(M72:N72)</f>
        <v>9472</v>
      </c>
      <c r="N73" s="2271"/>
      <c r="O73" s="2270">
        <f>SUM(O72:P72)</f>
        <v>10112</v>
      </c>
      <c r="P73" s="2271"/>
      <c r="Q73" s="2270">
        <f>SUM(Q72:R72)</f>
        <v>10118</v>
      </c>
      <c r="R73" s="2271"/>
      <c r="S73" s="2270">
        <f>SUM(S72:T72)</f>
        <v>9814</v>
      </c>
      <c r="T73" s="2271"/>
      <c r="U73" s="2270">
        <f>SUM(U72:V72)</f>
        <v>9454</v>
      </c>
      <c r="V73" s="2271"/>
      <c r="W73" s="2270">
        <f>SUM(W72:X72)</f>
        <v>9967</v>
      </c>
      <c r="X73" s="2271"/>
      <c r="Y73" s="2270">
        <f>SUM(Y72:Z72)</f>
        <v>10846</v>
      </c>
      <c r="Z73" s="2271"/>
      <c r="AA73" s="2270">
        <f>SUM(AA72:AB72)</f>
        <v>12227</v>
      </c>
      <c r="AB73" s="2271"/>
      <c r="AC73" s="2270">
        <f>SUM(AC72:AD72)</f>
        <v>13086</v>
      </c>
      <c r="AD73" s="2271"/>
      <c r="AE73" s="2270">
        <f>SUM(AE72:AF72)</f>
        <v>14292</v>
      </c>
      <c r="AF73" s="2271"/>
      <c r="AG73" s="2270">
        <f>SUM(AG72:AH72)</f>
        <v>14693</v>
      </c>
      <c r="AH73" s="2271"/>
      <c r="AI73" s="2270">
        <f>SUM(AI72:AJ72)</f>
        <v>15351</v>
      </c>
      <c r="AJ73" s="2271"/>
      <c r="AK73" s="2270">
        <f>SUM(AK72:AL72)</f>
        <v>16502</v>
      </c>
      <c r="AL73" s="2271"/>
      <c r="AM73" s="2270">
        <f>SUM(AM72:AN72)</f>
        <v>17155</v>
      </c>
      <c r="AN73" s="2271"/>
      <c r="AO73" s="2270">
        <f>SUM(AO72:AP72)</f>
        <v>18312</v>
      </c>
      <c r="AP73" s="2271"/>
      <c r="AQ73" s="2270">
        <f>SUM(AQ72:AR72)</f>
        <v>19316</v>
      </c>
      <c r="AR73" s="2271"/>
      <c r="AS73" s="2270">
        <f>SUM(AS72:AT72)</f>
        <v>19593</v>
      </c>
      <c r="AT73" s="2271"/>
      <c r="AU73" s="2270">
        <f>SUM(AU72:AV72)</f>
        <v>19792</v>
      </c>
      <c r="AV73" s="2271"/>
      <c r="AW73" s="1768">
        <f>SUM(AW72:AX72)</f>
        <v>20911</v>
      </c>
      <c r="AX73" s="1769"/>
      <c r="AY73" s="1768">
        <f>SUM(AY72:AZ72)</f>
        <v>21381</v>
      </c>
      <c r="AZ73" s="1769"/>
      <c r="BA73" s="2270">
        <f>SUM(BA72:BB72)</f>
        <v>21223</v>
      </c>
      <c r="BB73" s="2271"/>
      <c r="BC73" s="2270">
        <f>SUM(BC72:BD72)</f>
        <v>24082</v>
      </c>
      <c r="BD73" s="2271"/>
      <c r="BE73" s="1133">
        <f>SUM(BE72:BF72)</f>
        <v>23869</v>
      </c>
      <c r="BF73" s="1134"/>
      <c r="BG73" s="2270">
        <f>SUM(BG72:BH72)</f>
        <v>24650</v>
      </c>
      <c r="BH73" s="2271"/>
      <c r="BI73" s="2270">
        <f>SUM(BI72:BJ72)</f>
        <v>25899</v>
      </c>
      <c r="BJ73" s="2271"/>
    </row>
    <row r="74" spans="2:62" s="7" customFormat="1" ht="18.75" hidden="1" customHeight="1" x14ac:dyDescent="0.25">
      <c r="B74" s="183" t="s">
        <v>1065</v>
      </c>
      <c r="C74" s="2270">
        <f>E73-C73</f>
        <v>-46</v>
      </c>
      <c r="D74" s="2271"/>
      <c r="E74" s="2270">
        <f>G73-E73</f>
        <v>-91</v>
      </c>
      <c r="F74" s="2271"/>
      <c r="G74" s="2270">
        <f>I73-G73</f>
        <v>461</v>
      </c>
      <c r="H74" s="2271"/>
      <c r="I74" s="2270">
        <f>K73-I73</f>
        <v>1698</v>
      </c>
      <c r="J74" s="2271"/>
      <c r="K74" s="2270">
        <f>M73-K73</f>
        <v>1336</v>
      </c>
      <c r="L74" s="2271"/>
      <c r="M74" s="2270">
        <f>O73-M73</f>
        <v>640</v>
      </c>
      <c r="N74" s="2271"/>
      <c r="O74" s="2270">
        <f>Q73-O73</f>
        <v>6</v>
      </c>
      <c r="P74" s="2271"/>
      <c r="Q74" s="2270">
        <f>S73-Q73</f>
        <v>-304</v>
      </c>
      <c r="R74" s="2271"/>
      <c r="S74" s="2270">
        <f>U73-S73</f>
        <v>-360</v>
      </c>
      <c r="T74" s="2271"/>
      <c r="U74" s="2270">
        <f>W73-U73</f>
        <v>513</v>
      </c>
      <c r="V74" s="2271"/>
      <c r="W74" s="2270">
        <f>Y73-W73</f>
        <v>879</v>
      </c>
      <c r="X74" s="2271"/>
      <c r="Y74" s="2270">
        <f>AA73-Y73</f>
        <v>1381</v>
      </c>
      <c r="Z74" s="2271"/>
      <c r="AA74" s="2270">
        <f>AC73-AA73</f>
        <v>859</v>
      </c>
      <c r="AB74" s="2271"/>
      <c r="AC74" s="2270">
        <f>AE73-AC73</f>
        <v>1206</v>
      </c>
      <c r="AD74" s="2271"/>
      <c r="AE74" s="2270">
        <f>AG73-AE73</f>
        <v>401</v>
      </c>
      <c r="AF74" s="2271"/>
      <c r="AG74" s="2270">
        <f>AI73-AG73</f>
        <v>658</v>
      </c>
      <c r="AH74" s="2271"/>
      <c r="AI74" s="2270">
        <f>AK73-AI73</f>
        <v>1151</v>
      </c>
      <c r="AJ74" s="2271"/>
      <c r="AK74" s="2270">
        <f>AM73-AK73</f>
        <v>653</v>
      </c>
      <c r="AL74" s="2271"/>
      <c r="AM74" s="2270">
        <f>AO73-AM73</f>
        <v>1157</v>
      </c>
      <c r="AN74" s="2271"/>
      <c r="AO74" s="2270">
        <f>AQ73-AO73</f>
        <v>1004</v>
      </c>
      <c r="AP74" s="2271"/>
      <c r="AQ74" s="2270">
        <f>AS73-AQ73</f>
        <v>277</v>
      </c>
      <c r="AR74" s="2271"/>
      <c r="AS74" s="2270">
        <f>AU73-AS73</f>
        <v>199</v>
      </c>
      <c r="AT74" s="2271"/>
      <c r="AU74" s="2270">
        <f>BC73-AU73</f>
        <v>4290</v>
      </c>
      <c r="AV74" s="2271"/>
      <c r="AW74" s="1768">
        <f>BC73-AW73</f>
        <v>3171</v>
      </c>
      <c r="AX74" s="1769"/>
      <c r="AY74" s="1768"/>
      <c r="AZ74" s="1769"/>
      <c r="BA74" s="2270"/>
      <c r="BB74" s="2271"/>
      <c r="BC74" s="2270"/>
      <c r="BD74" s="2271"/>
      <c r="BE74" s="1133"/>
      <c r="BF74" s="1134"/>
      <c r="BG74" s="2270"/>
      <c r="BH74" s="2271"/>
      <c r="BI74" s="2270"/>
      <c r="BJ74" s="2271"/>
    </row>
    <row r="75" spans="2:62" s="7" customFormat="1" ht="18.75" hidden="1" customHeight="1" x14ac:dyDescent="0.25">
      <c r="B75" s="183" t="s">
        <v>1066</v>
      </c>
      <c r="C75" s="2268">
        <f>C74/E73</f>
        <v>-7.5807514831905077E-3</v>
      </c>
      <c r="D75" s="2269"/>
      <c r="E75" s="2268">
        <f>E74/G73</f>
        <v>-1.5225029278902459E-2</v>
      </c>
      <c r="F75" s="2269"/>
      <c r="G75" s="2268">
        <f>G74/I73</f>
        <v>7.1606088847468163E-2</v>
      </c>
      <c r="H75" s="2269"/>
      <c r="I75" s="2268">
        <f>I74/K73</f>
        <v>0.20870206489675516</v>
      </c>
      <c r="J75" s="2269"/>
      <c r="K75" s="2268">
        <f>K74/M73</f>
        <v>0.14104729729729729</v>
      </c>
      <c r="L75" s="2269"/>
      <c r="M75" s="2268">
        <f>M74/O73</f>
        <v>6.3291139240506333E-2</v>
      </c>
      <c r="N75" s="2269"/>
      <c r="O75" s="2268">
        <f>O74/Q73</f>
        <v>5.9300256967780192E-4</v>
      </c>
      <c r="P75" s="2269"/>
      <c r="Q75" s="2268">
        <f>Q74/S73</f>
        <v>-3.0976156511106582E-2</v>
      </c>
      <c r="R75" s="2269"/>
      <c r="S75" s="2268">
        <f>S74/U73</f>
        <v>-3.8079119949227837E-2</v>
      </c>
      <c r="T75" s="2269"/>
      <c r="U75" s="2268">
        <f>U74/W73</f>
        <v>5.1469850506672014E-2</v>
      </c>
      <c r="V75" s="2269"/>
      <c r="W75" s="2268">
        <f>W74/Y73</f>
        <v>8.1043702747556706E-2</v>
      </c>
      <c r="X75" s="2269"/>
      <c r="Y75" s="2268">
        <f>Y74/AA73</f>
        <v>0.11294675717674001</v>
      </c>
      <c r="Z75" s="2269"/>
      <c r="AA75" s="2268">
        <f>AA74/AC73</f>
        <v>6.5642671557389579E-2</v>
      </c>
      <c r="AB75" s="2269"/>
      <c r="AC75" s="2268">
        <f>AC74/AE73</f>
        <v>8.4382871536523935E-2</v>
      </c>
      <c r="AD75" s="2269"/>
      <c r="AE75" s="2268">
        <f>AE74/AG73</f>
        <v>2.7291907711154972E-2</v>
      </c>
      <c r="AF75" s="2269"/>
      <c r="AG75" s="2268">
        <f>AG74/AI73</f>
        <v>4.2863657090743273E-2</v>
      </c>
      <c r="AH75" s="2269"/>
      <c r="AI75" s="2268">
        <f>AI74/AK73</f>
        <v>6.9749121318628052E-2</v>
      </c>
      <c r="AJ75" s="2269"/>
      <c r="AK75" s="2268">
        <f>AK74/AM73</f>
        <v>3.8064704167881082E-2</v>
      </c>
      <c r="AL75" s="2269"/>
      <c r="AM75" s="2268">
        <f>AM74/AO73</f>
        <v>6.3182612494539103E-2</v>
      </c>
      <c r="AN75" s="2269"/>
      <c r="AO75" s="2268">
        <f>AO74/AQ73</f>
        <v>5.1977635121143097E-2</v>
      </c>
      <c r="AP75" s="2269"/>
      <c r="AQ75" s="2268">
        <f>AQ74/AS73</f>
        <v>1.4137702240596132E-2</v>
      </c>
      <c r="AR75" s="2269"/>
      <c r="AS75" s="2268">
        <f>AS74/AU73</f>
        <v>1.0054567502021019E-2</v>
      </c>
      <c r="AT75" s="2269"/>
      <c r="AU75" s="2268">
        <f>AU74/BC73</f>
        <v>0.17814135038618056</v>
      </c>
      <c r="AV75" s="2269"/>
      <c r="AW75" s="1772">
        <f>AW74/BC73</f>
        <v>0.13167511004069429</v>
      </c>
      <c r="AX75" s="1773"/>
      <c r="AY75" s="1772"/>
      <c r="AZ75" s="1773"/>
      <c r="BA75" s="2268"/>
      <c r="BB75" s="2269"/>
      <c r="BC75" s="2268"/>
      <c r="BD75" s="2269"/>
      <c r="BE75" s="1135"/>
      <c r="BF75" s="1136"/>
      <c r="BG75" s="2268"/>
      <c r="BH75" s="2269"/>
      <c r="BI75" s="2268"/>
      <c r="BJ75" s="2269"/>
    </row>
    <row r="76" spans="2:62" s="7" customFormat="1" ht="18.75" customHeight="1" x14ac:dyDescent="0.25">
      <c r="B76" s="362" t="s">
        <v>1063</v>
      </c>
      <c r="C76" s="281">
        <f>'Historico MatriculaT Postgrado'!C96</f>
        <v>12</v>
      </c>
      <c r="D76" s="281">
        <f>'Historico MatriculaT Postgrado'!D96</f>
        <v>4</v>
      </c>
      <c r="E76" s="281">
        <f>'Historico MatriculaT Postgrado'!E96</f>
        <v>24</v>
      </c>
      <c r="F76" s="281">
        <f>'Historico MatriculaT Postgrado'!F96</f>
        <v>22</v>
      </c>
      <c r="G76" s="281">
        <f>'Historico MatriculaT Postgrado'!G96</f>
        <v>38</v>
      </c>
      <c r="H76" s="281">
        <f>'Historico MatriculaT Postgrado'!H96</f>
        <v>23</v>
      </c>
      <c r="I76" s="281">
        <f>'Historico MatriculaT Postgrado'!I96</f>
        <v>207</v>
      </c>
      <c r="J76" s="281">
        <f>'Historico MatriculaT Postgrado'!J96</f>
        <v>175</v>
      </c>
      <c r="K76" s="281">
        <f>'Historico MatriculaT Postgrado'!K96</f>
        <v>494</v>
      </c>
      <c r="L76" s="281">
        <f>'Historico MatriculaT Postgrado'!L96</f>
        <v>532</v>
      </c>
      <c r="M76" s="281">
        <f>'Historico MatriculaT Postgrado'!M96</f>
        <v>560</v>
      </c>
      <c r="N76" s="281">
        <f>'Historico MatriculaT Postgrado'!N96</f>
        <v>496</v>
      </c>
      <c r="O76" s="281">
        <f>'Historico MatriculaT Postgrado'!O96</f>
        <v>533</v>
      </c>
      <c r="P76" s="281">
        <f>'Historico MatriculaT Postgrado'!P96</f>
        <v>387</v>
      </c>
      <c r="Q76" s="281">
        <f>'Historico MatriculaT Postgrado'!Q96</f>
        <v>340</v>
      </c>
      <c r="R76" s="281">
        <f>'Historico MatriculaT Postgrado'!R96</f>
        <v>311</v>
      </c>
      <c r="S76" s="281">
        <f>'Historico MatriculaT Postgrado'!S96</f>
        <v>266</v>
      </c>
      <c r="T76" s="281">
        <f>'Historico MatriculaT Postgrado'!T96</f>
        <v>174</v>
      </c>
      <c r="U76" s="281">
        <f>'Historico MatriculaT Postgrado'!U96</f>
        <v>129</v>
      </c>
      <c r="V76" s="281">
        <f>'Historico MatriculaT Postgrado'!V96</f>
        <v>110</v>
      </c>
      <c r="W76" s="281">
        <f>'Historico MatriculaT Postgrado'!W96</f>
        <v>82</v>
      </c>
      <c r="X76" s="281">
        <f>'Historico MatriculaT Postgrado'!X96</f>
        <v>100</v>
      </c>
      <c r="Y76" s="281">
        <f>'Historico MatriculaT Postgrado'!Y96</f>
        <v>126</v>
      </c>
      <c r="Z76" s="281">
        <f>'Historico MatriculaT Postgrado'!Z96</f>
        <v>123</v>
      </c>
      <c r="AA76" s="281">
        <f>'Historico MatriculaT Postgrado'!AA96</f>
        <v>142</v>
      </c>
      <c r="AB76" s="281">
        <f>'Historico MatriculaT Postgrado'!AB96</f>
        <v>217</v>
      </c>
      <c r="AC76" s="281">
        <f>'Historico MatriculaT Postgrado'!AC96</f>
        <v>237</v>
      </c>
      <c r="AD76" s="281">
        <f>'Historico MatriculaT Postgrado'!AD96</f>
        <v>325</v>
      </c>
      <c r="AE76" s="281">
        <f>'Historico MatriculaT Postgrado'!AE96</f>
        <v>337</v>
      </c>
      <c r="AF76" s="281">
        <f>'Historico MatriculaT Postgrado'!AF96</f>
        <v>462</v>
      </c>
      <c r="AG76" s="281">
        <f>'Historico MatriculaT Postgrado'!AG96</f>
        <v>340</v>
      </c>
      <c r="AH76" s="281">
        <f>'Historico MatriculaT Postgrado'!AH96</f>
        <v>329</v>
      </c>
      <c r="AI76" s="281">
        <f>'Historico MatriculaT Postgrado'!AI96</f>
        <v>351</v>
      </c>
      <c r="AJ76" s="281">
        <f>'Historico MatriculaT Postgrado'!AJ96</f>
        <v>539</v>
      </c>
      <c r="AK76" s="281">
        <f>'Historico MatriculaT Postgrado'!AK96</f>
        <v>590</v>
      </c>
      <c r="AL76" s="281">
        <f>'Historico MatriculaT Postgrado'!AL96</f>
        <v>615</v>
      </c>
      <c r="AM76" s="281">
        <f>'Historico MatriculaT Postgrado'!AM96</f>
        <v>665</v>
      </c>
      <c r="AN76" s="281">
        <f>'Historico MatriculaT Postgrado'!AN96</f>
        <v>634</v>
      </c>
      <c r="AO76" s="281">
        <f>'Historico MatriculaT Postgrado'!AO96</f>
        <v>511</v>
      </c>
      <c r="AP76" s="281">
        <f>'Historico MatriculaT Postgrado'!AP96</f>
        <v>391</v>
      </c>
      <c r="AQ76" s="281">
        <f>'Historico MatriculaT Postgrado'!AQ96</f>
        <v>415</v>
      </c>
      <c r="AR76" s="281">
        <f>'Historico MatriculaT Postgrado'!AR96</f>
        <v>369</v>
      </c>
      <c r="AS76" s="281">
        <f>'Historico MatriculaT Postgrado'!AS96</f>
        <v>409</v>
      </c>
      <c r="AT76" s="281">
        <f>'Historico MatriculaT Postgrado'!AT96</f>
        <v>433</v>
      </c>
      <c r="AU76" s="281">
        <f>'Historico MatriculaT Postgrado'!AU96</f>
        <v>548</v>
      </c>
      <c r="AV76" s="281">
        <f>'Historico MatriculaT Postgrado'!AV96</f>
        <v>433</v>
      </c>
      <c r="AW76" s="1349">
        <f>'Historico MatriculaT Postgrado'!AQ96</f>
        <v>415</v>
      </c>
      <c r="AX76" s="1349">
        <f>'Historico MatriculaT Postgrado'!AR96</f>
        <v>369</v>
      </c>
      <c r="AY76" s="1349">
        <f>'Historico MatriculaT Postgrado'!AQ96</f>
        <v>415</v>
      </c>
      <c r="AZ76" s="1349">
        <f>'Historico MatriculaT Postgrado'!AR96</f>
        <v>369</v>
      </c>
      <c r="BA76" s="1349">
        <f>'Historico MatriculaT Postgrado'!AU96</f>
        <v>548</v>
      </c>
      <c r="BB76" s="1349">
        <f>'Historico MatriculaT Postgrado'!AV96</f>
        <v>433</v>
      </c>
      <c r="BC76" s="1349">
        <f>'Historico MatriculaT Postgrado'!BC96</f>
        <v>1095</v>
      </c>
      <c r="BD76" s="1349">
        <f>'Historico MatriculaT Postgrado'!BD96</f>
        <v>1037</v>
      </c>
      <c r="BE76" s="281">
        <f>'Historico MatriculaT Postgrado'!BC96</f>
        <v>1095</v>
      </c>
      <c r="BF76" s="281">
        <f>'Historico MatriculaT Postgrado'!BD96</f>
        <v>1037</v>
      </c>
      <c r="BG76" s="281">
        <f>'Historico MatriculaT Postgrado'!BG96</f>
        <v>990</v>
      </c>
      <c r="BH76" s="281">
        <f>'Historico MatriculaT Postgrado'!BH96</f>
        <v>1030</v>
      </c>
      <c r="BI76" s="281">
        <f>'Historico MatriculaT Postgrado'!BI96</f>
        <v>1183</v>
      </c>
      <c r="BJ76" s="281">
        <f>'Historico MatriculaT Postgrado'!BJ96</f>
        <v>1084</v>
      </c>
    </row>
    <row r="77" spans="2:62" s="7" customFormat="1" ht="18.75" customHeight="1" x14ac:dyDescent="0.25">
      <c r="B77" s="362" t="s">
        <v>1060</v>
      </c>
      <c r="C77" s="281">
        <f>'Historico MatriculaT PostConve'!C40</f>
        <v>38</v>
      </c>
      <c r="D77" s="281">
        <f>'Historico MatriculaT PostConve'!D40</f>
        <v>38</v>
      </c>
      <c r="E77" s="281">
        <f>'Historico MatriculaT PostConve'!E40</f>
        <v>38</v>
      </c>
      <c r="F77" s="281">
        <f>'Historico MatriculaT PostConve'!F40</f>
        <v>38</v>
      </c>
      <c r="G77" s="281">
        <f>'Historico MatriculaT PostConve'!G40</f>
        <v>55</v>
      </c>
      <c r="H77" s="281">
        <f>'Historico MatriculaT PostConve'!H40</f>
        <v>57</v>
      </c>
      <c r="I77" s="281">
        <f>'Historico MatriculaT PostConve'!I40</f>
        <v>242</v>
      </c>
      <c r="J77" s="281">
        <f>'Historico MatriculaT PostConve'!J40</f>
        <v>185</v>
      </c>
      <c r="K77" s="281">
        <f>'Historico MatriculaT PostConve'!K40</f>
        <v>375</v>
      </c>
      <c r="L77" s="281">
        <f>'Historico MatriculaT PostConve'!L40</f>
        <v>358</v>
      </c>
      <c r="M77" s="281">
        <f>'Historico MatriculaT PostConve'!M40</f>
        <v>77</v>
      </c>
      <c r="N77" s="281">
        <f>'Historico MatriculaT PostConve'!N40</f>
        <v>77</v>
      </c>
      <c r="O77" s="281">
        <f>'Historico MatriculaT PostConve'!O40</f>
        <v>242</v>
      </c>
      <c r="P77" s="281">
        <f>'Historico MatriculaT PostConve'!P40</f>
        <v>230</v>
      </c>
      <c r="Q77" s="281">
        <f>'Historico MatriculaT PostConve'!Q40</f>
        <v>165</v>
      </c>
      <c r="R77" s="281">
        <f>'Historico MatriculaT PostConve'!R40</f>
        <v>134</v>
      </c>
      <c r="S77" s="281">
        <f>'Historico MatriculaT PostConve'!S40</f>
        <v>0</v>
      </c>
      <c r="T77" s="281">
        <f>'Historico MatriculaT PostConve'!T40</f>
        <v>12</v>
      </c>
      <c r="U77" s="281">
        <f>'Historico MatriculaT PostConve'!U40</f>
        <v>11</v>
      </c>
      <c r="V77" s="281">
        <f>'Historico MatriculaT PostConve'!V40</f>
        <v>62</v>
      </c>
      <c r="W77" s="281">
        <f>'Historico MatriculaT PostConve'!W40</f>
        <v>21</v>
      </c>
      <c r="X77" s="281">
        <f>'Historico MatriculaT PostConve'!X40</f>
        <v>54</v>
      </c>
      <c r="Y77" s="281">
        <f>'Historico MatriculaT PostConve'!Y40</f>
        <v>49</v>
      </c>
      <c r="Z77" s="281">
        <f>'Historico MatriculaT PostConve'!Z40</f>
        <v>15</v>
      </c>
      <c r="AA77" s="281">
        <f>'Historico MatriculaT PostConve'!AA40</f>
        <v>49</v>
      </c>
      <c r="AB77" s="281">
        <f>'Historico MatriculaT PostConve'!AB40</f>
        <v>56</v>
      </c>
      <c r="AC77" s="281">
        <f>'Historico MatriculaT PostConve'!AC40</f>
        <v>47</v>
      </c>
      <c r="AD77" s="281">
        <f>'Historico MatriculaT PostConve'!AD40</f>
        <v>75</v>
      </c>
      <c r="AE77" s="281">
        <f>'Historico MatriculaT PostConve'!AE40</f>
        <v>23</v>
      </c>
      <c r="AF77" s="281">
        <f>'Historico MatriculaT PostConve'!AF40</f>
        <v>142</v>
      </c>
      <c r="AG77" s="281">
        <f>'Historico MatriculaT PostConve'!AG40</f>
        <v>170</v>
      </c>
      <c r="AH77" s="281">
        <f>'Historico MatriculaT PostConve'!AH40</f>
        <v>187</v>
      </c>
      <c r="AI77" s="281">
        <f>'Historico MatriculaT PostConve'!AI40</f>
        <v>267</v>
      </c>
      <c r="AJ77" s="281">
        <f>'Historico MatriculaT PostConve'!AJ40</f>
        <v>259</v>
      </c>
      <c r="AK77" s="281">
        <f>'Historico MatriculaT PostConve'!AK40</f>
        <v>189</v>
      </c>
      <c r="AL77" s="281">
        <f>'Historico MatriculaT PostConve'!AL40</f>
        <v>143</v>
      </c>
      <c r="AM77" s="281">
        <f>'Historico MatriculaT PostConve'!AM40</f>
        <v>0</v>
      </c>
      <c r="AN77" s="281">
        <f>'Historico MatriculaT PostConve'!AN40</f>
        <v>0</v>
      </c>
      <c r="AO77" s="281">
        <f>'Historico MatriculaT PostConve'!AO40</f>
        <v>0</v>
      </c>
      <c r="AP77" s="281">
        <f>'Historico MatriculaT PostConve'!AP40</f>
        <v>0</v>
      </c>
      <c r="AQ77" s="281">
        <f>'Historico MatriculaT PostConve'!BA40</f>
        <v>0</v>
      </c>
      <c r="AR77" s="281">
        <f>'Historico MatriculaT PostConve'!BB40</f>
        <v>0</v>
      </c>
      <c r="AS77" s="281">
        <f>'Historico MatriculaT PostConve'!BC40</f>
        <v>0</v>
      </c>
      <c r="AT77" s="281">
        <f>'Historico MatriculaT PostConve'!BD40</f>
        <v>0</v>
      </c>
      <c r="AU77" s="281">
        <f>'Historico MatriculaT PostConve'!BE40</f>
        <v>0</v>
      </c>
      <c r="AV77" s="281">
        <f>'Historico MatriculaT PostConve'!BF40</f>
        <v>0</v>
      </c>
      <c r="AW77" s="1349">
        <f>'Historico MatriculaT PostConve'!BA40</f>
        <v>0</v>
      </c>
      <c r="AX77" s="1349">
        <f>'Historico MatriculaT PostConve'!BB40</f>
        <v>0</v>
      </c>
      <c r="AY77" s="1349">
        <f>'Historico MatriculaT PostConve'!BC40</f>
        <v>0</v>
      </c>
      <c r="AZ77" s="1349">
        <f>'Historico MatriculaT PostConve'!BD40</f>
        <v>0</v>
      </c>
      <c r="BA77" s="1349">
        <f>'Historico MatriculaT PostConve'!BE40</f>
        <v>0</v>
      </c>
      <c r="BB77" s="1349">
        <f>'Historico MatriculaT PostConve'!BF40</f>
        <v>0</v>
      </c>
      <c r="BC77" s="1349">
        <f>'Historico MatriculaT PostConve'!BG40</f>
        <v>0</v>
      </c>
      <c r="BD77" s="1349">
        <f>'Historico MatriculaT PostConve'!BH40</f>
        <v>0</v>
      </c>
      <c r="BE77" s="281">
        <f>'Historico MatriculaT PostConve'!BG40</f>
        <v>0</v>
      </c>
      <c r="BF77" s="281">
        <f>'Historico MatriculaT PostConve'!BH40</f>
        <v>0</v>
      </c>
      <c r="BG77" s="281">
        <f>'Historico MatriculaT PostConve'!BI40</f>
        <v>0</v>
      </c>
      <c r="BH77" s="281">
        <f>'Historico MatriculaT PostConve'!BJ40</f>
        <v>0</v>
      </c>
      <c r="BI77" s="281">
        <f>'Historico MatriculaT PostConve'!BK40</f>
        <v>0</v>
      </c>
      <c r="BJ77" s="281">
        <f>'Historico MatriculaT PostConve'!BL40</f>
        <v>0</v>
      </c>
    </row>
    <row r="78" spans="2:62" s="7" customFormat="1" ht="18.75" customHeight="1" x14ac:dyDescent="0.25">
      <c r="B78" s="164" t="s">
        <v>1061</v>
      </c>
      <c r="C78" s="172">
        <f>SUM(C76:C77)</f>
        <v>50</v>
      </c>
      <c r="D78" s="172">
        <f t="shared" ref="D78:BH78" si="30">SUM(D76:D77)</f>
        <v>42</v>
      </c>
      <c r="E78" s="172">
        <f t="shared" si="30"/>
        <v>62</v>
      </c>
      <c r="F78" s="172">
        <f t="shared" si="30"/>
        <v>60</v>
      </c>
      <c r="G78" s="172">
        <f t="shared" si="30"/>
        <v>93</v>
      </c>
      <c r="H78" s="172">
        <f t="shared" si="30"/>
        <v>80</v>
      </c>
      <c r="I78" s="172">
        <f t="shared" si="30"/>
        <v>449</v>
      </c>
      <c r="J78" s="172">
        <f t="shared" si="30"/>
        <v>360</v>
      </c>
      <c r="K78" s="172">
        <f t="shared" si="30"/>
        <v>869</v>
      </c>
      <c r="L78" s="172">
        <f t="shared" si="30"/>
        <v>890</v>
      </c>
      <c r="M78" s="172">
        <f t="shared" si="30"/>
        <v>637</v>
      </c>
      <c r="N78" s="172">
        <f t="shared" si="30"/>
        <v>573</v>
      </c>
      <c r="O78" s="172">
        <f t="shared" si="30"/>
        <v>775</v>
      </c>
      <c r="P78" s="172">
        <f t="shared" si="30"/>
        <v>617</v>
      </c>
      <c r="Q78" s="172">
        <f t="shared" si="30"/>
        <v>505</v>
      </c>
      <c r="R78" s="172">
        <f t="shared" si="30"/>
        <v>445</v>
      </c>
      <c r="S78" s="172">
        <f t="shared" si="30"/>
        <v>266</v>
      </c>
      <c r="T78" s="172">
        <f t="shared" si="30"/>
        <v>186</v>
      </c>
      <c r="U78" s="172">
        <f t="shared" si="30"/>
        <v>140</v>
      </c>
      <c r="V78" s="172">
        <f t="shared" si="30"/>
        <v>172</v>
      </c>
      <c r="W78" s="172">
        <f t="shared" si="30"/>
        <v>103</v>
      </c>
      <c r="X78" s="172">
        <f t="shared" si="30"/>
        <v>154</v>
      </c>
      <c r="Y78" s="172">
        <f t="shared" si="30"/>
        <v>175</v>
      </c>
      <c r="Z78" s="172">
        <f t="shared" si="30"/>
        <v>138</v>
      </c>
      <c r="AA78" s="172">
        <f t="shared" si="30"/>
        <v>191</v>
      </c>
      <c r="AB78" s="172">
        <f t="shared" si="30"/>
        <v>273</v>
      </c>
      <c r="AC78" s="172">
        <f t="shared" si="30"/>
        <v>284</v>
      </c>
      <c r="AD78" s="172">
        <f t="shared" si="30"/>
        <v>400</v>
      </c>
      <c r="AE78" s="172">
        <f t="shared" si="30"/>
        <v>360</v>
      </c>
      <c r="AF78" s="172">
        <f t="shared" si="30"/>
        <v>604</v>
      </c>
      <c r="AG78" s="172">
        <f t="shared" si="30"/>
        <v>510</v>
      </c>
      <c r="AH78" s="172">
        <f t="shared" si="30"/>
        <v>516</v>
      </c>
      <c r="AI78" s="172">
        <f t="shared" si="30"/>
        <v>618</v>
      </c>
      <c r="AJ78" s="172">
        <f t="shared" si="30"/>
        <v>798</v>
      </c>
      <c r="AK78" s="172">
        <f t="shared" si="30"/>
        <v>779</v>
      </c>
      <c r="AL78" s="172">
        <f t="shared" si="30"/>
        <v>758</v>
      </c>
      <c r="AM78" s="172">
        <f t="shared" si="30"/>
        <v>665</v>
      </c>
      <c r="AN78" s="172">
        <f t="shared" si="30"/>
        <v>634</v>
      </c>
      <c r="AO78" s="172">
        <f t="shared" si="30"/>
        <v>511</v>
      </c>
      <c r="AP78" s="172">
        <f t="shared" si="30"/>
        <v>391</v>
      </c>
      <c r="AQ78" s="172">
        <f t="shared" si="30"/>
        <v>415</v>
      </c>
      <c r="AR78" s="172">
        <f t="shared" si="30"/>
        <v>369</v>
      </c>
      <c r="AS78" s="172">
        <f t="shared" si="30"/>
        <v>409</v>
      </c>
      <c r="AT78" s="172">
        <f t="shared" si="30"/>
        <v>433</v>
      </c>
      <c r="AU78" s="172">
        <f t="shared" si="30"/>
        <v>548</v>
      </c>
      <c r="AV78" s="172">
        <f t="shared" si="30"/>
        <v>433</v>
      </c>
      <c r="AW78" s="172">
        <f t="shared" ref="AW78:BD78" si="31">SUM(AW76:AW77)</f>
        <v>415</v>
      </c>
      <c r="AX78" s="172">
        <f t="shared" si="31"/>
        <v>369</v>
      </c>
      <c r="AY78" s="172">
        <f t="shared" si="31"/>
        <v>415</v>
      </c>
      <c r="AZ78" s="172">
        <f t="shared" si="31"/>
        <v>369</v>
      </c>
      <c r="BA78" s="172">
        <f t="shared" si="31"/>
        <v>548</v>
      </c>
      <c r="BB78" s="172">
        <f t="shared" si="31"/>
        <v>433</v>
      </c>
      <c r="BC78" s="172">
        <f t="shared" si="31"/>
        <v>1095</v>
      </c>
      <c r="BD78" s="172">
        <f t="shared" si="31"/>
        <v>1037</v>
      </c>
      <c r="BE78" s="172">
        <f t="shared" si="30"/>
        <v>1095</v>
      </c>
      <c r="BF78" s="172">
        <f t="shared" si="30"/>
        <v>1037</v>
      </c>
      <c r="BG78" s="172">
        <f t="shared" si="30"/>
        <v>990</v>
      </c>
      <c r="BH78" s="172">
        <f t="shared" si="30"/>
        <v>1030</v>
      </c>
      <c r="BI78" s="172">
        <f t="shared" ref="BI78:BJ78" si="32">SUM(BI76:BI77)</f>
        <v>1183</v>
      </c>
      <c r="BJ78" s="172">
        <f t="shared" si="32"/>
        <v>1084</v>
      </c>
    </row>
    <row r="79" spans="2:62" s="7" customFormat="1" ht="18.75" hidden="1" customHeight="1" x14ac:dyDescent="0.25">
      <c r="B79" s="164" t="s">
        <v>1067</v>
      </c>
      <c r="C79" s="2272">
        <f>SUM(C78:D78)</f>
        <v>92</v>
      </c>
      <c r="D79" s="2273"/>
      <c r="E79" s="2272">
        <f>SUM(E78:F78)</f>
        <v>122</v>
      </c>
      <c r="F79" s="2273"/>
      <c r="G79" s="2272">
        <f>SUM(G78:H78)</f>
        <v>173</v>
      </c>
      <c r="H79" s="2273"/>
      <c r="I79" s="2272">
        <f>SUM(I78:J78)</f>
        <v>809</v>
      </c>
      <c r="J79" s="2273"/>
      <c r="K79" s="2272">
        <f>SUM(K78:L78)</f>
        <v>1759</v>
      </c>
      <c r="L79" s="2273"/>
      <c r="M79" s="2272">
        <f>SUM(M78:N78)</f>
        <v>1210</v>
      </c>
      <c r="N79" s="2273"/>
      <c r="O79" s="2272">
        <f>SUM(O78:P78)</f>
        <v>1392</v>
      </c>
      <c r="P79" s="2273"/>
      <c r="Q79" s="2272">
        <f>SUM(Q78:R78)</f>
        <v>950</v>
      </c>
      <c r="R79" s="2273"/>
      <c r="S79" s="2272">
        <f>SUM(S78:T78)</f>
        <v>452</v>
      </c>
      <c r="T79" s="2273"/>
      <c r="U79" s="2272">
        <f>SUM(U78:V78)</f>
        <v>312</v>
      </c>
      <c r="V79" s="2273"/>
      <c r="W79" s="2272">
        <f>SUM(W78:X78)</f>
        <v>257</v>
      </c>
      <c r="X79" s="2273"/>
      <c r="Y79" s="2272">
        <f>SUM(Y78:Z78)</f>
        <v>313</v>
      </c>
      <c r="Z79" s="2273"/>
      <c r="AA79" s="2272">
        <f>SUM(AA78:AB78)</f>
        <v>464</v>
      </c>
      <c r="AB79" s="2273"/>
      <c r="AC79" s="2272">
        <f>SUM(AC78:AD78)</f>
        <v>684</v>
      </c>
      <c r="AD79" s="2273"/>
      <c r="AE79" s="2272">
        <f>SUM(AE78:AF78)</f>
        <v>964</v>
      </c>
      <c r="AF79" s="2273"/>
      <c r="AG79" s="2272">
        <f>SUM(AG78:AH78)</f>
        <v>1026</v>
      </c>
      <c r="AH79" s="2273"/>
      <c r="AI79" s="2272">
        <f>SUM(AI78:AJ78)</f>
        <v>1416</v>
      </c>
      <c r="AJ79" s="2273"/>
      <c r="AK79" s="2272">
        <f>SUM(AK78:AL78)</f>
        <v>1537</v>
      </c>
      <c r="AL79" s="2273"/>
      <c r="AM79" s="2272">
        <f>SUM(AM78:AN78)</f>
        <v>1299</v>
      </c>
      <c r="AN79" s="2273"/>
      <c r="AO79" s="2272">
        <f>SUM(AO78:AP78)</f>
        <v>902</v>
      </c>
      <c r="AP79" s="2273"/>
      <c r="AQ79" s="2272">
        <f>SUM(AQ78:AR78)</f>
        <v>784</v>
      </c>
      <c r="AR79" s="2273"/>
      <c r="AS79" s="2272">
        <f>SUM(AS78:AT78)</f>
        <v>842</v>
      </c>
      <c r="AT79" s="2273"/>
      <c r="AU79" s="2272">
        <f>SUM(AU78:AV78)</f>
        <v>981</v>
      </c>
      <c r="AV79" s="2273"/>
      <c r="AW79" s="1774">
        <f>SUM(AW78:AX78)</f>
        <v>784</v>
      </c>
      <c r="AX79" s="1775"/>
      <c r="AY79" s="1774">
        <f>SUM(AY78:AZ78)</f>
        <v>784</v>
      </c>
      <c r="AZ79" s="1775"/>
      <c r="BA79" s="2272">
        <f>SUM(BA78:BB78)</f>
        <v>981</v>
      </c>
      <c r="BB79" s="2273"/>
      <c r="BC79" s="2272">
        <f>SUM(BC78:BD78)</f>
        <v>2132</v>
      </c>
      <c r="BD79" s="2273"/>
      <c r="BE79" s="170">
        <f>SUM(BE78:BF78)</f>
        <v>2132</v>
      </c>
      <c r="BF79" s="171"/>
      <c r="BG79" s="2272">
        <f>SUM(BG78:BH78)</f>
        <v>2020</v>
      </c>
      <c r="BH79" s="2273"/>
      <c r="BI79" s="2272">
        <f>SUM(BI78:BJ78)</f>
        <v>2267</v>
      </c>
      <c r="BJ79" s="2273"/>
    </row>
    <row r="80" spans="2:62" s="7" customFormat="1" ht="18.75" hidden="1" customHeight="1" x14ac:dyDescent="0.25">
      <c r="B80" s="164" t="s">
        <v>1065</v>
      </c>
      <c r="C80" s="2272">
        <f>E79-C79</f>
        <v>30</v>
      </c>
      <c r="D80" s="2273"/>
      <c r="E80" s="2272">
        <f>G79-E79</f>
        <v>51</v>
      </c>
      <c r="F80" s="2273"/>
      <c r="G80" s="2272">
        <f>I79-G79</f>
        <v>636</v>
      </c>
      <c r="H80" s="2273"/>
      <c r="I80" s="2272">
        <f>K79-I79</f>
        <v>950</v>
      </c>
      <c r="J80" s="2273"/>
      <c r="K80" s="2272">
        <f>M79-K79</f>
        <v>-549</v>
      </c>
      <c r="L80" s="2273"/>
      <c r="M80" s="2272">
        <f>O79-M79</f>
        <v>182</v>
      </c>
      <c r="N80" s="2273"/>
      <c r="O80" s="2272">
        <f>Q79-O79</f>
        <v>-442</v>
      </c>
      <c r="P80" s="2273"/>
      <c r="Q80" s="2272">
        <f>S79-Q79</f>
        <v>-498</v>
      </c>
      <c r="R80" s="2273"/>
      <c r="S80" s="2272">
        <f>U79-S79</f>
        <v>-140</v>
      </c>
      <c r="T80" s="2273"/>
      <c r="U80" s="2272">
        <f>W79-U79</f>
        <v>-55</v>
      </c>
      <c r="V80" s="2273"/>
      <c r="W80" s="2272">
        <f>Y79-W79</f>
        <v>56</v>
      </c>
      <c r="X80" s="2273"/>
      <c r="Y80" s="2272">
        <f>AA79-Y79</f>
        <v>151</v>
      </c>
      <c r="Z80" s="2273"/>
      <c r="AA80" s="2272">
        <f>AC79-AA79</f>
        <v>220</v>
      </c>
      <c r="AB80" s="2273"/>
      <c r="AC80" s="2272">
        <f>AE79-AC79</f>
        <v>280</v>
      </c>
      <c r="AD80" s="2273"/>
      <c r="AE80" s="2272">
        <f>AG79-AE79</f>
        <v>62</v>
      </c>
      <c r="AF80" s="2273"/>
      <c r="AG80" s="2272">
        <f>AI79-AG79</f>
        <v>390</v>
      </c>
      <c r="AH80" s="2273"/>
      <c r="AI80" s="2272">
        <f>AK79-AI79</f>
        <v>121</v>
      </c>
      <c r="AJ80" s="2273"/>
      <c r="AK80" s="2272">
        <f>AM79-AK79</f>
        <v>-238</v>
      </c>
      <c r="AL80" s="2273"/>
      <c r="AM80" s="2272">
        <f>AO79-AM79</f>
        <v>-397</v>
      </c>
      <c r="AN80" s="2273"/>
      <c r="AO80" s="2272">
        <f>AQ79-AO79</f>
        <v>-118</v>
      </c>
      <c r="AP80" s="2273"/>
      <c r="AQ80" s="2272">
        <f>AS79-AQ79</f>
        <v>58</v>
      </c>
      <c r="AR80" s="2273"/>
      <c r="AS80" s="2272">
        <f>AU79-AS79</f>
        <v>139</v>
      </c>
      <c r="AT80" s="2273"/>
      <c r="AU80" s="2272">
        <f>BC79-AU79</f>
        <v>1151</v>
      </c>
      <c r="AV80" s="2273"/>
      <c r="AW80" s="1774">
        <f>BC79-AW79</f>
        <v>1348</v>
      </c>
      <c r="AX80" s="1775"/>
      <c r="AY80" s="1774"/>
      <c r="AZ80" s="1775"/>
      <c r="BA80" s="2272"/>
      <c r="BB80" s="2273"/>
      <c r="BC80" s="2272"/>
      <c r="BD80" s="2273"/>
      <c r="BE80" s="170"/>
      <c r="BF80" s="171"/>
      <c r="BG80" s="2272"/>
      <c r="BH80" s="2273"/>
      <c r="BI80" s="2272"/>
      <c r="BJ80" s="2273"/>
    </row>
    <row r="81" spans="2:62" s="7" customFormat="1" ht="18.75" hidden="1" customHeight="1" x14ac:dyDescent="0.25">
      <c r="B81" s="164" t="s">
        <v>1066</v>
      </c>
      <c r="C81" s="2266">
        <f>C80/E79</f>
        <v>0.24590163934426229</v>
      </c>
      <c r="D81" s="2267"/>
      <c r="E81" s="2266">
        <f>E80/G79</f>
        <v>0.2947976878612717</v>
      </c>
      <c r="F81" s="2267"/>
      <c r="G81" s="2266">
        <f>G80/I79</f>
        <v>0.78615574783683562</v>
      </c>
      <c r="H81" s="2267"/>
      <c r="I81" s="2266">
        <f>I80/K79</f>
        <v>0.54007959067652078</v>
      </c>
      <c r="J81" s="2267"/>
      <c r="K81" s="2266">
        <f>K80/M79</f>
        <v>-0.45371900826446282</v>
      </c>
      <c r="L81" s="2267"/>
      <c r="M81" s="2266">
        <f>M80/O79</f>
        <v>0.1307471264367816</v>
      </c>
      <c r="N81" s="2267"/>
      <c r="O81" s="2266">
        <f>O80/Q79</f>
        <v>-0.46526315789473682</v>
      </c>
      <c r="P81" s="2267"/>
      <c r="Q81" s="2266">
        <f>Q80/S79</f>
        <v>-1.1017699115044248</v>
      </c>
      <c r="R81" s="2267"/>
      <c r="S81" s="2266">
        <f>S80/U79</f>
        <v>-0.44871794871794873</v>
      </c>
      <c r="T81" s="2267"/>
      <c r="U81" s="2266">
        <f>U80/W79</f>
        <v>-0.2140077821011673</v>
      </c>
      <c r="V81" s="2267"/>
      <c r="W81" s="2266">
        <f>W80/Y79</f>
        <v>0.17891373801916932</v>
      </c>
      <c r="X81" s="2267"/>
      <c r="Y81" s="2266">
        <f>Y80/AA79</f>
        <v>0.32543103448275862</v>
      </c>
      <c r="Z81" s="2267"/>
      <c r="AA81" s="2266">
        <f>AA80/AC79</f>
        <v>0.32163742690058478</v>
      </c>
      <c r="AB81" s="2267"/>
      <c r="AC81" s="2266">
        <f>AC80/AE79</f>
        <v>0.29045643153526973</v>
      </c>
      <c r="AD81" s="2267"/>
      <c r="AE81" s="2266">
        <f>AE80/AG79</f>
        <v>6.042884990253411E-2</v>
      </c>
      <c r="AF81" s="2267"/>
      <c r="AG81" s="2266">
        <f>AG80/AI79</f>
        <v>0.27542372881355931</v>
      </c>
      <c r="AH81" s="2267"/>
      <c r="AI81" s="2266">
        <f>AI80/AK79</f>
        <v>7.8724788549121669E-2</v>
      </c>
      <c r="AJ81" s="2267"/>
      <c r="AK81" s="2266">
        <f>AK80/AM79</f>
        <v>-0.18321785989222478</v>
      </c>
      <c r="AL81" s="2267"/>
      <c r="AM81" s="2266">
        <f>AM80/AO79</f>
        <v>-0.4401330376940133</v>
      </c>
      <c r="AN81" s="2267"/>
      <c r="AO81" s="2266">
        <f>AO80/AQ79</f>
        <v>-0.15051020408163265</v>
      </c>
      <c r="AP81" s="2267"/>
      <c r="AQ81" s="2266">
        <f>AQ80/AS79</f>
        <v>6.8883610451306407E-2</v>
      </c>
      <c r="AR81" s="2267"/>
      <c r="AS81" s="2266">
        <f>AS80/AU79</f>
        <v>0.14169215086646278</v>
      </c>
      <c r="AT81" s="2267"/>
      <c r="AU81" s="2266">
        <f>AU80/BC79</f>
        <v>0.53986866791744836</v>
      </c>
      <c r="AV81" s="2267"/>
      <c r="AW81" s="1776">
        <f>AW80/BC79</f>
        <v>0.63227016885553466</v>
      </c>
      <c r="AX81" s="1777"/>
      <c r="AY81" s="1776"/>
      <c r="AZ81" s="1777"/>
      <c r="BA81" s="2266"/>
      <c r="BB81" s="2267"/>
      <c r="BC81" s="2266"/>
      <c r="BD81" s="2267"/>
      <c r="BE81" s="1137"/>
      <c r="BF81" s="1138"/>
      <c r="BG81" s="2266"/>
      <c r="BH81" s="2267"/>
      <c r="BI81" s="2266"/>
      <c r="BJ81" s="2267"/>
    </row>
    <row r="82" spans="2:62" s="7" customFormat="1" ht="18.75" customHeight="1" x14ac:dyDescent="0.25">
      <c r="B82" s="164" t="s">
        <v>1062</v>
      </c>
      <c r="C82" s="172">
        <f>C78+C72</f>
        <v>3121</v>
      </c>
      <c r="D82" s="172">
        <f t="shared" ref="D82:BJ82" si="33">D78+D72</f>
        <v>3085</v>
      </c>
      <c r="E82" s="172">
        <f t="shared" si="33"/>
        <v>3106</v>
      </c>
      <c r="F82" s="172">
        <f t="shared" si="33"/>
        <v>3084</v>
      </c>
      <c r="G82" s="172">
        <f t="shared" si="33"/>
        <v>2922</v>
      </c>
      <c r="H82" s="172">
        <f t="shared" si="33"/>
        <v>3228</v>
      </c>
      <c r="I82" s="172">
        <f t="shared" si="33"/>
        <v>3744</v>
      </c>
      <c r="J82" s="172">
        <f t="shared" si="33"/>
        <v>3503</v>
      </c>
      <c r="K82" s="172">
        <f t="shared" si="33"/>
        <v>4824</v>
      </c>
      <c r="L82" s="172">
        <f t="shared" si="33"/>
        <v>5071</v>
      </c>
      <c r="M82" s="172">
        <f t="shared" si="33"/>
        <v>5497</v>
      </c>
      <c r="N82" s="172">
        <f t="shared" si="33"/>
        <v>5185</v>
      </c>
      <c r="O82" s="172">
        <f t="shared" si="33"/>
        <v>5926</v>
      </c>
      <c r="P82" s="172">
        <f t="shared" si="33"/>
        <v>5578</v>
      </c>
      <c r="Q82" s="172">
        <f t="shared" si="33"/>
        <v>5558</v>
      </c>
      <c r="R82" s="172">
        <f t="shared" si="33"/>
        <v>5510</v>
      </c>
      <c r="S82" s="172">
        <f t="shared" si="33"/>
        <v>5487</v>
      </c>
      <c r="T82" s="172">
        <f t="shared" si="33"/>
        <v>4779</v>
      </c>
      <c r="U82" s="172">
        <f t="shared" si="33"/>
        <v>5055</v>
      </c>
      <c r="V82" s="172">
        <f t="shared" si="33"/>
        <v>4711</v>
      </c>
      <c r="W82" s="172">
        <f t="shared" si="33"/>
        <v>5146</v>
      </c>
      <c r="X82" s="172">
        <f t="shared" si="33"/>
        <v>5078</v>
      </c>
      <c r="Y82" s="172">
        <f t="shared" si="33"/>
        <v>5321</v>
      </c>
      <c r="Z82" s="172">
        <f t="shared" si="33"/>
        <v>5838</v>
      </c>
      <c r="AA82" s="172">
        <f t="shared" si="33"/>
        <v>6226</v>
      </c>
      <c r="AB82" s="172">
        <f t="shared" si="33"/>
        <v>6465</v>
      </c>
      <c r="AC82" s="172">
        <f t="shared" si="33"/>
        <v>6669</v>
      </c>
      <c r="AD82" s="172">
        <f t="shared" si="33"/>
        <v>7101</v>
      </c>
      <c r="AE82" s="172">
        <f t="shared" si="33"/>
        <v>7438</v>
      </c>
      <c r="AF82" s="172">
        <f t="shared" si="33"/>
        <v>7818</v>
      </c>
      <c r="AG82" s="172">
        <f t="shared" si="33"/>
        <v>7934</v>
      </c>
      <c r="AH82" s="172">
        <f t="shared" si="33"/>
        <v>7785</v>
      </c>
      <c r="AI82" s="172">
        <f t="shared" si="33"/>
        <v>8113</v>
      </c>
      <c r="AJ82" s="172">
        <f t="shared" si="33"/>
        <v>8654</v>
      </c>
      <c r="AK82" s="172">
        <f t="shared" si="33"/>
        <v>9014</v>
      </c>
      <c r="AL82" s="172">
        <f t="shared" si="33"/>
        <v>9025</v>
      </c>
      <c r="AM82" s="172">
        <f t="shared" si="33"/>
        <v>9194</v>
      </c>
      <c r="AN82" s="172">
        <f t="shared" si="33"/>
        <v>9260</v>
      </c>
      <c r="AO82" s="172">
        <f t="shared" si="33"/>
        <v>9610</v>
      </c>
      <c r="AP82" s="172">
        <f t="shared" si="33"/>
        <v>9604</v>
      </c>
      <c r="AQ82" s="172">
        <f t="shared" si="33"/>
        <v>9955</v>
      </c>
      <c r="AR82" s="172">
        <f t="shared" si="33"/>
        <v>10145</v>
      </c>
      <c r="AS82" s="172">
        <f t="shared" si="33"/>
        <v>10267</v>
      </c>
      <c r="AT82" s="172">
        <f t="shared" si="33"/>
        <v>10168</v>
      </c>
      <c r="AU82" s="172">
        <f t="shared" si="33"/>
        <v>10378</v>
      </c>
      <c r="AV82" s="172">
        <f t="shared" si="33"/>
        <v>10395</v>
      </c>
      <c r="AW82" s="172">
        <f t="shared" ref="AW82:BD82" si="34">AW78+AW72</f>
        <v>10641</v>
      </c>
      <c r="AX82" s="172">
        <f t="shared" si="34"/>
        <v>11054</v>
      </c>
      <c r="AY82" s="172">
        <f t="shared" si="34"/>
        <v>11132</v>
      </c>
      <c r="AZ82" s="172">
        <f t="shared" si="34"/>
        <v>11033</v>
      </c>
      <c r="BA82" s="172">
        <f t="shared" si="34"/>
        <v>11193</v>
      </c>
      <c r="BB82" s="172">
        <f t="shared" si="34"/>
        <v>11011</v>
      </c>
      <c r="BC82" s="172">
        <f t="shared" si="34"/>
        <v>13052</v>
      </c>
      <c r="BD82" s="172">
        <f t="shared" si="34"/>
        <v>13162</v>
      </c>
      <c r="BE82" s="172">
        <f t="shared" si="33"/>
        <v>13114</v>
      </c>
      <c r="BF82" s="172">
        <f t="shared" si="33"/>
        <v>12887</v>
      </c>
      <c r="BG82" s="172">
        <f t="shared" ref="BG82:BH82" si="35">BG78+BG72</f>
        <v>13059</v>
      </c>
      <c r="BH82" s="172">
        <f t="shared" si="35"/>
        <v>13611</v>
      </c>
      <c r="BI82" s="172">
        <f t="shared" si="33"/>
        <v>14357</v>
      </c>
      <c r="BJ82" s="172">
        <f t="shared" si="33"/>
        <v>13809</v>
      </c>
    </row>
    <row r="83" spans="2:62" s="7" customFormat="1" ht="18.75" hidden="1" customHeight="1" x14ac:dyDescent="0.25">
      <c r="B83" s="183" t="s">
        <v>1068</v>
      </c>
      <c r="C83" s="2270">
        <f>SUM(C82:D82)</f>
        <v>6206</v>
      </c>
      <c r="D83" s="2271"/>
      <c r="E83" s="2270">
        <f>SUM(E82:F82)</f>
        <v>6190</v>
      </c>
      <c r="F83" s="2271"/>
      <c r="G83" s="2270">
        <f>SUM(G82:H82)</f>
        <v>6150</v>
      </c>
      <c r="H83" s="2271"/>
      <c r="I83" s="2270">
        <f>SUM(I82:J82)</f>
        <v>7247</v>
      </c>
      <c r="J83" s="2271"/>
      <c r="K83" s="2270">
        <f>SUM(K82:L82)</f>
        <v>9895</v>
      </c>
      <c r="L83" s="2271"/>
      <c r="M83" s="2270">
        <f>SUM(M82:N82)</f>
        <v>10682</v>
      </c>
      <c r="N83" s="2271"/>
      <c r="O83" s="2270">
        <f>SUM(O82:P82)</f>
        <v>11504</v>
      </c>
      <c r="P83" s="2271"/>
      <c r="Q83" s="2270">
        <f>SUM(Q82:R82)</f>
        <v>11068</v>
      </c>
      <c r="R83" s="2271"/>
      <c r="S83" s="2270">
        <f>SUM(S82:T82)</f>
        <v>10266</v>
      </c>
      <c r="T83" s="2271"/>
      <c r="U83" s="2270">
        <f>SUM(U82:V82)</f>
        <v>9766</v>
      </c>
      <c r="V83" s="2271"/>
      <c r="W83" s="2270">
        <f>SUM(W82:X82)</f>
        <v>10224</v>
      </c>
      <c r="X83" s="2271"/>
      <c r="Y83" s="2270">
        <f>SUM(Y82:Z82)</f>
        <v>11159</v>
      </c>
      <c r="Z83" s="2271"/>
      <c r="AA83" s="2270">
        <f>SUM(AA82:AB82)</f>
        <v>12691</v>
      </c>
      <c r="AB83" s="2271"/>
      <c r="AC83" s="2270">
        <f>SUM(AC82:AD82)</f>
        <v>13770</v>
      </c>
      <c r="AD83" s="2271"/>
      <c r="AE83" s="2270">
        <f>SUM(AE82:AF82)</f>
        <v>15256</v>
      </c>
      <c r="AF83" s="2271"/>
      <c r="AG83" s="2270">
        <f>SUM(AG82:AH82)</f>
        <v>15719</v>
      </c>
      <c r="AH83" s="2271"/>
      <c r="AI83" s="2270">
        <f>SUM(AI82:AJ82)</f>
        <v>16767</v>
      </c>
      <c r="AJ83" s="2271"/>
      <c r="AK83" s="2270">
        <f>SUM(AK82:AL82)</f>
        <v>18039</v>
      </c>
      <c r="AL83" s="2271"/>
      <c r="AM83" s="2270">
        <f>SUM(AM82:AN82)</f>
        <v>18454</v>
      </c>
      <c r="AN83" s="2271"/>
      <c r="AO83" s="2270">
        <f>SUM(AO82:AP82)</f>
        <v>19214</v>
      </c>
      <c r="AP83" s="2271"/>
      <c r="AQ83" s="2270">
        <f>SUM(AQ82:AR82)</f>
        <v>20100</v>
      </c>
      <c r="AR83" s="2271"/>
      <c r="AS83" s="2270">
        <f>SUM(AS82:AT82)</f>
        <v>20435</v>
      </c>
      <c r="AT83" s="2271"/>
      <c r="AU83" s="2270">
        <f>SUM(AU82:AV82)</f>
        <v>20773</v>
      </c>
      <c r="AV83" s="2271"/>
      <c r="AW83" s="537"/>
      <c r="AX83" s="537"/>
      <c r="AY83" s="537"/>
      <c r="AZ83" s="537"/>
      <c r="BA83" s="537"/>
      <c r="BB83" s="537"/>
      <c r="BC83" s="2270">
        <f>SUM(BC82:BD82)</f>
        <v>26214</v>
      </c>
      <c r="BD83" s="2271"/>
      <c r="BE83" s="537"/>
      <c r="BF83" s="537"/>
      <c r="BG83" s="537"/>
      <c r="BH83" s="537"/>
      <c r="BI83" s="2270">
        <f>SUM(BI82:BJ82)</f>
        <v>28166</v>
      </c>
      <c r="BJ83" s="2271"/>
    </row>
    <row r="84" spans="2:62" s="7" customFormat="1" ht="18.75" hidden="1" customHeight="1" x14ac:dyDescent="0.25">
      <c r="B84" s="183" t="s">
        <v>1065</v>
      </c>
      <c r="C84" s="2270">
        <f>E83-C83</f>
        <v>-16</v>
      </c>
      <c r="D84" s="2271"/>
      <c r="E84" s="2270">
        <f>G83-E83</f>
        <v>-40</v>
      </c>
      <c r="F84" s="2271"/>
      <c r="G84" s="2270">
        <f>I83-G83</f>
        <v>1097</v>
      </c>
      <c r="H84" s="2271"/>
      <c r="I84" s="2270">
        <f>K83-I83</f>
        <v>2648</v>
      </c>
      <c r="J84" s="2271"/>
      <c r="K84" s="2270">
        <f>M83-K83</f>
        <v>787</v>
      </c>
      <c r="L84" s="2271"/>
      <c r="M84" s="2270">
        <f>O83-M83</f>
        <v>822</v>
      </c>
      <c r="N84" s="2271"/>
      <c r="O84" s="2270">
        <f>Q83-O83</f>
        <v>-436</v>
      </c>
      <c r="P84" s="2271"/>
      <c r="Q84" s="2270">
        <f>S83-Q83</f>
        <v>-802</v>
      </c>
      <c r="R84" s="2271"/>
      <c r="S84" s="2270">
        <f>U83-S83</f>
        <v>-500</v>
      </c>
      <c r="T84" s="2271"/>
      <c r="U84" s="2270">
        <f>W83-U83</f>
        <v>458</v>
      </c>
      <c r="V84" s="2271"/>
      <c r="W84" s="2270">
        <f>Y83-W83</f>
        <v>935</v>
      </c>
      <c r="X84" s="2271"/>
      <c r="Y84" s="2270">
        <f>AA83-Y83</f>
        <v>1532</v>
      </c>
      <c r="Z84" s="2271"/>
      <c r="AA84" s="2270">
        <f>AC83-AA83</f>
        <v>1079</v>
      </c>
      <c r="AB84" s="2271"/>
      <c r="AC84" s="2270">
        <f>AE83-AC83</f>
        <v>1486</v>
      </c>
      <c r="AD84" s="2271"/>
      <c r="AE84" s="2270">
        <f>AG83-AE83</f>
        <v>463</v>
      </c>
      <c r="AF84" s="2271"/>
      <c r="AG84" s="2270">
        <f>AI83-AG83</f>
        <v>1048</v>
      </c>
      <c r="AH84" s="2271"/>
      <c r="AI84" s="2270">
        <f>AK83-AI83</f>
        <v>1272</v>
      </c>
      <c r="AJ84" s="2271"/>
      <c r="AK84" s="2270">
        <f>AM83-AK83</f>
        <v>415</v>
      </c>
      <c r="AL84" s="2271"/>
      <c r="AM84" s="2270">
        <f>AO83-AM83</f>
        <v>760</v>
      </c>
      <c r="AN84" s="2271"/>
      <c r="AO84" s="2270">
        <f>AQ83-AO83</f>
        <v>886</v>
      </c>
      <c r="AP84" s="2271"/>
      <c r="AQ84" s="2270">
        <f>AS83-AQ83</f>
        <v>335</v>
      </c>
      <c r="AR84" s="2271"/>
      <c r="AS84" s="2270">
        <f>AU83-AS83</f>
        <v>338</v>
      </c>
      <c r="AT84" s="2271"/>
      <c r="AU84" s="2270">
        <f>BC83-AU83</f>
        <v>5441</v>
      </c>
      <c r="AV84" s="2271"/>
      <c r="AW84" s="537"/>
      <c r="AX84" s="537"/>
      <c r="AY84" s="537"/>
      <c r="AZ84" s="537"/>
      <c r="BA84" s="537"/>
      <c r="BB84" s="537"/>
      <c r="BC84" s="2270">
        <f>BI83-BC83</f>
        <v>1952</v>
      </c>
      <c r="BD84" s="2271"/>
      <c r="BE84" s="537"/>
      <c r="BF84" s="537"/>
      <c r="BG84" s="537"/>
      <c r="BH84" s="537"/>
      <c r="BI84" s="2270"/>
      <c r="BJ84" s="2271"/>
    </row>
    <row r="85" spans="2:62" s="7" customFormat="1" ht="18.75" hidden="1" customHeight="1" x14ac:dyDescent="0.25">
      <c r="B85" s="183" t="s">
        <v>1066</v>
      </c>
      <c r="C85" s="2268">
        <f>C84/E83</f>
        <v>-2.5848142164781908E-3</v>
      </c>
      <c r="D85" s="2269"/>
      <c r="E85" s="2268">
        <f>E84/G83</f>
        <v>-6.5040650406504065E-3</v>
      </c>
      <c r="F85" s="2269"/>
      <c r="G85" s="2268">
        <f>G84/I83</f>
        <v>0.15137298192355458</v>
      </c>
      <c r="H85" s="2269"/>
      <c r="I85" s="2268">
        <f>I84/K83</f>
        <v>0.26760990399191509</v>
      </c>
      <c r="J85" s="2269"/>
      <c r="K85" s="2268">
        <f>K84/M83</f>
        <v>7.3675341696311555E-2</v>
      </c>
      <c r="L85" s="2269"/>
      <c r="M85" s="2268">
        <f>M84/O83</f>
        <v>7.1453407510431152E-2</v>
      </c>
      <c r="N85" s="2269"/>
      <c r="O85" s="2268">
        <f>O84/Q83</f>
        <v>-3.9392844235634258E-2</v>
      </c>
      <c r="P85" s="2269"/>
      <c r="Q85" s="2268">
        <f>Q84/S83</f>
        <v>-7.8121955971166959E-2</v>
      </c>
      <c r="R85" s="2269"/>
      <c r="S85" s="2268">
        <f>S84/U83</f>
        <v>-5.1198033995494573E-2</v>
      </c>
      <c r="T85" s="2269"/>
      <c r="U85" s="2268">
        <f>U84/W83</f>
        <v>4.4796557120500784E-2</v>
      </c>
      <c r="V85" s="2269"/>
      <c r="W85" s="2268">
        <f>W84/Y83</f>
        <v>8.3788869970427463E-2</v>
      </c>
      <c r="X85" s="2269"/>
      <c r="Y85" s="2268">
        <f>Y84/AA83</f>
        <v>0.12071546765424317</v>
      </c>
      <c r="Z85" s="2269"/>
      <c r="AA85" s="2268">
        <f>AA84/AC83</f>
        <v>7.8358750907770516E-2</v>
      </c>
      <c r="AB85" s="2269"/>
      <c r="AC85" s="2268">
        <f>AC84/AE83</f>
        <v>9.7404299947561612E-2</v>
      </c>
      <c r="AD85" s="2269"/>
      <c r="AE85" s="2268">
        <f>AE84/AG83</f>
        <v>2.9454799923659267E-2</v>
      </c>
      <c r="AF85" s="2269"/>
      <c r="AG85" s="2268">
        <f>AG84/AI83</f>
        <v>6.2503727560088262E-2</v>
      </c>
      <c r="AH85" s="2269"/>
      <c r="AI85" s="2268">
        <f>AI84/AK83</f>
        <v>7.0513886579078658E-2</v>
      </c>
      <c r="AJ85" s="2269"/>
      <c r="AK85" s="2268">
        <f>AK84/AM83</f>
        <v>2.2488349409342148E-2</v>
      </c>
      <c r="AL85" s="2269"/>
      <c r="AM85" s="2268">
        <f>AM84/AO83</f>
        <v>3.955449151660248E-2</v>
      </c>
      <c r="AN85" s="2269"/>
      <c r="AO85" s="2268">
        <f>AO84/AQ83</f>
        <v>4.4079601990049753E-2</v>
      </c>
      <c r="AP85" s="2269"/>
      <c r="AQ85" s="2268">
        <f>AQ84/AS83</f>
        <v>1.6393442622950821E-2</v>
      </c>
      <c r="AR85" s="2269"/>
      <c r="AS85" s="2268">
        <f>AS84/AU83</f>
        <v>1.6271121166899341E-2</v>
      </c>
      <c r="AT85" s="2269"/>
      <c r="AU85" s="2268">
        <f>AU84/BC83</f>
        <v>0.20756084534981309</v>
      </c>
      <c r="AV85" s="2269"/>
      <c r="AW85" s="538"/>
      <c r="AX85" s="538"/>
      <c r="AY85" s="538"/>
      <c r="AZ85" s="538"/>
      <c r="BA85" s="538"/>
      <c r="BB85" s="538"/>
      <c r="BC85" s="2268">
        <f>BC84/BI83</f>
        <v>6.9303415465454807E-2</v>
      </c>
      <c r="BD85" s="2269"/>
      <c r="BE85" s="538"/>
      <c r="BF85" s="538"/>
      <c r="BG85" s="538"/>
      <c r="BH85" s="538"/>
      <c r="BI85" s="2268"/>
      <c r="BJ85" s="2269"/>
    </row>
    <row r="86" spans="2:62" ht="30" customHeight="1" x14ac:dyDescent="0.25"/>
    <row r="87" spans="2:62" ht="15" hidden="1" customHeight="1" x14ac:dyDescent="0.25"/>
    <row r="88" spans="2:62" ht="15" hidden="1" customHeight="1" x14ac:dyDescent="0.25"/>
    <row r="89" spans="2:62" ht="15" hidden="1" customHeight="1" x14ac:dyDescent="0.25"/>
    <row r="90" spans="2:62" ht="15" hidden="1" customHeight="1" x14ac:dyDescent="0.25"/>
    <row r="91" spans="2:62" ht="15" hidden="1" customHeight="1" x14ac:dyDescent="0.25"/>
    <row r="92" spans="2:62" ht="15" hidden="1" customHeight="1" x14ac:dyDescent="0.25"/>
    <row r="93" spans="2:62" ht="15" hidden="1" customHeight="1" x14ac:dyDescent="0.25"/>
    <row r="94" spans="2:62" ht="15" hidden="1" customHeight="1" x14ac:dyDescent="0.25"/>
    <row r="95" spans="2:62" ht="15" hidden="1" customHeight="1" x14ac:dyDescent="0.25"/>
    <row r="96" spans="2:62"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2" customHeight="1" x14ac:dyDescent="0.25"/>
    <row r="147" ht="15.75" customHeight="1" x14ac:dyDescent="0.25"/>
    <row r="148" ht="18.75" customHeight="1" x14ac:dyDescent="0.25"/>
    <row r="149" ht="13.5" customHeight="1" x14ac:dyDescent="0.25"/>
    <row r="150" ht="13.5" customHeight="1" x14ac:dyDescent="0.25"/>
    <row r="151" ht="12" customHeight="1" x14ac:dyDescent="0.25"/>
    <row r="152" ht="13.5" customHeight="1" x14ac:dyDescent="0.25"/>
    <row r="153" ht="12" customHeight="1" x14ac:dyDescent="0.25"/>
    <row r="154" ht="6.75" customHeight="1" x14ac:dyDescent="0.25"/>
    <row r="155" ht="10.5" customHeight="1" x14ac:dyDescent="0.25"/>
    <row r="156" ht="10.5" customHeight="1" x14ac:dyDescent="0.25"/>
    <row r="157" ht="8.25" customHeight="1" x14ac:dyDescent="0.25"/>
    <row r="158" ht="25.5" customHeight="1" x14ac:dyDescent="0.25"/>
    <row r="159" ht="30.75" customHeight="1" x14ac:dyDescent="0.25"/>
    <row r="160" ht="18.75" customHeight="1" x14ac:dyDescent="0.25"/>
    <row r="161" ht="32.25" customHeight="1" x14ac:dyDescent="0.25"/>
    <row r="162" ht="33.75" customHeight="1" x14ac:dyDescent="0.25"/>
    <row r="163" ht="15" customHeight="1" x14ac:dyDescent="0.25"/>
  </sheetData>
  <mergeCells count="269">
    <mergeCell ref="BA6:BB6"/>
    <mergeCell ref="BA73:BB73"/>
    <mergeCell ref="BA74:BB74"/>
    <mergeCell ref="BA75:BB75"/>
    <mergeCell ref="BA79:BB79"/>
    <mergeCell ref="BA80:BB80"/>
    <mergeCell ref="BA81:BB81"/>
    <mergeCell ref="BE6:BF6"/>
    <mergeCell ref="I6:J6"/>
    <mergeCell ref="I74:J74"/>
    <mergeCell ref="K74:L74"/>
    <mergeCell ref="M74:N74"/>
    <mergeCell ref="O74:P74"/>
    <mergeCell ref="Q74:R74"/>
    <mergeCell ref="AQ75:AR75"/>
    <mergeCell ref="AS75:AT75"/>
    <mergeCell ref="AU75:AV75"/>
    <mergeCell ref="BC75:BD75"/>
    <mergeCell ref="AC75:AD75"/>
    <mergeCell ref="K6:L6"/>
    <mergeCell ref="S74:T74"/>
    <mergeCell ref="U74:V74"/>
    <mergeCell ref="W74:X74"/>
    <mergeCell ref="Y74:Z74"/>
    <mergeCell ref="BI6:BJ6"/>
    <mergeCell ref="AA6:AB6"/>
    <mergeCell ref="AC6:AD6"/>
    <mergeCell ref="AG74:AH74"/>
    <mergeCell ref="AI74:AJ74"/>
    <mergeCell ref="AK74:AL74"/>
    <mergeCell ref="BI74:BJ74"/>
    <mergeCell ref="AE6:AF6"/>
    <mergeCell ref="AG6:AH6"/>
    <mergeCell ref="AI6:AJ6"/>
    <mergeCell ref="AK6:AL6"/>
    <mergeCell ref="AQ6:AR6"/>
    <mergeCell ref="AS6:AT6"/>
    <mergeCell ref="AC74:AD74"/>
    <mergeCell ref="AE74:AF74"/>
    <mergeCell ref="BG6:BH6"/>
    <mergeCell ref="BG73:BH73"/>
    <mergeCell ref="BG74:BH74"/>
    <mergeCell ref="BC74:BD74"/>
    <mergeCell ref="AU74:AV74"/>
    <mergeCell ref="AU6:AV6"/>
    <mergeCell ref="BC6:BD6"/>
    <mergeCell ref="AA74:AB74"/>
    <mergeCell ref="AK73:AL73"/>
    <mergeCell ref="C74:D74"/>
    <mergeCell ref="B1:BJ3"/>
    <mergeCell ref="B4:BJ4"/>
    <mergeCell ref="B5:H5"/>
    <mergeCell ref="B6:B7"/>
    <mergeCell ref="M6:N6"/>
    <mergeCell ref="O6:P6"/>
    <mergeCell ref="Q6:R6"/>
    <mergeCell ref="AM6:AN6"/>
    <mergeCell ref="AO6:AP6"/>
    <mergeCell ref="S6:T6"/>
    <mergeCell ref="U6:V6"/>
    <mergeCell ref="W6:X6"/>
    <mergeCell ref="Y6:Z6"/>
    <mergeCell ref="C6:D6"/>
    <mergeCell ref="E6:F6"/>
    <mergeCell ref="G6:H6"/>
    <mergeCell ref="E74:F74"/>
    <mergeCell ref="G74:H74"/>
    <mergeCell ref="AI73:AJ73"/>
    <mergeCell ref="AM74:AN74"/>
    <mergeCell ref="AO74:AP74"/>
    <mergeCell ref="AQ74:AR74"/>
    <mergeCell ref="AS74:AT74"/>
    <mergeCell ref="AA79:AB79"/>
    <mergeCell ref="AC79:AD79"/>
    <mergeCell ref="AM73:AN73"/>
    <mergeCell ref="AO73:AP73"/>
    <mergeCell ref="AQ73:AR73"/>
    <mergeCell ref="AS73:AT73"/>
    <mergeCell ref="AA73:AB73"/>
    <mergeCell ref="AC73:AD73"/>
    <mergeCell ref="AE73:AF73"/>
    <mergeCell ref="AG73:AH73"/>
    <mergeCell ref="AM75:AN75"/>
    <mergeCell ref="AO75:AP75"/>
    <mergeCell ref="AE75:AF75"/>
    <mergeCell ref="AG75:AH75"/>
    <mergeCell ref="AI75:AJ75"/>
    <mergeCell ref="AK75:AL75"/>
    <mergeCell ref="AA75:AB75"/>
    <mergeCell ref="U73:V73"/>
    <mergeCell ref="W73:X73"/>
    <mergeCell ref="Y73:Z73"/>
    <mergeCell ref="M79:N79"/>
    <mergeCell ref="O79:P79"/>
    <mergeCell ref="Q79:R79"/>
    <mergeCell ref="S79:T79"/>
    <mergeCell ref="U79:V79"/>
    <mergeCell ref="W79:X79"/>
    <mergeCell ref="Y79:Z79"/>
    <mergeCell ref="M75:N75"/>
    <mergeCell ref="O75:P75"/>
    <mergeCell ref="Q75:R75"/>
    <mergeCell ref="S75:T75"/>
    <mergeCell ref="U75:V75"/>
    <mergeCell ref="W75:X75"/>
    <mergeCell ref="Y75:Z75"/>
    <mergeCell ref="BI79:BJ79"/>
    <mergeCell ref="AU73:AV73"/>
    <mergeCell ref="BC73:BD73"/>
    <mergeCell ref="BI73:BJ73"/>
    <mergeCell ref="BG75:BH75"/>
    <mergeCell ref="BG79:BH79"/>
    <mergeCell ref="BG80:BH80"/>
    <mergeCell ref="BI80:BJ80"/>
    <mergeCell ref="BI75:BJ75"/>
    <mergeCell ref="AE80:AF80"/>
    <mergeCell ref="AG80:AH80"/>
    <mergeCell ref="AO79:AP79"/>
    <mergeCell ref="AQ79:AR79"/>
    <mergeCell ref="AS79:AT79"/>
    <mergeCell ref="AU79:AV79"/>
    <mergeCell ref="BC79:BD79"/>
    <mergeCell ref="AE79:AF79"/>
    <mergeCell ref="AG79:AH79"/>
    <mergeCell ref="AI79:AJ79"/>
    <mergeCell ref="AK79:AL79"/>
    <mergeCell ref="AM79:AN79"/>
    <mergeCell ref="AS80:AT80"/>
    <mergeCell ref="AU80:AV80"/>
    <mergeCell ref="BC80:BD80"/>
    <mergeCell ref="AI80:AJ80"/>
    <mergeCell ref="AK80:AL80"/>
    <mergeCell ref="AM80:AN80"/>
    <mergeCell ref="AO80:AP80"/>
    <mergeCell ref="AQ80:AR80"/>
    <mergeCell ref="C73:D73"/>
    <mergeCell ref="E73:F73"/>
    <mergeCell ref="G73:H73"/>
    <mergeCell ref="I73:J73"/>
    <mergeCell ref="K73:L73"/>
    <mergeCell ref="M73:N73"/>
    <mergeCell ref="O73:P73"/>
    <mergeCell ref="Q73:R73"/>
    <mergeCell ref="S73:T73"/>
    <mergeCell ref="C75:D75"/>
    <mergeCell ref="E75:F75"/>
    <mergeCell ref="G75:H75"/>
    <mergeCell ref="I75:J75"/>
    <mergeCell ref="K75:L75"/>
    <mergeCell ref="C79:D79"/>
    <mergeCell ref="C80:D80"/>
    <mergeCell ref="C81:D81"/>
    <mergeCell ref="E81:F81"/>
    <mergeCell ref="G81:H81"/>
    <mergeCell ref="I80:J80"/>
    <mergeCell ref="K80:L80"/>
    <mergeCell ref="E79:F79"/>
    <mergeCell ref="G79:H79"/>
    <mergeCell ref="I79:J79"/>
    <mergeCell ref="K79:L79"/>
    <mergeCell ref="E80:F80"/>
    <mergeCell ref="G80:H80"/>
    <mergeCell ref="M80:N80"/>
    <mergeCell ref="O80:P80"/>
    <mergeCell ref="Q80:R80"/>
    <mergeCell ref="S80:T80"/>
    <mergeCell ref="U80:V80"/>
    <mergeCell ref="W80:X80"/>
    <mergeCell ref="Y80:Z80"/>
    <mergeCell ref="AA80:AB80"/>
    <mergeCell ref="AC80:AD80"/>
    <mergeCell ref="S81:T81"/>
    <mergeCell ref="U81:V81"/>
    <mergeCell ref="W81:X81"/>
    <mergeCell ref="Y81:Z81"/>
    <mergeCell ref="AA81:AB81"/>
    <mergeCell ref="I81:J81"/>
    <mergeCell ref="K81:L81"/>
    <mergeCell ref="M81:N81"/>
    <mergeCell ref="O81:P81"/>
    <mergeCell ref="Q81:R81"/>
    <mergeCell ref="U83:V83"/>
    <mergeCell ref="W83:X83"/>
    <mergeCell ref="Y83:Z83"/>
    <mergeCell ref="AA83:AB83"/>
    <mergeCell ref="AC83:AD83"/>
    <mergeCell ref="AM81:AN81"/>
    <mergeCell ref="AO81:AP81"/>
    <mergeCell ref="AQ81:AR81"/>
    <mergeCell ref="AS81:AT81"/>
    <mergeCell ref="AC81:AD81"/>
    <mergeCell ref="AE81:AF81"/>
    <mergeCell ref="AG81:AH81"/>
    <mergeCell ref="AI81:AJ81"/>
    <mergeCell ref="C83:D83"/>
    <mergeCell ref="E83:F83"/>
    <mergeCell ref="G83:H83"/>
    <mergeCell ref="I83:J83"/>
    <mergeCell ref="K83:L83"/>
    <mergeCell ref="M83:N83"/>
    <mergeCell ref="O83:P83"/>
    <mergeCell ref="Q83:R83"/>
    <mergeCell ref="S83:T83"/>
    <mergeCell ref="AE84:AF84"/>
    <mergeCell ref="AO83:AP83"/>
    <mergeCell ref="AQ83:AR83"/>
    <mergeCell ref="AS83:AT83"/>
    <mergeCell ref="AU83:AV83"/>
    <mergeCell ref="BC83:BD83"/>
    <mergeCell ref="AE83:AF83"/>
    <mergeCell ref="AG83:AH83"/>
    <mergeCell ref="AI83:AJ83"/>
    <mergeCell ref="AK83:AL83"/>
    <mergeCell ref="AM83:AN83"/>
    <mergeCell ref="C84:D84"/>
    <mergeCell ref="E84:F84"/>
    <mergeCell ref="G84:H84"/>
    <mergeCell ref="I84:J84"/>
    <mergeCell ref="K84:L84"/>
    <mergeCell ref="M84:N84"/>
    <mergeCell ref="O84:P84"/>
    <mergeCell ref="Q84:R84"/>
    <mergeCell ref="S84:T84"/>
    <mergeCell ref="U85:V85"/>
    <mergeCell ref="AQ84:AR84"/>
    <mergeCell ref="AS84:AT84"/>
    <mergeCell ref="AU84:AV84"/>
    <mergeCell ref="BC84:BD84"/>
    <mergeCell ref="W85:X85"/>
    <mergeCell ref="Y85:Z85"/>
    <mergeCell ref="AA85:AB85"/>
    <mergeCell ref="AC85:AD85"/>
    <mergeCell ref="AE85:AF85"/>
    <mergeCell ref="AQ85:AR85"/>
    <mergeCell ref="AS85:AT85"/>
    <mergeCell ref="AU85:AV85"/>
    <mergeCell ref="BC85:BD85"/>
    <mergeCell ref="AG84:AH84"/>
    <mergeCell ref="AI84:AJ84"/>
    <mergeCell ref="AK84:AL84"/>
    <mergeCell ref="AM84:AN84"/>
    <mergeCell ref="AO84:AP84"/>
    <mergeCell ref="U84:V84"/>
    <mergeCell ref="W84:X84"/>
    <mergeCell ref="Y84:Z84"/>
    <mergeCell ref="AA84:AB84"/>
    <mergeCell ref="AC84:AD84"/>
    <mergeCell ref="C85:D85"/>
    <mergeCell ref="E85:F85"/>
    <mergeCell ref="G85:H85"/>
    <mergeCell ref="I85:J85"/>
    <mergeCell ref="K85:L85"/>
    <mergeCell ref="M85:N85"/>
    <mergeCell ref="O85:P85"/>
    <mergeCell ref="Q85:R85"/>
    <mergeCell ref="S85:T85"/>
    <mergeCell ref="BG81:BH81"/>
    <mergeCell ref="BI85:BJ85"/>
    <mergeCell ref="AG85:AH85"/>
    <mergeCell ref="AI85:AJ85"/>
    <mergeCell ref="AK85:AL85"/>
    <mergeCell ref="AM85:AN85"/>
    <mergeCell ref="AO85:AP85"/>
    <mergeCell ref="BI84:BJ84"/>
    <mergeCell ref="BI83:BJ83"/>
    <mergeCell ref="BC81:BD81"/>
    <mergeCell ref="AK81:AL81"/>
    <mergeCell ref="BI81:BJ81"/>
    <mergeCell ref="AU81:AV81"/>
  </mergeCells>
  <pageMargins left="0.7" right="0.7" top="0.75" bottom="0.75" header="0.3" footer="0.3"/>
  <pageSetup paperSize="9" orientation="portrait" r:id="rId1"/>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dimension ref="A1:BK170"/>
  <sheetViews>
    <sheetView showGridLines="0" zoomScale="85" zoomScaleNormal="85" workbookViewId="0">
      <pane xSplit="2" ySplit="7" topLeftCell="AT8"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style="4" customWidth="1"/>
    <col min="2" max="2" width="56.28515625" style="4" customWidth="1"/>
    <col min="3" max="62" width="11.140625" style="4" customWidth="1"/>
    <col min="63" max="63" width="9.140625" style="4" customWidth="1"/>
    <col min="64" max="16384" width="9.140625" style="4" hidden="1"/>
  </cols>
  <sheetData>
    <row r="1" spans="2:62" ht="15.75" x14ac:dyDescent="0.25">
      <c r="B1" s="2286"/>
      <c r="C1" s="2287"/>
      <c r="D1" s="2287"/>
      <c r="E1" s="2287"/>
      <c r="F1" s="2287"/>
      <c r="G1" s="2287"/>
      <c r="H1" s="2287"/>
      <c r="I1" s="2287"/>
      <c r="J1" s="2287"/>
      <c r="K1" s="2287"/>
      <c r="L1" s="2287"/>
      <c r="M1" s="2287"/>
      <c r="N1" s="2287"/>
      <c r="O1" s="2287"/>
      <c r="P1" s="2287"/>
      <c r="Q1" s="2287"/>
      <c r="R1" s="2287"/>
      <c r="S1" s="2287"/>
      <c r="T1" s="2287"/>
      <c r="U1" s="2287"/>
      <c r="V1" s="2287"/>
      <c r="W1" s="2287"/>
      <c r="X1" s="2287"/>
      <c r="Y1" s="2287"/>
      <c r="Z1" s="2287"/>
      <c r="AA1" s="2287"/>
      <c r="AB1" s="2287"/>
      <c r="AC1" s="2287"/>
      <c r="AD1" s="2287"/>
      <c r="AE1" s="2287"/>
      <c r="AF1" s="2287"/>
      <c r="AG1" s="2287"/>
      <c r="AH1" s="2287"/>
      <c r="AI1" s="2287"/>
      <c r="AJ1" s="2287"/>
      <c r="AK1" s="2287"/>
      <c r="AL1" s="2287"/>
      <c r="AM1" s="2287"/>
      <c r="AN1" s="2287"/>
      <c r="AO1" s="2287"/>
      <c r="AP1" s="2287"/>
      <c r="AQ1" s="2287"/>
      <c r="AR1" s="2287"/>
      <c r="AS1" s="2287"/>
      <c r="AT1" s="2287"/>
      <c r="AU1" s="2287"/>
      <c r="AV1" s="2287"/>
      <c r="AW1" s="2287"/>
      <c r="AX1" s="2287"/>
      <c r="AY1" s="2287"/>
      <c r="AZ1" s="2287"/>
      <c r="BA1" s="2287"/>
      <c r="BB1" s="2287"/>
      <c r="BC1" s="2287"/>
      <c r="BD1" s="2287"/>
      <c r="BE1" s="2287"/>
      <c r="BF1" s="2287"/>
      <c r="BG1" s="2287"/>
      <c r="BH1" s="2287"/>
      <c r="BI1" s="2287"/>
      <c r="BJ1" s="2288"/>
    </row>
    <row r="2" spans="2:62" ht="15.75" x14ac:dyDescent="0.25">
      <c r="B2" s="2289"/>
      <c r="C2" s="2290"/>
      <c r="D2" s="2290"/>
      <c r="E2" s="2290"/>
      <c r="F2" s="2290"/>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c r="AO2" s="2290"/>
      <c r="AP2" s="2290"/>
      <c r="AQ2" s="2290"/>
      <c r="AR2" s="2290"/>
      <c r="AS2" s="2290"/>
      <c r="AT2" s="2290"/>
      <c r="AU2" s="2290"/>
      <c r="AV2" s="2290"/>
      <c r="AW2" s="2290"/>
      <c r="AX2" s="2290"/>
      <c r="AY2" s="2290"/>
      <c r="AZ2" s="2290"/>
      <c r="BA2" s="2290"/>
      <c r="BB2" s="2290"/>
      <c r="BC2" s="2290"/>
      <c r="BD2" s="2290"/>
      <c r="BE2" s="2290"/>
      <c r="BF2" s="2290"/>
      <c r="BG2" s="2290"/>
      <c r="BH2" s="2290"/>
      <c r="BI2" s="2290"/>
      <c r="BJ2" s="2291"/>
    </row>
    <row r="3" spans="2:62" ht="16.5" thickBot="1" x14ac:dyDescent="0.3">
      <c r="B3" s="2292"/>
      <c r="C3" s="2293"/>
      <c r="D3" s="2293"/>
      <c r="E3" s="2293"/>
      <c r="F3" s="2293"/>
      <c r="G3" s="2293"/>
      <c r="H3" s="2293"/>
      <c r="I3" s="2293"/>
      <c r="J3" s="2293"/>
      <c r="K3" s="2293"/>
      <c r="L3" s="2293"/>
      <c r="M3" s="2293"/>
      <c r="N3" s="2293"/>
      <c r="O3" s="2293"/>
      <c r="P3" s="2293"/>
      <c r="Q3" s="2293"/>
      <c r="R3" s="2293"/>
      <c r="S3" s="2293"/>
      <c r="T3" s="2293"/>
      <c r="U3" s="2293"/>
      <c r="V3" s="2293"/>
      <c r="W3" s="2293"/>
      <c r="X3" s="2293"/>
      <c r="Y3" s="2293"/>
      <c r="Z3" s="2293"/>
      <c r="AA3" s="2293"/>
      <c r="AB3" s="2293"/>
      <c r="AC3" s="2293"/>
      <c r="AD3" s="2293"/>
      <c r="AE3" s="2293"/>
      <c r="AF3" s="2293"/>
      <c r="AG3" s="2293"/>
      <c r="AH3" s="2293"/>
      <c r="AI3" s="2293"/>
      <c r="AJ3" s="2293"/>
      <c r="AK3" s="2293"/>
      <c r="AL3" s="2293"/>
      <c r="AM3" s="2293"/>
      <c r="AN3" s="2293"/>
      <c r="AO3" s="2293"/>
      <c r="AP3" s="2293"/>
      <c r="AQ3" s="2293"/>
      <c r="AR3" s="2293"/>
      <c r="AS3" s="2293"/>
      <c r="AT3" s="2293"/>
      <c r="AU3" s="2293"/>
      <c r="AV3" s="2293"/>
      <c r="AW3" s="2293"/>
      <c r="AX3" s="2293"/>
      <c r="AY3" s="2293"/>
      <c r="AZ3" s="2293"/>
      <c r="BA3" s="2293"/>
      <c r="BB3" s="2293"/>
      <c r="BC3" s="2293"/>
      <c r="BD3" s="2293"/>
      <c r="BE3" s="2293"/>
      <c r="BF3" s="2293"/>
      <c r="BG3" s="2293"/>
      <c r="BH3" s="2293"/>
      <c r="BI3" s="2293"/>
      <c r="BJ3" s="2294"/>
    </row>
    <row r="4" spans="2:62" ht="21.75" thickBot="1" x14ac:dyDescent="0.4">
      <c r="B4" s="2032" t="s">
        <v>1836</v>
      </c>
      <c r="C4" s="2033"/>
      <c r="D4" s="2033"/>
      <c r="E4" s="2033"/>
      <c r="F4" s="2033"/>
      <c r="G4" s="2033"/>
      <c r="H4" s="2033"/>
      <c r="I4" s="2033"/>
      <c r="J4" s="2033"/>
      <c r="K4" s="2033"/>
      <c r="L4" s="2033"/>
      <c r="M4" s="2033"/>
      <c r="N4" s="2033"/>
      <c r="O4" s="2033"/>
      <c r="P4" s="2033"/>
      <c r="Q4" s="2033"/>
      <c r="R4" s="2033"/>
      <c r="S4" s="2033"/>
      <c r="T4" s="2033"/>
      <c r="U4" s="2033"/>
      <c r="V4" s="2033"/>
      <c r="W4" s="2033"/>
      <c r="X4" s="2033"/>
      <c r="Y4" s="2033"/>
      <c r="Z4" s="2033"/>
      <c r="AA4" s="2033"/>
      <c r="AB4" s="2033"/>
      <c r="AC4" s="2033"/>
      <c r="AD4" s="2033"/>
      <c r="AE4" s="2033"/>
      <c r="AF4" s="2033"/>
      <c r="AG4" s="2033"/>
      <c r="AH4" s="2033"/>
      <c r="AI4" s="2033"/>
      <c r="AJ4" s="2033"/>
      <c r="AK4" s="2033"/>
      <c r="AL4" s="2033"/>
      <c r="AM4" s="2033"/>
      <c r="AN4" s="2033"/>
      <c r="AO4" s="2033"/>
      <c r="AP4" s="2033"/>
      <c r="AQ4" s="2033"/>
      <c r="AR4" s="2033"/>
      <c r="AS4" s="2033"/>
      <c r="AT4" s="2033"/>
      <c r="AU4" s="2033"/>
      <c r="AV4" s="2033"/>
      <c r="AW4" s="2033"/>
      <c r="AX4" s="2033"/>
      <c r="AY4" s="2033"/>
      <c r="AZ4" s="2033"/>
      <c r="BA4" s="2033"/>
      <c r="BB4" s="2033"/>
      <c r="BC4" s="2033"/>
      <c r="BD4" s="2033"/>
      <c r="BE4" s="2033"/>
      <c r="BF4" s="2033"/>
      <c r="BG4" s="2033"/>
      <c r="BH4" s="2033"/>
      <c r="BI4" s="2033"/>
      <c r="BJ4" s="2034"/>
    </row>
    <row r="5" spans="2:62" s="174" customFormat="1" ht="16.5" thickBot="1" x14ac:dyDescent="0.3">
      <c r="B5" s="2295"/>
      <c r="C5" s="2295"/>
      <c r="D5" s="2295"/>
      <c r="E5" s="2295"/>
      <c r="F5" s="2295"/>
      <c r="G5" s="2295"/>
      <c r="H5" s="2295"/>
      <c r="AW5" s="1781"/>
      <c r="AX5" s="1781"/>
      <c r="AY5" s="1781"/>
      <c r="AZ5" s="1781"/>
      <c r="BA5" s="1781"/>
      <c r="BB5" s="1781"/>
    </row>
    <row r="6" spans="2:62" s="23" customFormat="1" ht="18.75" customHeight="1" x14ac:dyDescent="0.3">
      <c r="B6" s="2296" t="s">
        <v>829</v>
      </c>
      <c r="C6" s="2298">
        <v>1992</v>
      </c>
      <c r="D6" s="2299"/>
      <c r="E6" s="2298">
        <v>1993</v>
      </c>
      <c r="F6" s="2299"/>
      <c r="G6" s="2298">
        <v>1994</v>
      </c>
      <c r="H6" s="2299"/>
      <c r="I6" s="2298">
        <v>1995</v>
      </c>
      <c r="J6" s="2299"/>
      <c r="K6" s="2298">
        <v>1996</v>
      </c>
      <c r="L6" s="2299"/>
      <c r="M6" s="2298">
        <v>1997</v>
      </c>
      <c r="N6" s="2299"/>
      <c r="O6" s="2298">
        <v>1998</v>
      </c>
      <c r="P6" s="2299"/>
      <c r="Q6" s="2298">
        <v>1999</v>
      </c>
      <c r="R6" s="2299"/>
      <c r="S6" s="2298">
        <v>2000</v>
      </c>
      <c r="T6" s="2299"/>
      <c r="U6" s="2298">
        <v>2001</v>
      </c>
      <c r="V6" s="2299"/>
      <c r="W6" s="2298">
        <v>2002</v>
      </c>
      <c r="X6" s="2299"/>
      <c r="Y6" s="2298">
        <v>2003</v>
      </c>
      <c r="Z6" s="2299"/>
      <c r="AA6" s="2298">
        <v>2004</v>
      </c>
      <c r="AB6" s="2300"/>
      <c r="AC6" s="2301">
        <v>2005</v>
      </c>
      <c r="AD6" s="2302"/>
      <c r="AE6" s="2301">
        <v>2006</v>
      </c>
      <c r="AF6" s="2302"/>
      <c r="AG6" s="2303">
        <v>2007</v>
      </c>
      <c r="AH6" s="2299"/>
      <c r="AI6" s="2298">
        <v>2008</v>
      </c>
      <c r="AJ6" s="2299"/>
      <c r="AK6" s="2298">
        <v>2009</v>
      </c>
      <c r="AL6" s="2299"/>
      <c r="AM6" s="2304">
        <v>2010</v>
      </c>
      <c r="AN6" s="2306"/>
      <c r="AO6" s="2304">
        <v>2011</v>
      </c>
      <c r="AP6" s="2306"/>
      <c r="AQ6" s="2304">
        <v>2012</v>
      </c>
      <c r="AR6" s="2306"/>
      <c r="AS6" s="2304">
        <v>2013</v>
      </c>
      <c r="AT6" s="2306"/>
      <c r="AU6" s="2304">
        <v>2014</v>
      </c>
      <c r="AV6" s="2306"/>
      <c r="AW6" s="1778">
        <v>2015</v>
      </c>
      <c r="AX6" s="1780"/>
      <c r="AY6" s="1778">
        <v>2016</v>
      </c>
      <c r="AZ6" s="1779"/>
      <c r="BA6" s="2304">
        <v>2017</v>
      </c>
      <c r="BB6" s="2305"/>
      <c r="BC6" s="2304">
        <v>2018</v>
      </c>
      <c r="BD6" s="2305"/>
      <c r="BE6" s="2307">
        <v>2019</v>
      </c>
      <c r="BF6" s="2305"/>
      <c r="BG6" s="2304">
        <v>2020</v>
      </c>
      <c r="BH6" s="2305"/>
      <c r="BI6" s="2304">
        <v>2021</v>
      </c>
      <c r="BJ6" s="2305"/>
    </row>
    <row r="7" spans="2:62" s="23" customFormat="1" ht="18.75" customHeight="1" thickBot="1" x14ac:dyDescent="0.35">
      <c r="B7" s="2297"/>
      <c r="C7" s="194" t="s">
        <v>506</v>
      </c>
      <c r="D7" s="194" t="s">
        <v>507</v>
      </c>
      <c r="E7" s="194" t="s">
        <v>508</v>
      </c>
      <c r="F7" s="194" t="s">
        <v>509</v>
      </c>
      <c r="G7" s="194" t="s">
        <v>510</v>
      </c>
      <c r="H7" s="194" t="s">
        <v>511</v>
      </c>
      <c r="I7" s="194" t="s">
        <v>512</v>
      </c>
      <c r="J7" s="194" t="s">
        <v>513</v>
      </c>
      <c r="K7" s="194" t="s">
        <v>514</v>
      </c>
      <c r="L7" s="194" t="s">
        <v>515</v>
      </c>
      <c r="M7" s="194" t="s">
        <v>516</v>
      </c>
      <c r="N7" s="194" t="s">
        <v>517</v>
      </c>
      <c r="O7" s="194" t="s">
        <v>518</v>
      </c>
      <c r="P7" s="194" t="s">
        <v>519</v>
      </c>
      <c r="Q7" s="194" t="s">
        <v>520</v>
      </c>
      <c r="R7" s="194" t="s">
        <v>521</v>
      </c>
      <c r="S7" s="194" t="s">
        <v>522</v>
      </c>
      <c r="T7" s="194" t="s">
        <v>523</v>
      </c>
      <c r="U7" s="194" t="s">
        <v>524</v>
      </c>
      <c r="V7" s="194" t="s">
        <v>525</v>
      </c>
      <c r="W7" s="194" t="s">
        <v>526</v>
      </c>
      <c r="X7" s="194" t="s">
        <v>527</v>
      </c>
      <c r="Y7" s="194" t="s">
        <v>528</v>
      </c>
      <c r="Z7" s="194" t="s">
        <v>529</v>
      </c>
      <c r="AA7" s="194" t="s">
        <v>530</v>
      </c>
      <c r="AB7" s="195" t="s">
        <v>531</v>
      </c>
      <c r="AC7" s="165" t="s">
        <v>532</v>
      </c>
      <c r="AD7" s="165" t="s">
        <v>533</v>
      </c>
      <c r="AE7" s="165" t="s">
        <v>534</v>
      </c>
      <c r="AF7" s="165" t="s">
        <v>535</v>
      </c>
      <c r="AG7" s="196" t="s">
        <v>536</v>
      </c>
      <c r="AH7" s="194" t="s">
        <v>537</v>
      </c>
      <c r="AI7" s="196" t="s">
        <v>538</v>
      </c>
      <c r="AJ7" s="196" t="s">
        <v>539</v>
      </c>
      <c r="AK7" s="196" t="s">
        <v>540</v>
      </c>
      <c r="AL7" s="196" t="s">
        <v>541</v>
      </c>
      <c r="AM7" s="196" t="s">
        <v>542</v>
      </c>
      <c r="AN7" s="196" t="s">
        <v>543</v>
      </c>
      <c r="AO7" s="196" t="s">
        <v>544</v>
      </c>
      <c r="AP7" s="196" t="s">
        <v>545</v>
      </c>
      <c r="AQ7" s="196" t="s">
        <v>546</v>
      </c>
      <c r="AR7" s="196" t="s">
        <v>547</v>
      </c>
      <c r="AS7" s="196" t="s">
        <v>548</v>
      </c>
      <c r="AT7" s="196" t="s">
        <v>549</v>
      </c>
      <c r="AU7" s="196" t="s">
        <v>550</v>
      </c>
      <c r="AV7" s="196" t="s">
        <v>551</v>
      </c>
      <c r="AW7" s="196" t="s">
        <v>552</v>
      </c>
      <c r="AX7" s="196" t="s">
        <v>553</v>
      </c>
      <c r="AY7" s="196" t="s">
        <v>554</v>
      </c>
      <c r="AZ7" s="197" t="s">
        <v>142</v>
      </c>
      <c r="BA7" s="196" t="s">
        <v>958</v>
      </c>
      <c r="BB7" s="197" t="s">
        <v>1847</v>
      </c>
      <c r="BC7" s="196" t="s">
        <v>1886</v>
      </c>
      <c r="BD7" s="197" t="s">
        <v>2485</v>
      </c>
      <c r="BE7" s="196" t="s">
        <v>2486</v>
      </c>
      <c r="BF7" s="197" t="s">
        <v>4062</v>
      </c>
      <c r="BG7" s="196" t="s">
        <v>4063</v>
      </c>
      <c r="BH7" s="197" t="s">
        <v>4064</v>
      </c>
      <c r="BI7" s="196" t="s">
        <v>4033</v>
      </c>
      <c r="BJ7" s="197" t="s">
        <v>4034</v>
      </c>
    </row>
    <row r="8" spans="2:62" s="15" customFormat="1" ht="18.75" customHeight="1" thickBot="1" x14ac:dyDescent="0.35">
      <c r="B8" s="145" t="s">
        <v>2780</v>
      </c>
      <c r="C8" s="146">
        <f>SUM(C9:C18)</f>
        <v>0</v>
      </c>
      <c r="D8" s="146">
        <f t="shared" ref="D8:I8" si="0">SUM(D9:D18)</f>
        <v>0</v>
      </c>
      <c r="E8" s="146">
        <f t="shared" si="0"/>
        <v>52</v>
      </c>
      <c r="F8" s="146">
        <f t="shared" si="0"/>
        <v>50</v>
      </c>
      <c r="G8" s="146">
        <f t="shared" si="0"/>
        <v>54</v>
      </c>
      <c r="H8" s="146">
        <f t="shared" si="0"/>
        <v>130</v>
      </c>
      <c r="I8" s="146">
        <f t="shared" si="0"/>
        <v>99</v>
      </c>
      <c r="J8" s="146">
        <f t="shared" ref="J8:AV8" si="1">SUM(J9:J18)</f>
        <v>0</v>
      </c>
      <c r="K8" s="146">
        <f t="shared" si="1"/>
        <v>168</v>
      </c>
      <c r="L8" s="146">
        <f t="shared" si="1"/>
        <v>150</v>
      </c>
      <c r="M8" s="146">
        <f t="shared" si="1"/>
        <v>156</v>
      </c>
      <c r="N8" s="146">
        <f t="shared" si="1"/>
        <v>134</v>
      </c>
      <c r="O8" s="146">
        <f t="shared" si="1"/>
        <v>191</v>
      </c>
      <c r="P8" s="146">
        <f t="shared" si="1"/>
        <v>175</v>
      </c>
      <c r="Q8" s="146">
        <f t="shared" si="1"/>
        <v>168</v>
      </c>
      <c r="R8" s="146">
        <f t="shared" si="1"/>
        <v>147</v>
      </c>
      <c r="S8" s="146">
        <f t="shared" si="1"/>
        <v>167</v>
      </c>
      <c r="T8" s="146">
        <f t="shared" si="1"/>
        <v>115</v>
      </c>
      <c r="U8" s="146">
        <f t="shared" si="1"/>
        <v>124</v>
      </c>
      <c r="V8" s="146">
        <f t="shared" si="1"/>
        <v>88</v>
      </c>
      <c r="W8" s="146">
        <f t="shared" si="1"/>
        <v>165</v>
      </c>
      <c r="X8" s="146">
        <f t="shared" si="1"/>
        <v>155</v>
      </c>
      <c r="Y8" s="146">
        <f t="shared" si="1"/>
        <v>125</v>
      </c>
      <c r="Z8" s="146">
        <f t="shared" si="1"/>
        <v>130</v>
      </c>
      <c r="AA8" s="146">
        <f t="shared" si="1"/>
        <v>100</v>
      </c>
      <c r="AB8" s="146">
        <f t="shared" si="1"/>
        <v>96</v>
      </c>
      <c r="AC8" s="146">
        <f t="shared" si="1"/>
        <v>71</v>
      </c>
      <c r="AD8" s="146">
        <f t="shared" si="1"/>
        <v>126</v>
      </c>
      <c r="AE8" s="146">
        <f t="shared" si="1"/>
        <v>148</v>
      </c>
      <c r="AF8" s="146">
        <f t="shared" si="1"/>
        <v>134</v>
      </c>
      <c r="AG8" s="146">
        <f t="shared" si="1"/>
        <v>158</v>
      </c>
      <c r="AH8" s="146">
        <f t="shared" si="1"/>
        <v>134</v>
      </c>
      <c r="AI8" s="146">
        <f t="shared" si="1"/>
        <v>116</v>
      </c>
      <c r="AJ8" s="146">
        <f t="shared" si="1"/>
        <v>234</v>
      </c>
      <c r="AK8" s="146">
        <f t="shared" si="1"/>
        <v>230</v>
      </c>
      <c r="AL8" s="146">
        <f t="shared" si="1"/>
        <v>249</v>
      </c>
      <c r="AM8" s="146">
        <f t="shared" si="1"/>
        <v>306</v>
      </c>
      <c r="AN8" s="146">
        <f t="shared" si="1"/>
        <v>263</v>
      </c>
      <c r="AO8" s="146">
        <f t="shared" si="1"/>
        <v>360</v>
      </c>
      <c r="AP8" s="146">
        <f t="shared" si="1"/>
        <v>333</v>
      </c>
      <c r="AQ8" s="146">
        <f t="shared" si="1"/>
        <v>380</v>
      </c>
      <c r="AR8" s="146">
        <f t="shared" si="1"/>
        <v>394</v>
      </c>
      <c r="AS8" s="146">
        <f t="shared" si="1"/>
        <v>402</v>
      </c>
      <c r="AT8" s="146">
        <f t="shared" si="1"/>
        <v>365</v>
      </c>
      <c r="AU8" s="146">
        <f t="shared" si="1"/>
        <v>346</v>
      </c>
      <c r="AV8" s="146">
        <f t="shared" si="1"/>
        <v>381</v>
      </c>
      <c r="AW8" s="146">
        <f t="shared" ref="AW8:BD8" si="2">SUM(AW9:AW18)</f>
        <v>412</v>
      </c>
      <c r="AX8" s="146">
        <f t="shared" si="2"/>
        <v>432</v>
      </c>
      <c r="AY8" s="146">
        <f t="shared" si="2"/>
        <v>431</v>
      </c>
      <c r="AZ8" s="146">
        <f t="shared" si="2"/>
        <v>401</v>
      </c>
      <c r="BA8" s="146">
        <f t="shared" si="2"/>
        <v>415</v>
      </c>
      <c r="BB8" s="146">
        <f t="shared" si="2"/>
        <v>417</v>
      </c>
      <c r="BC8" s="146">
        <f t="shared" si="2"/>
        <v>453</v>
      </c>
      <c r="BD8" s="146">
        <f t="shared" si="2"/>
        <v>556</v>
      </c>
      <c r="BE8" s="146">
        <f>SUM(BE9:BE18)</f>
        <v>605</v>
      </c>
      <c r="BF8" s="146">
        <f>SUM(BF9:BF18)</f>
        <v>663</v>
      </c>
      <c r="BG8" s="146">
        <f t="shared" ref="BG8:BH8" si="3">SUM(BG9:BG18)</f>
        <v>758</v>
      </c>
      <c r="BH8" s="146">
        <f t="shared" si="3"/>
        <v>864</v>
      </c>
      <c r="BI8" s="146">
        <f>SUM(BI9:BI18)</f>
        <v>1009</v>
      </c>
      <c r="BJ8" s="146">
        <f>SUM(BJ9:BJ18)</f>
        <v>987</v>
      </c>
    </row>
    <row r="9" spans="2:62" s="15" customFormat="1" ht="18.75" customHeight="1" x14ac:dyDescent="0.25">
      <c r="B9" s="363" t="s">
        <v>831</v>
      </c>
      <c r="C9" s="364"/>
      <c r="D9" s="364"/>
      <c r="E9" s="364"/>
      <c r="F9" s="364"/>
      <c r="G9" s="364"/>
      <c r="H9" s="364">
        <v>41</v>
      </c>
      <c r="I9" s="364">
        <v>31</v>
      </c>
      <c r="J9" s="364"/>
      <c r="K9" s="364">
        <v>54</v>
      </c>
      <c r="L9" s="364">
        <v>44</v>
      </c>
      <c r="M9" s="364">
        <v>75</v>
      </c>
      <c r="N9" s="364">
        <v>65</v>
      </c>
      <c r="O9" s="364">
        <v>83</v>
      </c>
      <c r="P9" s="364">
        <v>80</v>
      </c>
      <c r="Q9" s="364">
        <v>77</v>
      </c>
      <c r="R9" s="364">
        <v>71</v>
      </c>
      <c r="S9" s="364">
        <v>75</v>
      </c>
      <c r="T9" s="364">
        <v>51</v>
      </c>
      <c r="U9" s="365">
        <v>56</v>
      </c>
      <c r="V9" s="365">
        <v>45</v>
      </c>
      <c r="W9" s="365">
        <v>41</v>
      </c>
      <c r="X9" s="365">
        <v>22</v>
      </c>
      <c r="Y9" s="365">
        <v>23</v>
      </c>
      <c r="Z9" s="365">
        <v>16</v>
      </c>
      <c r="AA9" s="365">
        <v>1</v>
      </c>
      <c r="AB9" s="366">
        <v>3</v>
      </c>
      <c r="AC9" s="367"/>
      <c r="AD9" s="367">
        <v>1</v>
      </c>
      <c r="AE9" s="367">
        <v>1</v>
      </c>
      <c r="AF9" s="367"/>
      <c r="AG9" s="368"/>
      <c r="AH9" s="365"/>
      <c r="AI9" s="368"/>
      <c r="AJ9" s="368"/>
      <c r="AK9" s="368"/>
      <c r="AL9" s="368"/>
      <c r="AM9" s="368">
        <v>56</v>
      </c>
      <c r="AN9" s="368">
        <v>52</v>
      </c>
      <c r="AO9" s="368">
        <v>84</v>
      </c>
      <c r="AP9" s="368">
        <v>109</v>
      </c>
      <c r="AQ9" s="368">
        <v>127</v>
      </c>
      <c r="AR9" s="368">
        <v>140</v>
      </c>
      <c r="AS9" s="368">
        <v>126</v>
      </c>
      <c r="AT9" s="368">
        <v>151</v>
      </c>
      <c r="AU9" s="368">
        <v>137</v>
      </c>
      <c r="AV9" s="368">
        <v>167</v>
      </c>
      <c r="AW9" s="368">
        <v>192</v>
      </c>
      <c r="AX9" s="368">
        <v>228</v>
      </c>
      <c r="AY9" s="368">
        <v>251</v>
      </c>
      <c r="AZ9" s="369">
        <v>244</v>
      </c>
      <c r="BA9" s="368">
        <v>252</v>
      </c>
      <c r="BB9" s="369">
        <v>273</v>
      </c>
      <c r="BC9" s="368">
        <v>278</v>
      </c>
      <c r="BD9" s="369">
        <v>314</v>
      </c>
      <c r="BE9" s="368">
        <v>308</v>
      </c>
      <c r="BF9" s="369">
        <v>313</v>
      </c>
      <c r="BG9" s="368">
        <v>326</v>
      </c>
      <c r="BH9" s="369">
        <v>348</v>
      </c>
      <c r="BI9" s="368">
        <v>362</v>
      </c>
      <c r="BJ9" s="369">
        <v>336</v>
      </c>
    </row>
    <row r="10" spans="2:62" s="15" customFormat="1" ht="18.75" customHeight="1" x14ac:dyDescent="0.25">
      <c r="B10" s="370" t="s">
        <v>832</v>
      </c>
      <c r="C10" s="371"/>
      <c r="D10" s="371"/>
      <c r="E10" s="371"/>
      <c r="F10" s="371"/>
      <c r="G10" s="371"/>
      <c r="H10" s="371">
        <v>33</v>
      </c>
      <c r="I10" s="371">
        <v>68</v>
      </c>
      <c r="J10" s="371"/>
      <c r="K10" s="371">
        <v>60</v>
      </c>
      <c r="L10" s="371">
        <v>54</v>
      </c>
      <c r="M10" s="371">
        <v>81</v>
      </c>
      <c r="N10" s="371">
        <v>69</v>
      </c>
      <c r="O10" s="371">
        <v>108</v>
      </c>
      <c r="P10" s="371">
        <v>95</v>
      </c>
      <c r="Q10" s="371">
        <v>91</v>
      </c>
      <c r="R10" s="371">
        <v>76</v>
      </c>
      <c r="S10" s="371">
        <v>60</v>
      </c>
      <c r="T10" s="371">
        <v>42</v>
      </c>
      <c r="U10" s="282">
        <v>46</v>
      </c>
      <c r="V10" s="282">
        <v>23</v>
      </c>
      <c r="W10" s="282">
        <v>107</v>
      </c>
      <c r="X10" s="282">
        <v>118</v>
      </c>
      <c r="Y10" s="282">
        <v>96</v>
      </c>
      <c r="Z10" s="282">
        <v>114</v>
      </c>
      <c r="AA10" s="282">
        <v>99</v>
      </c>
      <c r="AB10" s="372">
        <v>88</v>
      </c>
      <c r="AC10" s="281">
        <v>71</v>
      </c>
      <c r="AD10" s="281">
        <v>123</v>
      </c>
      <c r="AE10" s="281">
        <v>147</v>
      </c>
      <c r="AF10" s="281">
        <v>134</v>
      </c>
      <c r="AG10" s="373">
        <v>158</v>
      </c>
      <c r="AH10" s="282">
        <v>115</v>
      </c>
      <c r="AI10" s="373">
        <v>116</v>
      </c>
      <c r="AJ10" s="373">
        <v>177</v>
      </c>
      <c r="AK10" s="373">
        <v>187</v>
      </c>
      <c r="AL10" s="373">
        <v>207</v>
      </c>
      <c r="AM10" s="373">
        <v>211</v>
      </c>
      <c r="AN10" s="373">
        <v>173</v>
      </c>
      <c r="AO10" s="373">
        <v>205</v>
      </c>
      <c r="AP10" s="373">
        <v>159</v>
      </c>
      <c r="AQ10" s="373">
        <v>156</v>
      </c>
      <c r="AR10" s="373">
        <v>150</v>
      </c>
      <c r="AS10" s="373">
        <v>117</v>
      </c>
      <c r="AT10" s="373">
        <v>79</v>
      </c>
      <c r="AU10" s="373">
        <v>64</v>
      </c>
      <c r="AV10" s="373">
        <v>47</v>
      </c>
      <c r="AW10" s="373">
        <v>44</v>
      </c>
      <c r="AX10" s="373">
        <v>35</v>
      </c>
      <c r="AY10" s="373">
        <v>11</v>
      </c>
      <c r="AZ10" s="374">
        <v>5</v>
      </c>
      <c r="BA10" s="373">
        <v>5</v>
      </c>
      <c r="BB10" s="374"/>
      <c r="BC10" s="373"/>
      <c r="BD10" s="374">
        <v>2</v>
      </c>
      <c r="BE10" s="373">
        <v>3</v>
      </c>
      <c r="BF10" s="374">
        <v>33</v>
      </c>
      <c r="BG10" s="373">
        <v>65</v>
      </c>
      <c r="BH10" s="374">
        <v>98</v>
      </c>
      <c r="BI10" s="373">
        <v>127</v>
      </c>
      <c r="BJ10" s="374">
        <v>147</v>
      </c>
    </row>
    <row r="11" spans="2:62" s="15" customFormat="1" ht="18.75" customHeight="1" x14ac:dyDescent="0.25">
      <c r="B11" s="370" t="s">
        <v>833</v>
      </c>
      <c r="C11" s="371"/>
      <c r="D11" s="371"/>
      <c r="E11" s="371"/>
      <c r="F11" s="371"/>
      <c r="G11" s="371"/>
      <c r="H11" s="371"/>
      <c r="I11" s="371"/>
      <c r="J11" s="371"/>
      <c r="K11" s="371"/>
      <c r="L11" s="371"/>
      <c r="M11" s="371"/>
      <c r="N11" s="371"/>
      <c r="O11" s="371"/>
      <c r="P11" s="371"/>
      <c r="Q11" s="371"/>
      <c r="R11" s="371"/>
      <c r="S11" s="371">
        <v>32</v>
      </c>
      <c r="T11" s="371">
        <v>22</v>
      </c>
      <c r="U11" s="282">
        <v>22</v>
      </c>
      <c r="V11" s="282">
        <v>20</v>
      </c>
      <c r="W11" s="282">
        <v>17</v>
      </c>
      <c r="X11" s="282">
        <v>15</v>
      </c>
      <c r="Y11" s="282">
        <v>6</v>
      </c>
      <c r="Z11" s="282"/>
      <c r="AA11" s="282"/>
      <c r="AB11" s="372">
        <v>5</v>
      </c>
      <c r="AC11" s="281"/>
      <c r="AD11" s="281">
        <v>2</v>
      </c>
      <c r="AE11" s="281"/>
      <c r="AF11" s="281"/>
      <c r="AG11" s="373"/>
      <c r="AH11" s="282"/>
      <c r="AI11" s="373"/>
      <c r="AJ11" s="373"/>
      <c r="AK11" s="373"/>
      <c r="AL11" s="373"/>
      <c r="AM11" s="373"/>
      <c r="AN11" s="373"/>
      <c r="AO11" s="373"/>
      <c r="AP11" s="373"/>
      <c r="AQ11" s="373"/>
      <c r="AR11" s="373"/>
      <c r="AS11" s="373"/>
      <c r="AT11" s="373"/>
      <c r="AU11" s="373"/>
      <c r="AV11" s="373"/>
      <c r="AW11" s="373"/>
      <c r="AX11" s="373"/>
      <c r="AY11" s="373"/>
      <c r="AZ11" s="374"/>
      <c r="BA11" s="373"/>
      <c r="BB11" s="374"/>
      <c r="BC11" s="373"/>
      <c r="BD11" s="374"/>
      <c r="BE11" s="373"/>
      <c r="BF11" s="374"/>
      <c r="BG11" s="373"/>
      <c r="BH11" s="374"/>
      <c r="BI11" s="373"/>
      <c r="BJ11" s="374"/>
    </row>
    <row r="12" spans="2:62" s="15" customFormat="1" ht="18.75" customHeight="1" x14ac:dyDescent="0.25">
      <c r="B12" s="370" t="s">
        <v>834</v>
      </c>
      <c r="C12" s="371"/>
      <c r="D12" s="371"/>
      <c r="E12" s="371"/>
      <c r="F12" s="371"/>
      <c r="G12" s="371"/>
      <c r="H12" s="371"/>
      <c r="I12" s="371"/>
      <c r="J12" s="371"/>
      <c r="K12" s="371"/>
      <c r="L12" s="371"/>
      <c r="M12" s="371"/>
      <c r="N12" s="371"/>
      <c r="O12" s="371"/>
      <c r="P12" s="371"/>
      <c r="Q12" s="371"/>
      <c r="R12" s="371"/>
      <c r="S12" s="371"/>
      <c r="T12" s="371"/>
      <c r="U12" s="282"/>
      <c r="V12" s="282"/>
      <c r="W12" s="282"/>
      <c r="X12" s="282"/>
      <c r="Y12" s="282"/>
      <c r="Z12" s="282"/>
      <c r="AA12" s="282"/>
      <c r="AB12" s="372"/>
      <c r="AC12" s="281"/>
      <c r="AD12" s="281"/>
      <c r="AE12" s="281"/>
      <c r="AF12" s="281"/>
      <c r="AG12" s="373"/>
      <c r="AH12" s="282">
        <v>19</v>
      </c>
      <c r="AI12" s="373"/>
      <c r="AJ12" s="373">
        <v>15</v>
      </c>
      <c r="AK12" s="373">
        <v>15</v>
      </c>
      <c r="AL12" s="373">
        <v>15</v>
      </c>
      <c r="AM12" s="373">
        <v>14</v>
      </c>
      <c r="AN12" s="373">
        <v>14</v>
      </c>
      <c r="AO12" s="373">
        <v>13</v>
      </c>
      <c r="AP12" s="373">
        <v>13</v>
      </c>
      <c r="AQ12" s="373">
        <v>12</v>
      </c>
      <c r="AR12" s="373">
        <v>11</v>
      </c>
      <c r="AS12" s="373">
        <v>9</v>
      </c>
      <c r="AT12" s="373">
        <v>9</v>
      </c>
      <c r="AU12" s="373">
        <v>7</v>
      </c>
      <c r="AV12" s="373">
        <v>0</v>
      </c>
      <c r="AW12" s="373"/>
      <c r="AX12" s="373">
        <v>1</v>
      </c>
      <c r="AY12" s="373">
        <v>1</v>
      </c>
      <c r="AZ12" s="374">
        <v>2</v>
      </c>
      <c r="BA12" s="373">
        <v>2</v>
      </c>
      <c r="BB12" s="374">
        <v>1</v>
      </c>
      <c r="BC12" s="373"/>
      <c r="BD12" s="374"/>
      <c r="BE12" s="373"/>
      <c r="BF12" s="374"/>
      <c r="BG12" s="373"/>
      <c r="BH12" s="374"/>
      <c r="BI12" s="373"/>
      <c r="BJ12" s="374"/>
    </row>
    <row r="13" spans="2:62" s="15" customFormat="1" ht="18.75" customHeight="1" x14ac:dyDescent="0.25">
      <c r="B13" s="370" t="s">
        <v>840</v>
      </c>
      <c r="C13" s="371"/>
      <c r="D13" s="371"/>
      <c r="E13" s="371"/>
      <c r="F13" s="371"/>
      <c r="G13" s="371"/>
      <c r="H13" s="371"/>
      <c r="I13" s="371"/>
      <c r="J13" s="371"/>
      <c r="K13" s="371"/>
      <c r="L13" s="371"/>
      <c r="M13" s="371"/>
      <c r="N13" s="371"/>
      <c r="O13" s="371"/>
      <c r="P13" s="371"/>
      <c r="Q13" s="371"/>
      <c r="R13" s="371"/>
      <c r="S13" s="371"/>
      <c r="T13" s="371"/>
      <c r="U13" s="1350"/>
      <c r="V13" s="1350"/>
      <c r="W13" s="1350"/>
      <c r="X13" s="1350"/>
      <c r="Y13" s="1350"/>
      <c r="Z13" s="1350"/>
      <c r="AA13" s="1350"/>
      <c r="AB13" s="372"/>
      <c r="AC13" s="1349"/>
      <c r="AD13" s="1349"/>
      <c r="AE13" s="1349"/>
      <c r="AF13" s="1349"/>
      <c r="AG13" s="373"/>
      <c r="AH13" s="1350"/>
      <c r="AI13" s="373"/>
      <c r="AJ13" s="373"/>
      <c r="AK13" s="373"/>
      <c r="AL13" s="373"/>
      <c r="AM13" s="373"/>
      <c r="AN13" s="373"/>
      <c r="AO13" s="373"/>
      <c r="AP13" s="373"/>
      <c r="AQ13" s="373"/>
      <c r="AR13" s="373"/>
      <c r="AS13" s="373"/>
      <c r="AT13" s="373"/>
      <c r="AU13" s="373"/>
      <c r="AV13" s="373"/>
      <c r="AW13" s="373"/>
      <c r="AX13" s="373"/>
      <c r="AY13" s="373"/>
      <c r="AZ13" s="374"/>
      <c r="BA13" s="373"/>
      <c r="BB13" s="374"/>
      <c r="BC13" s="373"/>
      <c r="BD13" s="374"/>
      <c r="BE13" s="373"/>
      <c r="BF13" s="374"/>
      <c r="BG13" s="373"/>
      <c r="BH13" s="374"/>
      <c r="BI13" s="373">
        <v>40</v>
      </c>
      <c r="BJ13" s="374">
        <v>36</v>
      </c>
    </row>
    <row r="14" spans="2:62" s="15" customFormat="1" ht="18.75" customHeight="1" x14ac:dyDescent="0.25">
      <c r="B14" s="370" t="s">
        <v>835</v>
      </c>
      <c r="C14" s="371"/>
      <c r="D14" s="371"/>
      <c r="E14" s="371"/>
      <c r="F14" s="371"/>
      <c r="G14" s="371"/>
      <c r="H14" s="371"/>
      <c r="I14" s="371"/>
      <c r="J14" s="371"/>
      <c r="K14" s="371"/>
      <c r="L14" s="371"/>
      <c r="M14" s="371"/>
      <c r="N14" s="371"/>
      <c r="O14" s="371"/>
      <c r="P14" s="371"/>
      <c r="Q14" s="371"/>
      <c r="R14" s="371"/>
      <c r="S14" s="371"/>
      <c r="T14" s="371"/>
      <c r="U14" s="282"/>
      <c r="V14" s="282"/>
      <c r="W14" s="282"/>
      <c r="X14" s="282"/>
      <c r="Y14" s="282"/>
      <c r="Z14" s="282"/>
      <c r="AA14" s="282"/>
      <c r="AB14" s="372"/>
      <c r="AC14" s="281"/>
      <c r="AD14" s="281"/>
      <c r="AE14" s="281"/>
      <c r="AF14" s="281"/>
      <c r="AG14" s="373"/>
      <c r="AH14" s="282"/>
      <c r="AI14" s="373"/>
      <c r="AJ14" s="373">
        <v>42</v>
      </c>
      <c r="AK14" s="373">
        <v>28</v>
      </c>
      <c r="AL14" s="373">
        <v>27</v>
      </c>
      <c r="AM14" s="373">
        <v>25</v>
      </c>
      <c r="AN14" s="373">
        <v>24</v>
      </c>
      <c r="AO14" s="373">
        <v>58</v>
      </c>
      <c r="AP14" s="373">
        <v>52</v>
      </c>
      <c r="AQ14" s="373">
        <v>49</v>
      </c>
      <c r="AR14" s="373">
        <v>28</v>
      </c>
      <c r="AS14" s="373">
        <v>28</v>
      </c>
      <c r="AT14" s="373">
        <v>27</v>
      </c>
      <c r="AU14" s="373">
        <v>25</v>
      </c>
      <c r="AV14" s="373">
        <v>27</v>
      </c>
      <c r="AW14" s="373">
        <v>13</v>
      </c>
      <c r="AX14" s="373">
        <v>11</v>
      </c>
      <c r="AY14" s="373">
        <v>7</v>
      </c>
      <c r="AZ14" s="374">
        <v>4</v>
      </c>
      <c r="BA14" s="373">
        <v>1</v>
      </c>
      <c r="BB14" s="374">
        <v>1</v>
      </c>
      <c r="BC14" s="373">
        <v>3</v>
      </c>
      <c r="BD14" s="374">
        <v>1</v>
      </c>
      <c r="BE14" s="373">
        <v>1</v>
      </c>
      <c r="BF14" s="374"/>
      <c r="BG14" s="373"/>
      <c r="BH14" s="374"/>
      <c r="BI14" s="373">
        <v>1</v>
      </c>
      <c r="BJ14" s="374"/>
    </row>
    <row r="15" spans="2:62" s="15" customFormat="1" ht="18.75" customHeight="1" x14ac:dyDescent="0.25">
      <c r="B15" s="370" t="s">
        <v>836</v>
      </c>
      <c r="C15" s="371"/>
      <c r="D15" s="371"/>
      <c r="E15" s="371">
        <v>52</v>
      </c>
      <c r="F15" s="371">
        <v>50</v>
      </c>
      <c r="G15" s="371">
        <v>54</v>
      </c>
      <c r="H15" s="371">
        <v>56</v>
      </c>
      <c r="I15" s="371"/>
      <c r="J15" s="371"/>
      <c r="K15" s="371">
        <v>54</v>
      </c>
      <c r="L15" s="371">
        <v>52</v>
      </c>
      <c r="M15" s="371"/>
      <c r="N15" s="371"/>
      <c r="O15" s="371"/>
      <c r="P15" s="371"/>
      <c r="Q15" s="371"/>
      <c r="R15" s="371"/>
      <c r="S15" s="371"/>
      <c r="T15" s="371"/>
      <c r="U15" s="282"/>
      <c r="V15" s="282"/>
      <c r="W15" s="282"/>
      <c r="X15" s="282"/>
      <c r="Y15" s="282"/>
      <c r="Z15" s="282"/>
      <c r="AA15" s="282"/>
      <c r="AB15" s="372"/>
      <c r="AC15" s="281"/>
      <c r="AD15" s="281"/>
      <c r="AE15" s="281"/>
      <c r="AF15" s="281"/>
      <c r="AG15" s="373"/>
      <c r="AH15" s="282"/>
      <c r="AI15" s="373"/>
      <c r="AJ15" s="373"/>
      <c r="AK15" s="373"/>
      <c r="AL15" s="373"/>
      <c r="AM15" s="373"/>
      <c r="AN15" s="373"/>
      <c r="AO15" s="373"/>
      <c r="AP15" s="373"/>
      <c r="AQ15" s="373"/>
      <c r="AR15" s="373"/>
      <c r="AS15" s="373"/>
      <c r="AT15" s="373"/>
      <c r="AU15" s="373"/>
      <c r="AV15" s="373"/>
      <c r="AW15" s="373"/>
      <c r="AX15" s="373"/>
      <c r="AY15" s="373"/>
      <c r="AZ15" s="374"/>
      <c r="BA15" s="373"/>
      <c r="BB15" s="374"/>
      <c r="BC15" s="373"/>
      <c r="BD15" s="374"/>
      <c r="BE15" s="373"/>
      <c r="BF15" s="374"/>
      <c r="BG15" s="373"/>
      <c r="BH15" s="374"/>
      <c r="BI15" s="373"/>
      <c r="BJ15" s="374"/>
    </row>
    <row r="16" spans="2:62" s="15" customFormat="1" ht="18.75" customHeight="1" x14ac:dyDescent="0.25">
      <c r="B16" s="370" t="s">
        <v>843</v>
      </c>
      <c r="C16" s="371"/>
      <c r="D16" s="371"/>
      <c r="E16" s="371"/>
      <c r="F16" s="371"/>
      <c r="G16" s="371"/>
      <c r="H16" s="371"/>
      <c r="I16" s="371"/>
      <c r="J16" s="371"/>
      <c r="K16" s="371"/>
      <c r="L16" s="371"/>
      <c r="M16" s="371"/>
      <c r="N16" s="371"/>
      <c r="O16" s="371"/>
      <c r="P16" s="371"/>
      <c r="Q16" s="371"/>
      <c r="R16" s="371"/>
      <c r="S16" s="371"/>
      <c r="T16" s="371"/>
      <c r="U16" s="282"/>
      <c r="V16" s="282"/>
      <c r="W16" s="282"/>
      <c r="X16" s="282"/>
      <c r="Y16" s="282"/>
      <c r="Z16" s="282"/>
      <c r="AA16" s="282"/>
      <c r="AB16" s="372"/>
      <c r="AC16" s="281"/>
      <c r="AD16" s="281"/>
      <c r="AE16" s="281"/>
      <c r="AF16" s="281"/>
      <c r="AG16" s="373"/>
      <c r="AH16" s="282"/>
      <c r="AI16" s="373"/>
      <c r="AJ16" s="373"/>
      <c r="AK16" s="373"/>
      <c r="AL16" s="373"/>
      <c r="AM16" s="373"/>
      <c r="AN16" s="373"/>
      <c r="AO16" s="373"/>
      <c r="AP16" s="373"/>
      <c r="AQ16" s="373"/>
      <c r="AR16" s="373"/>
      <c r="AS16" s="373"/>
      <c r="AT16" s="373"/>
      <c r="AU16" s="373"/>
      <c r="AV16" s="373"/>
      <c r="AW16" s="373"/>
      <c r="AX16" s="373"/>
      <c r="AY16" s="373"/>
      <c r="AZ16" s="374"/>
      <c r="BA16" s="373"/>
      <c r="BB16" s="374"/>
      <c r="BC16" s="373"/>
      <c r="BD16" s="374">
        <v>50</v>
      </c>
      <c r="BE16" s="373">
        <v>91</v>
      </c>
      <c r="BF16" s="374">
        <v>129</v>
      </c>
      <c r="BG16" s="373">
        <v>179</v>
      </c>
      <c r="BH16" s="374">
        <v>232</v>
      </c>
      <c r="BI16" s="373">
        <v>265</v>
      </c>
      <c r="BJ16" s="374">
        <v>295</v>
      </c>
    </row>
    <row r="17" spans="2:62" s="15" customFormat="1" ht="18.75" customHeight="1" x14ac:dyDescent="0.25">
      <c r="B17" s="370" t="s">
        <v>408</v>
      </c>
      <c r="C17" s="371"/>
      <c r="D17" s="371"/>
      <c r="E17" s="371"/>
      <c r="F17" s="371"/>
      <c r="G17" s="371"/>
      <c r="H17" s="371"/>
      <c r="I17" s="371"/>
      <c r="J17" s="371"/>
      <c r="K17" s="371"/>
      <c r="L17" s="371"/>
      <c r="M17" s="371"/>
      <c r="N17" s="371"/>
      <c r="O17" s="371"/>
      <c r="P17" s="371"/>
      <c r="Q17" s="371"/>
      <c r="R17" s="371"/>
      <c r="S17" s="371"/>
      <c r="T17" s="371"/>
      <c r="U17" s="282"/>
      <c r="V17" s="282"/>
      <c r="W17" s="282"/>
      <c r="X17" s="282"/>
      <c r="Y17" s="282"/>
      <c r="Z17" s="282"/>
      <c r="AA17" s="282"/>
      <c r="AB17" s="372"/>
      <c r="AC17" s="281"/>
      <c r="AD17" s="281"/>
      <c r="AE17" s="281"/>
      <c r="AF17" s="281"/>
      <c r="AG17" s="373"/>
      <c r="AH17" s="282"/>
      <c r="AI17" s="373"/>
      <c r="AJ17" s="373"/>
      <c r="AK17" s="373"/>
      <c r="AL17" s="373"/>
      <c r="AM17" s="373"/>
      <c r="AN17" s="373"/>
      <c r="AO17" s="373"/>
      <c r="AP17" s="373"/>
      <c r="AQ17" s="373">
        <v>36</v>
      </c>
      <c r="AR17" s="373">
        <v>65</v>
      </c>
      <c r="AS17" s="373">
        <v>95</v>
      </c>
      <c r="AT17" s="373">
        <v>82</v>
      </c>
      <c r="AU17" s="373">
        <v>99</v>
      </c>
      <c r="AV17" s="373">
        <v>128</v>
      </c>
      <c r="AW17" s="373">
        <v>152</v>
      </c>
      <c r="AX17" s="373">
        <v>147</v>
      </c>
      <c r="AY17" s="373">
        <v>152</v>
      </c>
      <c r="AZ17" s="374">
        <v>140</v>
      </c>
      <c r="BA17" s="373">
        <v>152</v>
      </c>
      <c r="BB17" s="374">
        <v>140</v>
      </c>
      <c r="BC17" s="373">
        <v>172</v>
      </c>
      <c r="BD17" s="374">
        <v>189</v>
      </c>
      <c r="BE17" s="373">
        <v>202</v>
      </c>
      <c r="BF17" s="374">
        <v>188</v>
      </c>
      <c r="BG17" s="373">
        <v>188</v>
      </c>
      <c r="BH17" s="374">
        <v>186</v>
      </c>
      <c r="BI17" s="373">
        <v>214</v>
      </c>
      <c r="BJ17" s="374">
        <v>173</v>
      </c>
    </row>
    <row r="18" spans="2:62" s="15" customFormat="1" ht="16.5" thickBot="1" x14ac:dyDescent="0.3">
      <c r="B18" s="375" t="s">
        <v>837</v>
      </c>
      <c r="C18" s="376"/>
      <c r="D18" s="376"/>
      <c r="E18" s="376"/>
      <c r="F18" s="376"/>
      <c r="G18" s="376"/>
      <c r="H18" s="376"/>
      <c r="I18" s="376"/>
      <c r="J18" s="376"/>
      <c r="K18" s="376"/>
      <c r="L18" s="376"/>
      <c r="M18" s="376"/>
      <c r="N18" s="376"/>
      <c r="O18" s="376"/>
      <c r="P18" s="376"/>
      <c r="Q18" s="376"/>
      <c r="R18" s="376"/>
      <c r="S18" s="376"/>
      <c r="T18" s="376"/>
      <c r="U18" s="377"/>
      <c r="V18" s="377"/>
      <c r="W18" s="377"/>
      <c r="X18" s="377"/>
      <c r="Y18" s="377"/>
      <c r="Z18" s="377"/>
      <c r="AA18" s="377"/>
      <c r="AB18" s="378"/>
      <c r="AC18" s="379"/>
      <c r="AD18" s="379"/>
      <c r="AE18" s="379"/>
      <c r="AF18" s="379"/>
      <c r="AG18" s="380"/>
      <c r="AH18" s="377"/>
      <c r="AI18" s="380"/>
      <c r="AJ18" s="380"/>
      <c r="AK18" s="380"/>
      <c r="AL18" s="380"/>
      <c r="AM18" s="380"/>
      <c r="AN18" s="380"/>
      <c r="AO18" s="380"/>
      <c r="AP18" s="380"/>
      <c r="AQ18" s="380"/>
      <c r="AR18" s="380"/>
      <c r="AS18" s="380">
        <v>27</v>
      </c>
      <c r="AT18" s="380">
        <v>17</v>
      </c>
      <c r="AU18" s="380">
        <v>14</v>
      </c>
      <c r="AV18" s="380">
        <v>12</v>
      </c>
      <c r="AW18" s="380">
        <v>11</v>
      </c>
      <c r="AX18" s="380">
        <v>10</v>
      </c>
      <c r="AY18" s="380">
        <v>9</v>
      </c>
      <c r="AZ18" s="381">
        <v>6</v>
      </c>
      <c r="BA18" s="380">
        <v>3</v>
      </c>
      <c r="BB18" s="381">
        <v>2</v>
      </c>
      <c r="BC18" s="380"/>
      <c r="BD18" s="381"/>
      <c r="BE18" s="380"/>
      <c r="BF18" s="381"/>
      <c r="BG18" s="380"/>
      <c r="BH18" s="381"/>
      <c r="BI18" s="380"/>
      <c r="BJ18" s="381"/>
    </row>
    <row r="19" spans="2:62" s="15" customFormat="1" ht="16.5" thickBot="1" x14ac:dyDescent="0.3">
      <c r="B19" s="192" t="s">
        <v>289</v>
      </c>
      <c r="C19" s="193">
        <f t="shared" ref="C19:AH19" si="4">SUM(C20:C32)</f>
        <v>0</v>
      </c>
      <c r="D19" s="193">
        <f t="shared" si="4"/>
        <v>0</v>
      </c>
      <c r="E19" s="193">
        <f t="shared" si="4"/>
        <v>64</v>
      </c>
      <c r="F19" s="193">
        <f t="shared" si="4"/>
        <v>64</v>
      </c>
      <c r="G19" s="193">
        <f t="shared" si="4"/>
        <v>65</v>
      </c>
      <c r="H19" s="193">
        <f t="shared" si="4"/>
        <v>148</v>
      </c>
      <c r="I19" s="193">
        <f t="shared" si="4"/>
        <v>103</v>
      </c>
      <c r="J19" s="193">
        <f t="shared" si="4"/>
        <v>0</v>
      </c>
      <c r="K19" s="193">
        <f t="shared" si="4"/>
        <v>275</v>
      </c>
      <c r="L19" s="193">
        <f t="shared" si="4"/>
        <v>276</v>
      </c>
      <c r="M19" s="193">
        <f t="shared" si="4"/>
        <v>296</v>
      </c>
      <c r="N19" s="193">
        <f t="shared" si="4"/>
        <v>245</v>
      </c>
      <c r="O19" s="193">
        <f t="shared" si="4"/>
        <v>306</v>
      </c>
      <c r="P19" s="193">
        <f t="shared" si="4"/>
        <v>288</v>
      </c>
      <c r="Q19" s="193">
        <f t="shared" si="4"/>
        <v>319</v>
      </c>
      <c r="R19" s="193">
        <f t="shared" si="4"/>
        <v>282</v>
      </c>
      <c r="S19" s="193">
        <f t="shared" si="4"/>
        <v>188</v>
      </c>
      <c r="T19" s="193">
        <f t="shared" si="4"/>
        <v>178</v>
      </c>
      <c r="U19" s="193">
        <f t="shared" si="4"/>
        <v>134</v>
      </c>
      <c r="V19" s="193">
        <f t="shared" si="4"/>
        <v>125</v>
      </c>
      <c r="W19" s="193">
        <f t="shared" si="4"/>
        <v>149</v>
      </c>
      <c r="X19" s="193">
        <f t="shared" si="4"/>
        <v>114</v>
      </c>
      <c r="Y19" s="193">
        <f t="shared" si="4"/>
        <v>117</v>
      </c>
      <c r="Z19" s="193">
        <f t="shared" si="4"/>
        <v>80</v>
      </c>
      <c r="AA19" s="193">
        <f t="shared" si="4"/>
        <v>46</v>
      </c>
      <c r="AB19" s="193">
        <f t="shared" si="4"/>
        <v>42</v>
      </c>
      <c r="AC19" s="193">
        <f t="shared" si="4"/>
        <v>21</v>
      </c>
      <c r="AD19" s="193">
        <f t="shared" si="4"/>
        <v>12</v>
      </c>
      <c r="AE19" s="193">
        <f t="shared" si="4"/>
        <v>56</v>
      </c>
      <c r="AF19" s="193">
        <f t="shared" si="4"/>
        <v>67</v>
      </c>
      <c r="AG19" s="193">
        <f t="shared" si="4"/>
        <v>105</v>
      </c>
      <c r="AH19" s="193">
        <f t="shared" si="4"/>
        <v>103</v>
      </c>
      <c r="AI19" s="193">
        <f t="shared" ref="AI19:BJ19" si="5">SUM(AI20:AI32)</f>
        <v>95</v>
      </c>
      <c r="AJ19" s="193">
        <f t="shared" si="5"/>
        <v>191</v>
      </c>
      <c r="AK19" s="193">
        <f t="shared" si="5"/>
        <v>328</v>
      </c>
      <c r="AL19" s="193">
        <f t="shared" si="5"/>
        <v>360</v>
      </c>
      <c r="AM19" s="193">
        <f t="shared" si="5"/>
        <v>418</v>
      </c>
      <c r="AN19" s="193">
        <f t="shared" si="5"/>
        <v>429</v>
      </c>
      <c r="AO19" s="193">
        <f t="shared" si="5"/>
        <v>509</v>
      </c>
      <c r="AP19" s="193">
        <f t="shared" si="5"/>
        <v>579</v>
      </c>
      <c r="AQ19" s="193">
        <f t="shared" si="5"/>
        <v>608</v>
      </c>
      <c r="AR19" s="193">
        <f t="shared" si="5"/>
        <v>686</v>
      </c>
      <c r="AS19" s="193">
        <f t="shared" si="5"/>
        <v>641</v>
      </c>
      <c r="AT19" s="193">
        <f t="shared" si="5"/>
        <v>691</v>
      </c>
      <c r="AU19" s="193">
        <f t="shared" si="5"/>
        <v>808</v>
      </c>
      <c r="AV19" s="193">
        <f t="shared" si="5"/>
        <v>806</v>
      </c>
      <c r="AW19" s="193">
        <f t="shared" si="5"/>
        <v>972</v>
      </c>
      <c r="AX19" s="193">
        <f t="shared" si="5"/>
        <v>1048</v>
      </c>
      <c r="AY19" s="193">
        <f t="shared" si="5"/>
        <v>1147</v>
      </c>
      <c r="AZ19" s="193">
        <f t="shared" si="5"/>
        <v>1180</v>
      </c>
      <c r="BA19" s="193">
        <f t="shared" si="5"/>
        <v>1309</v>
      </c>
      <c r="BB19" s="193">
        <f t="shared" si="5"/>
        <v>1307</v>
      </c>
      <c r="BC19" s="193">
        <f t="shared" si="5"/>
        <v>1398</v>
      </c>
      <c r="BD19" s="193">
        <f t="shared" si="5"/>
        <v>1375</v>
      </c>
      <c r="BE19" s="193">
        <f t="shared" si="5"/>
        <v>1400</v>
      </c>
      <c r="BF19" s="193">
        <f t="shared" si="5"/>
        <v>1354</v>
      </c>
      <c r="BG19" s="193">
        <f t="shared" si="5"/>
        <v>1418</v>
      </c>
      <c r="BH19" s="193">
        <f t="shared" si="5"/>
        <v>1464</v>
      </c>
      <c r="BI19" s="193">
        <f t="shared" si="5"/>
        <v>1580</v>
      </c>
      <c r="BJ19" s="193">
        <f t="shared" si="5"/>
        <v>1522</v>
      </c>
    </row>
    <row r="20" spans="2:62" s="15" customFormat="1" ht="15.75" x14ac:dyDescent="0.25">
      <c r="B20" s="363" t="s">
        <v>831</v>
      </c>
      <c r="C20" s="364"/>
      <c r="D20" s="364"/>
      <c r="E20" s="364"/>
      <c r="F20" s="364"/>
      <c r="G20" s="364"/>
      <c r="H20" s="364">
        <v>42</v>
      </c>
      <c r="I20" s="364">
        <v>73</v>
      </c>
      <c r="J20" s="364"/>
      <c r="K20" s="364">
        <v>67</v>
      </c>
      <c r="L20" s="364">
        <v>91</v>
      </c>
      <c r="M20" s="364">
        <v>111</v>
      </c>
      <c r="N20" s="364">
        <v>95</v>
      </c>
      <c r="O20" s="364">
        <v>131</v>
      </c>
      <c r="P20" s="364">
        <v>122</v>
      </c>
      <c r="Q20" s="364">
        <v>112</v>
      </c>
      <c r="R20" s="364">
        <v>109</v>
      </c>
      <c r="S20" s="364">
        <v>84</v>
      </c>
      <c r="T20" s="364">
        <v>79</v>
      </c>
      <c r="U20" s="365">
        <v>58</v>
      </c>
      <c r="V20" s="365">
        <v>55</v>
      </c>
      <c r="W20" s="365">
        <v>77</v>
      </c>
      <c r="X20" s="365">
        <v>42</v>
      </c>
      <c r="Y20" s="365">
        <v>43</v>
      </c>
      <c r="Z20" s="365">
        <v>39</v>
      </c>
      <c r="AA20" s="365">
        <v>22</v>
      </c>
      <c r="AB20" s="366">
        <v>15</v>
      </c>
      <c r="AC20" s="367">
        <v>14</v>
      </c>
      <c r="AD20" s="367">
        <v>12</v>
      </c>
      <c r="AE20" s="367">
        <v>56</v>
      </c>
      <c r="AF20" s="367">
        <v>67</v>
      </c>
      <c r="AG20" s="368">
        <v>105</v>
      </c>
      <c r="AH20" s="365">
        <v>67</v>
      </c>
      <c r="AI20" s="368">
        <v>65</v>
      </c>
      <c r="AJ20" s="368">
        <v>125</v>
      </c>
      <c r="AK20" s="368">
        <v>184</v>
      </c>
      <c r="AL20" s="368">
        <v>193</v>
      </c>
      <c r="AM20" s="368">
        <v>180</v>
      </c>
      <c r="AN20" s="368">
        <v>166</v>
      </c>
      <c r="AO20" s="368">
        <v>204</v>
      </c>
      <c r="AP20" s="368">
        <v>227</v>
      </c>
      <c r="AQ20" s="368">
        <v>221</v>
      </c>
      <c r="AR20" s="368">
        <v>249</v>
      </c>
      <c r="AS20" s="368">
        <v>190</v>
      </c>
      <c r="AT20" s="368">
        <v>173</v>
      </c>
      <c r="AU20" s="368">
        <v>207</v>
      </c>
      <c r="AV20" s="368">
        <v>203</v>
      </c>
      <c r="AW20" s="368">
        <v>204</v>
      </c>
      <c r="AX20" s="368">
        <v>247</v>
      </c>
      <c r="AY20" s="368">
        <v>261</v>
      </c>
      <c r="AZ20" s="369">
        <v>271</v>
      </c>
      <c r="BA20" s="368">
        <v>278</v>
      </c>
      <c r="BB20" s="369">
        <v>296</v>
      </c>
      <c r="BC20" s="368">
        <v>281</v>
      </c>
      <c r="BD20" s="369">
        <v>313</v>
      </c>
      <c r="BE20" s="368">
        <v>300</v>
      </c>
      <c r="BF20" s="369">
        <v>305</v>
      </c>
      <c r="BG20" s="368">
        <v>302</v>
      </c>
      <c r="BH20" s="369">
        <v>335</v>
      </c>
      <c r="BI20" s="368">
        <v>340</v>
      </c>
      <c r="BJ20" s="369">
        <v>330</v>
      </c>
    </row>
    <row r="21" spans="2:62" s="15" customFormat="1" ht="15.75" x14ac:dyDescent="0.25">
      <c r="B21" s="370" t="s">
        <v>799</v>
      </c>
      <c r="C21" s="371"/>
      <c r="D21" s="371"/>
      <c r="E21" s="371"/>
      <c r="F21" s="371"/>
      <c r="G21" s="371"/>
      <c r="H21" s="371"/>
      <c r="I21" s="371"/>
      <c r="J21" s="371"/>
      <c r="K21" s="371">
        <v>46</v>
      </c>
      <c r="L21" s="371">
        <v>39</v>
      </c>
      <c r="M21" s="371">
        <v>35</v>
      </c>
      <c r="N21" s="371">
        <v>28</v>
      </c>
      <c r="O21" s="371">
        <v>21</v>
      </c>
      <c r="P21" s="371">
        <v>30</v>
      </c>
      <c r="Q21" s="371">
        <v>30</v>
      </c>
      <c r="R21" s="371">
        <v>30</v>
      </c>
      <c r="S21" s="371"/>
      <c r="T21" s="371"/>
      <c r="U21" s="282"/>
      <c r="V21" s="282"/>
      <c r="W21" s="282">
        <v>24</v>
      </c>
      <c r="X21" s="282">
        <v>25</v>
      </c>
      <c r="Y21" s="282">
        <v>22</v>
      </c>
      <c r="Z21" s="282">
        <v>1</v>
      </c>
      <c r="AA21" s="282"/>
      <c r="AB21" s="372">
        <v>1</v>
      </c>
      <c r="AC21" s="281"/>
      <c r="AD21" s="281"/>
      <c r="AE21" s="281"/>
      <c r="AF21" s="281"/>
      <c r="AG21" s="373"/>
      <c r="AH21" s="282"/>
      <c r="AI21" s="373"/>
      <c r="AJ21" s="373"/>
      <c r="AK21" s="373"/>
      <c r="AL21" s="373"/>
      <c r="AM21" s="373"/>
      <c r="AN21" s="373"/>
      <c r="AO21" s="373"/>
      <c r="AP21" s="373"/>
      <c r="AQ21" s="373"/>
      <c r="AR21" s="373"/>
      <c r="AS21" s="373"/>
      <c r="AT21" s="373"/>
      <c r="AU21" s="373"/>
      <c r="AV21" s="373"/>
      <c r="AW21" s="373"/>
      <c r="AX21" s="373"/>
      <c r="AY21" s="373"/>
      <c r="AZ21" s="374"/>
      <c r="BA21" s="373"/>
      <c r="BB21" s="374"/>
      <c r="BC21" s="373"/>
      <c r="BD21" s="374"/>
      <c r="BE21" s="373"/>
      <c r="BF21" s="374"/>
      <c r="BG21" s="373"/>
      <c r="BH21" s="374"/>
      <c r="BI21" s="373"/>
      <c r="BJ21" s="374"/>
    </row>
    <row r="22" spans="2:62" s="15" customFormat="1" ht="18.75" customHeight="1" x14ac:dyDescent="0.25">
      <c r="B22" s="370" t="s">
        <v>832</v>
      </c>
      <c r="C22" s="371"/>
      <c r="D22" s="371"/>
      <c r="E22" s="371"/>
      <c r="F22" s="371"/>
      <c r="G22" s="371"/>
      <c r="H22" s="371">
        <v>41</v>
      </c>
      <c r="I22" s="371">
        <v>30</v>
      </c>
      <c r="J22" s="371"/>
      <c r="K22" s="371">
        <v>72</v>
      </c>
      <c r="L22" s="371">
        <v>59</v>
      </c>
      <c r="M22" s="371">
        <v>100</v>
      </c>
      <c r="N22" s="371">
        <v>87</v>
      </c>
      <c r="O22" s="371">
        <v>133</v>
      </c>
      <c r="P22" s="371">
        <v>113</v>
      </c>
      <c r="Q22" s="371">
        <v>113</v>
      </c>
      <c r="R22" s="371">
        <v>104</v>
      </c>
      <c r="S22" s="371">
        <v>76</v>
      </c>
      <c r="T22" s="371">
        <v>72</v>
      </c>
      <c r="U22" s="282">
        <v>53</v>
      </c>
      <c r="V22" s="282">
        <v>47</v>
      </c>
      <c r="W22" s="282"/>
      <c r="X22" s="282">
        <v>4</v>
      </c>
      <c r="Y22" s="282"/>
      <c r="Z22" s="282"/>
      <c r="AA22" s="282"/>
      <c r="AB22" s="372">
        <v>1</v>
      </c>
      <c r="AC22" s="281"/>
      <c r="AD22" s="281"/>
      <c r="AE22" s="281"/>
      <c r="AF22" s="281"/>
      <c r="AG22" s="373"/>
      <c r="AH22" s="282"/>
      <c r="AI22" s="373"/>
      <c r="AJ22" s="373"/>
      <c r="AK22" s="373">
        <v>96</v>
      </c>
      <c r="AL22" s="373">
        <v>117</v>
      </c>
      <c r="AM22" s="373">
        <v>188</v>
      </c>
      <c r="AN22" s="373">
        <v>213</v>
      </c>
      <c r="AO22" s="373">
        <v>228</v>
      </c>
      <c r="AP22" s="373">
        <v>261</v>
      </c>
      <c r="AQ22" s="373">
        <v>287</v>
      </c>
      <c r="AR22" s="373">
        <v>324</v>
      </c>
      <c r="AS22" s="373">
        <v>338</v>
      </c>
      <c r="AT22" s="373">
        <v>334</v>
      </c>
      <c r="AU22" s="373">
        <v>328</v>
      </c>
      <c r="AV22" s="373">
        <v>331</v>
      </c>
      <c r="AW22" s="373">
        <v>404</v>
      </c>
      <c r="AX22" s="373">
        <v>449</v>
      </c>
      <c r="AY22" s="373">
        <v>446</v>
      </c>
      <c r="AZ22" s="374">
        <v>469</v>
      </c>
      <c r="BA22" s="373">
        <v>502</v>
      </c>
      <c r="BB22" s="374">
        <v>523</v>
      </c>
      <c r="BC22" s="373">
        <v>528</v>
      </c>
      <c r="BD22" s="374">
        <v>507</v>
      </c>
      <c r="BE22" s="373">
        <v>486</v>
      </c>
      <c r="BF22" s="374">
        <v>447</v>
      </c>
      <c r="BG22" s="373">
        <v>433</v>
      </c>
      <c r="BH22" s="374">
        <v>414</v>
      </c>
      <c r="BI22" s="373">
        <v>434</v>
      </c>
      <c r="BJ22" s="374">
        <v>392</v>
      </c>
    </row>
    <row r="23" spans="2:62" s="15" customFormat="1" ht="18.75" customHeight="1" x14ac:dyDescent="0.25">
      <c r="B23" s="370" t="s">
        <v>2523</v>
      </c>
      <c r="C23" s="371"/>
      <c r="D23" s="371"/>
      <c r="E23" s="371"/>
      <c r="F23" s="371"/>
      <c r="G23" s="371"/>
      <c r="H23" s="371"/>
      <c r="I23" s="371"/>
      <c r="J23" s="371"/>
      <c r="K23" s="371"/>
      <c r="L23" s="371"/>
      <c r="M23" s="371"/>
      <c r="N23" s="371"/>
      <c r="O23" s="371"/>
      <c r="P23" s="371"/>
      <c r="Q23" s="371"/>
      <c r="R23" s="371"/>
      <c r="S23" s="371"/>
      <c r="T23" s="371"/>
      <c r="U23" s="282"/>
      <c r="V23" s="282"/>
      <c r="W23" s="282"/>
      <c r="X23" s="282"/>
      <c r="Y23" s="282"/>
      <c r="Z23" s="282"/>
      <c r="AA23" s="282"/>
      <c r="AB23" s="372"/>
      <c r="AC23" s="281"/>
      <c r="AD23" s="281"/>
      <c r="AE23" s="281"/>
      <c r="AF23" s="281"/>
      <c r="AG23" s="373"/>
      <c r="AH23" s="282"/>
      <c r="AI23" s="373"/>
      <c r="AJ23" s="373"/>
      <c r="AK23" s="373"/>
      <c r="AL23" s="373"/>
      <c r="AM23" s="373"/>
      <c r="AN23" s="373"/>
      <c r="AO23" s="373"/>
      <c r="AP23" s="373"/>
      <c r="AQ23" s="373"/>
      <c r="AR23" s="373"/>
      <c r="AS23" s="373"/>
      <c r="AT23" s="373"/>
      <c r="AU23" s="373"/>
      <c r="AV23" s="373"/>
      <c r="AW23" s="373"/>
      <c r="AX23" s="373"/>
      <c r="AY23" s="373"/>
      <c r="AZ23" s="374"/>
      <c r="BA23" s="373"/>
      <c r="BB23" s="374"/>
      <c r="BC23" s="373"/>
      <c r="BD23" s="374">
        <v>38</v>
      </c>
      <c r="BE23" s="373">
        <v>63</v>
      </c>
      <c r="BF23" s="374">
        <v>85</v>
      </c>
      <c r="BG23" s="373">
        <v>110</v>
      </c>
      <c r="BH23" s="374">
        <v>131</v>
      </c>
      <c r="BI23" s="373">
        <v>138</v>
      </c>
      <c r="BJ23" s="374">
        <v>121</v>
      </c>
    </row>
    <row r="24" spans="2:62" s="15" customFormat="1" ht="18.75" customHeight="1" x14ac:dyDescent="0.25">
      <c r="B24" s="370" t="s">
        <v>838</v>
      </c>
      <c r="C24" s="371"/>
      <c r="D24" s="371"/>
      <c r="E24" s="371"/>
      <c r="F24" s="371"/>
      <c r="G24" s="371"/>
      <c r="H24" s="371"/>
      <c r="I24" s="371"/>
      <c r="J24" s="371"/>
      <c r="K24" s="371">
        <v>27</v>
      </c>
      <c r="L24" s="371">
        <v>26</v>
      </c>
      <c r="M24" s="371">
        <v>26</v>
      </c>
      <c r="N24" s="371">
        <v>19</v>
      </c>
      <c r="O24" s="371">
        <v>21</v>
      </c>
      <c r="P24" s="371">
        <v>23</v>
      </c>
      <c r="Q24" s="371"/>
      <c r="R24" s="371"/>
      <c r="S24" s="371"/>
      <c r="T24" s="371"/>
      <c r="U24" s="282"/>
      <c r="V24" s="282"/>
      <c r="W24" s="282"/>
      <c r="X24" s="282"/>
      <c r="Y24" s="282"/>
      <c r="Z24" s="282"/>
      <c r="AA24" s="282"/>
      <c r="AB24" s="372"/>
      <c r="AC24" s="281"/>
      <c r="AD24" s="281"/>
      <c r="AE24" s="281"/>
      <c r="AF24" s="281"/>
      <c r="AG24" s="373"/>
      <c r="AH24" s="282"/>
      <c r="AI24" s="373"/>
      <c r="AJ24" s="373"/>
      <c r="AK24" s="373"/>
      <c r="AL24" s="373"/>
      <c r="AM24" s="373"/>
      <c r="AN24" s="373"/>
      <c r="AO24" s="373"/>
      <c r="AP24" s="373"/>
      <c r="AQ24" s="373"/>
      <c r="AR24" s="373"/>
      <c r="AS24" s="373"/>
      <c r="AT24" s="373"/>
      <c r="AU24" s="373"/>
      <c r="AV24" s="373"/>
      <c r="AW24" s="373"/>
      <c r="AX24" s="373"/>
      <c r="AY24" s="373"/>
      <c r="AZ24" s="374"/>
      <c r="BA24" s="373"/>
      <c r="BB24" s="374"/>
      <c r="BC24" s="373"/>
      <c r="BD24" s="374"/>
      <c r="BE24" s="373"/>
      <c r="BF24" s="374"/>
      <c r="BG24" s="373"/>
      <c r="BH24" s="374"/>
      <c r="BI24" s="373"/>
      <c r="BJ24" s="374"/>
    </row>
    <row r="25" spans="2:62" s="15" customFormat="1" ht="18.75" customHeight="1" x14ac:dyDescent="0.25">
      <c r="B25" s="370" t="s">
        <v>806</v>
      </c>
      <c r="C25" s="371"/>
      <c r="D25" s="371"/>
      <c r="E25" s="371"/>
      <c r="F25" s="371"/>
      <c r="G25" s="371"/>
      <c r="H25" s="371"/>
      <c r="I25" s="371"/>
      <c r="J25" s="371"/>
      <c r="K25" s="371"/>
      <c r="L25" s="371"/>
      <c r="M25" s="371"/>
      <c r="N25" s="371"/>
      <c r="O25" s="371"/>
      <c r="P25" s="371"/>
      <c r="Q25" s="371">
        <v>33</v>
      </c>
      <c r="R25" s="371">
        <v>10</v>
      </c>
      <c r="S25" s="371"/>
      <c r="T25" s="371"/>
      <c r="U25" s="282"/>
      <c r="V25" s="282"/>
      <c r="W25" s="282">
        <v>10</v>
      </c>
      <c r="X25" s="282">
        <v>7</v>
      </c>
      <c r="Y25" s="282"/>
      <c r="Z25" s="282"/>
      <c r="AA25" s="282">
        <v>7</v>
      </c>
      <c r="AB25" s="372">
        <v>9</v>
      </c>
      <c r="AC25" s="281">
        <v>2</v>
      </c>
      <c r="AD25" s="281"/>
      <c r="AE25" s="281"/>
      <c r="AF25" s="281"/>
      <c r="AG25" s="373"/>
      <c r="AH25" s="282"/>
      <c r="AI25" s="373"/>
      <c r="AJ25" s="373"/>
      <c r="AK25" s="373"/>
      <c r="AL25" s="373"/>
      <c r="AM25" s="373"/>
      <c r="AN25" s="373"/>
      <c r="AO25" s="373"/>
      <c r="AP25" s="373"/>
      <c r="AQ25" s="373"/>
      <c r="AR25" s="373"/>
      <c r="AS25" s="373"/>
      <c r="AT25" s="373"/>
      <c r="AU25" s="373"/>
      <c r="AV25" s="373"/>
      <c r="AW25" s="373"/>
      <c r="AX25" s="373"/>
      <c r="AY25" s="373"/>
      <c r="AZ25" s="374"/>
      <c r="BA25" s="373"/>
      <c r="BB25" s="374"/>
      <c r="BC25" s="373"/>
      <c r="BD25" s="374"/>
      <c r="BE25" s="373"/>
      <c r="BF25" s="374"/>
      <c r="BG25" s="373"/>
      <c r="BH25" s="374"/>
      <c r="BI25" s="373"/>
      <c r="BJ25" s="374"/>
    </row>
    <row r="26" spans="2:62" s="15" customFormat="1" ht="18.75" customHeight="1" x14ac:dyDescent="0.25">
      <c r="B26" s="370" t="s">
        <v>839</v>
      </c>
      <c r="C26" s="371"/>
      <c r="D26" s="371"/>
      <c r="E26" s="371"/>
      <c r="F26" s="371"/>
      <c r="G26" s="371"/>
      <c r="H26" s="371"/>
      <c r="I26" s="371"/>
      <c r="J26" s="371"/>
      <c r="K26" s="371"/>
      <c r="L26" s="371"/>
      <c r="M26" s="371">
        <v>24</v>
      </c>
      <c r="N26" s="371">
        <v>16</v>
      </c>
      <c r="O26" s="371"/>
      <c r="P26" s="371"/>
      <c r="Q26" s="371">
        <v>31</v>
      </c>
      <c r="R26" s="371">
        <v>29</v>
      </c>
      <c r="S26" s="371">
        <v>28</v>
      </c>
      <c r="T26" s="371">
        <v>27</v>
      </c>
      <c r="U26" s="282">
        <v>23</v>
      </c>
      <c r="V26" s="282">
        <v>23</v>
      </c>
      <c r="W26" s="282">
        <f>SUM(W33:W34)</f>
        <v>38</v>
      </c>
      <c r="X26" s="282">
        <f>SUM(X33:X34)</f>
        <v>36</v>
      </c>
      <c r="Y26" s="282">
        <f>SUM(Y33:Y34)</f>
        <v>52</v>
      </c>
      <c r="Z26" s="282">
        <f>SUM(Z33:Z34)</f>
        <v>40</v>
      </c>
      <c r="AA26" s="282">
        <f>SUM(AA33:AA33)</f>
        <v>17</v>
      </c>
      <c r="AB26" s="372">
        <f>SUM(AB33:AB33)</f>
        <v>16</v>
      </c>
      <c r="AC26" s="281">
        <v>5</v>
      </c>
      <c r="AD26" s="281"/>
      <c r="AE26" s="281"/>
      <c r="AF26" s="281"/>
      <c r="AG26" s="373"/>
      <c r="AH26" s="282"/>
      <c r="AI26" s="373"/>
      <c r="AJ26" s="373"/>
      <c r="AK26" s="373"/>
      <c r="AL26" s="373"/>
      <c r="AM26" s="373"/>
      <c r="AN26" s="373"/>
      <c r="AO26" s="373"/>
      <c r="AP26" s="373"/>
      <c r="AQ26" s="373"/>
      <c r="AR26" s="373"/>
      <c r="AS26" s="373"/>
      <c r="AT26" s="373"/>
      <c r="AU26" s="373"/>
      <c r="AV26" s="373"/>
      <c r="AW26" s="373"/>
      <c r="AX26" s="373"/>
      <c r="AY26" s="373"/>
      <c r="AZ26" s="374"/>
      <c r="BA26" s="373"/>
      <c r="BB26" s="374"/>
      <c r="BC26" s="373"/>
      <c r="BD26" s="374"/>
      <c r="BE26" s="373"/>
      <c r="BF26" s="374"/>
      <c r="BG26" s="373"/>
      <c r="BH26" s="374"/>
      <c r="BI26" s="373"/>
      <c r="BJ26" s="374"/>
    </row>
    <row r="27" spans="2:62" s="15" customFormat="1" ht="31.5" x14ac:dyDescent="0.25">
      <c r="B27" s="370" t="s">
        <v>840</v>
      </c>
      <c r="C27" s="371"/>
      <c r="D27" s="371"/>
      <c r="E27" s="371"/>
      <c r="F27" s="371"/>
      <c r="G27" s="371"/>
      <c r="H27" s="371"/>
      <c r="I27" s="371"/>
      <c r="J27" s="371"/>
      <c r="K27" s="371"/>
      <c r="L27" s="371"/>
      <c r="M27" s="371"/>
      <c r="N27" s="371"/>
      <c r="O27" s="371"/>
      <c r="P27" s="371"/>
      <c r="Q27" s="371"/>
      <c r="R27" s="371"/>
      <c r="S27" s="371"/>
      <c r="T27" s="371"/>
      <c r="U27" s="282"/>
      <c r="V27" s="282"/>
      <c r="W27" s="282"/>
      <c r="X27" s="282"/>
      <c r="Y27" s="282"/>
      <c r="Z27" s="282"/>
      <c r="AA27" s="282"/>
      <c r="AB27" s="372"/>
      <c r="AC27" s="281"/>
      <c r="AD27" s="281"/>
      <c r="AE27" s="281"/>
      <c r="AF27" s="281"/>
      <c r="AG27" s="373"/>
      <c r="AH27" s="282">
        <v>36</v>
      </c>
      <c r="AI27" s="373">
        <v>30</v>
      </c>
      <c r="AJ27" s="373">
        <v>66</v>
      </c>
      <c r="AK27" s="373">
        <v>48</v>
      </c>
      <c r="AL27" s="373">
        <v>50</v>
      </c>
      <c r="AM27" s="373">
        <v>49</v>
      </c>
      <c r="AN27" s="373">
        <v>49</v>
      </c>
      <c r="AO27" s="373">
        <v>47</v>
      </c>
      <c r="AP27" s="373">
        <v>29</v>
      </c>
      <c r="AQ27" s="373">
        <v>25</v>
      </c>
      <c r="AR27" s="373">
        <v>12</v>
      </c>
      <c r="AS27" s="373">
        <v>1</v>
      </c>
      <c r="AT27" s="373">
        <v>2</v>
      </c>
      <c r="AU27" s="373"/>
      <c r="AV27" s="373">
        <v>1</v>
      </c>
      <c r="AW27" s="373">
        <v>3</v>
      </c>
      <c r="AX27" s="373">
        <v>1</v>
      </c>
      <c r="AY27" s="373">
        <v>2</v>
      </c>
      <c r="AZ27" s="374">
        <v>1</v>
      </c>
      <c r="BA27" s="373"/>
      <c r="BB27" s="374"/>
      <c r="BC27" s="373"/>
      <c r="BD27" s="374">
        <v>1</v>
      </c>
      <c r="BE27" s="373"/>
      <c r="BF27" s="374"/>
      <c r="BG27" s="373"/>
      <c r="BH27" s="374">
        <v>44</v>
      </c>
      <c r="BI27" s="373">
        <v>64</v>
      </c>
      <c r="BJ27" s="374">
        <v>99</v>
      </c>
    </row>
    <row r="28" spans="2:62" s="15" customFormat="1" ht="18.75" customHeight="1" x14ac:dyDescent="0.25">
      <c r="B28" s="370" t="s">
        <v>841</v>
      </c>
      <c r="C28" s="371"/>
      <c r="D28" s="371"/>
      <c r="E28" s="371">
        <v>64</v>
      </c>
      <c r="F28" s="371">
        <v>64</v>
      </c>
      <c r="G28" s="371">
        <v>65</v>
      </c>
      <c r="H28" s="371">
        <v>65</v>
      </c>
      <c r="I28" s="371"/>
      <c r="J28" s="371"/>
      <c r="K28" s="371">
        <v>63</v>
      </c>
      <c r="L28" s="371">
        <v>61</v>
      </c>
      <c r="M28" s="371"/>
      <c r="N28" s="371"/>
      <c r="O28" s="371"/>
      <c r="P28" s="371"/>
      <c r="Q28" s="371"/>
      <c r="R28" s="371"/>
      <c r="S28" s="371"/>
      <c r="T28" s="371"/>
      <c r="U28" s="282"/>
      <c r="V28" s="282"/>
      <c r="W28" s="282"/>
      <c r="X28" s="282"/>
      <c r="Y28" s="282"/>
      <c r="Z28" s="282"/>
      <c r="AA28" s="282"/>
      <c r="AB28" s="372"/>
      <c r="AC28" s="281"/>
      <c r="AD28" s="281"/>
      <c r="AE28" s="281"/>
      <c r="AF28" s="281"/>
      <c r="AG28" s="373"/>
      <c r="AH28" s="282"/>
      <c r="AI28" s="373"/>
      <c r="AJ28" s="373"/>
      <c r="AK28" s="373"/>
      <c r="AL28" s="373"/>
      <c r="AM28" s="373"/>
      <c r="AN28" s="373"/>
      <c r="AO28" s="373"/>
      <c r="AP28" s="373"/>
      <c r="AQ28" s="373"/>
      <c r="AR28" s="373"/>
      <c r="AS28" s="373"/>
      <c r="AT28" s="373"/>
      <c r="AU28" s="373"/>
      <c r="AV28" s="373"/>
      <c r="AW28" s="373"/>
      <c r="AX28" s="373"/>
      <c r="AY28" s="373"/>
      <c r="AZ28" s="374"/>
      <c r="BA28" s="373"/>
      <c r="BB28" s="374"/>
      <c r="BC28" s="373"/>
      <c r="BD28" s="374"/>
      <c r="BE28" s="373"/>
      <c r="BF28" s="374"/>
      <c r="BG28" s="373"/>
      <c r="BH28" s="374"/>
      <c r="BI28" s="373"/>
      <c r="BJ28" s="374"/>
    </row>
    <row r="29" spans="2:62" s="15" customFormat="1" ht="18.75" customHeight="1" x14ac:dyDescent="0.25">
      <c r="B29" s="370" t="s">
        <v>842</v>
      </c>
      <c r="C29" s="371"/>
      <c r="D29" s="371"/>
      <c r="E29" s="371"/>
      <c r="F29" s="371"/>
      <c r="G29" s="371"/>
      <c r="H29" s="371"/>
      <c r="I29" s="371"/>
      <c r="J29" s="371"/>
      <c r="K29" s="371"/>
      <c r="L29" s="371"/>
      <c r="M29" s="371"/>
      <c r="N29" s="371"/>
      <c r="O29" s="371"/>
      <c r="P29" s="371"/>
      <c r="Q29" s="371"/>
      <c r="R29" s="371"/>
      <c r="S29" s="371"/>
      <c r="T29" s="371"/>
      <c r="U29" s="282"/>
      <c r="V29" s="282"/>
      <c r="W29" s="282"/>
      <c r="X29" s="282"/>
      <c r="Y29" s="282"/>
      <c r="Z29" s="282"/>
      <c r="AA29" s="282"/>
      <c r="AB29" s="372"/>
      <c r="AC29" s="281"/>
      <c r="AD29" s="281"/>
      <c r="AE29" s="281"/>
      <c r="AF29" s="281"/>
      <c r="AG29" s="373"/>
      <c r="AH29" s="282"/>
      <c r="AI29" s="373"/>
      <c r="AJ29" s="373"/>
      <c r="AK29" s="373"/>
      <c r="AL29" s="373"/>
      <c r="AM29" s="373">
        <v>1</v>
      </c>
      <c r="AN29" s="373">
        <v>1</v>
      </c>
      <c r="AO29" s="373">
        <v>30</v>
      </c>
      <c r="AP29" s="373">
        <v>25</v>
      </c>
      <c r="AQ29" s="373">
        <v>23</v>
      </c>
      <c r="AR29" s="373">
        <v>23</v>
      </c>
      <c r="AS29" s="373">
        <v>23</v>
      </c>
      <c r="AT29" s="373">
        <v>23</v>
      </c>
      <c r="AU29" s="373">
        <v>21</v>
      </c>
      <c r="AV29" s="373">
        <v>21</v>
      </c>
      <c r="AW29" s="373">
        <v>7</v>
      </c>
      <c r="AX29" s="373">
        <v>1</v>
      </c>
      <c r="AY29" s="373"/>
      <c r="AZ29" s="374"/>
      <c r="BA29" s="373">
        <v>1</v>
      </c>
      <c r="BB29" s="374"/>
      <c r="BC29" s="373"/>
      <c r="BD29" s="374"/>
      <c r="BE29" s="373"/>
      <c r="BF29" s="374"/>
      <c r="BG29" s="373"/>
      <c r="BH29" s="374"/>
      <c r="BI29" s="373"/>
      <c r="BJ29" s="374"/>
    </row>
    <row r="30" spans="2:62" s="15" customFormat="1" ht="18.75" customHeight="1" x14ac:dyDescent="0.25">
      <c r="B30" s="370" t="s">
        <v>408</v>
      </c>
      <c r="C30" s="371"/>
      <c r="D30" s="371"/>
      <c r="E30" s="371"/>
      <c r="F30" s="371"/>
      <c r="G30" s="371"/>
      <c r="H30" s="371"/>
      <c r="I30" s="371"/>
      <c r="J30" s="371"/>
      <c r="K30" s="371"/>
      <c r="L30" s="371"/>
      <c r="M30" s="371"/>
      <c r="N30" s="371"/>
      <c r="O30" s="371"/>
      <c r="P30" s="371"/>
      <c r="Q30" s="371"/>
      <c r="R30" s="371"/>
      <c r="S30" s="371"/>
      <c r="T30" s="371"/>
      <c r="U30" s="282"/>
      <c r="V30" s="282"/>
      <c r="W30" s="282"/>
      <c r="X30" s="282"/>
      <c r="Y30" s="282"/>
      <c r="Z30" s="282"/>
      <c r="AA30" s="282"/>
      <c r="AB30" s="372"/>
      <c r="AC30" s="281"/>
      <c r="AD30" s="281"/>
      <c r="AE30" s="281"/>
      <c r="AF30" s="281"/>
      <c r="AG30" s="373"/>
      <c r="AH30" s="282"/>
      <c r="AI30" s="373"/>
      <c r="AJ30" s="373"/>
      <c r="AK30" s="373"/>
      <c r="AL30" s="373"/>
      <c r="AM30" s="373"/>
      <c r="AN30" s="373"/>
      <c r="AO30" s="373"/>
      <c r="AP30" s="373">
        <v>37</v>
      </c>
      <c r="AQ30" s="373">
        <v>52</v>
      </c>
      <c r="AR30" s="373">
        <v>78</v>
      </c>
      <c r="AS30" s="373">
        <v>89</v>
      </c>
      <c r="AT30" s="373">
        <v>101</v>
      </c>
      <c r="AU30" s="373">
        <v>120</v>
      </c>
      <c r="AV30" s="373">
        <v>129</v>
      </c>
      <c r="AW30" s="373">
        <v>150</v>
      </c>
      <c r="AX30" s="373">
        <v>162</v>
      </c>
      <c r="AY30" s="373">
        <v>164</v>
      </c>
      <c r="AZ30" s="374">
        <v>190</v>
      </c>
      <c r="BA30" s="373">
        <v>204</v>
      </c>
      <c r="BB30" s="374">
        <v>189</v>
      </c>
      <c r="BC30" s="373">
        <v>219</v>
      </c>
      <c r="BD30" s="374">
        <v>186</v>
      </c>
      <c r="BE30" s="373">
        <v>178</v>
      </c>
      <c r="BF30" s="374">
        <v>183</v>
      </c>
      <c r="BG30" s="373">
        <v>179</v>
      </c>
      <c r="BH30" s="374">
        <v>187</v>
      </c>
      <c r="BI30" s="373">
        <v>204</v>
      </c>
      <c r="BJ30" s="374">
        <v>179</v>
      </c>
    </row>
    <row r="31" spans="2:62" s="15" customFormat="1" ht="18.75" customHeight="1" x14ac:dyDescent="0.25">
      <c r="B31" s="370" t="s">
        <v>430</v>
      </c>
      <c r="C31" s="371"/>
      <c r="D31" s="371"/>
      <c r="E31" s="371"/>
      <c r="F31" s="371"/>
      <c r="G31" s="371"/>
      <c r="H31" s="371"/>
      <c r="I31" s="371"/>
      <c r="J31" s="371"/>
      <c r="K31" s="371"/>
      <c r="L31" s="371"/>
      <c r="M31" s="371"/>
      <c r="N31" s="371"/>
      <c r="O31" s="371"/>
      <c r="P31" s="371"/>
      <c r="Q31" s="371"/>
      <c r="R31" s="371"/>
      <c r="S31" s="371"/>
      <c r="T31" s="371"/>
      <c r="U31" s="282"/>
      <c r="V31" s="282"/>
      <c r="W31" s="282"/>
      <c r="X31" s="282"/>
      <c r="Y31" s="282"/>
      <c r="Z31" s="282"/>
      <c r="AA31" s="282"/>
      <c r="AB31" s="372"/>
      <c r="AC31" s="281"/>
      <c r="AD31" s="281"/>
      <c r="AE31" s="281"/>
      <c r="AF31" s="281"/>
      <c r="AG31" s="373"/>
      <c r="AH31" s="282"/>
      <c r="AI31" s="373"/>
      <c r="AJ31" s="373"/>
      <c r="AK31" s="373"/>
      <c r="AL31" s="373"/>
      <c r="AM31" s="373"/>
      <c r="AN31" s="373"/>
      <c r="AO31" s="373"/>
      <c r="AP31" s="373"/>
      <c r="AQ31" s="373"/>
      <c r="AR31" s="373"/>
      <c r="AS31" s="373"/>
      <c r="AT31" s="373"/>
      <c r="AU31" s="373">
        <v>28</v>
      </c>
      <c r="AV31" s="373">
        <v>21</v>
      </c>
      <c r="AW31" s="373">
        <v>59</v>
      </c>
      <c r="AX31" s="373">
        <v>52</v>
      </c>
      <c r="AY31" s="373">
        <v>82</v>
      </c>
      <c r="AZ31" s="374">
        <v>68</v>
      </c>
      <c r="BA31" s="373">
        <v>109</v>
      </c>
      <c r="BB31" s="374">
        <v>89</v>
      </c>
      <c r="BC31" s="373">
        <v>110</v>
      </c>
      <c r="BD31" s="374">
        <v>94</v>
      </c>
      <c r="BE31" s="373">
        <v>119</v>
      </c>
      <c r="BF31" s="374">
        <v>97</v>
      </c>
      <c r="BG31" s="373">
        <v>125</v>
      </c>
      <c r="BH31" s="374">
        <v>101</v>
      </c>
      <c r="BI31" s="373">
        <v>111</v>
      </c>
      <c r="BJ31" s="374">
        <v>93</v>
      </c>
    </row>
    <row r="32" spans="2:62" s="15" customFormat="1" ht="18.75" customHeight="1" thickBot="1" x14ac:dyDescent="0.3">
      <c r="B32" s="375" t="s">
        <v>843</v>
      </c>
      <c r="C32" s="376"/>
      <c r="D32" s="376"/>
      <c r="E32" s="376"/>
      <c r="F32" s="376"/>
      <c r="G32" s="376"/>
      <c r="H32" s="376"/>
      <c r="I32" s="376"/>
      <c r="J32" s="376"/>
      <c r="K32" s="376"/>
      <c r="L32" s="376"/>
      <c r="M32" s="376"/>
      <c r="N32" s="376"/>
      <c r="O32" s="376"/>
      <c r="P32" s="376"/>
      <c r="Q32" s="376"/>
      <c r="R32" s="376"/>
      <c r="S32" s="376"/>
      <c r="T32" s="376"/>
      <c r="U32" s="377"/>
      <c r="V32" s="377"/>
      <c r="W32" s="377"/>
      <c r="X32" s="377"/>
      <c r="Y32" s="377"/>
      <c r="Z32" s="377"/>
      <c r="AA32" s="377"/>
      <c r="AB32" s="378"/>
      <c r="AC32" s="379"/>
      <c r="AD32" s="379"/>
      <c r="AE32" s="379"/>
      <c r="AF32" s="379"/>
      <c r="AG32" s="380"/>
      <c r="AH32" s="377"/>
      <c r="AI32" s="380"/>
      <c r="AJ32" s="380"/>
      <c r="AK32" s="380"/>
      <c r="AL32" s="380"/>
      <c r="AM32" s="380"/>
      <c r="AN32" s="380"/>
      <c r="AO32" s="380"/>
      <c r="AP32" s="380"/>
      <c r="AQ32" s="380"/>
      <c r="AR32" s="380"/>
      <c r="AS32" s="380"/>
      <c r="AT32" s="380">
        <v>58</v>
      </c>
      <c r="AU32" s="380">
        <v>104</v>
      </c>
      <c r="AV32" s="380">
        <v>100</v>
      </c>
      <c r="AW32" s="380">
        <v>145</v>
      </c>
      <c r="AX32" s="380">
        <v>136</v>
      </c>
      <c r="AY32" s="380">
        <v>192</v>
      </c>
      <c r="AZ32" s="381">
        <v>181</v>
      </c>
      <c r="BA32" s="380">
        <v>215</v>
      </c>
      <c r="BB32" s="381">
        <v>210</v>
      </c>
      <c r="BC32" s="380">
        <v>260</v>
      </c>
      <c r="BD32" s="381">
        <v>236</v>
      </c>
      <c r="BE32" s="380">
        <v>254</v>
      </c>
      <c r="BF32" s="381">
        <v>237</v>
      </c>
      <c r="BG32" s="380">
        <v>269</v>
      </c>
      <c r="BH32" s="381">
        <v>252</v>
      </c>
      <c r="BI32" s="380">
        <v>289</v>
      </c>
      <c r="BJ32" s="381">
        <v>308</v>
      </c>
    </row>
    <row r="33" spans="2:62" s="15" customFormat="1" ht="18.75" customHeight="1" thickBot="1" x14ac:dyDescent="0.3">
      <c r="B33" s="192" t="s">
        <v>290</v>
      </c>
      <c r="C33" s="193">
        <f t="shared" ref="C33:AV33" si="6">SUM(C34:C41)</f>
        <v>0</v>
      </c>
      <c r="D33" s="193">
        <f t="shared" si="6"/>
        <v>0</v>
      </c>
      <c r="E33" s="193">
        <f t="shared" si="6"/>
        <v>53</v>
      </c>
      <c r="F33" s="193">
        <f t="shared" si="6"/>
        <v>53</v>
      </c>
      <c r="G33" s="193">
        <f t="shared" si="6"/>
        <v>129</v>
      </c>
      <c r="H33" s="193">
        <f t="shared" si="6"/>
        <v>148</v>
      </c>
      <c r="I33" s="193">
        <f t="shared" si="6"/>
        <v>0</v>
      </c>
      <c r="J33" s="193">
        <f t="shared" si="6"/>
        <v>0</v>
      </c>
      <c r="K33" s="193">
        <f t="shared" si="6"/>
        <v>165</v>
      </c>
      <c r="L33" s="193">
        <f t="shared" si="6"/>
        <v>152</v>
      </c>
      <c r="M33" s="193">
        <f t="shared" si="6"/>
        <v>129</v>
      </c>
      <c r="N33" s="193">
        <f t="shared" si="6"/>
        <v>132</v>
      </c>
      <c r="O33" s="193">
        <f t="shared" si="6"/>
        <v>139</v>
      </c>
      <c r="P33" s="193">
        <f t="shared" si="6"/>
        <v>146</v>
      </c>
      <c r="Q33" s="193">
        <f t="shared" si="6"/>
        <v>136</v>
      </c>
      <c r="R33" s="193">
        <f t="shared" si="6"/>
        <v>128</v>
      </c>
      <c r="S33" s="193">
        <f t="shared" si="6"/>
        <v>77</v>
      </c>
      <c r="T33" s="193">
        <f t="shared" si="6"/>
        <v>70</v>
      </c>
      <c r="U33" s="193">
        <f t="shared" si="6"/>
        <v>40</v>
      </c>
      <c r="V33" s="193">
        <f t="shared" si="6"/>
        <v>21</v>
      </c>
      <c r="W33" s="193">
        <f t="shared" si="6"/>
        <v>20</v>
      </c>
      <c r="X33" s="193">
        <f t="shared" si="6"/>
        <v>18</v>
      </c>
      <c r="Y33" s="193">
        <f t="shared" si="6"/>
        <v>28</v>
      </c>
      <c r="Z33" s="193">
        <f t="shared" si="6"/>
        <v>23</v>
      </c>
      <c r="AA33" s="193">
        <f t="shared" si="6"/>
        <v>17</v>
      </c>
      <c r="AB33" s="193">
        <f t="shared" si="6"/>
        <v>16</v>
      </c>
      <c r="AC33" s="193">
        <f t="shared" si="6"/>
        <v>16</v>
      </c>
      <c r="AD33" s="193">
        <f t="shared" si="6"/>
        <v>15</v>
      </c>
      <c r="AE33" s="193">
        <f t="shared" si="6"/>
        <v>15</v>
      </c>
      <c r="AF33" s="193">
        <f t="shared" si="6"/>
        <v>14</v>
      </c>
      <c r="AG33" s="193">
        <f t="shared" si="6"/>
        <v>15</v>
      </c>
      <c r="AH33" s="193">
        <f t="shared" si="6"/>
        <v>0</v>
      </c>
      <c r="AI33" s="193">
        <f t="shared" si="6"/>
        <v>0</v>
      </c>
      <c r="AJ33" s="193">
        <f t="shared" si="6"/>
        <v>90</v>
      </c>
      <c r="AK33" s="193">
        <f t="shared" si="6"/>
        <v>248</v>
      </c>
      <c r="AL33" s="193">
        <f t="shared" si="6"/>
        <v>250</v>
      </c>
      <c r="AM33" s="193">
        <f t="shared" si="6"/>
        <v>301</v>
      </c>
      <c r="AN33" s="193">
        <f t="shared" si="6"/>
        <v>327</v>
      </c>
      <c r="AO33" s="193">
        <f t="shared" si="6"/>
        <v>380</v>
      </c>
      <c r="AP33" s="193">
        <f t="shared" si="6"/>
        <v>392</v>
      </c>
      <c r="AQ33" s="193">
        <f t="shared" si="6"/>
        <v>434</v>
      </c>
      <c r="AR33" s="193">
        <f t="shared" si="6"/>
        <v>442</v>
      </c>
      <c r="AS33" s="193">
        <f t="shared" si="6"/>
        <v>430</v>
      </c>
      <c r="AT33" s="193">
        <f t="shared" si="6"/>
        <v>423</v>
      </c>
      <c r="AU33" s="193">
        <f t="shared" si="6"/>
        <v>387</v>
      </c>
      <c r="AV33" s="193">
        <f t="shared" si="6"/>
        <v>327</v>
      </c>
      <c r="AW33" s="193">
        <f t="shared" ref="AW33:BD33" si="7">SUM(AW34:AW41)</f>
        <v>427</v>
      </c>
      <c r="AX33" s="193">
        <f t="shared" si="7"/>
        <v>422</v>
      </c>
      <c r="AY33" s="193">
        <f t="shared" si="7"/>
        <v>528</v>
      </c>
      <c r="AZ33" s="193">
        <f t="shared" si="7"/>
        <v>518</v>
      </c>
      <c r="BA33" s="193">
        <f t="shared" si="7"/>
        <v>629</v>
      </c>
      <c r="BB33" s="193">
        <f t="shared" si="7"/>
        <v>597</v>
      </c>
      <c r="BC33" s="193">
        <f t="shared" si="7"/>
        <v>689</v>
      </c>
      <c r="BD33" s="193">
        <f t="shared" si="7"/>
        <v>674</v>
      </c>
      <c r="BE33" s="193">
        <f>SUM(BE34:BE41)</f>
        <v>707</v>
      </c>
      <c r="BF33" s="193">
        <f>SUM(BF34:BF41)</f>
        <v>680</v>
      </c>
      <c r="BG33" s="193">
        <f t="shared" ref="BG33:BH33" si="8">SUM(BG34:BG41)</f>
        <v>737</v>
      </c>
      <c r="BH33" s="193">
        <f t="shared" si="8"/>
        <v>791</v>
      </c>
      <c r="BI33" s="193">
        <f>SUM(BI34:BI41)</f>
        <v>826</v>
      </c>
      <c r="BJ33" s="193">
        <f>SUM(BJ34:BJ41)</f>
        <v>829</v>
      </c>
    </row>
    <row r="34" spans="2:62" s="15" customFormat="1" ht="18.75" customHeight="1" x14ac:dyDescent="0.25">
      <c r="B34" s="363" t="s">
        <v>831</v>
      </c>
      <c r="C34" s="364"/>
      <c r="D34" s="364"/>
      <c r="E34" s="364"/>
      <c r="F34" s="364"/>
      <c r="G34" s="364">
        <v>40</v>
      </c>
      <c r="H34" s="364">
        <v>63</v>
      </c>
      <c r="I34" s="364"/>
      <c r="J34" s="364"/>
      <c r="K34" s="364">
        <v>54</v>
      </c>
      <c r="L34" s="364">
        <v>45</v>
      </c>
      <c r="M34" s="364">
        <v>45</v>
      </c>
      <c r="N34" s="364">
        <v>35</v>
      </c>
      <c r="O34" s="364">
        <v>25</v>
      </c>
      <c r="P34" s="364">
        <v>35</v>
      </c>
      <c r="Q34" s="364">
        <v>34</v>
      </c>
      <c r="R34" s="364">
        <v>28</v>
      </c>
      <c r="S34" s="364">
        <v>16</v>
      </c>
      <c r="T34" s="364">
        <v>15</v>
      </c>
      <c r="U34" s="365"/>
      <c r="V34" s="365"/>
      <c r="W34" s="365">
        <v>18</v>
      </c>
      <c r="X34" s="365">
        <v>18</v>
      </c>
      <c r="Y34" s="365">
        <v>24</v>
      </c>
      <c r="Z34" s="365">
        <v>17</v>
      </c>
      <c r="AA34" s="365">
        <v>17</v>
      </c>
      <c r="AB34" s="366">
        <v>16</v>
      </c>
      <c r="AC34" s="367">
        <v>16</v>
      </c>
      <c r="AD34" s="367">
        <v>15</v>
      </c>
      <c r="AE34" s="367">
        <v>15</v>
      </c>
      <c r="AF34" s="367">
        <v>14</v>
      </c>
      <c r="AG34" s="368">
        <v>15</v>
      </c>
      <c r="AH34" s="365"/>
      <c r="AI34" s="368"/>
      <c r="AJ34" s="368">
        <v>90</v>
      </c>
      <c r="AK34" s="368">
        <v>117</v>
      </c>
      <c r="AL34" s="368">
        <v>96</v>
      </c>
      <c r="AM34" s="368">
        <v>87</v>
      </c>
      <c r="AN34" s="368">
        <v>110</v>
      </c>
      <c r="AO34" s="368">
        <v>94</v>
      </c>
      <c r="AP34" s="368">
        <v>90</v>
      </c>
      <c r="AQ34" s="368">
        <v>86</v>
      </c>
      <c r="AR34" s="368">
        <v>84</v>
      </c>
      <c r="AS34" s="368">
        <v>83</v>
      </c>
      <c r="AT34" s="368">
        <v>79</v>
      </c>
      <c r="AU34" s="368">
        <v>73</v>
      </c>
      <c r="AV34" s="368">
        <v>24</v>
      </c>
      <c r="AW34" s="368">
        <v>20</v>
      </c>
      <c r="AX34" s="368">
        <v>55</v>
      </c>
      <c r="AY34" s="368">
        <v>77</v>
      </c>
      <c r="AZ34" s="369">
        <v>108</v>
      </c>
      <c r="BA34" s="368">
        <v>143</v>
      </c>
      <c r="BB34" s="369">
        <v>164</v>
      </c>
      <c r="BC34" s="368">
        <v>173</v>
      </c>
      <c r="BD34" s="369">
        <v>185</v>
      </c>
      <c r="BE34" s="368">
        <v>162</v>
      </c>
      <c r="BF34" s="369">
        <v>192</v>
      </c>
      <c r="BG34" s="368">
        <v>206</v>
      </c>
      <c r="BH34" s="369">
        <v>231</v>
      </c>
      <c r="BI34" s="368">
        <v>245</v>
      </c>
      <c r="BJ34" s="369">
        <v>249</v>
      </c>
    </row>
    <row r="35" spans="2:62" s="15" customFormat="1" ht="18.75" customHeight="1" x14ac:dyDescent="0.25">
      <c r="B35" s="370" t="s">
        <v>832</v>
      </c>
      <c r="C35" s="371"/>
      <c r="D35" s="371"/>
      <c r="E35" s="371"/>
      <c r="F35" s="371"/>
      <c r="G35" s="371">
        <v>36</v>
      </c>
      <c r="H35" s="371">
        <v>32</v>
      </c>
      <c r="I35" s="371"/>
      <c r="J35" s="371"/>
      <c r="K35" s="371">
        <v>60</v>
      </c>
      <c r="L35" s="371">
        <v>56</v>
      </c>
      <c r="M35" s="371">
        <v>49</v>
      </c>
      <c r="N35" s="371">
        <v>44</v>
      </c>
      <c r="O35" s="371">
        <v>79</v>
      </c>
      <c r="P35" s="371">
        <v>78</v>
      </c>
      <c r="Q35" s="371">
        <v>70</v>
      </c>
      <c r="R35" s="371">
        <v>67</v>
      </c>
      <c r="S35" s="371">
        <v>46</v>
      </c>
      <c r="T35" s="371">
        <v>39</v>
      </c>
      <c r="U35" s="282">
        <v>24</v>
      </c>
      <c r="V35" s="282">
        <v>21</v>
      </c>
      <c r="W35" s="282">
        <f>SUM(W36:W42)</f>
        <v>2</v>
      </c>
      <c r="X35" s="282">
        <f>SUM(X36:X42)</f>
        <v>0</v>
      </c>
      <c r="Y35" s="282">
        <f>SUM(Y36:Y42)</f>
        <v>4</v>
      </c>
      <c r="Z35" s="282">
        <f>SUM(Z36:Z42)</f>
        <v>6</v>
      </c>
      <c r="AA35" s="282"/>
      <c r="AB35" s="372"/>
      <c r="AC35" s="281"/>
      <c r="AD35" s="281"/>
      <c r="AE35" s="281"/>
      <c r="AF35" s="281"/>
      <c r="AG35" s="373"/>
      <c r="AH35" s="282"/>
      <c r="AI35" s="373"/>
      <c r="AJ35" s="373">
        <f>SUM(AJ36:AJ42)</f>
        <v>0</v>
      </c>
      <c r="AK35" s="373">
        <v>95</v>
      </c>
      <c r="AL35" s="373">
        <v>123</v>
      </c>
      <c r="AM35" s="373">
        <v>144</v>
      </c>
      <c r="AN35" s="373">
        <v>154</v>
      </c>
      <c r="AO35" s="373">
        <v>189</v>
      </c>
      <c r="AP35" s="373">
        <v>215</v>
      </c>
      <c r="AQ35" s="373">
        <v>231</v>
      </c>
      <c r="AR35" s="373">
        <v>236</v>
      </c>
      <c r="AS35" s="373">
        <v>216</v>
      </c>
      <c r="AT35" s="373">
        <v>183</v>
      </c>
      <c r="AU35" s="373">
        <v>180</v>
      </c>
      <c r="AV35" s="373">
        <v>183</v>
      </c>
      <c r="AW35" s="373">
        <v>213</v>
      </c>
      <c r="AX35" s="373">
        <v>180</v>
      </c>
      <c r="AY35" s="373">
        <v>202</v>
      </c>
      <c r="AZ35" s="374">
        <v>193</v>
      </c>
      <c r="BA35" s="373">
        <v>192</v>
      </c>
      <c r="BB35" s="374">
        <v>172</v>
      </c>
      <c r="BC35" s="373">
        <v>182</v>
      </c>
      <c r="BD35" s="374">
        <v>172</v>
      </c>
      <c r="BE35" s="373">
        <v>175</v>
      </c>
      <c r="BF35" s="374">
        <v>154</v>
      </c>
      <c r="BG35" s="373">
        <v>183</v>
      </c>
      <c r="BH35" s="374">
        <v>178</v>
      </c>
      <c r="BI35" s="373">
        <v>205</v>
      </c>
      <c r="BJ35" s="374">
        <v>205</v>
      </c>
    </row>
    <row r="36" spans="2:62" s="15" customFormat="1" ht="18.75" customHeight="1" x14ac:dyDescent="0.25">
      <c r="B36" s="370" t="s">
        <v>836</v>
      </c>
      <c r="C36" s="371"/>
      <c r="D36" s="371"/>
      <c r="E36" s="371">
        <v>53</v>
      </c>
      <c r="F36" s="371">
        <v>53</v>
      </c>
      <c r="G36" s="371">
        <v>53</v>
      </c>
      <c r="H36" s="371">
        <v>53</v>
      </c>
      <c r="I36" s="371"/>
      <c r="J36" s="371"/>
      <c r="K36" s="371">
        <v>51</v>
      </c>
      <c r="L36" s="371">
        <v>51</v>
      </c>
      <c r="M36" s="371">
        <v>0</v>
      </c>
      <c r="N36" s="371">
        <v>20</v>
      </c>
      <c r="O36" s="371"/>
      <c r="P36" s="371"/>
      <c r="Q36" s="371">
        <v>13</v>
      </c>
      <c r="R36" s="371">
        <v>14</v>
      </c>
      <c r="S36" s="371">
        <v>15</v>
      </c>
      <c r="T36" s="371">
        <v>16</v>
      </c>
      <c r="U36" s="282">
        <v>16</v>
      </c>
      <c r="V36" s="282"/>
      <c r="W36" s="282"/>
      <c r="X36" s="282"/>
      <c r="Y36" s="282"/>
      <c r="Z36" s="282"/>
      <c r="AA36" s="282"/>
      <c r="AB36" s="372"/>
      <c r="AC36" s="281"/>
      <c r="AD36" s="281"/>
      <c r="AE36" s="281"/>
      <c r="AF36" s="281"/>
      <c r="AG36" s="373"/>
      <c r="AH36" s="282"/>
      <c r="AI36" s="373"/>
      <c r="AJ36" s="373"/>
      <c r="AK36" s="373"/>
      <c r="AL36" s="373"/>
      <c r="AM36" s="373"/>
      <c r="AN36" s="373"/>
      <c r="AO36" s="373"/>
      <c r="AP36" s="373"/>
      <c r="AQ36" s="373"/>
      <c r="AR36" s="373"/>
      <c r="AS36" s="373"/>
      <c r="AT36" s="373"/>
      <c r="AU36" s="373"/>
      <c r="AV36" s="373"/>
      <c r="AW36" s="373"/>
      <c r="AX36" s="373"/>
      <c r="AY36" s="373"/>
      <c r="AZ36" s="374"/>
      <c r="BA36" s="373"/>
      <c r="BB36" s="374"/>
      <c r="BC36" s="373"/>
      <c r="BD36" s="374"/>
      <c r="BE36" s="373"/>
      <c r="BF36" s="374"/>
      <c r="BG36" s="373"/>
      <c r="BH36" s="374"/>
      <c r="BI36" s="373"/>
      <c r="BJ36" s="374"/>
    </row>
    <row r="37" spans="2:62" s="15" customFormat="1" ht="18.75" customHeight="1" x14ac:dyDescent="0.25">
      <c r="B37" s="370" t="s">
        <v>835</v>
      </c>
      <c r="C37" s="371"/>
      <c r="D37" s="371"/>
      <c r="E37" s="371"/>
      <c r="F37" s="371"/>
      <c r="G37" s="371"/>
      <c r="H37" s="371"/>
      <c r="I37" s="371"/>
      <c r="J37" s="371"/>
      <c r="K37" s="371"/>
      <c r="L37" s="371"/>
      <c r="M37" s="371"/>
      <c r="N37" s="371"/>
      <c r="O37" s="371"/>
      <c r="P37" s="371"/>
      <c r="Q37" s="371"/>
      <c r="R37" s="371"/>
      <c r="S37" s="371"/>
      <c r="T37" s="371"/>
      <c r="U37" s="282"/>
      <c r="V37" s="282"/>
      <c r="W37" s="282"/>
      <c r="X37" s="282"/>
      <c r="Y37" s="282"/>
      <c r="Z37" s="282"/>
      <c r="AA37" s="282"/>
      <c r="AB37" s="372"/>
      <c r="AC37" s="281"/>
      <c r="AD37" s="281"/>
      <c r="AE37" s="281"/>
      <c r="AF37" s="281"/>
      <c r="AG37" s="373"/>
      <c r="AH37" s="282"/>
      <c r="AI37" s="373"/>
      <c r="AJ37" s="373"/>
      <c r="AK37" s="373">
        <v>36</v>
      </c>
      <c r="AL37" s="373">
        <v>31</v>
      </c>
      <c r="AM37" s="373">
        <v>70</v>
      </c>
      <c r="AN37" s="373">
        <v>63</v>
      </c>
      <c r="AO37" s="373">
        <v>97</v>
      </c>
      <c r="AP37" s="373">
        <v>87</v>
      </c>
      <c r="AQ37" s="373">
        <v>76</v>
      </c>
      <c r="AR37" s="373">
        <v>71</v>
      </c>
      <c r="AS37" s="373">
        <v>47</v>
      </c>
      <c r="AT37" s="373">
        <v>44</v>
      </c>
      <c r="AU37" s="373">
        <v>33</v>
      </c>
      <c r="AV37" s="373">
        <v>23</v>
      </c>
      <c r="AW37" s="373">
        <v>6</v>
      </c>
      <c r="AX37" s="373">
        <v>3</v>
      </c>
      <c r="AY37" s="373">
        <v>2</v>
      </c>
      <c r="AZ37" s="374">
        <v>1</v>
      </c>
      <c r="BA37" s="373"/>
      <c r="BB37" s="374"/>
      <c r="BC37" s="373"/>
      <c r="BD37" s="374"/>
      <c r="BE37" s="373"/>
      <c r="BF37" s="374"/>
      <c r="BG37" s="373"/>
      <c r="BH37" s="374"/>
      <c r="BI37" s="373"/>
      <c r="BJ37" s="374"/>
    </row>
    <row r="38" spans="2:62" s="15" customFormat="1" ht="18.75" customHeight="1" x14ac:dyDescent="0.25">
      <c r="B38" s="1806" t="s">
        <v>4360</v>
      </c>
      <c r="C38" s="371"/>
      <c r="D38" s="371"/>
      <c r="E38" s="371"/>
      <c r="F38" s="371"/>
      <c r="G38" s="371"/>
      <c r="H38" s="371"/>
      <c r="I38" s="371"/>
      <c r="J38" s="371"/>
      <c r="K38" s="371"/>
      <c r="L38" s="371"/>
      <c r="M38" s="371"/>
      <c r="N38" s="371"/>
      <c r="O38" s="371"/>
      <c r="P38" s="371"/>
      <c r="Q38" s="371"/>
      <c r="R38" s="371"/>
      <c r="S38" s="371"/>
      <c r="T38" s="371"/>
      <c r="U38" s="1350"/>
      <c r="V38" s="1350"/>
      <c r="W38" s="1350"/>
      <c r="X38" s="1350"/>
      <c r="Y38" s="1350"/>
      <c r="Z38" s="1350"/>
      <c r="AA38" s="1350"/>
      <c r="AB38" s="372"/>
      <c r="AC38" s="1349"/>
      <c r="AD38" s="1349"/>
      <c r="AE38" s="1349"/>
      <c r="AF38" s="1349"/>
      <c r="AG38" s="373"/>
      <c r="AH38" s="1350"/>
      <c r="AI38" s="373"/>
      <c r="AJ38" s="373"/>
      <c r="AK38" s="373"/>
      <c r="AL38" s="373"/>
      <c r="AM38" s="373"/>
      <c r="AN38" s="373"/>
      <c r="AO38" s="373"/>
      <c r="AP38" s="373"/>
      <c r="AQ38" s="373"/>
      <c r="AR38" s="373"/>
      <c r="AS38" s="373"/>
      <c r="AT38" s="373"/>
      <c r="AU38" s="373"/>
      <c r="AV38" s="373"/>
      <c r="AW38" s="373"/>
      <c r="AX38" s="373"/>
      <c r="AY38" s="373"/>
      <c r="AZ38" s="374"/>
      <c r="BA38" s="373"/>
      <c r="BB38" s="374"/>
      <c r="BC38" s="373"/>
      <c r="BD38" s="374"/>
      <c r="BE38" s="373"/>
      <c r="BF38" s="374"/>
      <c r="BG38" s="373"/>
      <c r="BH38" s="374"/>
      <c r="BI38" s="373"/>
      <c r="BJ38" s="374"/>
    </row>
    <row r="39" spans="2:62" s="15" customFormat="1" ht="18.75" customHeight="1" x14ac:dyDescent="0.25">
      <c r="B39" s="370" t="s">
        <v>806</v>
      </c>
      <c r="C39" s="371"/>
      <c r="D39" s="371"/>
      <c r="E39" s="371"/>
      <c r="F39" s="371"/>
      <c r="G39" s="371"/>
      <c r="H39" s="371"/>
      <c r="I39" s="371"/>
      <c r="J39" s="371"/>
      <c r="K39" s="371"/>
      <c r="L39" s="371"/>
      <c r="M39" s="371">
        <v>35</v>
      </c>
      <c r="N39" s="371">
        <v>33</v>
      </c>
      <c r="O39" s="371">
        <v>35</v>
      </c>
      <c r="P39" s="371">
        <v>33</v>
      </c>
      <c r="Q39" s="371">
        <v>19</v>
      </c>
      <c r="R39" s="371">
        <v>19</v>
      </c>
      <c r="S39" s="371"/>
      <c r="T39" s="371"/>
      <c r="U39" s="282"/>
      <c r="V39" s="282"/>
      <c r="W39" s="282"/>
      <c r="X39" s="282"/>
      <c r="Y39" s="282"/>
      <c r="Z39" s="282"/>
      <c r="AA39" s="282"/>
      <c r="AB39" s="372"/>
      <c r="AC39" s="281"/>
      <c r="AD39" s="281"/>
      <c r="AE39" s="281"/>
      <c r="AF39" s="281"/>
      <c r="AG39" s="373"/>
      <c r="AH39" s="282"/>
      <c r="AI39" s="373"/>
      <c r="AJ39" s="373"/>
      <c r="AK39" s="373"/>
      <c r="AL39" s="373"/>
      <c r="AM39" s="373"/>
      <c r="AN39" s="373"/>
      <c r="AO39" s="373"/>
      <c r="AP39" s="373"/>
      <c r="AQ39" s="373"/>
      <c r="AR39" s="373"/>
      <c r="AS39" s="373"/>
      <c r="AT39" s="373"/>
      <c r="AU39" s="373"/>
      <c r="AV39" s="373"/>
      <c r="AW39" s="373"/>
      <c r="AX39" s="373"/>
      <c r="AY39" s="373"/>
      <c r="AZ39" s="374"/>
      <c r="BA39" s="373"/>
      <c r="BB39" s="374"/>
      <c r="BC39" s="373"/>
      <c r="BD39" s="374"/>
      <c r="BE39" s="373"/>
      <c r="BF39" s="374"/>
      <c r="BG39" s="373"/>
      <c r="BH39" s="374">
        <v>44</v>
      </c>
      <c r="BI39" s="373">
        <v>39</v>
      </c>
      <c r="BJ39" s="374">
        <v>78</v>
      </c>
    </row>
    <row r="40" spans="2:62" s="15" customFormat="1" ht="18.75" customHeight="1" x14ac:dyDescent="0.25">
      <c r="B40" s="370" t="s">
        <v>408</v>
      </c>
      <c r="C40" s="371"/>
      <c r="D40" s="371"/>
      <c r="E40" s="371"/>
      <c r="F40" s="371"/>
      <c r="G40" s="371"/>
      <c r="H40" s="371"/>
      <c r="I40" s="371"/>
      <c r="J40" s="371"/>
      <c r="K40" s="371"/>
      <c r="L40" s="371"/>
      <c r="M40" s="371"/>
      <c r="N40" s="371"/>
      <c r="O40" s="371"/>
      <c r="P40" s="371"/>
      <c r="Q40" s="371"/>
      <c r="R40" s="371"/>
      <c r="S40" s="371"/>
      <c r="T40" s="371"/>
      <c r="U40" s="282"/>
      <c r="V40" s="282"/>
      <c r="W40" s="282"/>
      <c r="X40" s="282"/>
      <c r="Y40" s="282"/>
      <c r="Z40" s="282"/>
      <c r="AA40" s="282"/>
      <c r="AB40" s="372"/>
      <c r="AC40" s="281"/>
      <c r="AD40" s="281"/>
      <c r="AE40" s="281"/>
      <c r="AF40" s="281"/>
      <c r="AG40" s="373"/>
      <c r="AH40" s="282"/>
      <c r="AI40" s="373"/>
      <c r="AJ40" s="373"/>
      <c r="AK40" s="373"/>
      <c r="AL40" s="373"/>
      <c r="AM40" s="373"/>
      <c r="AN40" s="373"/>
      <c r="AO40" s="373"/>
      <c r="AP40" s="373"/>
      <c r="AQ40" s="373">
        <v>41</v>
      </c>
      <c r="AR40" s="373">
        <v>51</v>
      </c>
      <c r="AS40" s="373">
        <v>84</v>
      </c>
      <c r="AT40" s="373">
        <v>117</v>
      </c>
      <c r="AU40" s="373">
        <v>101</v>
      </c>
      <c r="AV40" s="373">
        <v>97</v>
      </c>
      <c r="AW40" s="373">
        <v>141</v>
      </c>
      <c r="AX40" s="373">
        <v>143</v>
      </c>
      <c r="AY40" s="373">
        <v>159</v>
      </c>
      <c r="AZ40" s="374">
        <v>132</v>
      </c>
      <c r="BA40" s="373">
        <v>169</v>
      </c>
      <c r="BB40" s="374">
        <v>141</v>
      </c>
      <c r="BC40" s="373">
        <v>170</v>
      </c>
      <c r="BD40" s="374">
        <v>158</v>
      </c>
      <c r="BE40" s="373">
        <v>181</v>
      </c>
      <c r="BF40" s="374">
        <v>144</v>
      </c>
      <c r="BG40" s="373">
        <v>174</v>
      </c>
      <c r="BH40" s="374">
        <v>165</v>
      </c>
      <c r="BI40" s="373">
        <v>196</v>
      </c>
      <c r="BJ40" s="374">
        <v>179</v>
      </c>
    </row>
    <row r="41" spans="2:62" s="15" customFormat="1" ht="18.75" customHeight="1" thickBot="1" x14ac:dyDescent="0.3">
      <c r="B41" s="375" t="s">
        <v>404</v>
      </c>
      <c r="C41" s="376"/>
      <c r="D41" s="376"/>
      <c r="E41" s="376"/>
      <c r="F41" s="376"/>
      <c r="G41" s="376"/>
      <c r="H41" s="376"/>
      <c r="I41" s="376"/>
      <c r="J41" s="376"/>
      <c r="K41" s="376"/>
      <c r="L41" s="376"/>
      <c r="M41" s="376"/>
      <c r="N41" s="376"/>
      <c r="O41" s="376"/>
      <c r="P41" s="376"/>
      <c r="Q41" s="376"/>
      <c r="R41" s="376"/>
      <c r="S41" s="376"/>
      <c r="T41" s="376"/>
      <c r="U41" s="377"/>
      <c r="V41" s="377"/>
      <c r="W41" s="377"/>
      <c r="X41" s="377"/>
      <c r="Y41" s="377"/>
      <c r="Z41" s="377"/>
      <c r="AA41" s="377"/>
      <c r="AB41" s="378"/>
      <c r="AC41" s="379"/>
      <c r="AD41" s="379"/>
      <c r="AE41" s="379"/>
      <c r="AF41" s="379"/>
      <c r="AG41" s="380"/>
      <c r="AH41" s="377"/>
      <c r="AI41" s="380"/>
      <c r="AJ41" s="380"/>
      <c r="AK41" s="380"/>
      <c r="AL41" s="380"/>
      <c r="AM41" s="380"/>
      <c r="AN41" s="380"/>
      <c r="AO41" s="380"/>
      <c r="AP41" s="380"/>
      <c r="AQ41" s="380"/>
      <c r="AR41" s="380"/>
      <c r="AS41" s="380"/>
      <c r="AT41" s="380"/>
      <c r="AU41" s="380"/>
      <c r="AV41" s="380"/>
      <c r="AW41" s="380">
        <v>47</v>
      </c>
      <c r="AX41" s="380">
        <v>41</v>
      </c>
      <c r="AY41" s="380">
        <v>88</v>
      </c>
      <c r="AZ41" s="381">
        <v>84</v>
      </c>
      <c r="BA41" s="380">
        <v>125</v>
      </c>
      <c r="BB41" s="381">
        <v>120</v>
      </c>
      <c r="BC41" s="380">
        <v>164</v>
      </c>
      <c r="BD41" s="381">
        <v>159</v>
      </c>
      <c r="BE41" s="380">
        <v>189</v>
      </c>
      <c r="BF41" s="381">
        <v>190</v>
      </c>
      <c r="BG41" s="380">
        <v>174</v>
      </c>
      <c r="BH41" s="381">
        <v>173</v>
      </c>
      <c r="BI41" s="380">
        <v>141</v>
      </c>
      <c r="BJ41" s="381">
        <v>118</v>
      </c>
    </row>
    <row r="42" spans="2:62" s="15" customFormat="1" ht="18.75" customHeight="1" thickBot="1" x14ac:dyDescent="0.3">
      <c r="B42" s="192" t="s">
        <v>734</v>
      </c>
      <c r="C42" s="193">
        <f>SUM(C43:C44)</f>
        <v>0</v>
      </c>
      <c r="D42" s="193">
        <f t="shared" ref="D42:BJ42" si="9">SUM(D43:D44)</f>
        <v>0</v>
      </c>
      <c r="E42" s="193">
        <f t="shared" si="9"/>
        <v>0</v>
      </c>
      <c r="F42" s="193">
        <f t="shared" si="9"/>
        <v>0</v>
      </c>
      <c r="G42" s="193">
        <f t="shared" si="9"/>
        <v>0</v>
      </c>
      <c r="H42" s="193">
        <f t="shared" si="9"/>
        <v>0</v>
      </c>
      <c r="I42" s="193">
        <f t="shared" si="9"/>
        <v>0</v>
      </c>
      <c r="J42" s="193">
        <f t="shared" si="9"/>
        <v>0</v>
      </c>
      <c r="K42" s="193">
        <f t="shared" si="9"/>
        <v>0</v>
      </c>
      <c r="L42" s="193">
        <f t="shared" si="9"/>
        <v>78</v>
      </c>
      <c r="M42" s="193">
        <f t="shared" si="9"/>
        <v>62</v>
      </c>
      <c r="N42" s="193">
        <f t="shared" si="9"/>
        <v>51</v>
      </c>
      <c r="O42" s="193">
        <f t="shared" si="9"/>
        <v>91</v>
      </c>
      <c r="P42" s="193">
        <f t="shared" si="9"/>
        <v>77</v>
      </c>
      <c r="Q42" s="193">
        <f t="shared" si="9"/>
        <v>14</v>
      </c>
      <c r="R42" s="193">
        <f t="shared" si="9"/>
        <v>71</v>
      </c>
      <c r="S42" s="193">
        <f t="shared" si="9"/>
        <v>74</v>
      </c>
      <c r="T42" s="193">
        <f t="shared" si="9"/>
        <v>14</v>
      </c>
      <c r="U42" s="193">
        <f t="shared" si="9"/>
        <v>74</v>
      </c>
      <c r="V42" s="193">
        <f t="shared" si="9"/>
        <v>45</v>
      </c>
      <c r="W42" s="193">
        <f t="shared" si="9"/>
        <v>2</v>
      </c>
      <c r="X42" s="193">
        <f t="shared" si="9"/>
        <v>0</v>
      </c>
      <c r="Y42" s="193">
        <f t="shared" si="9"/>
        <v>4</v>
      </c>
      <c r="Z42" s="193">
        <f t="shared" si="9"/>
        <v>6</v>
      </c>
      <c r="AA42" s="193">
        <f t="shared" si="9"/>
        <v>0</v>
      </c>
      <c r="AB42" s="193">
        <f t="shared" si="9"/>
        <v>0</v>
      </c>
      <c r="AC42" s="193">
        <f t="shared" si="9"/>
        <v>0</v>
      </c>
      <c r="AD42" s="193">
        <f t="shared" si="9"/>
        <v>0</v>
      </c>
      <c r="AE42" s="193">
        <f t="shared" si="9"/>
        <v>0</v>
      </c>
      <c r="AF42" s="193">
        <f t="shared" si="9"/>
        <v>0</v>
      </c>
      <c r="AG42" s="193">
        <f t="shared" si="9"/>
        <v>0</v>
      </c>
      <c r="AH42" s="193">
        <f t="shared" si="9"/>
        <v>0</v>
      </c>
      <c r="AI42" s="193">
        <f t="shared" si="9"/>
        <v>0</v>
      </c>
      <c r="AJ42" s="193">
        <f t="shared" si="9"/>
        <v>0</v>
      </c>
      <c r="AK42" s="193">
        <f t="shared" si="9"/>
        <v>0</v>
      </c>
      <c r="AL42" s="193">
        <f t="shared" si="9"/>
        <v>0</v>
      </c>
      <c r="AM42" s="193">
        <f t="shared" si="9"/>
        <v>0</v>
      </c>
      <c r="AN42" s="193">
        <f t="shared" si="9"/>
        <v>0</v>
      </c>
      <c r="AO42" s="193">
        <f t="shared" si="9"/>
        <v>0</v>
      </c>
      <c r="AP42" s="193">
        <f t="shared" si="9"/>
        <v>0</v>
      </c>
      <c r="AQ42" s="193">
        <f t="shared" si="9"/>
        <v>0</v>
      </c>
      <c r="AR42" s="193">
        <f t="shared" si="9"/>
        <v>0</v>
      </c>
      <c r="AS42" s="193">
        <f t="shared" si="9"/>
        <v>0</v>
      </c>
      <c r="AT42" s="193">
        <f t="shared" si="9"/>
        <v>0</v>
      </c>
      <c r="AU42" s="193">
        <f t="shared" si="9"/>
        <v>0</v>
      </c>
      <c r="AV42" s="193">
        <f t="shared" si="9"/>
        <v>0</v>
      </c>
      <c r="AW42" s="193">
        <f t="shared" ref="AW42:BD42" si="10">SUM(AW43:AW44)</f>
        <v>0</v>
      </c>
      <c r="AX42" s="193">
        <f t="shared" si="10"/>
        <v>0</v>
      </c>
      <c r="AY42" s="193">
        <f t="shared" si="10"/>
        <v>0</v>
      </c>
      <c r="AZ42" s="193">
        <f t="shared" si="10"/>
        <v>0</v>
      </c>
      <c r="BA42" s="193">
        <f t="shared" si="10"/>
        <v>0</v>
      </c>
      <c r="BB42" s="193">
        <f t="shared" si="10"/>
        <v>0</v>
      </c>
      <c r="BC42" s="193">
        <f t="shared" si="10"/>
        <v>0</v>
      </c>
      <c r="BD42" s="193">
        <f t="shared" si="10"/>
        <v>0</v>
      </c>
      <c r="BE42" s="193">
        <f t="shared" si="9"/>
        <v>0</v>
      </c>
      <c r="BF42" s="193">
        <f t="shared" si="9"/>
        <v>0</v>
      </c>
      <c r="BG42" s="193">
        <f t="shared" ref="BG42:BH42" si="11">SUM(BG43:BG44)</f>
        <v>0</v>
      </c>
      <c r="BH42" s="193">
        <f t="shared" si="11"/>
        <v>0</v>
      </c>
      <c r="BI42" s="193">
        <f t="shared" si="9"/>
        <v>0</v>
      </c>
      <c r="BJ42" s="193">
        <f t="shared" si="9"/>
        <v>0</v>
      </c>
    </row>
    <row r="43" spans="2:62" s="15" customFormat="1" ht="18.75" customHeight="1" x14ac:dyDescent="0.25">
      <c r="B43" s="363" t="s">
        <v>831</v>
      </c>
      <c r="C43" s="364"/>
      <c r="D43" s="364"/>
      <c r="E43" s="364"/>
      <c r="F43" s="364"/>
      <c r="G43" s="364"/>
      <c r="H43" s="364"/>
      <c r="I43" s="364"/>
      <c r="J43" s="364"/>
      <c r="K43" s="364"/>
      <c r="L43" s="364">
        <v>34</v>
      </c>
      <c r="M43" s="364">
        <v>26</v>
      </c>
      <c r="N43" s="364">
        <v>15</v>
      </c>
      <c r="O43" s="364">
        <v>15</v>
      </c>
      <c r="P43" s="364">
        <v>14</v>
      </c>
      <c r="Q43" s="364">
        <v>14</v>
      </c>
      <c r="R43" s="364">
        <v>10</v>
      </c>
      <c r="S43" s="364">
        <v>14</v>
      </c>
      <c r="T43" s="364">
        <v>14</v>
      </c>
      <c r="U43" s="365">
        <v>14</v>
      </c>
      <c r="V43" s="365">
        <v>14</v>
      </c>
      <c r="W43" s="365">
        <f>SUM(W44:W45)</f>
        <v>2</v>
      </c>
      <c r="X43" s="365">
        <f>SUM(X44:X45)</f>
        <v>0</v>
      </c>
      <c r="Y43" s="365">
        <f>SUM(Y44:Y45)</f>
        <v>3</v>
      </c>
      <c r="Z43" s="365">
        <f>SUM(Z44:Z45)</f>
        <v>6</v>
      </c>
      <c r="AA43" s="365"/>
      <c r="AB43" s="366"/>
      <c r="AC43" s="367"/>
      <c r="AD43" s="367"/>
      <c r="AE43" s="367"/>
      <c r="AF43" s="367"/>
      <c r="AG43" s="368"/>
      <c r="AH43" s="365"/>
      <c r="AI43" s="368"/>
      <c r="AJ43" s="368"/>
      <c r="AK43" s="368"/>
      <c r="AL43" s="368"/>
      <c r="AM43" s="368"/>
      <c r="AN43" s="368"/>
      <c r="AO43" s="368"/>
      <c r="AP43" s="368"/>
      <c r="AQ43" s="368"/>
      <c r="AR43" s="368"/>
      <c r="AS43" s="368"/>
      <c r="AT43" s="368"/>
      <c r="AU43" s="368"/>
      <c r="AV43" s="368"/>
      <c r="AW43" s="368"/>
      <c r="AX43" s="368"/>
      <c r="AY43" s="368"/>
      <c r="AZ43" s="369"/>
      <c r="BA43" s="368"/>
      <c r="BB43" s="369"/>
      <c r="BC43" s="368"/>
      <c r="BD43" s="369"/>
      <c r="BE43" s="368"/>
      <c r="BF43" s="369"/>
      <c r="BG43" s="368"/>
      <c r="BH43" s="369"/>
      <c r="BI43" s="368"/>
      <c r="BJ43" s="369"/>
    </row>
    <row r="44" spans="2:62" s="15" customFormat="1" ht="18.75" customHeight="1" thickBot="1" x14ac:dyDescent="0.3">
      <c r="B44" s="375" t="s">
        <v>832</v>
      </c>
      <c r="C44" s="376"/>
      <c r="D44" s="376"/>
      <c r="E44" s="376"/>
      <c r="F44" s="376"/>
      <c r="G44" s="376"/>
      <c r="H44" s="376"/>
      <c r="I44" s="376"/>
      <c r="J44" s="376"/>
      <c r="K44" s="376"/>
      <c r="L44" s="376">
        <v>44</v>
      </c>
      <c r="M44" s="376">
        <v>36</v>
      </c>
      <c r="N44" s="376">
        <v>36</v>
      </c>
      <c r="O44" s="376">
        <v>76</v>
      </c>
      <c r="P44" s="376">
        <v>63</v>
      </c>
      <c r="Q44" s="376"/>
      <c r="R44" s="376">
        <v>61</v>
      </c>
      <c r="S44" s="376">
        <v>60</v>
      </c>
      <c r="T44" s="376"/>
      <c r="U44" s="377">
        <v>60</v>
      </c>
      <c r="V44" s="377">
        <v>31</v>
      </c>
      <c r="W44" s="377"/>
      <c r="X44" s="377"/>
      <c r="Y44" s="377">
        <v>1</v>
      </c>
      <c r="Z44" s="377"/>
      <c r="AA44" s="377"/>
      <c r="AB44" s="378"/>
      <c r="AC44" s="379"/>
      <c r="AD44" s="379"/>
      <c r="AE44" s="379"/>
      <c r="AF44" s="379"/>
      <c r="AG44" s="380"/>
      <c r="AH44" s="377"/>
      <c r="AI44" s="380"/>
      <c r="AJ44" s="380"/>
      <c r="AK44" s="380"/>
      <c r="AL44" s="380"/>
      <c r="AM44" s="380"/>
      <c r="AN44" s="380"/>
      <c r="AO44" s="380"/>
      <c r="AP44" s="380"/>
      <c r="AQ44" s="380"/>
      <c r="AR44" s="380"/>
      <c r="AS44" s="380"/>
      <c r="AT44" s="380"/>
      <c r="AU44" s="380"/>
      <c r="AV44" s="380"/>
      <c r="AW44" s="380"/>
      <c r="AX44" s="380"/>
      <c r="AY44" s="380"/>
      <c r="AZ44" s="381"/>
      <c r="BA44" s="380"/>
      <c r="BB44" s="381"/>
      <c r="BC44" s="380"/>
      <c r="BD44" s="381"/>
      <c r="BE44" s="380"/>
      <c r="BF44" s="381"/>
      <c r="BG44" s="380"/>
      <c r="BH44" s="381"/>
      <c r="BI44" s="380"/>
      <c r="BJ44" s="381"/>
    </row>
    <row r="45" spans="2:62" s="15" customFormat="1" ht="16.5" thickBot="1" x14ac:dyDescent="0.3">
      <c r="B45" s="192" t="s">
        <v>731</v>
      </c>
      <c r="C45" s="193">
        <f>SUM(C46:C47)</f>
        <v>0</v>
      </c>
      <c r="D45" s="193">
        <f t="shared" ref="D45:T45" si="12">D46+D47</f>
        <v>0</v>
      </c>
      <c r="E45" s="193">
        <f t="shared" si="12"/>
        <v>0</v>
      </c>
      <c r="F45" s="193">
        <f t="shared" si="12"/>
        <v>0</v>
      </c>
      <c r="G45" s="193">
        <f t="shared" si="12"/>
        <v>0</v>
      </c>
      <c r="H45" s="193">
        <f t="shared" si="12"/>
        <v>0</v>
      </c>
      <c r="I45" s="193">
        <f t="shared" si="12"/>
        <v>0</v>
      </c>
      <c r="J45" s="193">
        <f t="shared" si="12"/>
        <v>0</v>
      </c>
      <c r="K45" s="193">
        <f t="shared" si="12"/>
        <v>0</v>
      </c>
      <c r="L45" s="193">
        <f t="shared" si="12"/>
        <v>0</v>
      </c>
      <c r="M45" s="193">
        <f t="shared" si="12"/>
        <v>0</v>
      </c>
      <c r="N45" s="193">
        <f t="shared" si="12"/>
        <v>0</v>
      </c>
      <c r="O45" s="193">
        <f t="shared" si="12"/>
        <v>23</v>
      </c>
      <c r="P45" s="193">
        <f t="shared" si="12"/>
        <v>20</v>
      </c>
      <c r="Q45" s="193">
        <f t="shared" si="12"/>
        <v>18</v>
      </c>
      <c r="R45" s="193">
        <f t="shared" si="12"/>
        <v>27</v>
      </c>
      <c r="S45" s="193">
        <f t="shared" si="12"/>
        <v>29</v>
      </c>
      <c r="T45" s="193">
        <f t="shared" si="12"/>
        <v>28</v>
      </c>
      <c r="U45" s="198">
        <f t="shared" ref="U45:Z45" si="13">SUM(U46:U47)</f>
        <v>29</v>
      </c>
      <c r="V45" s="198">
        <f t="shared" si="13"/>
        <v>29</v>
      </c>
      <c r="W45" s="198">
        <f t="shared" si="13"/>
        <v>2</v>
      </c>
      <c r="X45" s="198">
        <f t="shared" si="13"/>
        <v>0</v>
      </c>
      <c r="Y45" s="198">
        <f t="shared" si="13"/>
        <v>2</v>
      </c>
      <c r="Z45" s="198">
        <f t="shared" si="13"/>
        <v>6</v>
      </c>
      <c r="AA45" s="198"/>
      <c r="AB45" s="199"/>
      <c r="AC45" s="163"/>
      <c r="AD45" s="163"/>
      <c r="AE45" s="163"/>
      <c r="AF45" s="163"/>
      <c r="AG45" s="200"/>
      <c r="AH45" s="198"/>
      <c r="AI45" s="200"/>
      <c r="AJ45" s="200"/>
      <c r="AK45" s="200"/>
      <c r="AL45" s="200"/>
      <c r="AM45" s="200"/>
      <c r="AN45" s="200"/>
      <c r="AO45" s="200"/>
      <c r="AP45" s="200"/>
      <c r="AQ45" s="200"/>
      <c r="AR45" s="200"/>
      <c r="AS45" s="200"/>
      <c r="AT45" s="200"/>
      <c r="AU45" s="200"/>
      <c r="AV45" s="200"/>
      <c r="AW45" s="200"/>
      <c r="AX45" s="200"/>
      <c r="AY45" s="200"/>
      <c r="AZ45" s="201"/>
      <c r="BA45" s="200"/>
      <c r="BB45" s="201"/>
      <c r="BC45" s="200"/>
      <c r="BD45" s="201"/>
      <c r="BE45" s="200"/>
      <c r="BF45" s="201"/>
      <c r="BG45" s="200"/>
      <c r="BH45" s="201"/>
      <c r="BI45" s="200"/>
      <c r="BJ45" s="201"/>
    </row>
    <row r="46" spans="2:62" s="15" customFormat="1" ht="15.75" x14ac:dyDescent="0.25">
      <c r="B46" s="363" t="s">
        <v>844</v>
      </c>
      <c r="C46" s="364"/>
      <c r="D46" s="364"/>
      <c r="E46" s="364"/>
      <c r="F46" s="364"/>
      <c r="G46" s="364"/>
      <c r="H46" s="364"/>
      <c r="I46" s="364"/>
      <c r="J46" s="364"/>
      <c r="K46" s="364"/>
      <c r="L46" s="364"/>
      <c r="M46" s="364"/>
      <c r="N46" s="364"/>
      <c r="O46" s="364"/>
      <c r="P46" s="364"/>
      <c r="Q46" s="364"/>
      <c r="R46" s="364"/>
      <c r="S46" s="364"/>
      <c r="T46" s="364"/>
      <c r="U46" s="365"/>
      <c r="V46" s="365"/>
      <c r="W46" s="365">
        <f>SUM(W47)</f>
        <v>1</v>
      </c>
      <c r="X46" s="365">
        <f>SUM(X47)</f>
        <v>0</v>
      </c>
      <c r="Y46" s="365">
        <f>SUM(Y47)</f>
        <v>1</v>
      </c>
      <c r="Z46" s="365">
        <f>SUM(Z47)</f>
        <v>3</v>
      </c>
      <c r="AA46" s="365"/>
      <c r="AB46" s="366"/>
      <c r="AC46" s="367"/>
      <c r="AD46" s="367"/>
      <c r="AE46" s="367"/>
      <c r="AF46" s="367"/>
      <c r="AG46" s="368"/>
      <c r="AH46" s="365"/>
      <c r="AI46" s="368"/>
      <c r="AJ46" s="368"/>
      <c r="AK46" s="368"/>
      <c r="AL46" s="368"/>
      <c r="AM46" s="368"/>
      <c r="AN46" s="368"/>
      <c r="AO46" s="368"/>
      <c r="AP46" s="368"/>
      <c r="AQ46" s="368"/>
      <c r="AR46" s="368"/>
      <c r="AS46" s="368"/>
      <c r="AT46" s="368"/>
      <c r="AU46" s="368"/>
      <c r="AV46" s="368"/>
      <c r="AW46" s="368"/>
      <c r="AX46" s="368"/>
      <c r="AY46" s="368"/>
      <c r="AZ46" s="369"/>
      <c r="BA46" s="368"/>
      <c r="BB46" s="369"/>
      <c r="BC46" s="368"/>
      <c r="BD46" s="369"/>
      <c r="BE46" s="368"/>
      <c r="BF46" s="369"/>
      <c r="BG46" s="368"/>
      <c r="BH46" s="369"/>
      <c r="BI46" s="368"/>
      <c r="BJ46" s="369"/>
    </row>
    <row r="47" spans="2:62" s="15" customFormat="1" ht="16.5" thickBot="1" x14ac:dyDescent="0.3">
      <c r="B47" s="375" t="s">
        <v>845</v>
      </c>
      <c r="C47" s="376"/>
      <c r="D47" s="376"/>
      <c r="E47" s="376"/>
      <c r="F47" s="376"/>
      <c r="G47" s="376"/>
      <c r="H47" s="376"/>
      <c r="I47" s="376"/>
      <c r="J47" s="376"/>
      <c r="K47" s="376"/>
      <c r="L47" s="376"/>
      <c r="M47" s="376"/>
      <c r="N47" s="376"/>
      <c r="O47" s="376">
        <v>23</v>
      </c>
      <c r="P47" s="376">
        <v>20</v>
      </c>
      <c r="Q47" s="376">
        <v>18</v>
      </c>
      <c r="R47" s="376">
        <v>27</v>
      </c>
      <c r="S47" s="376">
        <v>29</v>
      </c>
      <c r="T47" s="376">
        <v>28</v>
      </c>
      <c r="U47" s="377">
        <v>29</v>
      </c>
      <c r="V47" s="377">
        <v>29</v>
      </c>
      <c r="W47" s="377">
        <v>1</v>
      </c>
      <c r="X47" s="377"/>
      <c r="Y47" s="377">
        <v>1</v>
      </c>
      <c r="Z47" s="377">
        <v>3</v>
      </c>
      <c r="AA47" s="377"/>
      <c r="AB47" s="378"/>
      <c r="AC47" s="379"/>
      <c r="AD47" s="379"/>
      <c r="AE47" s="379"/>
      <c r="AF47" s="379"/>
      <c r="AG47" s="380"/>
      <c r="AH47" s="377"/>
      <c r="AI47" s="380"/>
      <c r="AJ47" s="380"/>
      <c r="AK47" s="380"/>
      <c r="AL47" s="380"/>
      <c r="AM47" s="380"/>
      <c r="AN47" s="380"/>
      <c r="AO47" s="380"/>
      <c r="AP47" s="380"/>
      <c r="AQ47" s="380"/>
      <c r="AR47" s="380"/>
      <c r="AS47" s="380"/>
      <c r="AT47" s="380"/>
      <c r="AU47" s="380"/>
      <c r="AV47" s="380"/>
      <c r="AW47" s="380"/>
      <c r="AX47" s="380"/>
      <c r="AY47" s="380"/>
      <c r="AZ47" s="381"/>
      <c r="BA47" s="380"/>
      <c r="BB47" s="381"/>
      <c r="BC47" s="380"/>
      <c r="BD47" s="381"/>
      <c r="BE47" s="380"/>
      <c r="BF47" s="381"/>
      <c r="BG47" s="380"/>
      <c r="BH47" s="381"/>
      <c r="BI47" s="380"/>
      <c r="BJ47" s="381"/>
    </row>
    <row r="48" spans="2:62" s="15" customFormat="1" ht="16.5" thickBot="1" x14ac:dyDescent="0.3">
      <c r="B48" s="192" t="s">
        <v>730</v>
      </c>
      <c r="C48" s="193">
        <f>SUM(C49:C51)</f>
        <v>0</v>
      </c>
      <c r="D48" s="193">
        <f t="shared" ref="D48:BJ48" si="14">SUM(D49:D51)</f>
        <v>0</v>
      </c>
      <c r="E48" s="193">
        <f t="shared" si="14"/>
        <v>0</v>
      </c>
      <c r="F48" s="193">
        <f t="shared" si="14"/>
        <v>0</v>
      </c>
      <c r="G48" s="193">
        <f t="shared" si="14"/>
        <v>0</v>
      </c>
      <c r="H48" s="193">
        <f t="shared" si="14"/>
        <v>0</v>
      </c>
      <c r="I48" s="193">
        <f t="shared" si="14"/>
        <v>0</v>
      </c>
      <c r="J48" s="193">
        <f t="shared" si="14"/>
        <v>0</v>
      </c>
      <c r="K48" s="193">
        <f t="shared" si="14"/>
        <v>0</v>
      </c>
      <c r="L48" s="193">
        <f t="shared" si="14"/>
        <v>38</v>
      </c>
      <c r="M48" s="193">
        <f t="shared" si="14"/>
        <v>50</v>
      </c>
      <c r="N48" s="193">
        <f t="shared" si="14"/>
        <v>47</v>
      </c>
      <c r="O48" s="193">
        <f t="shared" si="14"/>
        <v>49</v>
      </c>
      <c r="P48" s="193">
        <f t="shared" si="14"/>
        <v>48</v>
      </c>
      <c r="Q48" s="193">
        <f t="shared" si="14"/>
        <v>47</v>
      </c>
      <c r="R48" s="193">
        <f t="shared" si="14"/>
        <v>23</v>
      </c>
      <c r="S48" s="193">
        <f t="shared" si="14"/>
        <v>48</v>
      </c>
      <c r="T48" s="193">
        <f t="shared" si="14"/>
        <v>25</v>
      </c>
      <c r="U48" s="193">
        <f t="shared" si="14"/>
        <v>24</v>
      </c>
      <c r="V48" s="193">
        <f t="shared" si="14"/>
        <v>22</v>
      </c>
      <c r="W48" s="193">
        <f t="shared" si="14"/>
        <v>0</v>
      </c>
      <c r="X48" s="193">
        <f t="shared" si="14"/>
        <v>0</v>
      </c>
      <c r="Y48" s="193">
        <f t="shared" si="14"/>
        <v>1</v>
      </c>
      <c r="Z48" s="193">
        <f t="shared" si="14"/>
        <v>1</v>
      </c>
      <c r="AA48" s="193">
        <f t="shared" si="14"/>
        <v>0</v>
      </c>
      <c r="AB48" s="193">
        <f t="shared" si="14"/>
        <v>0</v>
      </c>
      <c r="AC48" s="193">
        <f t="shared" si="14"/>
        <v>0</v>
      </c>
      <c r="AD48" s="193">
        <f t="shared" si="14"/>
        <v>0</v>
      </c>
      <c r="AE48" s="193">
        <f t="shared" si="14"/>
        <v>0</v>
      </c>
      <c r="AF48" s="193">
        <f t="shared" si="14"/>
        <v>0</v>
      </c>
      <c r="AG48" s="193">
        <f t="shared" si="14"/>
        <v>0</v>
      </c>
      <c r="AH48" s="193">
        <f t="shared" si="14"/>
        <v>0</v>
      </c>
      <c r="AI48" s="193">
        <f t="shared" si="14"/>
        <v>0</v>
      </c>
      <c r="AJ48" s="193">
        <f t="shared" si="14"/>
        <v>0</v>
      </c>
      <c r="AK48" s="193">
        <f t="shared" si="14"/>
        <v>0</v>
      </c>
      <c r="AL48" s="193">
        <f t="shared" si="14"/>
        <v>0</v>
      </c>
      <c r="AM48" s="193">
        <f t="shared" si="14"/>
        <v>0</v>
      </c>
      <c r="AN48" s="193">
        <f t="shared" si="14"/>
        <v>0</v>
      </c>
      <c r="AO48" s="193">
        <f t="shared" si="14"/>
        <v>0</v>
      </c>
      <c r="AP48" s="193">
        <f t="shared" si="14"/>
        <v>0</v>
      </c>
      <c r="AQ48" s="193">
        <f t="shared" si="14"/>
        <v>0</v>
      </c>
      <c r="AR48" s="193">
        <f t="shared" si="14"/>
        <v>0</v>
      </c>
      <c r="AS48" s="193">
        <f t="shared" si="14"/>
        <v>0</v>
      </c>
      <c r="AT48" s="193">
        <f t="shared" si="14"/>
        <v>0</v>
      </c>
      <c r="AU48" s="193">
        <f t="shared" si="14"/>
        <v>0</v>
      </c>
      <c r="AV48" s="193">
        <f t="shared" si="14"/>
        <v>0</v>
      </c>
      <c r="AW48" s="193">
        <f t="shared" ref="AW48:BD48" si="15">SUM(AW49:AW51)</f>
        <v>0</v>
      </c>
      <c r="AX48" s="193">
        <f t="shared" si="15"/>
        <v>0</v>
      </c>
      <c r="AY48" s="193">
        <f t="shared" si="15"/>
        <v>0</v>
      </c>
      <c r="AZ48" s="193">
        <f t="shared" si="15"/>
        <v>0</v>
      </c>
      <c r="BA48" s="193">
        <f t="shared" si="15"/>
        <v>0</v>
      </c>
      <c r="BB48" s="193">
        <f t="shared" si="15"/>
        <v>0</v>
      </c>
      <c r="BC48" s="193">
        <f t="shared" si="15"/>
        <v>0</v>
      </c>
      <c r="BD48" s="193">
        <f t="shared" si="15"/>
        <v>0</v>
      </c>
      <c r="BE48" s="193">
        <f t="shared" si="14"/>
        <v>0</v>
      </c>
      <c r="BF48" s="193">
        <f t="shared" si="14"/>
        <v>0</v>
      </c>
      <c r="BG48" s="193">
        <f t="shared" ref="BG48:BH48" si="16">SUM(BG49:BG51)</f>
        <v>0</v>
      </c>
      <c r="BH48" s="193">
        <f t="shared" si="16"/>
        <v>0</v>
      </c>
      <c r="BI48" s="193">
        <f t="shared" si="14"/>
        <v>0</v>
      </c>
      <c r="BJ48" s="193">
        <f t="shared" si="14"/>
        <v>0</v>
      </c>
    </row>
    <row r="49" spans="2:62" s="15" customFormat="1" ht="15.75" x14ac:dyDescent="0.25">
      <c r="B49" s="363" t="s">
        <v>846</v>
      </c>
      <c r="C49" s="364"/>
      <c r="D49" s="364"/>
      <c r="E49" s="364"/>
      <c r="F49" s="364"/>
      <c r="G49" s="364"/>
      <c r="H49" s="364"/>
      <c r="I49" s="364"/>
      <c r="J49" s="364"/>
      <c r="K49" s="364"/>
      <c r="L49" s="364"/>
      <c r="M49" s="364">
        <v>22</v>
      </c>
      <c r="N49" s="364">
        <v>19</v>
      </c>
      <c r="O49" s="364">
        <v>24</v>
      </c>
      <c r="P49" s="364">
        <v>23</v>
      </c>
      <c r="Q49" s="364">
        <v>23</v>
      </c>
      <c r="R49" s="364">
        <v>23</v>
      </c>
      <c r="S49" s="364">
        <v>23</v>
      </c>
      <c r="T49" s="364">
        <v>0</v>
      </c>
      <c r="U49" s="365"/>
      <c r="V49" s="365"/>
      <c r="W49" s="365"/>
      <c r="X49" s="365"/>
      <c r="Y49" s="365"/>
      <c r="Z49" s="365">
        <v>1</v>
      </c>
      <c r="AA49" s="365"/>
      <c r="AB49" s="366"/>
      <c r="AC49" s="367"/>
      <c r="AD49" s="367"/>
      <c r="AE49" s="367"/>
      <c r="AF49" s="367"/>
      <c r="AG49" s="368"/>
      <c r="AH49" s="365"/>
      <c r="AI49" s="368"/>
      <c r="AJ49" s="368"/>
      <c r="AK49" s="368"/>
      <c r="AL49" s="368"/>
      <c r="AM49" s="368"/>
      <c r="AN49" s="368"/>
      <c r="AO49" s="368"/>
      <c r="AP49" s="368"/>
      <c r="AQ49" s="368"/>
      <c r="AR49" s="368"/>
      <c r="AS49" s="368"/>
      <c r="AT49" s="368"/>
      <c r="AU49" s="368"/>
      <c r="AV49" s="368"/>
      <c r="AW49" s="368"/>
      <c r="AX49" s="368"/>
      <c r="AY49" s="368"/>
      <c r="AZ49" s="369"/>
      <c r="BA49" s="368"/>
      <c r="BB49" s="369"/>
      <c r="BC49" s="368"/>
      <c r="BD49" s="369"/>
      <c r="BE49" s="368"/>
      <c r="BF49" s="369"/>
      <c r="BG49" s="368"/>
      <c r="BH49" s="369"/>
      <c r="BI49" s="368"/>
      <c r="BJ49" s="369"/>
    </row>
    <row r="50" spans="2:62" s="15" customFormat="1" ht="18.75" customHeight="1" x14ac:dyDescent="0.25">
      <c r="B50" s="370" t="s">
        <v>831</v>
      </c>
      <c r="C50" s="371"/>
      <c r="D50" s="371"/>
      <c r="E50" s="371"/>
      <c r="F50" s="371"/>
      <c r="G50" s="371"/>
      <c r="H50" s="371"/>
      <c r="I50" s="371"/>
      <c r="J50" s="371"/>
      <c r="K50" s="371"/>
      <c r="L50" s="371"/>
      <c r="M50" s="371"/>
      <c r="N50" s="371"/>
      <c r="O50" s="371"/>
      <c r="P50" s="371"/>
      <c r="Q50" s="371"/>
      <c r="R50" s="371"/>
      <c r="S50" s="371">
        <v>25</v>
      </c>
      <c r="T50" s="371">
        <v>25</v>
      </c>
      <c r="U50" s="282">
        <v>24</v>
      </c>
      <c r="V50" s="282">
        <v>22</v>
      </c>
      <c r="W50" s="282"/>
      <c r="X50" s="282"/>
      <c r="Y50" s="282">
        <v>1</v>
      </c>
      <c r="Z50" s="282"/>
      <c r="AA50" s="282"/>
      <c r="AB50" s="372"/>
      <c r="AC50" s="281"/>
      <c r="AD50" s="281"/>
      <c r="AE50" s="281"/>
      <c r="AF50" s="281"/>
      <c r="AG50" s="373"/>
      <c r="AH50" s="282"/>
      <c r="AI50" s="373"/>
      <c r="AJ50" s="373"/>
      <c r="AK50" s="373"/>
      <c r="AL50" s="373"/>
      <c r="AM50" s="373"/>
      <c r="AN50" s="373"/>
      <c r="AO50" s="373"/>
      <c r="AP50" s="373"/>
      <c r="AQ50" s="373"/>
      <c r="AR50" s="373"/>
      <c r="AS50" s="373"/>
      <c r="AT50" s="373"/>
      <c r="AU50" s="373"/>
      <c r="AV50" s="373"/>
      <c r="AW50" s="373"/>
      <c r="AX50" s="373"/>
      <c r="AY50" s="373"/>
      <c r="AZ50" s="374"/>
      <c r="BA50" s="373"/>
      <c r="BB50" s="374"/>
      <c r="BC50" s="373"/>
      <c r="BD50" s="374"/>
      <c r="BE50" s="373"/>
      <c r="BF50" s="374"/>
      <c r="BG50" s="373"/>
      <c r="BH50" s="374"/>
      <c r="BI50" s="373"/>
      <c r="BJ50" s="374"/>
    </row>
    <row r="51" spans="2:62" s="15" customFormat="1" ht="18.75" customHeight="1" thickBot="1" x14ac:dyDescent="0.3">
      <c r="B51" s="375" t="s">
        <v>805</v>
      </c>
      <c r="C51" s="376"/>
      <c r="D51" s="376"/>
      <c r="E51" s="376"/>
      <c r="F51" s="376"/>
      <c r="G51" s="376"/>
      <c r="H51" s="376"/>
      <c r="I51" s="376"/>
      <c r="J51" s="376"/>
      <c r="K51" s="376"/>
      <c r="L51" s="376">
        <v>38</v>
      </c>
      <c r="M51" s="376">
        <v>28</v>
      </c>
      <c r="N51" s="376">
        <v>28</v>
      </c>
      <c r="O51" s="376">
        <v>25</v>
      </c>
      <c r="P51" s="376">
        <v>25</v>
      </c>
      <c r="Q51" s="376">
        <v>24</v>
      </c>
      <c r="R51" s="376"/>
      <c r="S51" s="376"/>
      <c r="T51" s="376"/>
      <c r="U51" s="377"/>
      <c r="V51" s="377"/>
      <c r="W51" s="377"/>
      <c r="X51" s="377"/>
      <c r="Y51" s="377"/>
      <c r="Z51" s="377"/>
      <c r="AA51" s="377"/>
      <c r="AB51" s="378"/>
      <c r="AC51" s="379"/>
      <c r="AD51" s="379"/>
      <c r="AE51" s="379"/>
      <c r="AF51" s="379"/>
      <c r="AG51" s="380"/>
      <c r="AH51" s="377"/>
      <c r="AI51" s="380"/>
      <c r="AJ51" s="380"/>
      <c r="AK51" s="380"/>
      <c r="AL51" s="380"/>
      <c r="AM51" s="380"/>
      <c r="AN51" s="380"/>
      <c r="AO51" s="380"/>
      <c r="AP51" s="380"/>
      <c r="AQ51" s="380"/>
      <c r="AR51" s="380"/>
      <c r="AS51" s="380"/>
      <c r="AT51" s="380"/>
      <c r="AU51" s="380"/>
      <c r="AV51" s="380"/>
      <c r="AW51" s="380"/>
      <c r="AX51" s="380"/>
      <c r="AY51" s="380"/>
      <c r="AZ51" s="381"/>
      <c r="BA51" s="380"/>
      <c r="BB51" s="381"/>
      <c r="BC51" s="380"/>
      <c r="BD51" s="381"/>
      <c r="BE51" s="380"/>
      <c r="BF51" s="381"/>
      <c r="BG51" s="380"/>
      <c r="BH51" s="381"/>
      <c r="BI51" s="380"/>
      <c r="BJ51" s="381"/>
    </row>
    <row r="52" spans="2:62" s="15" customFormat="1" ht="18.75" customHeight="1" thickBot="1" x14ac:dyDescent="0.3">
      <c r="B52" s="192" t="s">
        <v>745</v>
      </c>
      <c r="C52" s="193">
        <f>SUM(C53)</f>
        <v>0</v>
      </c>
      <c r="D52" s="193">
        <f t="shared" ref="D52:BJ52" si="17">SUM(D53)</f>
        <v>0</v>
      </c>
      <c r="E52" s="193">
        <f t="shared" si="17"/>
        <v>0</v>
      </c>
      <c r="F52" s="193">
        <f t="shared" si="17"/>
        <v>0</v>
      </c>
      <c r="G52" s="193">
        <f t="shared" si="17"/>
        <v>0</v>
      </c>
      <c r="H52" s="193">
        <f t="shared" si="17"/>
        <v>0</v>
      </c>
      <c r="I52" s="193">
        <f t="shared" si="17"/>
        <v>0</v>
      </c>
      <c r="J52" s="193">
        <f t="shared" si="17"/>
        <v>0</v>
      </c>
      <c r="K52" s="193">
        <f t="shared" si="17"/>
        <v>28</v>
      </c>
      <c r="L52" s="193">
        <f t="shared" si="17"/>
        <v>28</v>
      </c>
      <c r="M52" s="193">
        <f t="shared" si="17"/>
        <v>24</v>
      </c>
      <c r="N52" s="193">
        <f t="shared" si="17"/>
        <v>18</v>
      </c>
      <c r="O52" s="193">
        <f t="shared" si="17"/>
        <v>21</v>
      </c>
      <c r="P52" s="193">
        <f t="shared" si="17"/>
        <v>20</v>
      </c>
      <c r="Q52" s="193">
        <f t="shared" si="17"/>
        <v>21</v>
      </c>
      <c r="R52" s="193">
        <f t="shared" si="17"/>
        <v>21</v>
      </c>
      <c r="S52" s="193">
        <f t="shared" si="17"/>
        <v>22</v>
      </c>
      <c r="T52" s="193">
        <f t="shared" si="17"/>
        <v>19</v>
      </c>
      <c r="U52" s="193">
        <f t="shared" si="17"/>
        <v>19</v>
      </c>
      <c r="V52" s="193">
        <f t="shared" si="17"/>
        <v>19</v>
      </c>
      <c r="W52" s="193">
        <f t="shared" si="17"/>
        <v>0</v>
      </c>
      <c r="X52" s="193">
        <f t="shared" si="17"/>
        <v>0</v>
      </c>
      <c r="Y52" s="193">
        <f t="shared" si="17"/>
        <v>0</v>
      </c>
      <c r="Z52" s="193">
        <f t="shared" si="17"/>
        <v>0</v>
      </c>
      <c r="AA52" s="193">
        <f t="shared" si="17"/>
        <v>0</v>
      </c>
      <c r="AB52" s="193">
        <f t="shared" si="17"/>
        <v>0</v>
      </c>
      <c r="AC52" s="193">
        <f t="shared" si="17"/>
        <v>0</v>
      </c>
      <c r="AD52" s="193">
        <f t="shared" si="17"/>
        <v>0</v>
      </c>
      <c r="AE52" s="193">
        <f t="shared" si="17"/>
        <v>0</v>
      </c>
      <c r="AF52" s="193">
        <f t="shared" si="17"/>
        <v>0</v>
      </c>
      <c r="AG52" s="193">
        <f t="shared" si="17"/>
        <v>0</v>
      </c>
      <c r="AH52" s="193">
        <f t="shared" si="17"/>
        <v>0</v>
      </c>
      <c r="AI52" s="193">
        <f t="shared" si="17"/>
        <v>0</v>
      </c>
      <c r="AJ52" s="193">
        <f t="shared" si="17"/>
        <v>0</v>
      </c>
      <c r="AK52" s="193">
        <f t="shared" si="17"/>
        <v>0</v>
      </c>
      <c r="AL52" s="193">
        <f t="shared" si="17"/>
        <v>0</v>
      </c>
      <c r="AM52" s="193">
        <f t="shared" si="17"/>
        <v>0</v>
      </c>
      <c r="AN52" s="193">
        <f t="shared" si="17"/>
        <v>0</v>
      </c>
      <c r="AO52" s="193">
        <f t="shared" si="17"/>
        <v>0</v>
      </c>
      <c r="AP52" s="193">
        <f t="shared" si="17"/>
        <v>0</v>
      </c>
      <c r="AQ52" s="193">
        <f t="shared" si="17"/>
        <v>0</v>
      </c>
      <c r="AR52" s="193">
        <f t="shared" si="17"/>
        <v>0</v>
      </c>
      <c r="AS52" s="193">
        <f t="shared" si="17"/>
        <v>0</v>
      </c>
      <c r="AT52" s="193">
        <f t="shared" si="17"/>
        <v>0</v>
      </c>
      <c r="AU52" s="193">
        <f t="shared" si="17"/>
        <v>0</v>
      </c>
      <c r="AV52" s="193">
        <f t="shared" si="17"/>
        <v>0</v>
      </c>
      <c r="AW52" s="193">
        <f t="shared" si="17"/>
        <v>0</v>
      </c>
      <c r="AX52" s="193">
        <f t="shared" si="17"/>
        <v>0</v>
      </c>
      <c r="AY52" s="193">
        <f t="shared" si="17"/>
        <v>0</v>
      </c>
      <c r="AZ52" s="193">
        <f t="shared" si="17"/>
        <v>0</v>
      </c>
      <c r="BA52" s="193">
        <f t="shared" si="17"/>
        <v>0</v>
      </c>
      <c r="BB52" s="193">
        <f t="shared" si="17"/>
        <v>0</v>
      </c>
      <c r="BC52" s="193">
        <f t="shared" si="17"/>
        <v>0</v>
      </c>
      <c r="BD52" s="193">
        <f t="shared" si="17"/>
        <v>0</v>
      </c>
      <c r="BE52" s="193">
        <f t="shared" si="17"/>
        <v>0</v>
      </c>
      <c r="BF52" s="193">
        <f t="shared" si="17"/>
        <v>0</v>
      </c>
      <c r="BG52" s="193">
        <f t="shared" si="17"/>
        <v>0</v>
      </c>
      <c r="BH52" s="193">
        <f t="shared" si="17"/>
        <v>0</v>
      </c>
      <c r="BI52" s="193">
        <f t="shared" si="17"/>
        <v>0</v>
      </c>
      <c r="BJ52" s="193">
        <f t="shared" si="17"/>
        <v>0</v>
      </c>
    </row>
    <row r="53" spans="2:62" s="15" customFormat="1" ht="18.75" customHeight="1" thickBot="1" x14ac:dyDescent="0.3">
      <c r="B53" s="382" t="s">
        <v>831</v>
      </c>
      <c r="C53" s="383"/>
      <c r="D53" s="383"/>
      <c r="E53" s="383"/>
      <c r="F53" s="383"/>
      <c r="G53" s="383"/>
      <c r="H53" s="383"/>
      <c r="I53" s="383"/>
      <c r="J53" s="383"/>
      <c r="K53" s="383">
        <v>28</v>
      </c>
      <c r="L53" s="383">
        <v>28</v>
      </c>
      <c r="M53" s="383">
        <v>24</v>
      </c>
      <c r="N53" s="383">
        <v>18</v>
      </c>
      <c r="O53" s="383">
        <v>21</v>
      </c>
      <c r="P53" s="383">
        <v>20</v>
      </c>
      <c r="Q53" s="383">
        <v>21</v>
      </c>
      <c r="R53" s="383">
        <v>21</v>
      </c>
      <c r="S53" s="383">
        <v>22</v>
      </c>
      <c r="T53" s="383">
        <v>19</v>
      </c>
      <c r="U53" s="384">
        <v>19</v>
      </c>
      <c r="V53" s="384">
        <v>19</v>
      </c>
      <c r="W53" s="384"/>
      <c r="X53" s="384"/>
      <c r="Y53" s="384"/>
      <c r="Z53" s="384"/>
      <c r="AA53" s="384"/>
      <c r="AB53" s="384"/>
      <c r="AC53" s="384"/>
      <c r="AD53" s="384"/>
      <c r="AE53" s="385"/>
      <c r="AF53" s="385"/>
      <c r="AG53" s="384"/>
      <c r="AH53" s="384"/>
      <c r="AI53" s="386"/>
      <c r="AJ53" s="386"/>
      <c r="AK53" s="386"/>
      <c r="AL53" s="386"/>
      <c r="AM53" s="386"/>
      <c r="AN53" s="386"/>
      <c r="AO53" s="386"/>
      <c r="AP53" s="386"/>
      <c r="AQ53" s="386"/>
      <c r="AR53" s="386"/>
      <c r="AS53" s="386"/>
      <c r="AT53" s="386"/>
      <c r="AU53" s="386"/>
      <c r="AV53" s="386"/>
      <c r="AW53" s="386"/>
      <c r="AX53" s="386"/>
      <c r="AY53" s="386"/>
      <c r="AZ53" s="387"/>
      <c r="BA53" s="386"/>
      <c r="BB53" s="387"/>
      <c r="BC53" s="386"/>
      <c r="BD53" s="387"/>
      <c r="BE53" s="386"/>
      <c r="BF53" s="387"/>
      <c r="BG53" s="386"/>
      <c r="BH53" s="387"/>
      <c r="BI53" s="386"/>
      <c r="BJ53" s="387"/>
    </row>
    <row r="54" spans="2:62" ht="18.75" customHeight="1" thickBot="1" x14ac:dyDescent="0.3">
      <c r="B54" s="192" t="s">
        <v>847</v>
      </c>
      <c r="C54" s="193">
        <f>SUM(C55:C58)</f>
        <v>0</v>
      </c>
      <c r="D54" s="193">
        <f t="shared" ref="D54:BJ54" si="18">SUM(D55:D58)</f>
        <v>0</v>
      </c>
      <c r="E54" s="193">
        <f t="shared" si="18"/>
        <v>0</v>
      </c>
      <c r="F54" s="193">
        <f t="shared" si="18"/>
        <v>0</v>
      </c>
      <c r="G54" s="193">
        <f t="shared" si="18"/>
        <v>0</v>
      </c>
      <c r="H54" s="193">
        <f t="shared" si="18"/>
        <v>139</v>
      </c>
      <c r="I54" s="193">
        <f t="shared" si="18"/>
        <v>169</v>
      </c>
      <c r="J54" s="193">
        <f t="shared" si="18"/>
        <v>0</v>
      </c>
      <c r="K54" s="193">
        <f t="shared" si="18"/>
        <v>215</v>
      </c>
      <c r="L54" s="193">
        <f t="shared" si="18"/>
        <v>211</v>
      </c>
      <c r="M54" s="193">
        <f t="shared" si="18"/>
        <v>232</v>
      </c>
      <c r="N54" s="193">
        <f t="shared" si="18"/>
        <v>180</v>
      </c>
      <c r="O54" s="193">
        <f t="shared" si="18"/>
        <v>163</v>
      </c>
      <c r="P54" s="193">
        <f t="shared" si="18"/>
        <v>141</v>
      </c>
      <c r="Q54" s="193">
        <f t="shared" si="18"/>
        <v>124</v>
      </c>
      <c r="R54" s="193">
        <f t="shared" si="18"/>
        <v>157</v>
      </c>
      <c r="S54" s="193">
        <f t="shared" si="18"/>
        <v>56</v>
      </c>
      <c r="T54" s="193">
        <f t="shared" si="18"/>
        <v>33</v>
      </c>
      <c r="U54" s="193">
        <f t="shared" si="18"/>
        <v>38</v>
      </c>
      <c r="V54" s="193">
        <f t="shared" si="18"/>
        <v>38</v>
      </c>
      <c r="W54" s="193">
        <f t="shared" si="18"/>
        <v>0</v>
      </c>
      <c r="X54" s="193">
        <f t="shared" si="18"/>
        <v>0</v>
      </c>
      <c r="Y54" s="193">
        <f t="shared" si="18"/>
        <v>0</v>
      </c>
      <c r="Z54" s="193">
        <f t="shared" si="18"/>
        <v>0</v>
      </c>
      <c r="AA54" s="193">
        <f t="shared" si="18"/>
        <v>0</v>
      </c>
      <c r="AB54" s="193">
        <f t="shared" si="18"/>
        <v>0</v>
      </c>
      <c r="AC54" s="193">
        <f t="shared" si="18"/>
        <v>0</v>
      </c>
      <c r="AD54" s="193">
        <f t="shared" si="18"/>
        <v>0</v>
      </c>
      <c r="AE54" s="193">
        <f t="shared" si="18"/>
        <v>0</v>
      </c>
      <c r="AF54" s="193">
        <f t="shared" si="18"/>
        <v>0</v>
      </c>
      <c r="AG54" s="193">
        <f t="shared" si="18"/>
        <v>0</v>
      </c>
      <c r="AH54" s="193">
        <f t="shared" si="18"/>
        <v>0</v>
      </c>
      <c r="AI54" s="193">
        <f t="shared" si="18"/>
        <v>0</v>
      </c>
      <c r="AJ54" s="193">
        <f t="shared" si="18"/>
        <v>0</v>
      </c>
      <c r="AK54" s="193">
        <f t="shared" si="18"/>
        <v>0</v>
      </c>
      <c r="AL54" s="193">
        <f t="shared" si="18"/>
        <v>0</v>
      </c>
      <c r="AM54" s="193">
        <f t="shared" si="18"/>
        <v>0</v>
      </c>
      <c r="AN54" s="193">
        <f t="shared" si="18"/>
        <v>0</v>
      </c>
      <c r="AO54" s="193">
        <f t="shared" si="18"/>
        <v>0</v>
      </c>
      <c r="AP54" s="193">
        <f t="shared" si="18"/>
        <v>0</v>
      </c>
      <c r="AQ54" s="193">
        <f t="shared" si="18"/>
        <v>0</v>
      </c>
      <c r="AR54" s="193">
        <f t="shared" si="18"/>
        <v>0</v>
      </c>
      <c r="AS54" s="193">
        <f t="shared" si="18"/>
        <v>0</v>
      </c>
      <c r="AT54" s="193">
        <f t="shared" si="18"/>
        <v>0</v>
      </c>
      <c r="AU54" s="193">
        <f t="shared" si="18"/>
        <v>0</v>
      </c>
      <c r="AV54" s="193">
        <f t="shared" si="18"/>
        <v>0</v>
      </c>
      <c r="AW54" s="193">
        <f t="shared" ref="AW54:BD54" si="19">SUM(AW55:AW58)</f>
        <v>0</v>
      </c>
      <c r="AX54" s="193">
        <f t="shared" si="19"/>
        <v>0</v>
      </c>
      <c r="AY54" s="193">
        <f t="shared" si="19"/>
        <v>0</v>
      </c>
      <c r="AZ54" s="193">
        <f t="shared" si="19"/>
        <v>0</v>
      </c>
      <c r="BA54" s="193">
        <f t="shared" si="19"/>
        <v>0</v>
      </c>
      <c r="BB54" s="193">
        <f t="shared" si="19"/>
        <v>0</v>
      </c>
      <c r="BC54" s="193">
        <f t="shared" si="19"/>
        <v>0</v>
      </c>
      <c r="BD54" s="193">
        <f t="shared" si="19"/>
        <v>0</v>
      </c>
      <c r="BE54" s="193">
        <f t="shared" si="18"/>
        <v>0</v>
      </c>
      <c r="BF54" s="193">
        <f t="shared" si="18"/>
        <v>0</v>
      </c>
      <c r="BG54" s="193">
        <f t="shared" ref="BG54:BH54" si="20">SUM(BG55:BG58)</f>
        <v>0</v>
      </c>
      <c r="BH54" s="193">
        <f t="shared" si="20"/>
        <v>0</v>
      </c>
      <c r="BI54" s="193">
        <f t="shared" si="18"/>
        <v>0</v>
      </c>
      <c r="BJ54" s="193">
        <f t="shared" si="18"/>
        <v>0</v>
      </c>
    </row>
    <row r="55" spans="2:62" ht="18.75" customHeight="1" x14ac:dyDescent="0.25">
      <c r="B55" s="363" t="s">
        <v>831</v>
      </c>
      <c r="C55" s="364"/>
      <c r="D55" s="364"/>
      <c r="E55" s="364"/>
      <c r="F55" s="364"/>
      <c r="G55" s="364"/>
      <c r="H55" s="364">
        <v>62</v>
      </c>
      <c r="I55" s="364">
        <v>53</v>
      </c>
      <c r="J55" s="364"/>
      <c r="K55" s="364">
        <v>46</v>
      </c>
      <c r="L55" s="364">
        <v>55</v>
      </c>
      <c r="M55" s="364">
        <v>52</v>
      </c>
      <c r="N55" s="364">
        <v>40</v>
      </c>
      <c r="O55" s="364">
        <v>37</v>
      </c>
      <c r="P55" s="364">
        <v>44</v>
      </c>
      <c r="Q55" s="364">
        <v>41</v>
      </c>
      <c r="R55" s="364">
        <v>33</v>
      </c>
      <c r="S55" s="364">
        <v>26</v>
      </c>
      <c r="T55" s="364">
        <v>7</v>
      </c>
      <c r="U55" s="365">
        <v>11</v>
      </c>
      <c r="V55" s="365">
        <v>11</v>
      </c>
      <c r="W55" s="364"/>
      <c r="X55" s="365"/>
      <c r="Y55" s="365"/>
      <c r="Z55" s="365"/>
      <c r="AA55" s="365"/>
      <c r="AB55" s="365"/>
      <c r="AC55" s="365"/>
      <c r="AD55" s="365"/>
      <c r="AE55" s="366"/>
      <c r="AF55" s="366"/>
      <c r="AG55" s="365"/>
      <c r="AH55" s="365"/>
      <c r="AI55" s="368"/>
      <c r="AJ55" s="368"/>
      <c r="AK55" s="368"/>
      <c r="AL55" s="368"/>
      <c r="AM55" s="368"/>
      <c r="AN55" s="368"/>
      <c r="AO55" s="368"/>
      <c r="AP55" s="368"/>
      <c r="AQ55" s="368"/>
      <c r="AR55" s="368"/>
      <c r="AS55" s="368"/>
      <c r="AT55" s="368"/>
      <c r="AU55" s="368"/>
      <c r="AV55" s="368"/>
      <c r="AW55" s="368"/>
      <c r="AX55" s="368"/>
      <c r="AY55" s="368"/>
      <c r="AZ55" s="369"/>
      <c r="BA55" s="368"/>
      <c r="BB55" s="369"/>
      <c r="BC55" s="368"/>
      <c r="BD55" s="369"/>
      <c r="BE55" s="368"/>
      <c r="BF55" s="369"/>
      <c r="BG55" s="368"/>
      <c r="BH55" s="369"/>
      <c r="BI55" s="368"/>
      <c r="BJ55" s="369"/>
    </row>
    <row r="56" spans="2:62" ht="15.75" x14ac:dyDescent="0.25">
      <c r="B56" s="370" t="s">
        <v>848</v>
      </c>
      <c r="C56" s="371"/>
      <c r="D56" s="371"/>
      <c r="E56" s="371"/>
      <c r="F56" s="371"/>
      <c r="G56" s="371"/>
      <c r="H56" s="371"/>
      <c r="I56" s="371"/>
      <c r="J56" s="371"/>
      <c r="K56" s="371">
        <v>22</v>
      </c>
      <c r="L56" s="371">
        <v>17</v>
      </c>
      <c r="M56" s="371">
        <v>19</v>
      </c>
      <c r="N56" s="371">
        <v>14</v>
      </c>
      <c r="O56" s="371">
        <v>12</v>
      </c>
      <c r="P56" s="371">
        <v>14</v>
      </c>
      <c r="Q56" s="371"/>
      <c r="R56" s="371"/>
      <c r="S56" s="371"/>
      <c r="T56" s="371"/>
      <c r="U56" s="282"/>
      <c r="V56" s="282"/>
      <c r="W56" s="371"/>
      <c r="X56" s="282"/>
      <c r="Y56" s="282"/>
      <c r="Z56" s="282"/>
      <c r="AA56" s="282"/>
      <c r="AB56" s="282"/>
      <c r="AC56" s="282"/>
      <c r="AD56" s="282"/>
      <c r="AE56" s="372"/>
      <c r="AF56" s="372"/>
      <c r="AG56" s="282"/>
      <c r="AH56" s="282"/>
      <c r="AI56" s="373"/>
      <c r="AJ56" s="373"/>
      <c r="AK56" s="373"/>
      <c r="AL56" s="373"/>
      <c r="AM56" s="373"/>
      <c r="AN56" s="373"/>
      <c r="AO56" s="373"/>
      <c r="AP56" s="373"/>
      <c r="AQ56" s="373"/>
      <c r="AR56" s="373"/>
      <c r="AS56" s="373"/>
      <c r="AT56" s="373"/>
      <c r="AU56" s="373"/>
      <c r="AV56" s="373"/>
      <c r="AW56" s="373"/>
      <c r="AX56" s="373"/>
      <c r="AY56" s="373"/>
      <c r="AZ56" s="374"/>
      <c r="BA56" s="373"/>
      <c r="BB56" s="374"/>
      <c r="BC56" s="373"/>
      <c r="BD56" s="374"/>
      <c r="BE56" s="373"/>
      <c r="BF56" s="374"/>
      <c r="BG56" s="373"/>
      <c r="BH56" s="374"/>
      <c r="BI56" s="373"/>
      <c r="BJ56" s="374"/>
    </row>
    <row r="57" spans="2:62" ht="18.75" customHeight="1" x14ac:dyDescent="0.25">
      <c r="B57" s="370" t="s">
        <v>832</v>
      </c>
      <c r="C57" s="371"/>
      <c r="D57" s="371"/>
      <c r="E57" s="371"/>
      <c r="F57" s="371"/>
      <c r="G57" s="371"/>
      <c r="H57" s="371">
        <v>77</v>
      </c>
      <c r="I57" s="371">
        <v>116</v>
      </c>
      <c r="J57" s="371"/>
      <c r="K57" s="371">
        <v>108</v>
      </c>
      <c r="L57" s="371">
        <v>139</v>
      </c>
      <c r="M57" s="371">
        <v>161</v>
      </c>
      <c r="N57" s="371">
        <v>126</v>
      </c>
      <c r="O57" s="371">
        <v>114</v>
      </c>
      <c r="P57" s="371">
        <v>83</v>
      </c>
      <c r="Q57" s="371">
        <v>83</v>
      </c>
      <c r="R57" s="371">
        <v>124</v>
      </c>
      <c r="S57" s="371">
        <v>30</v>
      </c>
      <c r="T57" s="371">
        <v>26</v>
      </c>
      <c r="U57" s="282">
        <v>27</v>
      </c>
      <c r="V57" s="282">
        <v>27</v>
      </c>
      <c r="W57" s="371"/>
      <c r="X57" s="282"/>
      <c r="Y57" s="282"/>
      <c r="Z57" s="282"/>
      <c r="AA57" s="282"/>
      <c r="AB57" s="282"/>
      <c r="AC57" s="282"/>
      <c r="AD57" s="282"/>
      <c r="AE57" s="372"/>
      <c r="AF57" s="372"/>
      <c r="AG57" s="282"/>
      <c r="AH57" s="282"/>
      <c r="AI57" s="373"/>
      <c r="AJ57" s="373"/>
      <c r="AK57" s="373"/>
      <c r="AL57" s="373"/>
      <c r="AM57" s="373"/>
      <c r="AN57" s="373"/>
      <c r="AO57" s="373"/>
      <c r="AP57" s="373"/>
      <c r="AQ57" s="373"/>
      <c r="AR57" s="373"/>
      <c r="AS57" s="373"/>
      <c r="AT57" s="373"/>
      <c r="AU57" s="373"/>
      <c r="AV57" s="373"/>
      <c r="AW57" s="373"/>
      <c r="AX57" s="373"/>
      <c r="AY57" s="373"/>
      <c r="AZ57" s="374"/>
      <c r="BA57" s="373"/>
      <c r="BB57" s="374"/>
      <c r="BC57" s="373"/>
      <c r="BD57" s="374"/>
      <c r="BE57" s="373"/>
      <c r="BF57" s="374"/>
      <c r="BG57" s="373"/>
      <c r="BH57" s="374"/>
      <c r="BI57" s="373"/>
      <c r="BJ57" s="374"/>
    </row>
    <row r="58" spans="2:62" ht="18.75" customHeight="1" thickBot="1" x14ac:dyDescent="0.3">
      <c r="B58" s="388" t="s">
        <v>849</v>
      </c>
      <c r="C58" s="389"/>
      <c r="D58" s="389"/>
      <c r="E58" s="389"/>
      <c r="F58" s="389"/>
      <c r="G58" s="389"/>
      <c r="H58" s="389"/>
      <c r="I58" s="389"/>
      <c r="J58" s="389"/>
      <c r="K58" s="389">
        <v>39</v>
      </c>
      <c r="L58" s="389">
        <v>0</v>
      </c>
      <c r="M58" s="389"/>
      <c r="N58" s="389"/>
      <c r="O58" s="389"/>
      <c r="P58" s="389"/>
      <c r="Q58" s="389"/>
      <c r="R58" s="389"/>
      <c r="S58" s="389"/>
      <c r="T58" s="389"/>
      <c r="U58" s="390"/>
      <c r="V58" s="390"/>
      <c r="W58" s="391"/>
      <c r="X58" s="390"/>
      <c r="Y58" s="390"/>
      <c r="Z58" s="390"/>
      <c r="AA58" s="390"/>
      <c r="AB58" s="390"/>
      <c r="AC58" s="390"/>
      <c r="AD58" s="390"/>
      <c r="AE58" s="392"/>
      <c r="AF58" s="392"/>
      <c r="AG58" s="390"/>
      <c r="AH58" s="390"/>
      <c r="AI58" s="393"/>
      <c r="AJ58" s="393"/>
      <c r="AK58" s="393"/>
      <c r="AL58" s="393"/>
      <c r="AM58" s="393"/>
      <c r="AN58" s="393"/>
      <c r="AO58" s="393"/>
      <c r="AP58" s="393"/>
      <c r="AQ58" s="393"/>
      <c r="AR58" s="393"/>
      <c r="AS58" s="393"/>
      <c r="AT58" s="393"/>
      <c r="AU58" s="393"/>
      <c r="AV58" s="393"/>
      <c r="AW58" s="393"/>
      <c r="AX58" s="393"/>
      <c r="AY58" s="393"/>
      <c r="AZ58" s="394"/>
      <c r="BA58" s="393"/>
      <c r="BB58" s="394"/>
      <c r="BC58" s="393"/>
      <c r="BD58" s="394"/>
      <c r="BE58" s="393"/>
      <c r="BF58" s="394"/>
      <c r="BG58" s="393"/>
      <c r="BH58" s="394"/>
      <c r="BI58" s="393"/>
      <c r="BJ58" s="394"/>
    </row>
    <row r="59" spans="2:62" ht="18.75" customHeight="1" thickBot="1" x14ac:dyDescent="0.3">
      <c r="B59" s="21" t="s">
        <v>850</v>
      </c>
      <c r="C59" s="22">
        <f t="shared" ref="C59:R59" si="21">C60</f>
        <v>0</v>
      </c>
      <c r="D59" s="22">
        <f t="shared" si="21"/>
        <v>0</v>
      </c>
      <c r="E59" s="22">
        <f t="shared" si="21"/>
        <v>0</v>
      </c>
      <c r="F59" s="22">
        <f t="shared" si="21"/>
        <v>0</v>
      </c>
      <c r="G59" s="22">
        <f t="shared" si="21"/>
        <v>0</v>
      </c>
      <c r="H59" s="22">
        <f t="shared" si="21"/>
        <v>0</v>
      </c>
      <c r="I59" s="22">
        <f t="shared" si="21"/>
        <v>0</v>
      </c>
      <c r="J59" s="22">
        <f t="shared" si="21"/>
        <v>0</v>
      </c>
      <c r="K59" s="22">
        <f t="shared" si="21"/>
        <v>0</v>
      </c>
      <c r="L59" s="22">
        <f t="shared" si="21"/>
        <v>0</v>
      </c>
      <c r="M59" s="22">
        <f t="shared" si="21"/>
        <v>0</v>
      </c>
      <c r="N59" s="22">
        <f t="shared" si="21"/>
        <v>39</v>
      </c>
      <c r="O59" s="22">
        <f t="shared" si="21"/>
        <v>38</v>
      </c>
      <c r="P59" s="22">
        <f t="shared" si="21"/>
        <v>33</v>
      </c>
      <c r="Q59" s="22">
        <f t="shared" si="21"/>
        <v>33</v>
      </c>
      <c r="R59" s="22">
        <f t="shared" si="21"/>
        <v>33</v>
      </c>
      <c r="S59" s="22"/>
      <c r="T59" s="22"/>
      <c r="U59" s="22"/>
      <c r="V59" s="22"/>
      <c r="W59" s="22"/>
      <c r="X59" s="22"/>
      <c r="Y59" s="22"/>
      <c r="Z59" s="22"/>
      <c r="AA59" s="22"/>
      <c r="AB59" s="19"/>
      <c r="AC59" s="16"/>
      <c r="AD59" s="16"/>
      <c r="AE59" s="16"/>
      <c r="AF59" s="16"/>
      <c r="AG59" s="20"/>
      <c r="AH59" s="22"/>
      <c r="AI59" s="22"/>
      <c r="AJ59" s="22"/>
      <c r="AK59" s="22"/>
      <c r="AL59" s="22"/>
      <c r="AM59" s="22"/>
      <c r="AN59" s="22"/>
      <c r="AO59" s="22"/>
      <c r="AP59" s="22"/>
      <c r="AQ59" s="22"/>
      <c r="AR59" s="22"/>
      <c r="AS59" s="22"/>
      <c r="AT59" s="22"/>
      <c r="AU59" s="22"/>
      <c r="AV59" s="22"/>
      <c r="AW59" s="22"/>
      <c r="AX59" s="22"/>
      <c r="AY59" s="22"/>
      <c r="AZ59" s="202"/>
      <c r="BA59" s="22"/>
      <c r="BB59" s="202"/>
      <c r="BC59" s="22"/>
      <c r="BD59" s="202"/>
      <c r="BE59" s="22"/>
      <c r="BF59" s="202"/>
      <c r="BG59" s="22"/>
      <c r="BH59" s="202"/>
      <c r="BI59" s="22"/>
      <c r="BJ59" s="202"/>
    </row>
    <row r="60" spans="2:62" ht="18.75" customHeight="1" thickBot="1" x14ac:dyDescent="0.3">
      <c r="B60" s="388" t="s">
        <v>848</v>
      </c>
      <c r="C60" s="389"/>
      <c r="D60" s="389"/>
      <c r="E60" s="389"/>
      <c r="F60" s="389"/>
      <c r="G60" s="389"/>
      <c r="H60" s="389"/>
      <c r="I60" s="389"/>
      <c r="J60" s="389"/>
      <c r="K60" s="389"/>
      <c r="L60" s="389"/>
      <c r="M60" s="389"/>
      <c r="N60" s="389">
        <v>39</v>
      </c>
      <c r="O60" s="389">
        <v>38</v>
      </c>
      <c r="P60" s="389">
        <v>33</v>
      </c>
      <c r="Q60" s="389">
        <v>33</v>
      </c>
      <c r="R60" s="389">
        <v>33</v>
      </c>
      <c r="S60" s="389"/>
      <c r="T60" s="389"/>
      <c r="U60" s="390"/>
      <c r="V60" s="390"/>
      <c r="W60" s="391"/>
      <c r="X60" s="390"/>
      <c r="Y60" s="390"/>
      <c r="Z60" s="390"/>
      <c r="AA60" s="390"/>
      <c r="AB60" s="390"/>
      <c r="AC60" s="390"/>
      <c r="AD60" s="390"/>
      <c r="AE60" s="392"/>
      <c r="AF60" s="392"/>
      <c r="AG60" s="390"/>
      <c r="AH60" s="390"/>
      <c r="AI60" s="393"/>
      <c r="AJ60" s="393"/>
      <c r="AK60" s="393"/>
      <c r="AL60" s="393"/>
      <c r="AM60" s="393"/>
      <c r="AN60" s="393"/>
      <c r="AO60" s="393"/>
      <c r="AP60" s="393"/>
      <c r="AQ60" s="393"/>
      <c r="AR60" s="393"/>
      <c r="AS60" s="393"/>
      <c r="AT60" s="393"/>
      <c r="AU60" s="393"/>
      <c r="AV60" s="393"/>
      <c r="AW60" s="393"/>
      <c r="AX60" s="393"/>
      <c r="AY60" s="393"/>
      <c r="AZ60" s="394"/>
      <c r="BA60" s="393"/>
      <c r="BB60" s="394"/>
      <c r="BC60" s="393"/>
      <c r="BD60" s="394"/>
      <c r="BE60" s="393"/>
      <c r="BF60" s="394"/>
      <c r="BG60" s="393"/>
      <c r="BH60" s="394"/>
      <c r="BI60" s="393"/>
      <c r="BJ60" s="394"/>
    </row>
    <row r="61" spans="2:62" s="15" customFormat="1" ht="18.75" customHeight="1" thickBot="1" x14ac:dyDescent="0.3">
      <c r="B61" s="203" t="s">
        <v>830</v>
      </c>
      <c r="C61" s="198">
        <f t="shared" ref="C61:AH61" si="22">C8+C19+C33+C42+C45+C48+C52+C54+C59</f>
        <v>0</v>
      </c>
      <c r="D61" s="198">
        <f t="shared" si="22"/>
        <v>0</v>
      </c>
      <c r="E61" s="198">
        <f t="shared" si="22"/>
        <v>169</v>
      </c>
      <c r="F61" s="198">
        <f t="shared" si="22"/>
        <v>167</v>
      </c>
      <c r="G61" s="198">
        <f t="shared" si="22"/>
        <v>248</v>
      </c>
      <c r="H61" s="198">
        <f t="shared" si="22"/>
        <v>565</v>
      </c>
      <c r="I61" s="198">
        <f t="shared" si="22"/>
        <v>371</v>
      </c>
      <c r="J61" s="198">
        <f t="shared" si="22"/>
        <v>0</v>
      </c>
      <c r="K61" s="198">
        <f t="shared" si="22"/>
        <v>851</v>
      </c>
      <c r="L61" s="198">
        <f t="shared" si="22"/>
        <v>933</v>
      </c>
      <c r="M61" s="198">
        <f t="shared" si="22"/>
        <v>949</v>
      </c>
      <c r="N61" s="198">
        <f t="shared" si="22"/>
        <v>846</v>
      </c>
      <c r="O61" s="198">
        <f t="shared" si="22"/>
        <v>1021</v>
      </c>
      <c r="P61" s="198">
        <f t="shared" si="22"/>
        <v>948</v>
      </c>
      <c r="Q61" s="198">
        <f t="shared" si="22"/>
        <v>880</v>
      </c>
      <c r="R61" s="198">
        <f t="shared" si="22"/>
        <v>889</v>
      </c>
      <c r="S61" s="198">
        <f t="shared" si="22"/>
        <v>661</v>
      </c>
      <c r="T61" s="198">
        <f t="shared" si="22"/>
        <v>482</v>
      </c>
      <c r="U61" s="198">
        <f t="shared" si="22"/>
        <v>482</v>
      </c>
      <c r="V61" s="198">
        <f t="shared" si="22"/>
        <v>387</v>
      </c>
      <c r="W61" s="198">
        <f t="shared" si="22"/>
        <v>338</v>
      </c>
      <c r="X61" s="198">
        <f t="shared" si="22"/>
        <v>287</v>
      </c>
      <c r="Y61" s="198">
        <f t="shared" si="22"/>
        <v>277</v>
      </c>
      <c r="Z61" s="198">
        <f t="shared" si="22"/>
        <v>246</v>
      </c>
      <c r="AA61" s="198">
        <f t="shared" si="22"/>
        <v>163</v>
      </c>
      <c r="AB61" s="199">
        <f t="shared" si="22"/>
        <v>154</v>
      </c>
      <c r="AC61" s="163">
        <f t="shared" si="22"/>
        <v>108</v>
      </c>
      <c r="AD61" s="163">
        <f t="shared" si="22"/>
        <v>153</v>
      </c>
      <c r="AE61" s="163">
        <f t="shared" si="22"/>
        <v>219</v>
      </c>
      <c r="AF61" s="163">
        <f t="shared" si="22"/>
        <v>215</v>
      </c>
      <c r="AG61" s="200">
        <f t="shared" si="22"/>
        <v>278</v>
      </c>
      <c r="AH61" s="198">
        <f t="shared" si="22"/>
        <v>237</v>
      </c>
      <c r="AI61" s="198">
        <f t="shared" ref="AI61:BJ61" si="23">AI8+AI19+AI33+AI42+AI45+AI48+AI52+AI54+AI59</f>
        <v>211</v>
      </c>
      <c r="AJ61" s="198">
        <f t="shared" si="23"/>
        <v>515</v>
      </c>
      <c r="AK61" s="198">
        <f t="shared" si="23"/>
        <v>806</v>
      </c>
      <c r="AL61" s="198">
        <f t="shared" si="23"/>
        <v>859</v>
      </c>
      <c r="AM61" s="198">
        <f t="shared" si="23"/>
        <v>1025</v>
      </c>
      <c r="AN61" s="198">
        <f t="shared" si="23"/>
        <v>1019</v>
      </c>
      <c r="AO61" s="198">
        <f t="shared" si="23"/>
        <v>1249</v>
      </c>
      <c r="AP61" s="198">
        <f t="shared" si="23"/>
        <v>1304</v>
      </c>
      <c r="AQ61" s="198">
        <f t="shared" si="23"/>
        <v>1422</v>
      </c>
      <c r="AR61" s="198">
        <f t="shared" si="23"/>
        <v>1522</v>
      </c>
      <c r="AS61" s="198">
        <f t="shared" si="23"/>
        <v>1473</v>
      </c>
      <c r="AT61" s="198">
        <f t="shared" si="23"/>
        <v>1479</v>
      </c>
      <c r="AU61" s="198">
        <f t="shared" si="23"/>
        <v>1541</v>
      </c>
      <c r="AV61" s="198">
        <f t="shared" si="23"/>
        <v>1514</v>
      </c>
      <c r="AW61" s="198">
        <f t="shared" si="23"/>
        <v>1811</v>
      </c>
      <c r="AX61" s="198">
        <f t="shared" si="23"/>
        <v>1902</v>
      </c>
      <c r="AY61" s="198">
        <f t="shared" si="23"/>
        <v>2106</v>
      </c>
      <c r="AZ61" s="204">
        <f t="shared" si="23"/>
        <v>2099</v>
      </c>
      <c r="BA61" s="198">
        <f t="shared" si="23"/>
        <v>2353</v>
      </c>
      <c r="BB61" s="204">
        <f t="shared" si="23"/>
        <v>2321</v>
      </c>
      <c r="BC61" s="198">
        <f t="shared" si="23"/>
        <v>2540</v>
      </c>
      <c r="BD61" s="204">
        <f t="shared" si="23"/>
        <v>2605</v>
      </c>
      <c r="BE61" s="198">
        <f t="shared" si="23"/>
        <v>2712</v>
      </c>
      <c r="BF61" s="204">
        <f t="shared" si="23"/>
        <v>2697</v>
      </c>
      <c r="BG61" s="198">
        <f t="shared" si="23"/>
        <v>2913</v>
      </c>
      <c r="BH61" s="204">
        <f t="shared" si="23"/>
        <v>3119</v>
      </c>
      <c r="BI61" s="198">
        <f t="shared" si="23"/>
        <v>3415</v>
      </c>
      <c r="BJ61" s="204">
        <f t="shared" si="23"/>
        <v>3338</v>
      </c>
    </row>
    <row r="62" spans="2:62" s="24" customFormat="1" ht="18.75" customHeight="1" x14ac:dyDescent="0.25">
      <c r="B62" s="10"/>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row>
    <row r="63" spans="2:62" s="7" customFormat="1" ht="18.75" customHeight="1" x14ac:dyDescent="0.25">
      <c r="B63" s="362" t="s">
        <v>790</v>
      </c>
      <c r="C63" s="281">
        <f>'Historico MatriculaT Pregrado'!C67</f>
        <v>1884</v>
      </c>
      <c r="D63" s="281">
        <f>'Historico MatriculaT Pregrado'!D67</f>
        <v>1901</v>
      </c>
      <c r="E63" s="281">
        <f>'Historico MatriculaT Pregrado'!E67</f>
        <v>1987</v>
      </c>
      <c r="F63" s="281">
        <f>'Historico MatriculaT Pregrado'!F67</f>
        <v>1997</v>
      </c>
      <c r="G63" s="281">
        <f>'Historico MatriculaT Pregrado'!G67</f>
        <v>2014</v>
      </c>
      <c r="H63" s="281">
        <f>'Historico MatriculaT Pregrado'!H67</f>
        <v>2058</v>
      </c>
      <c r="I63" s="281">
        <f>'Historico MatriculaT Pregrado'!I67</f>
        <v>2372</v>
      </c>
      <c r="J63" s="281">
        <f>'Historico MatriculaT Pregrado'!J67</f>
        <v>2602</v>
      </c>
      <c r="K63" s="281">
        <f>'Historico MatriculaT Pregrado'!K67</f>
        <v>2800</v>
      </c>
      <c r="L63" s="281">
        <f>'Historico MatriculaT Pregrado'!L67</f>
        <v>2901</v>
      </c>
      <c r="M63" s="281">
        <f>'Historico MatriculaT Pregrado'!M67</f>
        <v>3456</v>
      </c>
      <c r="N63" s="281">
        <f>'Historico MatriculaT Pregrado'!N67</f>
        <v>3366</v>
      </c>
      <c r="O63" s="281">
        <f>'Historico MatriculaT Pregrado'!O67</f>
        <v>3852</v>
      </c>
      <c r="P63" s="281">
        <f>'Historico MatriculaT Pregrado'!P67</f>
        <v>3734</v>
      </c>
      <c r="Q63" s="281">
        <f>'Historico MatriculaT Pregrado'!Q67</f>
        <v>3923</v>
      </c>
      <c r="R63" s="281">
        <f>'Historico MatriculaT Pregrado'!R67</f>
        <v>3949</v>
      </c>
      <c r="S63" s="281">
        <f>'Historico MatriculaT Pregrado'!S67</f>
        <v>4372</v>
      </c>
      <c r="T63" s="281">
        <f>'Historico MatriculaT Pregrado'!T67</f>
        <v>3944</v>
      </c>
      <c r="U63" s="281">
        <f>'Historico MatriculaT Pregrado'!U67</f>
        <v>4339</v>
      </c>
      <c r="V63" s="281">
        <f>'Historico MatriculaT Pregrado'!V67</f>
        <v>4143</v>
      </c>
      <c r="W63" s="281">
        <f>'Historico MatriculaT Pregrado'!W67</f>
        <v>4701</v>
      </c>
      <c r="X63" s="281">
        <f>'Historico MatriculaT Pregrado'!X67</f>
        <v>4637</v>
      </c>
      <c r="Y63" s="281">
        <f>'Historico MatriculaT Pregrado'!Y67</f>
        <v>4867</v>
      </c>
      <c r="Z63" s="281">
        <f>'Historico MatriculaT Pregrado'!Z67</f>
        <v>4892</v>
      </c>
      <c r="AA63" s="281">
        <f>'Historico MatriculaT Pregrado'!AA67</f>
        <v>5239</v>
      </c>
      <c r="AB63" s="281">
        <f>'Historico MatriculaT Pregrado'!AB67</f>
        <v>5414</v>
      </c>
      <c r="AC63" s="281">
        <f>'Historico MatriculaT Pregrado'!AC67</f>
        <v>5757</v>
      </c>
      <c r="AD63" s="281">
        <f>'Historico MatriculaT Pregrado'!AD67</f>
        <v>6025</v>
      </c>
      <c r="AE63" s="281">
        <f>'Historico MatriculaT Pregrado'!AE67</f>
        <v>6380</v>
      </c>
      <c r="AF63" s="281">
        <f>'Historico MatriculaT Pregrado'!AF67</f>
        <v>6614</v>
      </c>
      <c r="AG63" s="281">
        <f>'Historico MatriculaT Pregrado'!AG67</f>
        <v>6871</v>
      </c>
      <c r="AH63" s="281">
        <f>'Historico MatriculaT Pregrado'!AH67</f>
        <v>6868</v>
      </c>
      <c r="AI63" s="281">
        <f>'Historico MatriculaT Pregrado'!AI67</f>
        <v>7126</v>
      </c>
      <c r="AJ63" s="281">
        <f>'Historico MatriculaT Pregrado'!AJ67</f>
        <v>7237</v>
      </c>
      <c r="AK63" s="281">
        <f>'Historico MatriculaT Pregrado'!AK67</f>
        <v>7418</v>
      </c>
      <c r="AL63" s="281">
        <f>'Historico MatriculaT Pregrado'!AL67</f>
        <v>7402</v>
      </c>
      <c r="AM63" s="281">
        <f>'Historico MatriculaT Pregrado'!AM67</f>
        <v>7504</v>
      </c>
      <c r="AN63" s="281">
        <f>'Historico MatriculaT Pregrado'!AN67</f>
        <v>7607</v>
      </c>
      <c r="AO63" s="281">
        <f>'Historico MatriculaT Pregrado'!AO67</f>
        <v>7850</v>
      </c>
      <c r="AP63" s="281">
        <f>'Historico MatriculaT Pregrado'!AP67</f>
        <v>7909</v>
      </c>
      <c r="AQ63" s="281">
        <f>'Historico MatriculaT Pregrado'!AQ67</f>
        <v>8118</v>
      </c>
      <c r="AR63" s="281">
        <f>'Historico MatriculaT Pregrado'!AR67</f>
        <v>8254</v>
      </c>
      <c r="AS63" s="281">
        <f>'Historico MatriculaT Pregrado'!AS67</f>
        <v>8385</v>
      </c>
      <c r="AT63" s="281">
        <f>'Historico MatriculaT Pregrado'!AT67</f>
        <v>8256</v>
      </c>
      <c r="AU63" s="281">
        <f>'Historico MatriculaT Pregrado'!AU67</f>
        <v>8289</v>
      </c>
      <c r="AV63" s="281">
        <f>'Historico MatriculaT Pregrado'!AV67</f>
        <v>8448</v>
      </c>
      <c r="AW63" s="1349">
        <f>'Historico MatriculaT Pregrado'!AW67</f>
        <v>8804</v>
      </c>
      <c r="AX63" s="1349">
        <f>'Historico MatriculaT Pregrado'!AX67</f>
        <v>9163</v>
      </c>
      <c r="AY63" s="1349">
        <f>'Historico MatriculaT Pregrado'!AY67</f>
        <v>9244</v>
      </c>
      <c r="AZ63" s="1349">
        <f>'Historico MatriculaT Pregrado'!AZ67</f>
        <v>9185</v>
      </c>
      <c r="BA63" s="1349">
        <f>'Historico MatriculaT Pregrado'!BA67</f>
        <v>9104</v>
      </c>
      <c r="BB63" s="1349">
        <f>'Historico MatriculaT Pregrado'!BB67</f>
        <v>9064</v>
      </c>
      <c r="BC63" s="1349">
        <f>'Historico MatriculaT Pregrado'!BC67</f>
        <v>9417</v>
      </c>
      <c r="BD63" s="1349">
        <f>'Historico MatriculaT Pregrado'!BD67</f>
        <v>9520</v>
      </c>
      <c r="BE63" s="281">
        <f>'Historico MatriculaT Pregrado'!BE67</f>
        <v>9307</v>
      </c>
      <c r="BF63" s="281">
        <f>'Historico MatriculaT Pregrado'!BF67</f>
        <v>9153</v>
      </c>
      <c r="BG63" s="281">
        <f>'Historico MatriculaT Pregrado'!BG67</f>
        <v>9156</v>
      </c>
      <c r="BH63" s="281">
        <f>'Historico MatriculaT Pregrado'!BH67</f>
        <v>9462</v>
      </c>
      <c r="BI63" s="281">
        <f>'Historico MatriculaT Pregrado'!BI67</f>
        <v>9759</v>
      </c>
      <c r="BJ63" s="281">
        <f>'Historico MatriculaT Pregrado'!BJ67</f>
        <v>9387</v>
      </c>
    </row>
    <row r="64" spans="2:62" s="7" customFormat="1" ht="18.75" customHeight="1" x14ac:dyDescent="0.25">
      <c r="B64" s="362" t="s">
        <v>830</v>
      </c>
      <c r="C64" s="281">
        <f>C61</f>
        <v>0</v>
      </c>
      <c r="D64" s="281">
        <f t="shared" ref="D64:BJ64" si="24">D61</f>
        <v>0</v>
      </c>
      <c r="E64" s="281">
        <f t="shared" si="24"/>
        <v>169</v>
      </c>
      <c r="F64" s="281">
        <f t="shared" si="24"/>
        <v>167</v>
      </c>
      <c r="G64" s="281">
        <f t="shared" si="24"/>
        <v>248</v>
      </c>
      <c r="H64" s="281">
        <f t="shared" si="24"/>
        <v>565</v>
      </c>
      <c r="I64" s="281">
        <f t="shared" si="24"/>
        <v>371</v>
      </c>
      <c r="J64" s="281">
        <f t="shared" si="24"/>
        <v>0</v>
      </c>
      <c r="K64" s="281">
        <f t="shared" si="24"/>
        <v>851</v>
      </c>
      <c r="L64" s="281">
        <f t="shared" si="24"/>
        <v>933</v>
      </c>
      <c r="M64" s="281">
        <f t="shared" si="24"/>
        <v>949</v>
      </c>
      <c r="N64" s="281">
        <f t="shared" si="24"/>
        <v>846</v>
      </c>
      <c r="O64" s="281">
        <f t="shared" si="24"/>
        <v>1021</v>
      </c>
      <c r="P64" s="281">
        <f t="shared" si="24"/>
        <v>948</v>
      </c>
      <c r="Q64" s="281">
        <f t="shared" si="24"/>
        <v>880</v>
      </c>
      <c r="R64" s="281">
        <f t="shared" si="24"/>
        <v>889</v>
      </c>
      <c r="S64" s="281">
        <f t="shared" si="24"/>
        <v>661</v>
      </c>
      <c r="T64" s="281">
        <f t="shared" si="24"/>
        <v>482</v>
      </c>
      <c r="U64" s="281">
        <f t="shared" si="24"/>
        <v>482</v>
      </c>
      <c r="V64" s="281">
        <f t="shared" si="24"/>
        <v>387</v>
      </c>
      <c r="W64" s="281">
        <f t="shared" si="24"/>
        <v>338</v>
      </c>
      <c r="X64" s="281">
        <f t="shared" si="24"/>
        <v>287</v>
      </c>
      <c r="Y64" s="281">
        <f t="shared" si="24"/>
        <v>277</v>
      </c>
      <c r="Z64" s="281">
        <f t="shared" si="24"/>
        <v>246</v>
      </c>
      <c r="AA64" s="281">
        <f t="shared" si="24"/>
        <v>163</v>
      </c>
      <c r="AB64" s="281">
        <f t="shared" si="24"/>
        <v>154</v>
      </c>
      <c r="AC64" s="281">
        <f t="shared" si="24"/>
        <v>108</v>
      </c>
      <c r="AD64" s="281">
        <f t="shared" si="24"/>
        <v>153</v>
      </c>
      <c r="AE64" s="281">
        <f t="shared" si="24"/>
        <v>219</v>
      </c>
      <c r="AF64" s="281">
        <f t="shared" si="24"/>
        <v>215</v>
      </c>
      <c r="AG64" s="281">
        <f t="shared" si="24"/>
        <v>278</v>
      </c>
      <c r="AH64" s="281">
        <f t="shared" si="24"/>
        <v>237</v>
      </c>
      <c r="AI64" s="281">
        <f t="shared" si="24"/>
        <v>211</v>
      </c>
      <c r="AJ64" s="281">
        <f t="shared" si="24"/>
        <v>515</v>
      </c>
      <c r="AK64" s="281">
        <f t="shared" si="24"/>
        <v>806</v>
      </c>
      <c r="AL64" s="281">
        <f t="shared" si="24"/>
        <v>859</v>
      </c>
      <c r="AM64" s="281">
        <f t="shared" si="24"/>
        <v>1025</v>
      </c>
      <c r="AN64" s="281">
        <f t="shared" si="24"/>
        <v>1019</v>
      </c>
      <c r="AO64" s="281">
        <f t="shared" si="24"/>
        <v>1249</v>
      </c>
      <c r="AP64" s="281">
        <f t="shared" si="24"/>
        <v>1304</v>
      </c>
      <c r="AQ64" s="281">
        <f t="shared" si="24"/>
        <v>1422</v>
      </c>
      <c r="AR64" s="281">
        <f t="shared" si="24"/>
        <v>1522</v>
      </c>
      <c r="AS64" s="281">
        <f t="shared" si="24"/>
        <v>1473</v>
      </c>
      <c r="AT64" s="281">
        <f t="shared" si="24"/>
        <v>1479</v>
      </c>
      <c r="AU64" s="281">
        <f t="shared" si="24"/>
        <v>1541</v>
      </c>
      <c r="AV64" s="281">
        <f t="shared" si="24"/>
        <v>1514</v>
      </c>
      <c r="AW64" s="1349">
        <f t="shared" ref="AW64:BD64" si="25">AW61</f>
        <v>1811</v>
      </c>
      <c r="AX64" s="1349">
        <f t="shared" si="25"/>
        <v>1902</v>
      </c>
      <c r="AY64" s="1349">
        <f t="shared" si="25"/>
        <v>2106</v>
      </c>
      <c r="AZ64" s="1349">
        <f t="shared" si="25"/>
        <v>2099</v>
      </c>
      <c r="BA64" s="1349">
        <f t="shared" si="25"/>
        <v>2353</v>
      </c>
      <c r="BB64" s="1349">
        <f t="shared" si="25"/>
        <v>2321</v>
      </c>
      <c r="BC64" s="1349">
        <f t="shared" si="25"/>
        <v>2540</v>
      </c>
      <c r="BD64" s="1349">
        <f t="shared" si="25"/>
        <v>2605</v>
      </c>
      <c r="BE64" s="281">
        <f t="shared" si="24"/>
        <v>2712</v>
      </c>
      <c r="BF64" s="281">
        <f t="shared" si="24"/>
        <v>2697</v>
      </c>
      <c r="BG64" s="281">
        <f t="shared" ref="BG64:BH64" si="26">BG61</f>
        <v>2913</v>
      </c>
      <c r="BH64" s="281">
        <f t="shared" si="26"/>
        <v>3119</v>
      </c>
      <c r="BI64" s="281">
        <f t="shared" si="24"/>
        <v>3415</v>
      </c>
      <c r="BJ64" s="281">
        <f t="shared" si="24"/>
        <v>3338</v>
      </c>
    </row>
    <row r="65" spans="2:62" s="7" customFormat="1" ht="18.75" customHeight="1" x14ac:dyDescent="0.25">
      <c r="B65" s="362" t="s">
        <v>1058</v>
      </c>
      <c r="C65" s="281">
        <f>'Historico MatriculaT PregConv'!C50</f>
        <v>1187</v>
      </c>
      <c r="D65" s="281">
        <f>'Historico MatriculaT PregConv'!D50</f>
        <v>1142</v>
      </c>
      <c r="E65" s="281">
        <f>'Historico MatriculaT PregConv'!E50</f>
        <v>888</v>
      </c>
      <c r="F65" s="281">
        <f>'Historico MatriculaT PregConv'!F50</f>
        <v>860</v>
      </c>
      <c r="G65" s="281">
        <f>'Historico MatriculaT PregConv'!G50</f>
        <v>567</v>
      </c>
      <c r="H65" s="281">
        <f>'Historico MatriculaT PregConv'!H50</f>
        <v>525</v>
      </c>
      <c r="I65" s="281">
        <f>'Historico MatriculaT PregConv'!I50</f>
        <v>552</v>
      </c>
      <c r="J65" s="281">
        <f>'Historico MatriculaT PregConv'!J50</f>
        <v>541</v>
      </c>
      <c r="K65" s="281">
        <f>'Historico MatriculaT PregConv'!K50</f>
        <v>304</v>
      </c>
      <c r="L65" s="281">
        <f>'Historico MatriculaT PregConv'!L50</f>
        <v>347</v>
      </c>
      <c r="M65" s="281">
        <f>'Historico MatriculaT PregConv'!M50</f>
        <v>455</v>
      </c>
      <c r="N65" s="281">
        <f>'Historico MatriculaT PregConv'!N50</f>
        <v>400</v>
      </c>
      <c r="O65" s="281">
        <f>'Historico MatriculaT PregConv'!O50</f>
        <v>278</v>
      </c>
      <c r="P65" s="281">
        <f>'Historico MatriculaT PregConv'!P50</f>
        <v>279</v>
      </c>
      <c r="Q65" s="281">
        <f>'Historico MatriculaT PregConv'!Q50</f>
        <v>250</v>
      </c>
      <c r="R65" s="281">
        <f>'Historico MatriculaT PregConv'!R50</f>
        <v>227</v>
      </c>
      <c r="S65" s="281">
        <f>'Historico MatriculaT PregConv'!S50</f>
        <v>188</v>
      </c>
      <c r="T65" s="281">
        <f>'Historico MatriculaT PregConv'!T50</f>
        <v>167</v>
      </c>
      <c r="U65" s="281">
        <f>'Historico MatriculaT PregConv'!U50</f>
        <v>94</v>
      </c>
      <c r="V65" s="281">
        <f>'Historico MatriculaT PregConv'!V50</f>
        <v>9</v>
      </c>
      <c r="W65" s="281">
        <f>'Historico MatriculaT PregConv'!W50</f>
        <v>4</v>
      </c>
      <c r="X65" s="281">
        <f>'Historico MatriculaT PregConv'!X50</f>
        <v>0</v>
      </c>
      <c r="Y65" s="281">
        <f>'Historico MatriculaT PregConv'!Y50</f>
        <v>2</v>
      </c>
      <c r="Z65" s="281">
        <f>'Historico MatriculaT PregConv'!Z50</f>
        <v>562</v>
      </c>
      <c r="AA65" s="281">
        <f>'Historico MatriculaT PregConv'!AA50</f>
        <v>633</v>
      </c>
      <c r="AB65" s="281">
        <f>'Historico MatriculaT PregConv'!AB50</f>
        <v>624</v>
      </c>
      <c r="AC65" s="281">
        <f>'Historico MatriculaT PregConv'!AC50</f>
        <v>520</v>
      </c>
      <c r="AD65" s="281">
        <f>'Historico MatriculaT PregConv'!AD50</f>
        <v>523</v>
      </c>
      <c r="AE65" s="281">
        <f>'Historico MatriculaT PregConv'!AE50</f>
        <v>479</v>
      </c>
      <c r="AF65" s="281">
        <f>'Historico MatriculaT PregConv'!AF50</f>
        <v>385</v>
      </c>
      <c r="AG65" s="281">
        <f>'Historico MatriculaT PregConv'!AG50</f>
        <v>275</v>
      </c>
      <c r="AH65" s="281">
        <f>'Historico MatriculaT PregConv'!AH50</f>
        <v>164</v>
      </c>
      <c r="AI65" s="281">
        <f>'Historico MatriculaT PregConv'!AI50</f>
        <v>158</v>
      </c>
      <c r="AJ65" s="281">
        <f>'Historico MatriculaT PregConv'!AJ50</f>
        <v>104</v>
      </c>
      <c r="AK65" s="281">
        <f>'Historico MatriculaT PregConv'!AK50</f>
        <v>11</v>
      </c>
      <c r="AL65" s="281">
        <f>'Historico MatriculaT PregConv'!AL50</f>
        <v>6</v>
      </c>
      <c r="AM65" s="281">
        <f>'Historico MatriculaT PregConv'!AM50</f>
        <v>0</v>
      </c>
      <c r="AN65" s="281">
        <f>'Historico MatriculaT PregConv'!AN50</f>
        <v>0</v>
      </c>
      <c r="AO65" s="281">
        <f>'Historico MatriculaT PregConv'!AO50</f>
        <v>0</v>
      </c>
      <c r="AP65" s="281">
        <f>'Historico MatriculaT PregConv'!AP50</f>
        <v>0</v>
      </c>
      <c r="AQ65" s="281">
        <f>'Historico MatriculaT PregConv'!AQ50</f>
        <v>0</v>
      </c>
      <c r="AR65" s="281">
        <f>'Historico MatriculaT PregConv'!AR50</f>
        <v>0</v>
      </c>
      <c r="AS65" s="281">
        <f>'Historico MatriculaT PregConv'!AS50</f>
        <v>0</v>
      </c>
      <c r="AT65" s="281">
        <f>'Historico MatriculaT PregConv'!AT50</f>
        <v>0</v>
      </c>
      <c r="AU65" s="281">
        <f>'Historico MatriculaT PregConv'!AU50</f>
        <v>0</v>
      </c>
      <c r="AV65" s="281">
        <f>'Historico MatriculaT PregConv'!AV50</f>
        <v>0</v>
      </c>
      <c r="AW65" s="1349">
        <f>'Historico MatriculaT PregConv'!AQ50</f>
        <v>0</v>
      </c>
      <c r="AX65" s="1349">
        <f>'Historico MatriculaT PregConv'!AR50</f>
        <v>0</v>
      </c>
      <c r="AY65" s="1349">
        <f>'Historico MatriculaT PregConv'!AU50</f>
        <v>0</v>
      </c>
      <c r="AZ65" s="1349">
        <f>'Historico MatriculaT PregConv'!AV50</f>
        <v>0</v>
      </c>
      <c r="BA65" s="1349">
        <f>'Historico MatriculaT PregConv'!BC50</f>
        <v>0</v>
      </c>
      <c r="BB65" s="1349">
        <f>'Historico MatriculaT PregConv'!BD50</f>
        <v>0</v>
      </c>
      <c r="BC65" s="1349">
        <f>'Historico MatriculaT PregConv'!BE50</f>
        <v>0</v>
      </c>
      <c r="BD65" s="1349">
        <f>'Historico MatriculaT PregConv'!BF50</f>
        <v>0</v>
      </c>
      <c r="BE65" s="281">
        <f>'Historico MatriculaT PregConv'!BG50</f>
        <v>0</v>
      </c>
      <c r="BF65" s="281">
        <f>'Historico MatriculaT PregConv'!BH50</f>
        <v>0</v>
      </c>
      <c r="BG65" s="281">
        <f>'Historico MatriculaT PregConv'!BI50</f>
        <v>0</v>
      </c>
      <c r="BH65" s="281">
        <f>'Historico MatriculaT PregConv'!BJ50</f>
        <v>0</v>
      </c>
      <c r="BI65" s="281">
        <f>'Historico MatriculaT PregConv'!BK50</f>
        <v>0</v>
      </c>
      <c r="BJ65" s="281">
        <f>'Historico MatriculaT PregConv'!BL50</f>
        <v>0</v>
      </c>
    </row>
    <row r="66" spans="2:62" s="7" customFormat="1" ht="18.75" customHeight="1" x14ac:dyDescent="0.25">
      <c r="B66" s="164" t="s">
        <v>1059</v>
      </c>
      <c r="C66" s="172">
        <f>SUM(C63:C65)</f>
        <v>3071</v>
      </c>
      <c r="D66" s="172">
        <f t="shared" ref="D66:BJ66" si="27">SUM(D63:D65)</f>
        <v>3043</v>
      </c>
      <c r="E66" s="172">
        <f t="shared" si="27"/>
        <v>3044</v>
      </c>
      <c r="F66" s="172">
        <f t="shared" si="27"/>
        <v>3024</v>
      </c>
      <c r="G66" s="172">
        <f t="shared" si="27"/>
        <v>2829</v>
      </c>
      <c r="H66" s="172">
        <f t="shared" si="27"/>
        <v>3148</v>
      </c>
      <c r="I66" s="172">
        <f t="shared" si="27"/>
        <v>3295</v>
      </c>
      <c r="J66" s="172">
        <f t="shared" si="27"/>
        <v>3143</v>
      </c>
      <c r="K66" s="172">
        <f t="shared" si="27"/>
        <v>3955</v>
      </c>
      <c r="L66" s="172">
        <f t="shared" si="27"/>
        <v>4181</v>
      </c>
      <c r="M66" s="172">
        <f t="shared" si="27"/>
        <v>4860</v>
      </c>
      <c r="N66" s="172">
        <f t="shared" si="27"/>
        <v>4612</v>
      </c>
      <c r="O66" s="172">
        <f t="shared" si="27"/>
        <v>5151</v>
      </c>
      <c r="P66" s="172">
        <f t="shared" si="27"/>
        <v>4961</v>
      </c>
      <c r="Q66" s="172">
        <f t="shared" si="27"/>
        <v>5053</v>
      </c>
      <c r="R66" s="172">
        <f t="shared" si="27"/>
        <v>5065</v>
      </c>
      <c r="S66" s="172">
        <f t="shared" si="27"/>
        <v>5221</v>
      </c>
      <c r="T66" s="172">
        <f t="shared" si="27"/>
        <v>4593</v>
      </c>
      <c r="U66" s="172">
        <f t="shared" si="27"/>
        <v>4915</v>
      </c>
      <c r="V66" s="172">
        <f t="shared" si="27"/>
        <v>4539</v>
      </c>
      <c r="W66" s="172">
        <f t="shared" si="27"/>
        <v>5043</v>
      </c>
      <c r="X66" s="172">
        <f t="shared" si="27"/>
        <v>4924</v>
      </c>
      <c r="Y66" s="172">
        <f t="shared" si="27"/>
        <v>5146</v>
      </c>
      <c r="Z66" s="172">
        <f t="shared" si="27"/>
        <v>5700</v>
      </c>
      <c r="AA66" s="172">
        <f t="shared" si="27"/>
        <v>6035</v>
      </c>
      <c r="AB66" s="172">
        <f t="shared" si="27"/>
        <v>6192</v>
      </c>
      <c r="AC66" s="172">
        <f t="shared" si="27"/>
        <v>6385</v>
      </c>
      <c r="AD66" s="172">
        <f t="shared" si="27"/>
        <v>6701</v>
      </c>
      <c r="AE66" s="172">
        <f t="shared" si="27"/>
        <v>7078</v>
      </c>
      <c r="AF66" s="172">
        <f t="shared" si="27"/>
        <v>7214</v>
      </c>
      <c r="AG66" s="172">
        <f t="shared" si="27"/>
        <v>7424</v>
      </c>
      <c r="AH66" s="172">
        <f t="shared" si="27"/>
        <v>7269</v>
      </c>
      <c r="AI66" s="172">
        <f t="shared" si="27"/>
        <v>7495</v>
      </c>
      <c r="AJ66" s="172">
        <f t="shared" si="27"/>
        <v>7856</v>
      </c>
      <c r="AK66" s="172">
        <f t="shared" si="27"/>
        <v>8235</v>
      </c>
      <c r="AL66" s="172">
        <f t="shared" si="27"/>
        <v>8267</v>
      </c>
      <c r="AM66" s="172">
        <f t="shared" si="27"/>
        <v>8529</v>
      </c>
      <c r="AN66" s="172">
        <f t="shared" si="27"/>
        <v>8626</v>
      </c>
      <c r="AO66" s="172">
        <f t="shared" si="27"/>
        <v>9099</v>
      </c>
      <c r="AP66" s="172">
        <f t="shared" si="27"/>
        <v>9213</v>
      </c>
      <c r="AQ66" s="172">
        <f t="shared" si="27"/>
        <v>9540</v>
      </c>
      <c r="AR66" s="172">
        <f t="shared" si="27"/>
        <v>9776</v>
      </c>
      <c r="AS66" s="172">
        <f t="shared" si="27"/>
        <v>9858</v>
      </c>
      <c r="AT66" s="172">
        <f t="shared" si="27"/>
        <v>9735</v>
      </c>
      <c r="AU66" s="172">
        <f t="shared" si="27"/>
        <v>9830</v>
      </c>
      <c r="AV66" s="172">
        <f t="shared" si="27"/>
        <v>9962</v>
      </c>
      <c r="AW66" s="172">
        <f t="shared" ref="AW66:BD66" si="28">SUM(AW63:AW65)</f>
        <v>10615</v>
      </c>
      <c r="AX66" s="172">
        <f t="shared" si="28"/>
        <v>11065</v>
      </c>
      <c r="AY66" s="172">
        <f t="shared" si="28"/>
        <v>11350</v>
      </c>
      <c r="AZ66" s="172">
        <f t="shared" si="28"/>
        <v>11284</v>
      </c>
      <c r="BA66" s="172">
        <f t="shared" si="28"/>
        <v>11457</v>
      </c>
      <c r="BB66" s="172">
        <f t="shared" si="28"/>
        <v>11385</v>
      </c>
      <c r="BC66" s="172">
        <f t="shared" si="28"/>
        <v>11957</v>
      </c>
      <c r="BD66" s="172">
        <f t="shared" si="28"/>
        <v>12125</v>
      </c>
      <c r="BE66" s="172">
        <f t="shared" si="27"/>
        <v>12019</v>
      </c>
      <c r="BF66" s="172">
        <f t="shared" si="27"/>
        <v>11850</v>
      </c>
      <c r="BG66" s="172">
        <f t="shared" ref="BG66:BH66" si="29">SUM(BG63:BG65)</f>
        <v>12069</v>
      </c>
      <c r="BH66" s="172">
        <f t="shared" si="29"/>
        <v>12581</v>
      </c>
      <c r="BI66" s="172">
        <f t="shared" si="27"/>
        <v>13174</v>
      </c>
      <c r="BJ66" s="172">
        <f t="shared" si="27"/>
        <v>12725</v>
      </c>
    </row>
    <row r="67" spans="2:62" s="7" customFormat="1" ht="18.75" hidden="1" customHeight="1" x14ac:dyDescent="0.25">
      <c r="B67" s="183" t="s">
        <v>1064</v>
      </c>
      <c r="C67" s="2270">
        <f>SUM(C66:D66)</f>
        <v>6114</v>
      </c>
      <c r="D67" s="2271"/>
      <c r="E67" s="2270">
        <f>SUM(E66:F66)</f>
        <v>6068</v>
      </c>
      <c r="F67" s="2271"/>
      <c r="G67" s="2270">
        <f>SUM(G66:H66)</f>
        <v>5977</v>
      </c>
      <c r="H67" s="2271"/>
      <c r="I67" s="2270">
        <f>SUM(I66:J66)</f>
        <v>6438</v>
      </c>
      <c r="J67" s="2271"/>
      <c r="K67" s="2270">
        <f>SUM(K66:L66)</f>
        <v>8136</v>
      </c>
      <c r="L67" s="2271"/>
      <c r="M67" s="2270">
        <f>SUM(M66:N66)</f>
        <v>9472</v>
      </c>
      <c r="N67" s="2271"/>
      <c r="O67" s="2270">
        <f>SUM(O66:P66)</f>
        <v>10112</v>
      </c>
      <c r="P67" s="2271"/>
      <c r="Q67" s="2270">
        <f>SUM(Q66:R66)</f>
        <v>10118</v>
      </c>
      <c r="R67" s="2271"/>
      <c r="S67" s="2270">
        <f>SUM(S66:T66)</f>
        <v>9814</v>
      </c>
      <c r="T67" s="2271"/>
      <c r="U67" s="2270">
        <f>SUM(U66:V66)</f>
        <v>9454</v>
      </c>
      <c r="V67" s="2271"/>
      <c r="W67" s="2270">
        <f>SUM(W66:X66)</f>
        <v>9967</v>
      </c>
      <c r="X67" s="2271"/>
      <c r="Y67" s="2270">
        <f>SUM(Y66:Z66)</f>
        <v>10846</v>
      </c>
      <c r="Z67" s="2271"/>
      <c r="AA67" s="2270">
        <f>SUM(AA66:AB66)</f>
        <v>12227</v>
      </c>
      <c r="AB67" s="2271"/>
      <c r="AC67" s="2270">
        <f>SUM(AC66:AD66)</f>
        <v>13086</v>
      </c>
      <c r="AD67" s="2271"/>
      <c r="AE67" s="2270">
        <f>SUM(AE66:AF66)</f>
        <v>14292</v>
      </c>
      <c r="AF67" s="2271"/>
      <c r="AG67" s="2270">
        <f>SUM(AG66:AH66)</f>
        <v>14693</v>
      </c>
      <c r="AH67" s="2271"/>
      <c r="AI67" s="2270">
        <f>SUM(AI66:AJ66)</f>
        <v>15351</v>
      </c>
      <c r="AJ67" s="2271"/>
      <c r="AK67" s="2270">
        <f>SUM(AK66:AL66)</f>
        <v>16502</v>
      </c>
      <c r="AL67" s="2271"/>
      <c r="AM67" s="2270">
        <f>SUM(AM66:AN66)</f>
        <v>17155</v>
      </c>
      <c r="AN67" s="2271"/>
      <c r="AO67" s="2270">
        <f>SUM(AO66:AP66)</f>
        <v>18312</v>
      </c>
      <c r="AP67" s="2271"/>
      <c r="AQ67" s="2270">
        <f>SUM(AQ66:AR66)</f>
        <v>19316</v>
      </c>
      <c r="AR67" s="2271"/>
      <c r="AS67" s="2270">
        <f>SUM(AS66:AT66)</f>
        <v>19593</v>
      </c>
      <c r="AT67" s="2271"/>
      <c r="AU67" s="2270">
        <f>SUM(AU66:AV66)</f>
        <v>19792</v>
      </c>
      <c r="AV67" s="2271"/>
      <c r="AW67" s="1768">
        <f>SUM(AW66:AX66)</f>
        <v>21680</v>
      </c>
      <c r="AX67" s="1769"/>
      <c r="AY67" s="1768">
        <f>SUM(AY66:AZ66)</f>
        <v>22634</v>
      </c>
      <c r="AZ67" s="1769"/>
      <c r="BA67" s="2270">
        <f>SUM(BA66:BB66)</f>
        <v>22842</v>
      </c>
      <c r="BB67" s="2271"/>
      <c r="BC67" s="2270">
        <f>SUM(BC66:BD66)</f>
        <v>24082</v>
      </c>
      <c r="BD67" s="2271"/>
      <c r="BE67" s="1133">
        <f>SUM(BE66:BF66)</f>
        <v>23869</v>
      </c>
      <c r="BF67" s="1134"/>
      <c r="BG67" s="2270">
        <f>SUM(BG66:BH66)</f>
        <v>24650</v>
      </c>
      <c r="BH67" s="2271"/>
      <c r="BI67" s="2270">
        <f>SUM(BI66:BJ66)</f>
        <v>25899</v>
      </c>
      <c r="BJ67" s="2271"/>
    </row>
    <row r="68" spans="2:62" s="7" customFormat="1" ht="18.75" hidden="1" customHeight="1" x14ac:dyDescent="0.25">
      <c r="B68" s="183" t="s">
        <v>1065</v>
      </c>
      <c r="C68" s="2270">
        <f>E67-C67</f>
        <v>-46</v>
      </c>
      <c r="D68" s="2271"/>
      <c r="E68" s="2270">
        <f>G67-E67</f>
        <v>-91</v>
      </c>
      <c r="F68" s="2271"/>
      <c r="G68" s="2270">
        <f>I67-G67</f>
        <v>461</v>
      </c>
      <c r="H68" s="2271"/>
      <c r="I68" s="2270">
        <f>K67-I67</f>
        <v>1698</v>
      </c>
      <c r="J68" s="2271"/>
      <c r="K68" s="2270">
        <f>M67-K67</f>
        <v>1336</v>
      </c>
      <c r="L68" s="2271"/>
      <c r="M68" s="2270">
        <f>O67-M67</f>
        <v>640</v>
      </c>
      <c r="N68" s="2271"/>
      <c r="O68" s="2270">
        <f>Q67-O67</f>
        <v>6</v>
      </c>
      <c r="P68" s="2271"/>
      <c r="Q68" s="2270">
        <f>S67-Q67</f>
        <v>-304</v>
      </c>
      <c r="R68" s="2271"/>
      <c r="S68" s="2270">
        <f>U67-S67</f>
        <v>-360</v>
      </c>
      <c r="T68" s="2271"/>
      <c r="U68" s="2270">
        <f>W67-U67</f>
        <v>513</v>
      </c>
      <c r="V68" s="2271"/>
      <c r="W68" s="2270">
        <f>Y67-W67</f>
        <v>879</v>
      </c>
      <c r="X68" s="2271"/>
      <c r="Y68" s="2270">
        <f>AA67-Y67</f>
        <v>1381</v>
      </c>
      <c r="Z68" s="2271"/>
      <c r="AA68" s="2270">
        <f>AC67-AA67</f>
        <v>859</v>
      </c>
      <c r="AB68" s="2271"/>
      <c r="AC68" s="2270">
        <f>AE67-AC67</f>
        <v>1206</v>
      </c>
      <c r="AD68" s="2271"/>
      <c r="AE68" s="2270">
        <f>AG67-AE67</f>
        <v>401</v>
      </c>
      <c r="AF68" s="2271"/>
      <c r="AG68" s="2270">
        <f>AI67-AG67</f>
        <v>658</v>
      </c>
      <c r="AH68" s="2271"/>
      <c r="AI68" s="2270">
        <f>AK67-AI67</f>
        <v>1151</v>
      </c>
      <c r="AJ68" s="2271"/>
      <c r="AK68" s="2270">
        <f>AM67-AK67</f>
        <v>653</v>
      </c>
      <c r="AL68" s="2271"/>
      <c r="AM68" s="2270">
        <f>AO67-AM67</f>
        <v>1157</v>
      </c>
      <c r="AN68" s="2271"/>
      <c r="AO68" s="2270">
        <f>AQ67-AO67</f>
        <v>1004</v>
      </c>
      <c r="AP68" s="2271"/>
      <c r="AQ68" s="2270">
        <f>AS67-AQ67</f>
        <v>277</v>
      </c>
      <c r="AR68" s="2271"/>
      <c r="AS68" s="2270">
        <f>AU67-AS67</f>
        <v>199</v>
      </c>
      <c r="AT68" s="2271"/>
      <c r="AU68" s="2270">
        <f>BC67-AU67</f>
        <v>4290</v>
      </c>
      <c r="AV68" s="2271"/>
      <c r="AW68" s="1768">
        <f>BC67-AW67</f>
        <v>2402</v>
      </c>
      <c r="AX68" s="1769"/>
      <c r="AY68" s="1768"/>
      <c r="AZ68" s="1769"/>
      <c r="BA68" s="2270"/>
      <c r="BB68" s="2271"/>
      <c r="BC68" s="2270"/>
      <c r="BD68" s="2271"/>
      <c r="BE68" s="1133"/>
      <c r="BF68" s="1134"/>
      <c r="BG68" s="2270"/>
      <c r="BH68" s="2271"/>
      <c r="BI68" s="2270"/>
      <c r="BJ68" s="2271"/>
    </row>
    <row r="69" spans="2:62" s="7" customFormat="1" ht="18.75" hidden="1" customHeight="1" x14ac:dyDescent="0.25">
      <c r="B69" s="183" t="s">
        <v>1066</v>
      </c>
      <c r="C69" s="2268">
        <f>C68/E67</f>
        <v>-7.5807514831905077E-3</v>
      </c>
      <c r="D69" s="2269"/>
      <c r="E69" s="2268">
        <f>E68/G67</f>
        <v>-1.5225029278902459E-2</v>
      </c>
      <c r="F69" s="2269"/>
      <c r="G69" s="2268">
        <f>G68/I67</f>
        <v>7.1606088847468163E-2</v>
      </c>
      <c r="H69" s="2269"/>
      <c r="I69" s="2268">
        <f>I68/K67</f>
        <v>0.20870206489675516</v>
      </c>
      <c r="J69" s="2269"/>
      <c r="K69" s="2268">
        <f>K68/M67</f>
        <v>0.14104729729729729</v>
      </c>
      <c r="L69" s="2269"/>
      <c r="M69" s="2268">
        <f>M68/O67</f>
        <v>6.3291139240506333E-2</v>
      </c>
      <c r="N69" s="2269"/>
      <c r="O69" s="2268">
        <f>O68/Q67</f>
        <v>5.9300256967780192E-4</v>
      </c>
      <c r="P69" s="2269"/>
      <c r="Q69" s="2268">
        <f>Q68/S67</f>
        <v>-3.0976156511106582E-2</v>
      </c>
      <c r="R69" s="2269"/>
      <c r="S69" s="2268">
        <f>S68/U67</f>
        <v>-3.8079119949227837E-2</v>
      </c>
      <c r="T69" s="2269"/>
      <c r="U69" s="2268">
        <f>U68/W67</f>
        <v>5.1469850506672014E-2</v>
      </c>
      <c r="V69" s="2269"/>
      <c r="W69" s="2268">
        <f>W68/Y67</f>
        <v>8.1043702747556706E-2</v>
      </c>
      <c r="X69" s="2269"/>
      <c r="Y69" s="2268">
        <f>Y68/AA67</f>
        <v>0.11294675717674001</v>
      </c>
      <c r="Z69" s="2269"/>
      <c r="AA69" s="2268">
        <f>AA68/AC67</f>
        <v>6.5642671557389579E-2</v>
      </c>
      <c r="AB69" s="2269"/>
      <c r="AC69" s="2268">
        <f>AC68/AE67</f>
        <v>8.4382871536523935E-2</v>
      </c>
      <c r="AD69" s="2269"/>
      <c r="AE69" s="2268">
        <f>AE68/AG67</f>
        <v>2.7291907711154972E-2</v>
      </c>
      <c r="AF69" s="2269"/>
      <c r="AG69" s="2268">
        <f>AG68/AI67</f>
        <v>4.2863657090743273E-2</v>
      </c>
      <c r="AH69" s="2269"/>
      <c r="AI69" s="2268">
        <f>AI68/AK67</f>
        <v>6.9749121318628052E-2</v>
      </c>
      <c r="AJ69" s="2269"/>
      <c r="AK69" s="2268">
        <f>AK68/AM67</f>
        <v>3.8064704167881082E-2</v>
      </c>
      <c r="AL69" s="2269"/>
      <c r="AM69" s="2268">
        <f>AM68/AO67</f>
        <v>6.3182612494539103E-2</v>
      </c>
      <c r="AN69" s="2269"/>
      <c r="AO69" s="2268">
        <f>AO68/AQ67</f>
        <v>5.1977635121143097E-2</v>
      </c>
      <c r="AP69" s="2269"/>
      <c r="AQ69" s="2268">
        <f>AQ68/AS67</f>
        <v>1.4137702240596132E-2</v>
      </c>
      <c r="AR69" s="2269"/>
      <c r="AS69" s="2268">
        <f>AS68/AU67</f>
        <v>1.0054567502021019E-2</v>
      </c>
      <c r="AT69" s="2269"/>
      <c r="AU69" s="2268">
        <f>AU68/BC67</f>
        <v>0.17814135038618056</v>
      </c>
      <c r="AV69" s="2269"/>
      <c r="AW69" s="1772">
        <f>AW68/BC67</f>
        <v>9.9742546300141191E-2</v>
      </c>
      <c r="AX69" s="1773"/>
      <c r="AY69" s="1772"/>
      <c r="AZ69" s="1773"/>
      <c r="BA69" s="2268"/>
      <c r="BB69" s="2269"/>
      <c r="BC69" s="2268"/>
      <c r="BD69" s="2269"/>
      <c r="BE69" s="1135"/>
      <c r="BF69" s="1136"/>
      <c r="BG69" s="2268"/>
      <c r="BH69" s="2269"/>
      <c r="BI69" s="2268"/>
      <c r="BJ69" s="2269"/>
    </row>
    <row r="70" spans="2:62" s="7" customFormat="1" ht="18.75" customHeight="1" x14ac:dyDescent="0.25">
      <c r="B70" s="362" t="s">
        <v>1063</v>
      </c>
      <c r="C70" s="281">
        <f>'Historico MatriculaT Postgrado'!C96</f>
        <v>12</v>
      </c>
      <c r="D70" s="281">
        <f>'Historico MatriculaT Postgrado'!D96</f>
        <v>4</v>
      </c>
      <c r="E70" s="281">
        <f>'Historico MatriculaT Postgrado'!E96</f>
        <v>24</v>
      </c>
      <c r="F70" s="281">
        <f>'Historico MatriculaT Postgrado'!F96</f>
        <v>22</v>
      </c>
      <c r="G70" s="281">
        <f>'Historico MatriculaT Postgrado'!G96</f>
        <v>38</v>
      </c>
      <c r="H70" s="281">
        <f>'Historico MatriculaT Postgrado'!H96</f>
        <v>23</v>
      </c>
      <c r="I70" s="281">
        <f>'Historico MatriculaT Postgrado'!I96</f>
        <v>207</v>
      </c>
      <c r="J70" s="281">
        <f>'Historico MatriculaT Postgrado'!J96</f>
        <v>175</v>
      </c>
      <c r="K70" s="281">
        <f>'Historico MatriculaT Postgrado'!K96</f>
        <v>494</v>
      </c>
      <c r="L70" s="281">
        <f>'Historico MatriculaT Postgrado'!L96</f>
        <v>532</v>
      </c>
      <c r="M70" s="281">
        <f>'Historico MatriculaT Postgrado'!M96</f>
        <v>560</v>
      </c>
      <c r="N70" s="281">
        <f>'Historico MatriculaT Postgrado'!N96</f>
        <v>496</v>
      </c>
      <c r="O70" s="281">
        <f>'Historico MatriculaT Postgrado'!O96</f>
        <v>533</v>
      </c>
      <c r="P70" s="281">
        <f>'Historico MatriculaT Postgrado'!P96</f>
        <v>387</v>
      </c>
      <c r="Q70" s="281">
        <f>'Historico MatriculaT Postgrado'!Q96</f>
        <v>340</v>
      </c>
      <c r="R70" s="281">
        <f>'Historico MatriculaT Postgrado'!R96</f>
        <v>311</v>
      </c>
      <c r="S70" s="281">
        <f>'Historico MatriculaT Postgrado'!S96</f>
        <v>266</v>
      </c>
      <c r="T70" s="281">
        <f>'Historico MatriculaT Postgrado'!T96</f>
        <v>174</v>
      </c>
      <c r="U70" s="281">
        <f>'Historico MatriculaT Postgrado'!U96</f>
        <v>129</v>
      </c>
      <c r="V70" s="281">
        <f>'Historico MatriculaT Postgrado'!V96</f>
        <v>110</v>
      </c>
      <c r="W70" s="281">
        <f>'Historico MatriculaT Postgrado'!W96</f>
        <v>82</v>
      </c>
      <c r="X70" s="281">
        <f>'Historico MatriculaT Postgrado'!X96</f>
        <v>100</v>
      </c>
      <c r="Y70" s="281">
        <f>'Historico MatriculaT Postgrado'!Y96</f>
        <v>126</v>
      </c>
      <c r="Z70" s="281">
        <f>'Historico MatriculaT Postgrado'!Z96</f>
        <v>123</v>
      </c>
      <c r="AA70" s="281">
        <f>'Historico MatriculaT Postgrado'!AA96</f>
        <v>142</v>
      </c>
      <c r="AB70" s="281">
        <f>'Historico MatriculaT Postgrado'!AB96</f>
        <v>217</v>
      </c>
      <c r="AC70" s="281">
        <f>'Historico MatriculaT Postgrado'!AC96</f>
        <v>237</v>
      </c>
      <c r="AD70" s="281">
        <f>'Historico MatriculaT Postgrado'!AD96</f>
        <v>325</v>
      </c>
      <c r="AE70" s="281">
        <f>'Historico MatriculaT Postgrado'!AE96</f>
        <v>337</v>
      </c>
      <c r="AF70" s="281">
        <f>'Historico MatriculaT Postgrado'!AF96</f>
        <v>462</v>
      </c>
      <c r="AG70" s="281">
        <f>'Historico MatriculaT Postgrado'!AG96</f>
        <v>340</v>
      </c>
      <c r="AH70" s="281">
        <f>'Historico MatriculaT Postgrado'!AH96</f>
        <v>329</v>
      </c>
      <c r="AI70" s="281">
        <f>'Historico MatriculaT Postgrado'!AI96</f>
        <v>351</v>
      </c>
      <c r="AJ70" s="281">
        <f>'Historico MatriculaT Postgrado'!AJ96</f>
        <v>539</v>
      </c>
      <c r="AK70" s="281">
        <f>'Historico MatriculaT Postgrado'!AK96</f>
        <v>590</v>
      </c>
      <c r="AL70" s="281">
        <f>'Historico MatriculaT Postgrado'!AL96</f>
        <v>615</v>
      </c>
      <c r="AM70" s="281">
        <f>'Historico MatriculaT Postgrado'!AM96</f>
        <v>665</v>
      </c>
      <c r="AN70" s="281">
        <f>'Historico MatriculaT Postgrado'!AN96</f>
        <v>634</v>
      </c>
      <c r="AO70" s="281">
        <f>'Historico MatriculaT Postgrado'!AO96</f>
        <v>511</v>
      </c>
      <c r="AP70" s="281">
        <f>'Historico MatriculaT Postgrado'!AP96</f>
        <v>391</v>
      </c>
      <c r="AQ70" s="281">
        <f>'Historico MatriculaT Postgrado'!AQ96</f>
        <v>415</v>
      </c>
      <c r="AR70" s="281">
        <f>'Historico MatriculaT Postgrado'!AR96</f>
        <v>369</v>
      </c>
      <c r="AS70" s="281">
        <f>'Historico MatriculaT Postgrado'!AS96</f>
        <v>409</v>
      </c>
      <c r="AT70" s="281">
        <f>'Historico MatriculaT Postgrado'!AT96</f>
        <v>433</v>
      </c>
      <c r="AU70" s="281">
        <f>'Historico MatriculaT Postgrado'!AU96</f>
        <v>548</v>
      </c>
      <c r="AV70" s="281">
        <f>'Historico MatriculaT Postgrado'!AV96</f>
        <v>433</v>
      </c>
      <c r="AW70" s="1349">
        <f>'Historico MatriculaT Postgrado'!AQ96</f>
        <v>415</v>
      </c>
      <c r="AX70" s="1349">
        <f>'Historico MatriculaT Postgrado'!AR96</f>
        <v>369</v>
      </c>
      <c r="AY70" s="1349">
        <f>'Historico MatriculaT Postgrado'!AQ96</f>
        <v>415</v>
      </c>
      <c r="AZ70" s="1349">
        <f>'Historico MatriculaT Postgrado'!AR96</f>
        <v>369</v>
      </c>
      <c r="BA70" s="1349">
        <f>'Historico MatriculaT Postgrado'!AU96</f>
        <v>548</v>
      </c>
      <c r="BB70" s="1349">
        <f>'Historico MatriculaT Postgrado'!AV96</f>
        <v>433</v>
      </c>
      <c r="BC70" s="1349">
        <f>'Historico MatriculaT Postgrado'!BC105</f>
        <v>1095</v>
      </c>
      <c r="BD70" s="1349">
        <f>'Historico MatriculaT Postgrado'!BD105</f>
        <v>1037</v>
      </c>
      <c r="BE70" s="281">
        <f>'Historico MatriculaT Postgrado'!BC96</f>
        <v>1095</v>
      </c>
      <c r="BF70" s="281">
        <f>'Historico MatriculaT Postgrado'!BD96</f>
        <v>1037</v>
      </c>
      <c r="BG70" s="281">
        <f>'Historico MatriculaT Postgrado'!BG96</f>
        <v>990</v>
      </c>
      <c r="BH70" s="281">
        <f>'Historico MatriculaT Postgrado'!BH96</f>
        <v>1030</v>
      </c>
      <c r="BI70" s="281">
        <f>'Historico MatriculaT Postgrado'!BI105</f>
        <v>1183</v>
      </c>
      <c r="BJ70" s="1349">
        <f>'Historico MatriculaT Postgrado'!BJ105</f>
        <v>1084</v>
      </c>
    </row>
    <row r="71" spans="2:62" s="7" customFormat="1" ht="18.75" customHeight="1" x14ac:dyDescent="0.25">
      <c r="B71" s="362" t="s">
        <v>1060</v>
      </c>
      <c r="C71" s="281">
        <f>'Historico MatriculaT PostConve'!C40</f>
        <v>38</v>
      </c>
      <c r="D71" s="281">
        <f>'Historico MatriculaT PostConve'!D40</f>
        <v>38</v>
      </c>
      <c r="E71" s="281">
        <f>'Historico MatriculaT PostConve'!E40</f>
        <v>38</v>
      </c>
      <c r="F71" s="281">
        <f>'Historico MatriculaT PostConve'!F40</f>
        <v>38</v>
      </c>
      <c r="G71" s="281">
        <f>'Historico MatriculaT PostConve'!G40</f>
        <v>55</v>
      </c>
      <c r="H71" s="281">
        <f>'Historico MatriculaT PostConve'!H40</f>
        <v>57</v>
      </c>
      <c r="I71" s="281">
        <f>'Historico MatriculaT PostConve'!I40</f>
        <v>242</v>
      </c>
      <c r="J71" s="281">
        <f>'Historico MatriculaT PostConve'!J40</f>
        <v>185</v>
      </c>
      <c r="K71" s="281">
        <f>'Historico MatriculaT PostConve'!K40</f>
        <v>375</v>
      </c>
      <c r="L71" s="281">
        <f>'Historico MatriculaT PostConve'!L40</f>
        <v>358</v>
      </c>
      <c r="M71" s="281">
        <f>'Historico MatriculaT PostConve'!M40</f>
        <v>77</v>
      </c>
      <c r="N71" s="281">
        <f>'Historico MatriculaT PostConve'!N40</f>
        <v>77</v>
      </c>
      <c r="O71" s="281">
        <f>'Historico MatriculaT PostConve'!O40</f>
        <v>242</v>
      </c>
      <c r="P71" s="281">
        <f>'Historico MatriculaT PostConve'!P40</f>
        <v>230</v>
      </c>
      <c r="Q71" s="281">
        <f>'Historico MatriculaT PostConve'!Q40</f>
        <v>165</v>
      </c>
      <c r="R71" s="281">
        <f>'Historico MatriculaT PostConve'!R40</f>
        <v>134</v>
      </c>
      <c r="S71" s="281">
        <f>'Historico MatriculaT PostConve'!S40</f>
        <v>0</v>
      </c>
      <c r="T71" s="281">
        <f>'Historico MatriculaT PostConve'!T40</f>
        <v>12</v>
      </c>
      <c r="U71" s="281">
        <f>'Historico MatriculaT PostConve'!U40</f>
        <v>11</v>
      </c>
      <c r="V71" s="281">
        <f>'Historico MatriculaT PostConve'!V40</f>
        <v>62</v>
      </c>
      <c r="W71" s="281">
        <f>'Historico MatriculaT PostConve'!W40</f>
        <v>21</v>
      </c>
      <c r="X71" s="281">
        <f>'Historico MatriculaT PostConve'!X40</f>
        <v>54</v>
      </c>
      <c r="Y71" s="281">
        <f>'Historico MatriculaT PostConve'!Y40</f>
        <v>49</v>
      </c>
      <c r="Z71" s="281">
        <f>'Historico MatriculaT PostConve'!Z40</f>
        <v>15</v>
      </c>
      <c r="AA71" s="281">
        <f>'Historico MatriculaT PostConve'!AA40</f>
        <v>49</v>
      </c>
      <c r="AB71" s="281">
        <f>'Historico MatriculaT PostConve'!AB40</f>
        <v>56</v>
      </c>
      <c r="AC71" s="281">
        <f>'Historico MatriculaT PostConve'!AC40</f>
        <v>47</v>
      </c>
      <c r="AD71" s="281">
        <f>'Historico MatriculaT PostConve'!AD40</f>
        <v>75</v>
      </c>
      <c r="AE71" s="281">
        <f>'Historico MatriculaT PostConve'!AE40</f>
        <v>23</v>
      </c>
      <c r="AF71" s="281">
        <f>'Historico MatriculaT PostConve'!AF40</f>
        <v>142</v>
      </c>
      <c r="AG71" s="281">
        <f>'Historico MatriculaT PostConve'!AG40</f>
        <v>170</v>
      </c>
      <c r="AH71" s="281">
        <f>'Historico MatriculaT PostConve'!AH40</f>
        <v>187</v>
      </c>
      <c r="AI71" s="281">
        <f>'Historico MatriculaT PostConve'!AI40</f>
        <v>267</v>
      </c>
      <c r="AJ71" s="281">
        <f>'Historico MatriculaT PostConve'!AJ40</f>
        <v>259</v>
      </c>
      <c r="AK71" s="281">
        <f>'Historico MatriculaT PostConve'!AK40</f>
        <v>189</v>
      </c>
      <c r="AL71" s="281">
        <f>'Historico MatriculaT PostConve'!AL40</f>
        <v>143</v>
      </c>
      <c r="AM71" s="281">
        <f>'Historico MatriculaT PostConve'!AM40</f>
        <v>0</v>
      </c>
      <c r="AN71" s="281">
        <f>'Historico MatriculaT PostConve'!AN40</f>
        <v>0</v>
      </c>
      <c r="AO71" s="281">
        <f>'Historico MatriculaT PostConve'!AO40</f>
        <v>0</v>
      </c>
      <c r="AP71" s="281">
        <f>'Historico MatriculaT PostConve'!AP40</f>
        <v>0</v>
      </c>
      <c r="AQ71" s="281">
        <f>'Historico MatriculaT PostConve'!BA40</f>
        <v>0</v>
      </c>
      <c r="AR71" s="281">
        <f>'Historico MatriculaT PostConve'!BB40</f>
        <v>0</v>
      </c>
      <c r="AS71" s="281">
        <f>'Historico MatriculaT PostConve'!BC40</f>
        <v>0</v>
      </c>
      <c r="AT71" s="281">
        <f>'Historico MatriculaT PostConve'!BD40</f>
        <v>0</v>
      </c>
      <c r="AU71" s="281">
        <f>'Historico MatriculaT PostConve'!BE40</f>
        <v>0</v>
      </c>
      <c r="AV71" s="281">
        <f>'Historico MatriculaT PostConve'!BF40</f>
        <v>0</v>
      </c>
      <c r="AW71" s="1349">
        <f>'Historico MatriculaT PostConve'!BA40</f>
        <v>0</v>
      </c>
      <c r="AX71" s="1349">
        <f>'Historico MatriculaT PostConve'!BB40</f>
        <v>0</v>
      </c>
      <c r="AY71" s="1349">
        <f>'Historico MatriculaT PostConve'!BC40</f>
        <v>0</v>
      </c>
      <c r="AZ71" s="1349">
        <f>'Historico MatriculaT PostConve'!BD40</f>
        <v>0</v>
      </c>
      <c r="BA71" s="1349">
        <f>'Historico MatriculaT PostConve'!BE40</f>
        <v>0</v>
      </c>
      <c r="BB71" s="1349">
        <f>'Historico MatriculaT PostConve'!BF40</f>
        <v>0</v>
      </c>
      <c r="BC71" s="1349" t="e">
        <f>'Historico MatriculaT PostConve'!#REF!</f>
        <v>#REF!</v>
      </c>
      <c r="BD71" s="1349" t="e">
        <f>'Historico MatriculaT PostConve'!#REF!</f>
        <v>#REF!</v>
      </c>
      <c r="BE71" s="281">
        <f>'Historico MatriculaT PostConve'!BG40</f>
        <v>0</v>
      </c>
      <c r="BF71" s="281">
        <f>'Historico MatriculaT PostConve'!BH40</f>
        <v>0</v>
      </c>
      <c r="BG71" s="281">
        <f>'Historico MatriculaT PostConve'!BI40</f>
        <v>0</v>
      </c>
      <c r="BH71" s="281">
        <f>'Historico MatriculaT PostConve'!BJ40</f>
        <v>0</v>
      </c>
      <c r="BI71" s="281">
        <f>'Historico MatriculaT PostConve'!BK40</f>
        <v>0</v>
      </c>
      <c r="BJ71" s="281">
        <f>'Historico MatriculaT PostConve'!BL40</f>
        <v>0</v>
      </c>
    </row>
    <row r="72" spans="2:62" s="7" customFormat="1" ht="18.75" customHeight="1" x14ac:dyDescent="0.25">
      <c r="B72" s="164" t="s">
        <v>1061</v>
      </c>
      <c r="C72" s="172">
        <f>SUM(C70:C71)</f>
        <v>50</v>
      </c>
      <c r="D72" s="172">
        <f t="shared" ref="D72:BJ72" si="30">SUM(D70:D71)</f>
        <v>42</v>
      </c>
      <c r="E72" s="172">
        <f t="shared" si="30"/>
        <v>62</v>
      </c>
      <c r="F72" s="172">
        <f t="shared" si="30"/>
        <v>60</v>
      </c>
      <c r="G72" s="172">
        <f t="shared" si="30"/>
        <v>93</v>
      </c>
      <c r="H72" s="172">
        <f t="shared" si="30"/>
        <v>80</v>
      </c>
      <c r="I72" s="172">
        <f t="shared" si="30"/>
        <v>449</v>
      </c>
      <c r="J72" s="172">
        <f t="shared" si="30"/>
        <v>360</v>
      </c>
      <c r="K72" s="172">
        <f t="shared" si="30"/>
        <v>869</v>
      </c>
      <c r="L72" s="172">
        <f t="shared" si="30"/>
        <v>890</v>
      </c>
      <c r="M72" s="172">
        <f t="shared" si="30"/>
        <v>637</v>
      </c>
      <c r="N72" s="172">
        <f t="shared" si="30"/>
        <v>573</v>
      </c>
      <c r="O72" s="172">
        <f t="shared" si="30"/>
        <v>775</v>
      </c>
      <c r="P72" s="172">
        <f t="shared" si="30"/>
        <v>617</v>
      </c>
      <c r="Q72" s="172">
        <f t="shared" si="30"/>
        <v>505</v>
      </c>
      <c r="R72" s="172">
        <f t="shared" si="30"/>
        <v>445</v>
      </c>
      <c r="S72" s="172">
        <f t="shared" si="30"/>
        <v>266</v>
      </c>
      <c r="T72" s="172">
        <f t="shared" si="30"/>
        <v>186</v>
      </c>
      <c r="U72" s="172">
        <f t="shared" si="30"/>
        <v>140</v>
      </c>
      <c r="V72" s="172">
        <f t="shared" si="30"/>
        <v>172</v>
      </c>
      <c r="W72" s="172">
        <f t="shared" si="30"/>
        <v>103</v>
      </c>
      <c r="X72" s="172">
        <f t="shared" si="30"/>
        <v>154</v>
      </c>
      <c r="Y72" s="172">
        <f t="shared" si="30"/>
        <v>175</v>
      </c>
      <c r="Z72" s="172">
        <f t="shared" si="30"/>
        <v>138</v>
      </c>
      <c r="AA72" s="172">
        <f t="shared" si="30"/>
        <v>191</v>
      </c>
      <c r="AB72" s="172">
        <f t="shared" si="30"/>
        <v>273</v>
      </c>
      <c r="AC72" s="172">
        <f t="shared" si="30"/>
        <v>284</v>
      </c>
      <c r="AD72" s="172">
        <f t="shared" si="30"/>
        <v>400</v>
      </c>
      <c r="AE72" s="172">
        <f t="shared" si="30"/>
        <v>360</v>
      </c>
      <c r="AF72" s="172">
        <f t="shared" si="30"/>
        <v>604</v>
      </c>
      <c r="AG72" s="172">
        <f t="shared" si="30"/>
        <v>510</v>
      </c>
      <c r="AH72" s="172">
        <f t="shared" si="30"/>
        <v>516</v>
      </c>
      <c r="AI72" s="172">
        <f t="shared" si="30"/>
        <v>618</v>
      </c>
      <c r="AJ72" s="172">
        <f t="shared" si="30"/>
        <v>798</v>
      </c>
      <c r="AK72" s="172">
        <f t="shared" si="30"/>
        <v>779</v>
      </c>
      <c r="AL72" s="172">
        <f t="shared" si="30"/>
        <v>758</v>
      </c>
      <c r="AM72" s="172">
        <f t="shared" si="30"/>
        <v>665</v>
      </c>
      <c r="AN72" s="172">
        <f t="shared" si="30"/>
        <v>634</v>
      </c>
      <c r="AO72" s="172">
        <f t="shared" si="30"/>
        <v>511</v>
      </c>
      <c r="AP72" s="172">
        <f t="shared" si="30"/>
        <v>391</v>
      </c>
      <c r="AQ72" s="172">
        <f t="shared" si="30"/>
        <v>415</v>
      </c>
      <c r="AR72" s="172">
        <f t="shared" si="30"/>
        <v>369</v>
      </c>
      <c r="AS72" s="172">
        <f t="shared" si="30"/>
        <v>409</v>
      </c>
      <c r="AT72" s="172">
        <f t="shared" si="30"/>
        <v>433</v>
      </c>
      <c r="AU72" s="172">
        <f t="shared" si="30"/>
        <v>548</v>
      </c>
      <c r="AV72" s="172">
        <f t="shared" si="30"/>
        <v>433</v>
      </c>
      <c r="AW72" s="172">
        <f t="shared" ref="AW72:BD72" si="31">SUM(AW70:AW71)</f>
        <v>415</v>
      </c>
      <c r="AX72" s="172">
        <f t="shared" si="31"/>
        <v>369</v>
      </c>
      <c r="AY72" s="172">
        <f t="shared" si="31"/>
        <v>415</v>
      </c>
      <c r="AZ72" s="172">
        <f t="shared" si="31"/>
        <v>369</v>
      </c>
      <c r="BA72" s="172">
        <f t="shared" si="31"/>
        <v>548</v>
      </c>
      <c r="BB72" s="172">
        <f t="shared" si="31"/>
        <v>433</v>
      </c>
      <c r="BC72" s="172" t="e">
        <f t="shared" si="31"/>
        <v>#REF!</v>
      </c>
      <c r="BD72" s="172" t="e">
        <f t="shared" si="31"/>
        <v>#REF!</v>
      </c>
      <c r="BE72" s="172">
        <f t="shared" si="30"/>
        <v>1095</v>
      </c>
      <c r="BF72" s="172">
        <f t="shared" si="30"/>
        <v>1037</v>
      </c>
      <c r="BG72" s="172">
        <f t="shared" ref="BG72:BH72" si="32">SUM(BG70:BG71)</f>
        <v>990</v>
      </c>
      <c r="BH72" s="172">
        <f t="shared" si="32"/>
        <v>1030</v>
      </c>
      <c r="BI72" s="172">
        <f t="shared" si="30"/>
        <v>1183</v>
      </c>
      <c r="BJ72" s="172">
        <f t="shared" si="30"/>
        <v>1084</v>
      </c>
    </row>
    <row r="73" spans="2:62" s="7" customFormat="1" ht="18.75" hidden="1" customHeight="1" x14ac:dyDescent="0.25">
      <c r="B73" s="164" t="s">
        <v>1067</v>
      </c>
      <c r="C73" s="2272">
        <f>SUM(C72:D72)</f>
        <v>92</v>
      </c>
      <c r="D73" s="2273"/>
      <c r="E73" s="2272">
        <f>SUM(E72:F72)</f>
        <v>122</v>
      </c>
      <c r="F73" s="2273"/>
      <c r="G73" s="2272">
        <f>SUM(G72:H72)</f>
        <v>173</v>
      </c>
      <c r="H73" s="2273"/>
      <c r="I73" s="2272">
        <f>SUM(I72:J72)</f>
        <v>809</v>
      </c>
      <c r="J73" s="2273"/>
      <c r="K73" s="2272">
        <f>SUM(K72:L72)</f>
        <v>1759</v>
      </c>
      <c r="L73" s="2273"/>
      <c r="M73" s="2272">
        <f>SUM(M72:N72)</f>
        <v>1210</v>
      </c>
      <c r="N73" s="2273"/>
      <c r="O73" s="2272">
        <f>SUM(O72:P72)</f>
        <v>1392</v>
      </c>
      <c r="P73" s="2273"/>
      <c r="Q73" s="2272">
        <f>SUM(Q72:R72)</f>
        <v>950</v>
      </c>
      <c r="R73" s="2273"/>
      <c r="S73" s="2272">
        <f>SUM(S72:T72)</f>
        <v>452</v>
      </c>
      <c r="T73" s="2273"/>
      <c r="U73" s="2272">
        <f>SUM(U72:V72)</f>
        <v>312</v>
      </c>
      <c r="V73" s="2273"/>
      <c r="W73" s="2272">
        <f>SUM(W72:X72)</f>
        <v>257</v>
      </c>
      <c r="X73" s="2273"/>
      <c r="Y73" s="2272">
        <f>SUM(Y72:Z72)</f>
        <v>313</v>
      </c>
      <c r="Z73" s="2273"/>
      <c r="AA73" s="2272">
        <f>SUM(AA72:AB72)</f>
        <v>464</v>
      </c>
      <c r="AB73" s="2273"/>
      <c r="AC73" s="2272">
        <f>SUM(AC72:AD72)</f>
        <v>684</v>
      </c>
      <c r="AD73" s="2273"/>
      <c r="AE73" s="2272">
        <f>SUM(AE72:AF72)</f>
        <v>964</v>
      </c>
      <c r="AF73" s="2273"/>
      <c r="AG73" s="2272">
        <f>SUM(AG72:AH72)</f>
        <v>1026</v>
      </c>
      <c r="AH73" s="2273"/>
      <c r="AI73" s="2272">
        <f>SUM(AI72:AJ72)</f>
        <v>1416</v>
      </c>
      <c r="AJ73" s="2273"/>
      <c r="AK73" s="2272">
        <f>SUM(AK72:AL72)</f>
        <v>1537</v>
      </c>
      <c r="AL73" s="2273"/>
      <c r="AM73" s="2272">
        <f>SUM(AM72:AN72)</f>
        <v>1299</v>
      </c>
      <c r="AN73" s="2273"/>
      <c r="AO73" s="2272">
        <f>SUM(AO72:AP72)</f>
        <v>902</v>
      </c>
      <c r="AP73" s="2273"/>
      <c r="AQ73" s="2272">
        <f>SUM(AQ72:AR72)</f>
        <v>784</v>
      </c>
      <c r="AR73" s="2273"/>
      <c r="AS73" s="2272">
        <f>SUM(AS72:AT72)</f>
        <v>842</v>
      </c>
      <c r="AT73" s="2273"/>
      <c r="AU73" s="2272">
        <f>SUM(AU72:AV72)</f>
        <v>981</v>
      </c>
      <c r="AV73" s="2273"/>
      <c r="AW73" s="1774">
        <f>SUM(AW72:AX72)</f>
        <v>784</v>
      </c>
      <c r="AX73" s="1775"/>
      <c r="AY73" s="1774">
        <f>SUM(AY72:AZ72)</f>
        <v>784</v>
      </c>
      <c r="AZ73" s="1775"/>
      <c r="BA73" s="2272">
        <f>SUM(BA72:BB72)</f>
        <v>981</v>
      </c>
      <c r="BB73" s="2273"/>
      <c r="BC73" s="2272" t="e">
        <f>SUM(BC72:BD72)</f>
        <v>#REF!</v>
      </c>
      <c r="BD73" s="2273"/>
      <c r="BE73" s="170">
        <f>SUM(BE72:BF72)</f>
        <v>2132</v>
      </c>
      <c r="BF73" s="171"/>
      <c r="BG73" s="2272">
        <f>SUM(BG72:BH72)</f>
        <v>2020</v>
      </c>
      <c r="BH73" s="2273"/>
      <c r="BI73" s="2272">
        <f>SUM(BI72:BJ72)</f>
        <v>2267</v>
      </c>
      <c r="BJ73" s="2273"/>
    </row>
    <row r="74" spans="2:62" s="7" customFormat="1" ht="18.75" hidden="1" customHeight="1" x14ac:dyDescent="0.25">
      <c r="B74" s="164" t="s">
        <v>1065</v>
      </c>
      <c r="C74" s="2272">
        <f>E73-C73</f>
        <v>30</v>
      </c>
      <c r="D74" s="2273"/>
      <c r="E74" s="2272">
        <f>G73-E73</f>
        <v>51</v>
      </c>
      <c r="F74" s="2273"/>
      <c r="G74" s="2272">
        <f>I73-G73</f>
        <v>636</v>
      </c>
      <c r="H74" s="2273"/>
      <c r="I74" s="2272">
        <f>K73-I73</f>
        <v>950</v>
      </c>
      <c r="J74" s="2273"/>
      <c r="K74" s="2272">
        <f>M73-K73</f>
        <v>-549</v>
      </c>
      <c r="L74" s="2273"/>
      <c r="M74" s="2272">
        <f>O73-M73</f>
        <v>182</v>
      </c>
      <c r="N74" s="2273"/>
      <c r="O74" s="2272">
        <f>Q73-O73</f>
        <v>-442</v>
      </c>
      <c r="P74" s="2273"/>
      <c r="Q74" s="2272">
        <f>S73-Q73</f>
        <v>-498</v>
      </c>
      <c r="R74" s="2273"/>
      <c r="S74" s="2272">
        <f>U73-S73</f>
        <v>-140</v>
      </c>
      <c r="T74" s="2273"/>
      <c r="U74" s="2272">
        <f>W73-U73</f>
        <v>-55</v>
      </c>
      <c r="V74" s="2273"/>
      <c r="W74" s="2272">
        <f>Y73-W73</f>
        <v>56</v>
      </c>
      <c r="X74" s="2273"/>
      <c r="Y74" s="2272">
        <f>AA73-Y73</f>
        <v>151</v>
      </c>
      <c r="Z74" s="2273"/>
      <c r="AA74" s="2272">
        <f>AC73-AA73</f>
        <v>220</v>
      </c>
      <c r="AB74" s="2273"/>
      <c r="AC74" s="2272">
        <f>AE73-AC73</f>
        <v>280</v>
      </c>
      <c r="AD74" s="2273"/>
      <c r="AE74" s="2272">
        <f>AG73-AE73</f>
        <v>62</v>
      </c>
      <c r="AF74" s="2273"/>
      <c r="AG74" s="2272">
        <f>AI73-AG73</f>
        <v>390</v>
      </c>
      <c r="AH74" s="2273"/>
      <c r="AI74" s="2272">
        <f>AK73-AI73</f>
        <v>121</v>
      </c>
      <c r="AJ74" s="2273"/>
      <c r="AK74" s="2272">
        <f>AM73-AK73</f>
        <v>-238</v>
      </c>
      <c r="AL74" s="2273"/>
      <c r="AM74" s="2272">
        <f>AO73-AM73</f>
        <v>-397</v>
      </c>
      <c r="AN74" s="2273"/>
      <c r="AO74" s="2272">
        <f>AQ73-AO73</f>
        <v>-118</v>
      </c>
      <c r="AP74" s="2273"/>
      <c r="AQ74" s="2272">
        <f>AS73-AQ73</f>
        <v>58</v>
      </c>
      <c r="AR74" s="2273"/>
      <c r="AS74" s="2272">
        <f>AU73-AS73</f>
        <v>139</v>
      </c>
      <c r="AT74" s="2273"/>
      <c r="AU74" s="2272" t="e">
        <f>BC73-AU73</f>
        <v>#REF!</v>
      </c>
      <c r="AV74" s="2273"/>
      <c r="AW74" s="1774" t="e">
        <f>BC73-AW73</f>
        <v>#REF!</v>
      </c>
      <c r="AX74" s="1775"/>
      <c r="AY74" s="1774"/>
      <c r="AZ74" s="1775"/>
      <c r="BA74" s="2272"/>
      <c r="BB74" s="2273"/>
      <c r="BC74" s="2272"/>
      <c r="BD74" s="2273"/>
      <c r="BE74" s="170"/>
      <c r="BF74" s="171"/>
      <c r="BG74" s="2272"/>
      <c r="BH74" s="2273"/>
      <c r="BI74" s="2272"/>
      <c r="BJ74" s="2273"/>
    </row>
    <row r="75" spans="2:62" s="7" customFormat="1" ht="18.75" hidden="1" customHeight="1" x14ac:dyDescent="0.25">
      <c r="B75" s="164" t="s">
        <v>1066</v>
      </c>
      <c r="C75" s="2266">
        <f>C74/E73</f>
        <v>0.24590163934426229</v>
      </c>
      <c r="D75" s="2267"/>
      <c r="E75" s="2266">
        <f>E74/G73</f>
        <v>0.2947976878612717</v>
      </c>
      <c r="F75" s="2267"/>
      <c r="G75" s="2266">
        <f>G74/I73</f>
        <v>0.78615574783683562</v>
      </c>
      <c r="H75" s="2267"/>
      <c r="I75" s="2266">
        <f>I74/K73</f>
        <v>0.54007959067652078</v>
      </c>
      <c r="J75" s="2267"/>
      <c r="K75" s="2266">
        <f>K74/M73</f>
        <v>-0.45371900826446282</v>
      </c>
      <c r="L75" s="2267"/>
      <c r="M75" s="2266">
        <f>M74/O73</f>
        <v>0.1307471264367816</v>
      </c>
      <c r="N75" s="2267"/>
      <c r="O75" s="2266">
        <f>O74/Q73</f>
        <v>-0.46526315789473682</v>
      </c>
      <c r="P75" s="2267"/>
      <c r="Q75" s="2266">
        <f>Q74/S73</f>
        <v>-1.1017699115044248</v>
      </c>
      <c r="R75" s="2267"/>
      <c r="S75" s="2266">
        <f>S74/U73</f>
        <v>-0.44871794871794873</v>
      </c>
      <c r="T75" s="2267"/>
      <c r="U75" s="2266">
        <f>U74/W73</f>
        <v>-0.2140077821011673</v>
      </c>
      <c r="V75" s="2267"/>
      <c r="W75" s="2266">
        <f>W74/Y73</f>
        <v>0.17891373801916932</v>
      </c>
      <c r="X75" s="2267"/>
      <c r="Y75" s="2266">
        <f>Y74/AA73</f>
        <v>0.32543103448275862</v>
      </c>
      <c r="Z75" s="2267"/>
      <c r="AA75" s="2266">
        <f>AA74/AC73</f>
        <v>0.32163742690058478</v>
      </c>
      <c r="AB75" s="2267"/>
      <c r="AC75" s="2266">
        <f>AC74/AE73</f>
        <v>0.29045643153526973</v>
      </c>
      <c r="AD75" s="2267"/>
      <c r="AE75" s="2266">
        <f>AE74/AG73</f>
        <v>6.042884990253411E-2</v>
      </c>
      <c r="AF75" s="2267"/>
      <c r="AG75" s="2266">
        <f>AG74/AI73</f>
        <v>0.27542372881355931</v>
      </c>
      <c r="AH75" s="2267"/>
      <c r="AI75" s="2266">
        <f>AI74/AK73</f>
        <v>7.8724788549121669E-2</v>
      </c>
      <c r="AJ75" s="2267"/>
      <c r="AK75" s="2266">
        <f>AK74/AM73</f>
        <v>-0.18321785989222478</v>
      </c>
      <c r="AL75" s="2267"/>
      <c r="AM75" s="2266">
        <f>AM74/AO73</f>
        <v>-0.4401330376940133</v>
      </c>
      <c r="AN75" s="2267"/>
      <c r="AO75" s="2266">
        <f>AO74/AQ73</f>
        <v>-0.15051020408163265</v>
      </c>
      <c r="AP75" s="2267"/>
      <c r="AQ75" s="2266">
        <f>AQ74/AS73</f>
        <v>6.8883610451306407E-2</v>
      </c>
      <c r="AR75" s="2267"/>
      <c r="AS75" s="2266">
        <f>AS74/AU73</f>
        <v>0.14169215086646278</v>
      </c>
      <c r="AT75" s="2267"/>
      <c r="AU75" s="2266" t="e">
        <f>AU74/BC73</f>
        <v>#REF!</v>
      </c>
      <c r="AV75" s="2267"/>
      <c r="AW75" s="1776" t="e">
        <f>AW74/BC73</f>
        <v>#REF!</v>
      </c>
      <c r="AX75" s="1777"/>
      <c r="AY75" s="1776"/>
      <c r="AZ75" s="1777"/>
      <c r="BA75" s="2266"/>
      <c r="BB75" s="2267"/>
      <c r="BC75" s="2266"/>
      <c r="BD75" s="2267"/>
      <c r="BE75" s="1137"/>
      <c r="BF75" s="1138"/>
      <c r="BG75" s="2266"/>
      <c r="BH75" s="2267"/>
      <c r="BI75" s="2266"/>
      <c r="BJ75" s="2267"/>
    </row>
    <row r="76" spans="2:62" s="7" customFormat="1" ht="18.75" customHeight="1" x14ac:dyDescent="0.25">
      <c r="B76" s="164" t="s">
        <v>1062</v>
      </c>
      <c r="C76" s="172">
        <f>C72+C66</f>
        <v>3121</v>
      </c>
      <c r="D76" s="172">
        <f t="shared" ref="D76:BJ76" si="33">D72+D66</f>
        <v>3085</v>
      </c>
      <c r="E76" s="172">
        <f t="shared" si="33"/>
        <v>3106</v>
      </c>
      <c r="F76" s="172">
        <f t="shared" si="33"/>
        <v>3084</v>
      </c>
      <c r="G76" s="172">
        <f t="shared" si="33"/>
        <v>2922</v>
      </c>
      <c r="H76" s="172">
        <f t="shared" si="33"/>
        <v>3228</v>
      </c>
      <c r="I76" s="172">
        <f t="shared" si="33"/>
        <v>3744</v>
      </c>
      <c r="J76" s="172">
        <f t="shared" si="33"/>
        <v>3503</v>
      </c>
      <c r="K76" s="172">
        <f t="shared" si="33"/>
        <v>4824</v>
      </c>
      <c r="L76" s="172">
        <f t="shared" si="33"/>
        <v>5071</v>
      </c>
      <c r="M76" s="172">
        <f t="shared" si="33"/>
        <v>5497</v>
      </c>
      <c r="N76" s="172">
        <f t="shared" si="33"/>
        <v>5185</v>
      </c>
      <c r="O76" s="172">
        <f t="shared" si="33"/>
        <v>5926</v>
      </c>
      <c r="P76" s="172">
        <f t="shared" si="33"/>
        <v>5578</v>
      </c>
      <c r="Q76" s="172">
        <f t="shared" si="33"/>
        <v>5558</v>
      </c>
      <c r="R76" s="172">
        <f t="shared" si="33"/>
        <v>5510</v>
      </c>
      <c r="S76" s="172">
        <f t="shared" si="33"/>
        <v>5487</v>
      </c>
      <c r="T76" s="172">
        <f t="shared" si="33"/>
        <v>4779</v>
      </c>
      <c r="U76" s="172">
        <f t="shared" si="33"/>
        <v>5055</v>
      </c>
      <c r="V76" s="172">
        <f t="shared" si="33"/>
        <v>4711</v>
      </c>
      <c r="W76" s="172">
        <f t="shared" si="33"/>
        <v>5146</v>
      </c>
      <c r="X76" s="172">
        <f t="shared" si="33"/>
        <v>5078</v>
      </c>
      <c r="Y76" s="172">
        <f t="shared" si="33"/>
        <v>5321</v>
      </c>
      <c r="Z76" s="172">
        <f t="shared" si="33"/>
        <v>5838</v>
      </c>
      <c r="AA76" s="172">
        <f t="shared" si="33"/>
        <v>6226</v>
      </c>
      <c r="AB76" s="172">
        <f t="shared" si="33"/>
        <v>6465</v>
      </c>
      <c r="AC76" s="172">
        <f t="shared" si="33"/>
        <v>6669</v>
      </c>
      <c r="AD76" s="172">
        <f t="shared" si="33"/>
        <v>7101</v>
      </c>
      <c r="AE76" s="172">
        <f t="shared" si="33"/>
        <v>7438</v>
      </c>
      <c r="AF76" s="172">
        <f t="shared" si="33"/>
        <v>7818</v>
      </c>
      <c r="AG76" s="172">
        <f t="shared" si="33"/>
        <v>7934</v>
      </c>
      <c r="AH76" s="172">
        <f t="shared" si="33"/>
        <v>7785</v>
      </c>
      <c r="AI76" s="172">
        <f t="shared" si="33"/>
        <v>8113</v>
      </c>
      <c r="AJ76" s="172">
        <f t="shared" si="33"/>
        <v>8654</v>
      </c>
      <c r="AK76" s="172">
        <f t="shared" si="33"/>
        <v>9014</v>
      </c>
      <c r="AL76" s="172">
        <f t="shared" si="33"/>
        <v>9025</v>
      </c>
      <c r="AM76" s="172">
        <f t="shared" si="33"/>
        <v>9194</v>
      </c>
      <c r="AN76" s="172">
        <f t="shared" si="33"/>
        <v>9260</v>
      </c>
      <c r="AO76" s="172">
        <f t="shared" si="33"/>
        <v>9610</v>
      </c>
      <c r="AP76" s="172">
        <f t="shared" si="33"/>
        <v>9604</v>
      </c>
      <c r="AQ76" s="172">
        <f t="shared" si="33"/>
        <v>9955</v>
      </c>
      <c r="AR76" s="172">
        <f t="shared" si="33"/>
        <v>10145</v>
      </c>
      <c r="AS76" s="172">
        <f t="shared" si="33"/>
        <v>10267</v>
      </c>
      <c r="AT76" s="172">
        <f t="shared" si="33"/>
        <v>10168</v>
      </c>
      <c r="AU76" s="172">
        <f t="shared" si="33"/>
        <v>10378</v>
      </c>
      <c r="AV76" s="172">
        <f t="shared" si="33"/>
        <v>10395</v>
      </c>
      <c r="AW76" s="172">
        <f t="shared" ref="AW76:BD76" si="34">AW72+AW66</f>
        <v>11030</v>
      </c>
      <c r="AX76" s="172">
        <f t="shared" si="34"/>
        <v>11434</v>
      </c>
      <c r="AY76" s="172">
        <f t="shared" si="34"/>
        <v>11765</v>
      </c>
      <c r="AZ76" s="172">
        <f t="shared" si="34"/>
        <v>11653</v>
      </c>
      <c r="BA76" s="172">
        <f t="shared" si="34"/>
        <v>12005</v>
      </c>
      <c r="BB76" s="172">
        <f t="shared" si="34"/>
        <v>11818</v>
      </c>
      <c r="BC76" s="172" t="e">
        <f t="shared" si="34"/>
        <v>#REF!</v>
      </c>
      <c r="BD76" s="172" t="e">
        <f t="shared" si="34"/>
        <v>#REF!</v>
      </c>
      <c r="BE76" s="172">
        <f t="shared" si="33"/>
        <v>13114</v>
      </c>
      <c r="BF76" s="172">
        <f t="shared" si="33"/>
        <v>12887</v>
      </c>
      <c r="BG76" s="172">
        <f t="shared" ref="BG76:BH76" si="35">BG72+BG66</f>
        <v>13059</v>
      </c>
      <c r="BH76" s="172">
        <f t="shared" si="35"/>
        <v>13611</v>
      </c>
      <c r="BI76" s="172">
        <f t="shared" si="33"/>
        <v>14357</v>
      </c>
      <c r="BJ76" s="172">
        <f t="shared" si="33"/>
        <v>13809</v>
      </c>
    </row>
    <row r="77" spans="2:62" s="7" customFormat="1" ht="18.75" hidden="1" customHeight="1" x14ac:dyDescent="0.25">
      <c r="B77" s="183" t="s">
        <v>1068</v>
      </c>
      <c r="C77" s="2270">
        <f>SUM(C76:D76)</f>
        <v>6206</v>
      </c>
      <c r="D77" s="2271"/>
      <c r="E77" s="2270">
        <f>SUM(E76:F76)</f>
        <v>6190</v>
      </c>
      <c r="F77" s="2271"/>
      <c r="G77" s="2270">
        <f>SUM(G76:H76)</f>
        <v>6150</v>
      </c>
      <c r="H77" s="2271"/>
      <c r="I77" s="2270">
        <f>SUM(I76:J76)</f>
        <v>7247</v>
      </c>
      <c r="J77" s="2271"/>
      <c r="K77" s="2270">
        <f>SUM(K76:L76)</f>
        <v>9895</v>
      </c>
      <c r="L77" s="2271"/>
      <c r="M77" s="2270">
        <f>SUM(M76:N76)</f>
        <v>10682</v>
      </c>
      <c r="N77" s="2271"/>
      <c r="O77" s="2270">
        <f>SUM(O76:P76)</f>
        <v>11504</v>
      </c>
      <c r="P77" s="2271"/>
      <c r="Q77" s="2270">
        <f>SUM(Q76:R76)</f>
        <v>11068</v>
      </c>
      <c r="R77" s="2271"/>
      <c r="S77" s="2270">
        <f>SUM(S76:T76)</f>
        <v>10266</v>
      </c>
      <c r="T77" s="2271"/>
      <c r="U77" s="2270">
        <f>SUM(U76:V76)</f>
        <v>9766</v>
      </c>
      <c r="V77" s="2271"/>
      <c r="W77" s="2270">
        <f>SUM(W76:X76)</f>
        <v>10224</v>
      </c>
      <c r="X77" s="2271"/>
      <c r="Y77" s="2270">
        <f>SUM(Y76:Z76)</f>
        <v>11159</v>
      </c>
      <c r="Z77" s="2271"/>
      <c r="AA77" s="2270">
        <f>SUM(AA76:AB76)</f>
        <v>12691</v>
      </c>
      <c r="AB77" s="2271"/>
      <c r="AC77" s="2270">
        <f>SUM(AC76:AD76)</f>
        <v>13770</v>
      </c>
      <c r="AD77" s="2271"/>
      <c r="AE77" s="2270">
        <f>SUM(AE76:AF76)</f>
        <v>15256</v>
      </c>
      <c r="AF77" s="2271"/>
      <c r="AG77" s="2270">
        <f>SUM(AG76:AH76)</f>
        <v>15719</v>
      </c>
      <c r="AH77" s="2271"/>
      <c r="AI77" s="2270">
        <f>SUM(AI76:AJ76)</f>
        <v>16767</v>
      </c>
      <c r="AJ77" s="2271"/>
      <c r="AK77" s="2270">
        <f>SUM(AK76:AL76)</f>
        <v>18039</v>
      </c>
      <c r="AL77" s="2271"/>
      <c r="AM77" s="2270">
        <f>SUM(AM76:AN76)</f>
        <v>18454</v>
      </c>
      <c r="AN77" s="2271"/>
      <c r="AO77" s="2270">
        <f>SUM(AO76:AP76)</f>
        <v>19214</v>
      </c>
      <c r="AP77" s="2271"/>
      <c r="AQ77" s="2270">
        <f>SUM(AQ76:AR76)</f>
        <v>20100</v>
      </c>
      <c r="AR77" s="2271"/>
      <c r="AS77" s="2270">
        <f>SUM(AS76:AT76)</f>
        <v>20435</v>
      </c>
      <c r="AT77" s="2271"/>
      <c r="AU77" s="2270">
        <f>SUM(AU76:AV76)</f>
        <v>20773</v>
      </c>
      <c r="AV77" s="2271"/>
      <c r="AW77" s="537"/>
      <c r="AX77" s="537"/>
      <c r="AY77" s="537"/>
      <c r="AZ77" s="537"/>
      <c r="BA77" s="537"/>
      <c r="BB77" s="537"/>
      <c r="BC77" s="2270" t="e">
        <f>SUM(BC76:BD76)</f>
        <v>#REF!</v>
      </c>
      <c r="BD77" s="2271"/>
      <c r="BE77" s="537"/>
      <c r="BF77" s="537"/>
      <c r="BG77" s="537"/>
      <c r="BH77" s="537"/>
      <c r="BI77" s="2270">
        <f>SUM(BI76:BJ76)</f>
        <v>28166</v>
      </c>
      <c r="BJ77" s="2271"/>
    </row>
    <row r="78" spans="2:62" s="7" customFormat="1" ht="18.75" hidden="1" customHeight="1" x14ac:dyDescent="0.25">
      <c r="B78" s="183" t="s">
        <v>1065</v>
      </c>
      <c r="C78" s="2270">
        <f>E77-C77</f>
        <v>-16</v>
      </c>
      <c r="D78" s="2271"/>
      <c r="E78" s="2270">
        <f>G77-E77</f>
        <v>-40</v>
      </c>
      <c r="F78" s="2271"/>
      <c r="G78" s="2270">
        <f>I77-G77</f>
        <v>1097</v>
      </c>
      <c r="H78" s="2271"/>
      <c r="I78" s="2270">
        <f>K77-I77</f>
        <v>2648</v>
      </c>
      <c r="J78" s="2271"/>
      <c r="K78" s="2270">
        <f>M77-K77</f>
        <v>787</v>
      </c>
      <c r="L78" s="2271"/>
      <c r="M78" s="2270">
        <f>O77-M77</f>
        <v>822</v>
      </c>
      <c r="N78" s="2271"/>
      <c r="O78" s="2270">
        <f>Q77-O77</f>
        <v>-436</v>
      </c>
      <c r="P78" s="2271"/>
      <c r="Q78" s="2270">
        <f>S77-Q77</f>
        <v>-802</v>
      </c>
      <c r="R78" s="2271"/>
      <c r="S78" s="2270">
        <f>U77-S77</f>
        <v>-500</v>
      </c>
      <c r="T78" s="2271"/>
      <c r="U78" s="2270">
        <f>W77-U77</f>
        <v>458</v>
      </c>
      <c r="V78" s="2271"/>
      <c r="W78" s="2270">
        <f>Y77-W77</f>
        <v>935</v>
      </c>
      <c r="X78" s="2271"/>
      <c r="Y78" s="2270">
        <f>AA77-Y77</f>
        <v>1532</v>
      </c>
      <c r="Z78" s="2271"/>
      <c r="AA78" s="2270">
        <f>AC77-AA77</f>
        <v>1079</v>
      </c>
      <c r="AB78" s="2271"/>
      <c r="AC78" s="2270">
        <f>AE77-AC77</f>
        <v>1486</v>
      </c>
      <c r="AD78" s="2271"/>
      <c r="AE78" s="2270">
        <f>AG77-AE77</f>
        <v>463</v>
      </c>
      <c r="AF78" s="2271"/>
      <c r="AG78" s="2270">
        <f>AI77-AG77</f>
        <v>1048</v>
      </c>
      <c r="AH78" s="2271"/>
      <c r="AI78" s="2270">
        <f>AK77-AI77</f>
        <v>1272</v>
      </c>
      <c r="AJ78" s="2271"/>
      <c r="AK78" s="2270">
        <f>AM77-AK77</f>
        <v>415</v>
      </c>
      <c r="AL78" s="2271"/>
      <c r="AM78" s="2270">
        <f>AO77-AM77</f>
        <v>760</v>
      </c>
      <c r="AN78" s="2271"/>
      <c r="AO78" s="2270">
        <f>AQ77-AO77</f>
        <v>886</v>
      </c>
      <c r="AP78" s="2271"/>
      <c r="AQ78" s="2270">
        <f>AS77-AQ77</f>
        <v>335</v>
      </c>
      <c r="AR78" s="2271"/>
      <c r="AS78" s="2270">
        <f>AU77-AS77</f>
        <v>338</v>
      </c>
      <c r="AT78" s="2271"/>
      <c r="AU78" s="2270" t="e">
        <f>BC77-AU77</f>
        <v>#REF!</v>
      </c>
      <c r="AV78" s="2271"/>
      <c r="AW78" s="537"/>
      <c r="AX78" s="537"/>
      <c r="AY78" s="537"/>
      <c r="AZ78" s="537"/>
      <c r="BA78" s="537"/>
      <c r="BB78" s="537"/>
      <c r="BC78" s="2270" t="e">
        <f>BI77-BC77</f>
        <v>#REF!</v>
      </c>
      <c r="BD78" s="2271"/>
      <c r="BE78" s="537"/>
      <c r="BF78" s="537"/>
      <c r="BG78" s="537"/>
      <c r="BH78" s="537"/>
      <c r="BI78" s="2270"/>
      <c r="BJ78" s="2271"/>
    </row>
    <row r="79" spans="2:62" s="7" customFormat="1" ht="18.75" hidden="1" customHeight="1" x14ac:dyDescent="0.25">
      <c r="B79" s="183" t="s">
        <v>1066</v>
      </c>
      <c r="C79" s="2268">
        <f>C78/E77</f>
        <v>-2.5848142164781908E-3</v>
      </c>
      <c r="D79" s="2269"/>
      <c r="E79" s="2268">
        <f>E78/G77</f>
        <v>-6.5040650406504065E-3</v>
      </c>
      <c r="F79" s="2269"/>
      <c r="G79" s="2268">
        <f>G78/I77</f>
        <v>0.15137298192355458</v>
      </c>
      <c r="H79" s="2269"/>
      <c r="I79" s="2268">
        <f>I78/K77</f>
        <v>0.26760990399191509</v>
      </c>
      <c r="J79" s="2269"/>
      <c r="K79" s="2268">
        <f>K78/M77</f>
        <v>7.3675341696311555E-2</v>
      </c>
      <c r="L79" s="2269"/>
      <c r="M79" s="2268">
        <f>M78/O77</f>
        <v>7.1453407510431152E-2</v>
      </c>
      <c r="N79" s="2269"/>
      <c r="O79" s="2268">
        <f>O78/Q77</f>
        <v>-3.9392844235634258E-2</v>
      </c>
      <c r="P79" s="2269"/>
      <c r="Q79" s="2268">
        <f>Q78/S77</f>
        <v>-7.8121955971166959E-2</v>
      </c>
      <c r="R79" s="2269"/>
      <c r="S79" s="2268">
        <f>S78/U77</f>
        <v>-5.1198033995494573E-2</v>
      </c>
      <c r="T79" s="2269"/>
      <c r="U79" s="2268">
        <f>U78/W77</f>
        <v>4.4796557120500784E-2</v>
      </c>
      <c r="V79" s="2269"/>
      <c r="W79" s="2268">
        <f>W78/Y77</f>
        <v>8.3788869970427463E-2</v>
      </c>
      <c r="X79" s="2269"/>
      <c r="Y79" s="2268">
        <f>Y78/AA77</f>
        <v>0.12071546765424317</v>
      </c>
      <c r="Z79" s="2269"/>
      <c r="AA79" s="2268">
        <f>AA78/AC77</f>
        <v>7.8358750907770516E-2</v>
      </c>
      <c r="AB79" s="2269"/>
      <c r="AC79" s="2268">
        <f>AC78/AE77</f>
        <v>9.7404299947561612E-2</v>
      </c>
      <c r="AD79" s="2269"/>
      <c r="AE79" s="2268">
        <f>AE78/AG77</f>
        <v>2.9454799923659267E-2</v>
      </c>
      <c r="AF79" s="2269"/>
      <c r="AG79" s="2268">
        <f>AG78/AI77</f>
        <v>6.2503727560088262E-2</v>
      </c>
      <c r="AH79" s="2269"/>
      <c r="AI79" s="2268">
        <f>AI78/AK77</f>
        <v>7.0513886579078658E-2</v>
      </c>
      <c r="AJ79" s="2269"/>
      <c r="AK79" s="2268">
        <f>AK78/AM77</f>
        <v>2.2488349409342148E-2</v>
      </c>
      <c r="AL79" s="2269"/>
      <c r="AM79" s="2268">
        <f>AM78/AO77</f>
        <v>3.955449151660248E-2</v>
      </c>
      <c r="AN79" s="2269"/>
      <c r="AO79" s="2268">
        <f>AO78/AQ77</f>
        <v>4.4079601990049753E-2</v>
      </c>
      <c r="AP79" s="2269"/>
      <c r="AQ79" s="2268">
        <f>AQ78/AS77</f>
        <v>1.6393442622950821E-2</v>
      </c>
      <c r="AR79" s="2269"/>
      <c r="AS79" s="2268">
        <f>AS78/AU77</f>
        <v>1.6271121166899341E-2</v>
      </c>
      <c r="AT79" s="2269"/>
      <c r="AU79" s="2268" t="e">
        <f>AU78/BC77</f>
        <v>#REF!</v>
      </c>
      <c r="AV79" s="2269"/>
      <c r="AW79" s="538"/>
      <c r="AX79" s="538"/>
      <c r="AY79" s="538"/>
      <c r="AZ79" s="538"/>
      <c r="BA79" s="538"/>
      <c r="BB79" s="538"/>
      <c r="BC79" s="2268" t="e">
        <f>BC78/BI77</f>
        <v>#REF!</v>
      </c>
      <c r="BD79" s="2269"/>
      <c r="BE79" s="538"/>
      <c r="BF79" s="538"/>
      <c r="BG79" s="538"/>
      <c r="BH79" s="538"/>
      <c r="BI79" s="2268"/>
      <c r="BJ79" s="2269"/>
    </row>
    <row r="80" spans="2:62" ht="15"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customHeight="1" x14ac:dyDescent="0.25"/>
  </sheetData>
  <mergeCells count="269">
    <mergeCell ref="AE6:AF6"/>
    <mergeCell ref="AG6:AH6"/>
    <mergeCell ref="AI6:AJ6"/>
    <mergeCell ref="BI6:BJ6"/>
    <mergeCell ref="AM6:AN6"/>
    <mergeCell ref="AO6:AP6"/>
    <mergeCell ref="AQ6:AR6"/>
    <mergeCell ref="AS6:AT6"/>
    <mergeCell ref="AU6:AV6"/>
    <mergeCell ref="BC6:BD6"/>
    <mergeCell ref="BG6:BH6"/>
    <mergeCell ref="BA6:BB6"/>
    <mergeCell ref="BE6:BF6"/>
    <mergeCell ref="C67:D67"/>
    <mergeCell ref="E67:F67"/>
    <mergeCell ref="G67:H67"/>
    <mergeCell ref="I67:J67"/>
    <mergeCell ref="K67:L67"/>
    <mergeCell ref="B1:BJ3"/>
    <mergeCell ref="B4:BJ4"/>
    <mergeCell ref="B5:H5"/>
    <mergeCell ref="B6:B7"/>
    <mergeCell ref="C6:D6"/>
    <mergeCell ref="E6:F6"/>
    <mergeCell ref="G6:H6"/>
    <mergeCell ref="I6:J6"/>
    <mergeCell ref="K6:L6"/>
    <mergeCell ref="M6:N6"/>
    <mergeCell ref="AK6:AL6"/>
    <mergeCell ref="O6:P6"/>
    <mergeCell ref="Q6:R6"/>
    <mergeCell ref="S6:T6"/>
    <mergeCell ref="U6:V6"/>
    <mergeCell ref="W6:X6"/>
    <mergeCell ref="Y6:Z6"/>
    <mergeCell ref="AA6:AB6"/>
    <mergeCell ref="AC6:AD6"/>
    <mergeCell ref="W67:X67"/>
    <mergeCell ref="Y67:Z67"/>
    <mergeCell ref="AA67:AB67"/>
    <mergeCell ref="AC67:AD67"/>
    <mergeCell ref="AE67:AF67"/>
    <mergeCell ref="M67:N67"/>
    <mergeCell ref="O67:P67"/>
    <mergeCell ref="Q67:R67"/>
    <mergeCell ref="S67:T67"/>
    <mergeCell ref="U67:V67"/>
    <mergeCell ref="AQ67:AR67"/>
    <mergeCell ref="AS67:AT67"/>
    <mergeCell ref="AU67:AV67"/>
    <mergeCell ref="BC67:BD67"/>
    <mergeCell ref="BI67:BJ67"/>
    <mergeCell ref="AG67:AH67"/>
    <mergeCell ref="AI67:AJ67"/>
    <mergeCell ref="AK67:AL67"/>
    <mergeCell ref="AM67:AN67"/>
    <mergeCell ref="AO67:AP67"/>
    <mergeCell ref="BG67:BH67"/>
    <mergeCell ref="BA67:BB67"/>
    <mergeCell ref="BI68:BJ68"/>
    <mergeCell ref="AG68:AH68"/>
    <mergeCell ref="AI68:AJ68"/>
    <mergeCell ref="AK68:AL68"/>
    <mergeCell ref="AM68:AN68"/>
    <mergeCell ref="AO68:AP68"/>
    <mergeCell ref="W68:X68"/>
    <mergeCell ref="Y68:Z68"/>
    <mergeCell ref="AA68:AB68"/>
    <mergeCell ref="AC68:AD68"/>
    <mergeCell ref="AE68:AF68"/>
    <mergeCell ref="BG68:BH68"/>
    <mergeCell ref="BA68:BB68"/>
    <mergeCell ref="C69:D69"/>
    <mergeCell ref="E69:F69"/>
    <mergeCell ref="G69:H69"/>
    <mergeCell ref="I69:J69"/>
    <mergeCell ref="K69:L69"/>
    <mergeCell ref="AQ68:AR68"/>
    <mergeCell ref="AS68:AT68"/>
    <mergeCell ref="AU68:AV68"/>
    <mergeCell ref="BC68:BD68"/>
    <mergeCell ref="M68:N68"/>
    <mergeCell ref="O68:P68"/>
    <mergeCell ref="Q68:R68"/>
    <mergeCell ref="S68:T68"/>
    <mergeCell ref="U68:V68"/>
    <mergeCell ref="C68:D68"/>
    <mergeCell ref="E68:F68"/>
    <mergeCell ref="G68:H68"/>
    <mergeCell ref="I68:J68"/>
    <mergeCell ref="K68:L68"/>
    <mergeCell ref="W69:X69"/>
    <mergeCell ref="Y69:Z69"/>
    <mergeCell ref="AA69:AB69"/>
    <mergeCell ref="AC69:AD69"/>
    <mergeCell ref="AE69:AF69"/>
    <mergeCell ref="M69:N69"/>
    <mergeCell ref="O69:P69"/>
    <mergeCell ref="Q69:R69"/>
    <mergeCell ref="S69:T69"/>
    <mergeCell ref="U69:V69"/>
    <mergeCell ref="AQ69:AR69"/>
    <mergeCell ref="AS69:AT69"/>
    <mergeCell ref="AU69:AV69"/>
    <mergeCell ref="BC69:BD69"/>
    <mergeCell ref="BA69:BB69"/>
    <mergeCell ref="BI69:BJ69"/>
    <mergeCell ref="AG69:AH69"/>
    <mergeCell ref="AI69:AJ69"/>
    <mergeCell ref="AK69:AL69"/>
    <mergeCell ref="AM69:AN69"/>
    <mergeCell ref="AO69:AP69"/>
    <mergeCell ref="BI73:BJ73"/>
    <mergeCell ref="AG73:AH73"/>
    <mergeCell ref="AI73:AJ73"/>
    <mergeCell ref="AK73:AL73"/>
    <mergeCell ref="AM73:AN73"/>
    <mergeCell ref="AO73:AP73"/>
    <mergeCell ref="AQ73:AR73"/>
    <mergeCell ref="AS73:AT73"/>
    <mergeCell ref="AU73:AV73"/>
    <mergeCell ref="BC73:BD73"/>
    <mergeCell ref="BG69:BH69"/>
    <mergeCell ref="BG73:BH73"/>
    <mergeCell ref="BA73:BB73"/>
    <mergeCell ref="W73:X73"/>
    <mergeCell ref="Y73:Z73"/>
    <mergeCell ref="AA73:AB73"/>
    <mergeCell ref="AC73:AD73"/>
    <mergeCell ref="AE73:AF73"/>
    <mergeCell ref="C74:D74"/>
    <mergeCell ref="E74:F74"/>
    <mergeCell ref="G74:H74"/>
    <mergeCell ref="I74:J74"/>
    <mergeCell ref="K74:L74"/>
    <mergeCell ref="M73:N73"/>
    <mergeCell ref="O73:P73"/>
    <mergeCell ref="Q73:R73"/>
    <mergeCell ref="S73:T73"/>
    <mergeCell ref="U73:V73"/>
    <mergeCell ref="C73:D73"/>
    <mergeCell ref="E73:F73"/>
    <mergeCell ref="G73:H73"/>
    <mergeCell ref="I73:J73"/>
    <mergeCell ref="K73:L73"/>
    <mergeCell ref="W74:X74"/>
    <mergeCell ref="Y74:Z74"/>
    <mergeCell ref="AA74:AB74"/>
    <mergeCell ref="AC74:AD74"/>
    <mergeCell ref="AE74:AF74"/>
    <mergeCell ref="M74:N74"/>
    <mergeCell ref="O74:P74"/>
    <mergeCell ref="Q74:R74"/>
    <mergeCell ref="S74:T74"/>
    <mergeCell ref="U74:V74"/>
    <mergeCell ref="AQ74:AR74"/>
    <mergeCell ref="AS74:AT74"/>
    <mergeCell ref="AU74:AV74"/>
    <mergeCell ref="BC74:BD74"/>
    <mergeCell ref="BI74:BJ74"/>
    <mergeCell ref="AG74:AH74"/>
    <mergeCell ref="AI74:AJ74"/>
    <mergeCell ref="AK74:AL74"/>
    <mergeCell ref="AM74:AN74"/>
    <mergeCell ref="AO74:AP74"/>
    <mergeCell ref="BI75:BJ75"/>
    <mergeCell ref="AG75:AH75"/>
    <mergeCell ref="AI75:AJ75"/>
    <mergeCell ref="AK75:AL75"/>
    <mergeCell ref="AM75:AN75"/>
    <mergeCell ref="AO75:AP75"/>
    <mergeCell ref="AQ75:AR75"/>
    <mergeCell ref="AS75:AT75"/>
    <mergeCell ref="AU75:AV75"/>
    <mergeCell ref="BC75:BD75"/>
    <mergeCell ref="BG74:BH74"/>
    <mergeCell ref="BG75:BH75"/>
    <mergeCell ref="BA74:BB74"/>
    <mergeCell ref="BA75:BB75"/>
    <mergeCell ref="W75:X75"/>
    <mergeCell ref="Y75:Z75"/>
    <mergeCell ref="AA75:AB75"/>
    <mergeCell ref="AC75:AD75"/>
    <mergeCell ref="AE75:AF75"/>
    <mergeCell ref="C77:D77"/>
    <mergeCell ref="E77:F77"/>
    <mergeCell ref="G77:H77"/>
    <mergeCell ref="I77:J77"/>
    <mergeCell ref="K77:L77"/>
    <mergeCell ref="M75:N75"/>
    <mergeCell ref="O75:P75"/>
    <mergeCell ref="Q75:R75"/>
    <mergeCell ref="S75:T75"/>
    <mergeCell ref="U75:V75"/>
    <mergeCell ref="C75:D75"/>
    <mergeCell ref="E75:F75"/>
    <mergeCell ref="G75:H75"/>
    <mergeCell ref="I75:J75"/>
    <mergeCell ref="K75:L75"/>
    <mergeCell ref="W77:X77"/>
    <mergeCell ref="Y77:Z77"/>
    <mergeCell ref="AA77:AB77"/>
    <mergeCell ref="AC77:AD77"/>
    <mergeCell ref="AE77:AF77"/>
    <mergeCell ref="M77:N77"/>
    <mergeCell ref="O77:P77"/>
    <mergeCell ref="Q77:R77"/>
    <mergeCell ref="S77:T77"/>
    <mergeCell ref="U77:V77"/>
    <mergeCell ref="AQ77:AR77"/>
    <mergeCell ref="AS77:AT77"/>
    <mergeCell ref="AU77:AV77"/>
    <mergeCell ref="BC77:BD77"/>
    <mergeCell ref="BI77:BJ77"/>
    <mergeCell ref="AG77:AH77"/>
    <mergeCell ref="AI77:AJ77"/>
    <mergeCell ref="AK77:AL77"/>
    <mergeCell ref="AM77:AN77"/>
    <mergeCell ref="AO77:AP77"/>
    <mergeCell ref="BI78:BJ78"/>
    <mergeCell ref="AG78:AH78"/>
    <mergeCell ref="AI78:AJ78"/>
    <mergeCell ref="AK78:AL78"/>
    <mergeCell ref="AM78:AN78"/>
    <mergeCell ref="AO78:AP78"/>
    <mergeCell ref="AQ78:AR78"/>
    <mergeCell ref="AS78:AT78"/>
    <mergeCell ref="AU78:AV78"/>
    <mergeCell ref="BC78:BD78"/>
    <mergeCell ref="W78:X78"/>
    <mergeCell ref="Y78:Z78"/>
    <mergeCell ref="AA78:AB78"/>
    <mergeCell ref="AC78:AD78"/>
    <mergeCell ref="AE78:AF78"/>
    <mergeCell ref="C79:D79"/>
    <mergeCell ref="E79:F79"/>
    <mergeCell ref="G79:H79"/>
    <mergeCell ref="I79:J79"/>
    <mergeCell ref="K79:L79"/>
    <mergeCell ref="M78:N78"/>
    <mergeCell ref="O78:P78"/>
    <mergeCell ref="Q78:R78"/>
    <mergeCell ref="S78:T78"/>
    <mergeCell ref="U78:V78"/>
    <mergeCell ref="C78:D78"/>
    <mergeCell ref="E78:F78"/>
    <mergeCell ref="G78:H78"/>
    <mergeCell ref="I78:J78"/>
    <mergeCell ref="K78:L78"/>
    <mergeCell ref="W79:X79"/>
    <mergeCell ref="Y79:Z79"/>
    <mergeCell ref="AA79:AB79"/>
    <mergeCell ref="AC79:AD79"/>
    <mergeCell ref="BC79:BD79"/>
    <mergeCell ref="BI79:BJ79"/>
    <mergeCell ref="AG79:AH79"/>
    <mergeCell ref="AI79:AJ79"/>
    <mergeCell ref="AK79:AL79"/>
    <mergeCell ref="AM79:AN79"/>
    <mergeCell ref="AO79:AP79"/>
    <mergeCell ref="AE79:AF79"/>
    <mergeCell ref="M79:N79"/>
    <mergeCell ref="O79:P79"/>
    <mergeCell ref="Q79:R79"/>
    <mergeCell ref="S79:T79"/>
    <mergeCell ref="U79:V79"/>
    <mergeCell ref="AQ79:AR79"/>
    <mergeCell ref="AS79:AT79"/>
    <mergeCell ref="AU79:AV79"/>
  </mergeCells>
  <pageMargins left="0.7" right="0.7" top="0.75" bottom="0.75" header="0.3" footer="0.3"/>
  <pageSetup paperSize="9" orientation="portrait"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9"/>
  <dimension ref="A1:CR159"/>
  <sheetViews>
    <sheetView showGridLines="0" zoomScale="85" zoomScaleNormal="85" workbookViewId="0">
      <pane xSplit="2" ySplit="7" topLeftCell="AO29"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style="1" customWidth="1"/>
    <col min="2" max="2" width="56.28515625" style="1" customWidth="1"/>
    <col min="3" max="62" width="11.140625" style="1" customWidth="1"/>
    <col min="63" max="63" width="9.140625" style="1" customWidth="1"/>
    <col min="64" max="16384" width="9.140625" style="1" hidden="1"/>
  </cols>
  <sheetData>
    <row r="1" spans="2:62" ht="15.75" x14ac:dyDescent="0.25">
      <c r="B1" s="2140"/>
      <c r="C1" s="2141"/>
      <c r="D1" s="2141"/>
      <c r="E1" s="2141"/>
      <c r="F1" s="2141"/>
      <c r="G1" s="2141"/>
      <c r="H1" s="2141"/>
      <c r="I1" s="2141"/>
      <c r="J1" s="2141"/>
      <c r="K1" s="2141"/>
      <c r="L1" s="2141"/>
      <c r="M1" s="2141"/>
      <c r="N1" s="2141"/>
      <c r="O1" s="2141"/>
      <c r="P1" s="2141"/>
      <c r="Q1" s="2141"/>
      <c r="R1" s="2141"/>
      <c r="S1" s="2141"/>
      <c r="T1" s="2141"/>
      <c r="U1" s="2141"/>
      <c r="V1" s="2141"/>
      <c r="W1" s="2141"/>
      <c r="X1" s="2141"/>
      <c r="Y1" s="2141"/>
      <c r="Z1" s="2141"/>
      <c r="AA1" s="2141"/>
      <c r="AB1" s="2141"/>
      <c r="AC1" s="2141"/>
      <c r="AD1" s="2141"/>
      <c r="AE1" s="2141"/>
      <c r="AF1" s="2141"/>
      <c r="AG1" s="2141"/>
      <c r="AH1" s="2141"/>
      <c r="AI1" s="2141"/>
      <c r="AJ1" s="2141"/>
      <c r="AK1" s="2141"/>
      <c r="AL1" s="2141"/>
      <c r="AM1" s="2141"/>
      <c r="AN1" s="2141"/>
      <c r="AO1" s="2141"/>
      <c r="AP1" s="2141"/>
      <c r="AQ1" s="2141"/>
      <c r="AR1" s="2141"/>
      <c r="AS1" s="2141"/>
      <c r="AT1" s="2141"/>
      <c r="AU1" s="2141"/>
      <c r="AV1" s="2141"/>
      <c r="AW1" s="2141"/>
      <c r="AX1" s="2141"/>
      <c r="AY1" s="2141"/>
      <c r="AZ1" s="2141"/>
      <c r="BA1" s="2141"/>
      <c r="BB1" s="2141"/>
      <c r="BC1" s="2141"/>
      <c r="BD1" s="2141"/>
      <c r="BE1" s="2141"/>
      <c r="BF1" s="2141"/>
      <c r="BG1" s="2141"/>
      <c r="BH1" s="2141"/>
      <c r="BI1" s="2141"/>
      <c r="BJ1" s="2142"/>
    </row>
    <row r="2" spans="2:62" ht="15.75" x14ac:dyDescent="0.25">
      <c r="B2" s="2143"/>
      <c r="C2" s="2144"/>
      <c r="D2" s="2144"/>
      <c r="E2" s="2144"/>
      <c r="F2" s="2144"/>
      <c r="G2" s="2144"/>
      <c r="H2" s="2144"/>
      <c r="I2" s="2144"/>
      <c r="J2" s="2144"/>
      <c r="K2" s="2144"/>
      <c r="L2" s="2144"/>
      <c r="M2" s="2144"/>
      <c r="N2" s="2144"/>
      <c r="O2" s="2144"/>
      <c r="P2" s="2144"/>
      <c r="Q2" s="2144"/>
      <c r="R2" s="2144"/>
      <c r="S2" s="2144"/>
      <c r="T2" s="2144"/>
      <c r="U2" s="2144"/>
      <c r="V2" s="2144"/>
      <c r="W2" s="2144"/>
      <c r="X2" s="2144"/>
      <c r="Y2" s="2144"/>
      <c r="Z2" s="2144"/>
      <c r="AA2" s="2144"/>
      <c r="AB2" s="2144"/>
      <c r="AC2" s="2144"/>
      <c r="AD2" s="2144"/>
      <c r="AE2" s="2144"/>
      <c r="AF2" s="2144"/>
      <c r="AG2" s="2144"/>
      <c r="AH2" s="2144"/>
      <c r="AI2" s="2144"/>
      <c r="AJ2" s="2144"/>
      <c r="AK2" s="2144"/>
      <c r="AL2" s="2144"/>
      <c r="AM2" s="2144"/>
      <c r="AN2" s="2144"/>
      <c r="AO2" s="2144"/>
      <c r="AP2" s="2144"/>
      <c r="AQ2" s="2144"/>
      <c r="AR2" s="2144"/>
      <c r="AS2" s="2144"/>
      <c r="AT2" s="2144"/>
      <c r="AU2" s="2144"/>
      <c r="AV2" s="2144"/>
      <c r="AW2" s="2144"/>
      <c r="AX2" s="2144"/>
      <c r="AY2" s="2144"/>
      <c r="AZ2" s="2144"/>
      <c r="BA2" s="2144"/>
      <c r="BB2" s="2144"/>
      <c r="BC2" s="2144"/>
      <c r="BD2" s="2144"/>
      <c r="BE2" s="2144"/>
      <c r="BF2" s="2144"/>
      <c r="BG2" s="2144"/>
      <c r="BH2" s="2144"/>
      <c r="BI2" s="2144"/>
      <c r="BJ2" s="2145"/>
    </row>
    <row r="3" spans="2:62" ht="16.5" thickBot="1" x14ac:dyDescent="0.3">
      <c r="B3" s="2146"/>
      <c r="C3" s="2147"/>
      <c r="D3" s="2147"/>
      <c r="E3" s="2147"/>
      <c r="F3" s="2147"/>
      <c r="G3" s="2147"/>
      <c r="H3" s="2147"/>
      <c r="I3" s="2147"/>
      <c r="J3" s="2147"/>
      <c r="K3" s="2147"/>
      <c r="L3" s="2147"/>
      <c r="M3" s="2147"/>
      <c r="N3" s="2147"/>
      <c r="O3" s="2147"/>
      <c r="P3" s="2147"/>
      <c r="Q3" s="2147"/>
      <c r="R3" s="2147"/>
      <c r="S3" s="2147"/>
      <c r="T3" s="2147"/>
      <c r="U3" s="2147"/>
      <c r="V3" s="2147"/>
      <c r="W3" s="2147"/>
      <c r="X3" s="2147"/>
      <c r="Y3" s="2147"/>
      <c r="Z3" s="2147"/>
      <c r="AA3" s="2147"/>
      <c r="AB3" s="2147"/>
      <c r="AC3" s="2147"/>
      <c r="AD3" s="2147"/>
      <c r="AE3" s="2147"/>
      <c r="AF3" s="2147"/>
      <c r="AG3" s="2147"/>
      <c r="AH3" s="2147"/>
      <c r="AI3" s="2147"/>
      <c r="AJ3" s="2147"/>
      <c r="AK3" s="2147"/>
      <c r="AL3" s="2147"/>
      <c r="AM3" s="2147"/>
      <c r="AN3" s="2147"/>
      <c r="AO3" s="2147"/>
      <c r="AP3" s="2147"/>
      <c r="AQ3" s="2147"/>
      <c r="AR3" s="2147"/>
      <c r="AS3" s="2147"/>
      <c r="AT3" s="2147"/>
      <c r="AU3" s="2147"/>
      <c r="AV3" s="2147"/>
      <c r="AW3" s="2147"/>
      <c r="AX3" s="2147"/>
      <c r="AY3" s="2147"/>
      <c r="AZ3" s="2147"/>
      <c r="BA3" s="2147"/>
      <c r="BB3" s="2147"/>
      <c r="BC3" s="2147"/>
      <c r="BD3" s="2147"/>
      <c r="BE3" s="2147"/>
      <c r="BF3" s="2147"/>
      <c r="BG3" s="2147"/>
      <c r="BH3" s="2147"/>
      <c r="BI3" s="2147"/>
      <c r="BJ3" s="2148"/>
    </row>
    <row r="4" spans="2:62" ht="21.75" thickBot="1" x14ac:dyDescent="0.4">
      <c r="B4" s="2312" t="s">
        <v>1837</v>
      </c>
      <c r="C4" s="2313"/>
      <c r="D4" s="2313"/>
      <c r="E4" s="2313"/>
      <c r="F4" s="2313"/>
      <c r="G4" s="2313"/>
      <c r="H4" s="2313"/>
      <c r="I4" s="2313"/>
      <c r="J4" s="2313"/>
      <c r="K4" s="2313"/>
      <c r="L4" s="2313"/>
      <c r="M4" s="2313"/>
      <c r="N4" s="2313"/>
      <c r="O4" s="2313"/>
      <c r="P4" s="2313"/>
      <c r="Q4" s="2313"/>
      <c r="R4" s="2313"/>
      <c r="S4" s="2313"/>
      <c r="T4" s="2313"/>
      <c r="U4" s="2313"/>
      <c r="V4" s="2313"/>
      <c r="W4" s="2313"/>
      <c r="X4" s="2313"/>
      <c r="Y4" s="2313"/>
      <c r="Z4" s="2313"/>
      <c r="AA4" s="2313"/>
      <c r="AB4" s="2313"/>
      <c r="AC4" s="2313"/>
      <c r="AD4" s="2313"/>
      <c r="AE4" s="2313"/>
      <c r="AF4" s="2313"/>
      <c r="AG4" s="2313"/>
      <c r="AH4" s="2313"/>
      <c r="AI4" s="2313"/>
      <c r="AJ4" s="2313"/>
      <c r="AK4" s="2313"/>
      <c r="AL4" s="2313"/>
      <c r="AM4" s="2313"/>
      <c r="AN4" s="2313"/>
      <c r="AO4" s="2313"/>
      <c r="AP4" s="2313"/>
      <c r="AQ4" s="2313"/>
      <c r="AR4" s="2313"/>
      <c r="AS4" s="2313"/>
      <c r="AT4" s="2313"/>
      <c r="AU4" s="2313"/>
      <c r="AV4" s="2313"/>
      <c r="AW4" s="2313"/>
      <c r="AX4" s="2313"/>
      <c r="AY4" s="2313"/>
      <c r="AZ4" s="2313"/>
      <c r="BA4" s="2313"/>
      <c r="BB4" s="2313"/>
      <c r="BC4" s="2313"/>
      <c r="BD4" s="2313"/>
      <c r="BE4" s="2313"/>
      <c r="BF4" s="2313"/>
      <c r="BG4" s="2313"/>
      <c r="BH4" s="2313"/>
      <c r="BI4" s="2313"/>
      <c r="BJ4" s="2314"/>
    </row>
    <row r="5" spans="2:62" s="5" customFormat="1" ht="15.75" x14ac:dyDescent="0.25">
      <c r="B5" s="1914"/>
      <c r="C5" s="1914"/>
      <c r="D5" s="1914"/>
      <c r="E5" s="1914"/>
      <c r="F5" s="1914"/>
      <c r="G5" s="1914"/>
      <c r="H5" s="1914"/>
      <c r="AW5" s="1860"/>
      <c r="AX5" s="1860"/>
      <c r="AY5" s="1860"/>
      <c r="AZ5" s="1860"/>
      <c r="BA5" s="1860"/>
      <c r="BB5" s="1860"/>
    </row>
    <row r="6" spans="2:62" s="8" customFormat="1" ht="18.75" customHeight="1" x14ac:dyDescent="0.25">
      <c r="B6" s="2315" t="s">
        <v>829</v>
      </c>
      <c r="C6" s="2317">
        <v>1992</v>
      </c>
      <c r="D6" s="2318"/>
      <c r="E6" s="2317">
        <v>1993</v>
      </c>
      <c r="F6" s="2318"/>
      <c r="G6" s="2317">
        <v>1994</v>
      </c>
      <c r="H6" s="2318"/>
      <c r="I6" s="2317">
        <v>1995</v>
      </c>
      <c r="J6" s="2318"/>
      <c r="K6" s="2317">
        <v>1996</v>
      </c>
      <c r="L6" s="2318"/>
      <c r="M6" s="2317">
        <v>1997</v>
      </c>
      <c r="N6" s="2318"/>
      <c r="O6" s="2317">
        <v>1998</v>
      </c>
      <c r="P6" s="2318"/>
      <c r="Q6" s="2317">
        <v>1999</v>
      </c>
      <c r="R6" s="2318"/>
      <c r="S6" s="2317">
        <v>2000</v>
      </c>
      <c r="T6" s="2318"/>
      <c r="U6" s="2317">
        <v>2001</v>
      </c>
      <c r="V6" s="2318"/>
      <c r="W6" s="2317">
        <v>2002</v>
      </c>
      <c r="X6" s="2318"/>
      <c r="Y6" s="2317">
        <v>2003</v>
      </c>
      <c r="Z6" s="2318"/>
      <c r="AA6" s="2317">
        <v>2004</v>
      </c>
      <c r="AB6" s="2319"/>
      <c r="AC6" s="2272">
        <v>2005</v>
      </c>
      <c r="AD6" s="2273"/>
      <c r="AE6" s="2272">
        <v>2006</v>
      </c>
      <c r="AF6" s="2273"/>
      <c r="AG6" s="2320">
        <v>2007</v>
      </c>
      <c r="AH6" s="2318"/>
      <c r="AI6" s="2317">
        <v>2008</v>
      </c>
      <c r="AJ6" s="2318"/>
      <c r="AK6" s="2317">
        <v>2009</v>
      </c>
      <c r="AL6" s="2318"/>
      <c r="AM6" s="2321">
        <v>2010</v>
      </c>
      <c r="AN6" s="2322"/>
      <c r="AO6" s="2321">
        <v>2011</v>
      </c>
      <c r="AP6" s="2322"/>
      <c r="AQ6" s="2321">
        <v>2012</v>
      </c>
      <c r="AR6" s="2322"/>
      <c r="AS6" s="2321">
        <v>2013</v>
      </c>
      <c r="AT6" s="2322"/>
      <c r="AU6" s="2321">
        <v>2014</v>
      </c>
      <c r="AV6" s="2322"/>
      <c r="AW6" s="2321">
        <v>2015</v>
      </c>
      <c r="AX6" s="2322"/>
      <c r="AY6" s="2321">
        <v>2016</v>
      </c>
      <c r="AZ6" s="2323"/>
      <c r="BA6" s="2323">
        <v>2017</v>
      </c>
      <c r="BB6" s="2322"/>
      <c r="BC6" s="2321">
        <v>2018</v>
      </c>
      <c r="BD6" s="2322"/>
      <c r="BE6" s="2321">
        <v>2019</v>
      </c>
      <c r="BF6" s="2322"/>
      <c r="BG6" s="2321">
        <v>2020</v>
      </c>
      <c r="BH6" s="2322"/>
      <c r="BI6" s="2321">
        <v>2021</v>
      </c>
      <c r="BJ6" s="2322"/>
    </row>
    <row r="7" spans="2:62" s="8" customFormat="1" ht="18.75" customHeight="1" x14ac:dyDescent="0.25">
      <c r="B7" s="2316"/>
      <c r="C7" s="205" t="s">
        <v>506</v>
      </c>
      <c r="D7" s="205" t="s">
        <v>507</v>
      </c>
      <c r="E7" s="205" t="s">
        <v>508</v>
      </c>
      <c r="F7" s="205" t="s">
        <v>509</v>
      </c>
      <c r="G7" s="205" t="s">
        <v>510</v>
      </c>
      <c r="H7" s="205" t="s">
        <v>511</v>
      </c>
      <c r="I7" s="205" t="s">
        <v>512</v>
      </c>
      <c r="J7" s="205" t="s">
        <v>513</v>
      </c>
      <c r="K7" s="205" t="s">
        <v>514</v>
      </c>
      <c r="L7" s="205" t="s">
        <v>515</v>
      </c>
      <c r="M7" s="205" t="s">
        <v>516</v>
      </c>
      <c r="N7" s="205" t="s">
        <v>517</v>
      </c>
      <c r="O7" s="205" t="s">
        <v>518</v>
      </c>
      <c r="P7" s="205" t="s">
        <v>519</v>
      </c>
      <c r="Q7" s="205" t="s">
        <v>520</v>
      </c>
      <c r="R7" s="205" t="s">
        <v>521</v>
      </c>
      <c r="S7" s="205" t="s">
        <v>522</v>
      </c>
      <c r="T7" s="205" t="s">
        <v>523</v>
      </c>
      <c r="U7" s="205" t="s">
        <v>524</v>
      </c>
      <c r="V7" s="205" t="s">
        <v>525</v>
      </c>
      <c r="W7" s="205" t="s">
        <v>526</v>
      </c>
      <c r="X7" s="205" t="s">
        <v>527</v>
      </c>
      <c r="Y7" s="205" t="s">
        <v>528</v>
      </c>
      <c r="Z7" s="205" t="s">
        <v>529</v>
      </c>
      <c r="AA7" s="205" t="s">
        <v>530</v>
      </c>
      <c r="AB7" s="206" t="s">
        <v>531</v>
      </c>
      <c r="AC7" s="172" t="s">
        <v>532</v>
      </c>
      <c r="AD7" s="172" t="s">
        <v>533</v>
      </c>
      <c r="AE7" s="172" t="s">
        <v>534</v>
      </c>
      <c r="AF7" s="172" t="s">
        <v>535</v>
      </c>
      <c r="AG7" s="207" t="s">
        <v>536</v>
      </c>
      <c r="AH7" s="205" t="s">
        <v>537</v>
      </c>
      <c r="AI7" s="208" t="s">
        <v>538</v>
      </c>
      <c r="AJ7" s="208" t="s">
        <v>539</v>
      </c>
      <c r="AK7" s="208" t="s">
        <v>540</v>
      </c>
      <c r="AL7" s="208" t="s">
        <v>541</v>
      </c>
      <c r="AM7" s="208" t="s">
        <v>542</v>
      </c>
      <c r="AN7" s="208" t="s">
        <v>543</v>
      </c>
      <c r="AO7" s="208" t="s">
        <v>544</v>
      </c>
      <c r="AP7" s="208" t="s">
        <v>545</v>
      </c>
      <c r="AQ7" s="208" t="s">
        <v>546</v>
      </c>
      <c r="AR7" s="208" t="s">
        <v>547</v>
      </c>
      <c r="AS7" s="208" t="s">
        <v>548</v>
      </c>
      <c r="AT7" s="208" t="s">
        <v>549</v>
      </c>
      <c r="AU7" s="208" t="s">
        <v>550</v>
      </c>
      <c r="AV7" s="208" t="s">
        <v>551</v>
      </c>
      <c r="AW7" s="1861" t="s">
        <v>552</v>
      </c>
      <c r="AX7" s="1861" t="s">
        <v>553</v>
      </c>
      <c r="AY7" s="1861" t="s">
        <v>554</v>
      </c>
      <c r="AZ7" s="1861" t="s">
        <v>142</v>
      </c>
      <c r="BA7" s="1861" t="s">
        <v>958</v>
      </c>
      <c r="BB7" s="1861" t="s">
        <v>1847</v>
      </c>
      <c r="BC7" s="208" t="s">
        <v>1886</v>
      </c>
      <c r="BD7" s="208" t="s">
        <v>2485</v>
      </c>
      <c r="BE7" s="208" t="s">
        <v>2486</v>
      </c>
      <c r="BF7" s="208" t="s">
        <v>4062</v>
      </c>
      <c r="BG7" s="208" t="s">
        <v>4063</v>
      </c>
      <c r="BH7" s="208" t="s">
        <v>4064</v>
      </c>
      <c r="BI7" s="208" t="s">
        <v>4033</v>
      </c>
      <c r="BJ7" s="208" t="s">
        <v>4034</v>
      </c>
    </row>
    <row r="8" spans="2:62" s="6" customFormat="1" ht="18.75" customHeight="1" x14ac:dyDescent="0.25">
      <c r="B8" s="209" t="s">
        <v>287</v>
      </c>
      <c r="C8" s="967">
        <f>C9+C10+C11+C12+C13+C14+C15+C16+C17+C18+C19+C20+C21</f>
        <v>1142</v>
      </c>
      <c r="D8" s="967">
        <f t="shared" ref="D8:BJ8" si="0">D9+D10+D11+D12+D13+D14+D15+D16+D17+D18+D19+D20+D21</f>
        <v>1142</v>
      </c>
      <c r="E8" s="967">
        <f t="shared" si="0"/>
        <v>888</v>
      </c>
      <c r="F8" s="967">
        <f t="shared" si="0"/>
        <v>860</v>
      </c>
      <c r="G8" s="967">
        <f t="shared" si="0"/>
        <v>567</v>
      </c>
      <c r="H8" s="967">
        <f t="shared" si="0"/>
        <v>525</v>
      </c>
      <c r="I8" s="967">
        <f t="shared" si="0"/>
        <v>552</v>
      </c>
      <c r="J8" s="967">
        <f t="shared" si="0"/>
        <v>541</v>
      </c>
      <c r="K8" s="967">
        <f t="shared" si="0"/>
        <v>304</v>
      </c>
      <c r="L8" s="967">
        <f t="shared" si="0"/>
        <v>347</v>
      </c>
      <c r="M8" s="967">
        <f t="shared" si="0"/>
        <v>455</v>
      </c>
      <c r="N8" s="967">
        <f t="shared" si="0"/>
        <v>400</v>
      </c>
      <c r="O8" s="967">
        <f t="shared" si="0"/>
        <v>278</v>
      </c>
      <c r="P8" s="967">
        <f t="shared" si="0"/>
        <v>279</v>
      </c>
      <c r="Q8" s="967">
        <f t="shared" si="0"/>
        <v>250</v>
      </c>
      <c r="R8" s="967">
        <f t="shared" si="0"/>
        <v>227</v>
      </c>
      <c r="S8" s="967">
        <f t="shared" si="0"/>
        <v>188</v>
      </c>
      <c r="T8" s="967">
        <f t="shared" si="0"/>
        <v>167</v>
      </c>
      <c r="U8" s="967">
        <f t="shared" si="0"/>
        <v>94</v>
      </c>
      <c r="V8" s="967">
        <f t="shared" si="0"/>
        <v>9</v>
      </c>
      <c r="W8" s="967">
        <f t="shared" si="0"/>
        <v>4</v>
      </c>
      <c r="X8" s="967">
        <f t="shared" si="0"/>
        <v>0</v>
      </c>
      <c r="Y8" s="967">
        <f t="shared" si="0"/>
        <v>2</v>
      </c>
      <c r="Z8" s="967">
        <f t="shared" si="0"/>
        <v>562</v>
      </c>
      <c r="AA8" s="967">
        <f t="shared" si="0"/>
        <v>633</v>
      </c>
      <c r="AB8" s="967">
        <f t="shared" si="0"/>
        <v>624</v>
      </c>
      <c r="AC8" s="967">
        <f t="shared" si="0"/>
        <v>520</v>
      </c>
      <c r="AD8" s="967">
        <f t="shared" si="0"/>
        <v>523</v>
      </c>
      <c r="AE8" s="967">
        <f t="shared" si="0"/>
        <v>479</v>
      </c>
      <c r="AF8" s="967">
        <f t="shared" si="0"/>
        <v>385</v>
      </c>
      <c r="AG8" s="967">
        <f t="shared" si="0"/>
        <v>275</v>
      </c>
      <c r="AH8" s="967">
        <f t="shared" si="0"/>
        <v>164</v>
      </c>
      <c r="AI8" s="967">
        <f t="shared" si="0"/>
        <v>158</v>
      </c>
      <c r="AJ8" s="967">
        <f t="shared" si="0"/>
        <v>104</v>
      </c>
      <c r="AK8" s="967">
        <f t="shared" si="0"/>
        <v>11</v>
      </c>
      <c r="AL8" s="967">
        <f t="shared" si="0"/>
        <v>6</v>
      </c>
      <c r="AM8" s="967">
        <f t="shared" si="0"/>
        <v>0</v>
      </c>
      <c r="AN8" s="967">
        <f t="shared" si="0"/>
        <v>0</v>
      </c>
      <c r="AO8" s="967">
        <f t="shared" si="0"/>
        <v>0</v>
      </c>
      <c r="AP8" s="967">
        <f t="shared" si="0"/>
        <v>0</v>
      </c>
      <c r="AQ8" s="967">
        <f t="shared" si="0"/>
        <v>0</v>
      </c>
      <c r="AR8" s="967">
        <f t="shared" si="0"/>
        <v>0</v>
      </c>
      <c r="AS8" s="967">
        <f t="shared" si="0"/>
        <v>0</v>
      </c>
      <c r="AT8" s="967">
        <f t="shared" si="0"/>
        <v>0</v>
      </c>
      <c r="AU8" s="967">
        <f t="shared" si="0"/>
        <v>0</v>
      </c>
      <c r="AV8" s="967">
        <f t="shared" si="0"/>
        <v>0</v>
      </c>
      <c r="AW8" s="967">
        <f t="shared" si="0"/>
        <v>0</v>
      </c>
      <c r="AX8" s="967">
        <f t="shared" si="0"/>
        <v>0</v>
      </c>
      <c r="AY8" s="967">
        <f t="shared" si="0"/>
        <v>0</v>
      </c>
      <c r="AZ8" s="967">
        <f t="shared" si="0"/>
        <v>0</v>
      </c>
      <c r="BA8" s="967">
        <f t="shared" si="0"/>
        <v>0</v>
      </c>
      <c r="BB8" s="967">
        <f t="shared" si="0"/>
        <v>0</v>
      </c>
      <c r="BC8" s="967">
        <f t="shared" si="0"/>
        <v>0</v>
      </c>
      <c r="BD8" s="967">
        <f t="shared" si="0"/>
        <v>0</v>
      </c>
      <c r="BE8" s="967">
        <f t="shared" ref="BE8:BH8" si="1">BE9+BE10+BE11+BE12+BE13+BE14+BE15+BE16+BE17+BE18+BE19+BE20+BE21</f>
        <v>0</v>
      </c>
      <c r="BF8" s="967">
        <f t="shared" si="1"/>
        <v>0</v>
      </c>
      <c r="BG8" s="967">
        <f t="shared" si="1"/>
        <v>0</v>
      </c>
      <c r="BH8" s="967">
        <f t="shared" si="1"/>
        <v>0</v>
      </c>
      <c r="BI8" s="967">
        <f t="shared" si="0"/>
        <v>0</v>
      </c>
      <c r="BJ8" s="967">
        <f t="shared" si="0"/>
        <v>0</v>
      </c>
    </row>
    <row r="9" spans="2:62" s="6" customFormat="1" ht="18.75" customHeight="1" x14ac:dyDescent="0.25">
      <c r="B9" s="395" t="s">
        <v>844</v>
      </c>
      <c r="C9" s="371">
        <v>187</v>
      </c>
      <c r="D9" s="371">
        <v>186</v>
      </c>
      <c r="E9" s="371">
        <v>2</v>
      </c>
      <c r="F9" s="371">
        <v>1</v>
      </c>
      <c r="G9" s="371">
        <v>255</v>
      </c>
      <c r="H9" s="371">
        <v>255</v>
      </c>
      <c r="I9" s="371">
        <v>281</v>
      </c>
      <c r="J9" s="371">
        <v>291</v>
      </c>
      <c r="K9" s="371">
        <v>186</v>
      </c>
      <c r="L9" s="371">
        <v>235</v>
      </c>
      <c r="M9" s="371">
        <v>225</v>
      </c>
      <c r="N9" s="371">
        <v>224</v>
      </c>
      <c r="O9" s="371">
        <v>206</v>
      </c>
      <c r="P9" s="371">
        <v>222</v>
      </c>
      <c r="Q9" s="371">
        <v>151</v>
      </c>
      <c r="R9" s="371">
        <v>175</v>
      </c>
      <c r="S9" s="371">
        <v>128</v>
      </c>
      <c r="T9" s="371">
        <v>127</v>
      </c>
      <c r="U9" s="282">
        <v>67</v>
      </c>
      <c r="V9" s="282"/>
      <c r="W9" s="282"/>
      <c r="X9" s="282"/>
      <c r="Y9" s="282"/>
      <c r="Z9" s="282"/>
      <c r="AA9" s="282"/>
      <c r="AB9" s="372"/>
      <c r="AC9" s="281"/>
      <c r="AD9" s="281"/>
      <c r="AE9" s="281"/>
      <c r="AF9" s="281"/>
      <c r="AG9" s="373"/>
      <c r="AH9" s="282"/>
      <c r="AI9" s="373"/>
      <c r="AJ9" s="373"/>
      <c r="AK9" s="373"/>
      <c r="AL9" s="373"/>
      <c r="AM9" s="373"/>
      <c r="AN9" s="373"/>
      <c r="AO9" s="373"/>
      <c r="AP9" s="373"/>
      <c r="AQ9" s="373"/>
      <c r="AR9" s="373"/>
      <c r="AS9" s="373"/>
      <c r="AT9" s="373"/>
      <c r="AU9" s="373"/>
      <c r="AV9" s="373"/>
      <c r="AW9" s="373"/>
      <c r="AX9" s="373"/>
      <c r="AY9" s="373"/>
      <c r="AZ9" s="373"/>
      <c r="BA9" s="373"/>
      <c r="BB9" s="373"/>
      <c r="BC9" s="373"/>
      <c r="BD9" s="373"/>
      <c r="BE9" s="373"/>
      <c r="BF9" s="373"/>
      <c r="BG9" s="373"/>
      <c r="BH9" s="373"/>
      <c r="BI9" s="373"/>
      <c r="BJ9" s="373"/>
    </row>
    <row r="10" spans="2:62" s="6" customFormat="1" ht="18.75" customHeight="1" x14ac:dyDescent="0.25">
      <c r="B10" s="395" t="s">
        <v>851</v>
      </c>
      <c r="C10" s="371"/>
      <c r="D10" s="371"/>
      <c r="E10" s="371"/>
      <c r="F10" s="371"/>
      <c r="G10" s="371">
        <v>56</v>
      </c>
      <c r="H10" s="371">
        <v>39</v>
      </c>
      <c r="I10" s="371">
        <v>20</v>
      </c>
      <c r="J10" s="371"/>
      <c r="K10" s="371"/>
      <c r="L10" s="371"/>
      <c r="M10" s="371"/>
      <c r="N10" s="371"/>
      <c r="O10" s="371"/>
      <c r="P10" s="371"/>
      <c r="Q10" s="371"/>
      <c r="R10" s="371"/>
      <c r="S10" s="371"/>
      <c r="T10" s="371"/>
      <c r="U10" s="282"/>
      <c r="V10" s="282"/>
      <c r="W10" s="282"/>
      <c r="X10" s="282"/>
      <c r="Y10" s="282"/>
      <c r="Z10" s="282"/>
      <c r="AA10" s="282"/>
      <c r="AB10" s="372"/>
      <c r="AC10" s="281"/>
      <c r="AD10" s="281"/>
      <c r="AE10" s="281"/>
      <c r="AF10" s="281"/>
      <c r="AG10" s="373"/>
      <c r="AH10" s="282"/>
      <c r="AI10" s="373"/>
      <c r="AJ10" s="373"/>
      <c r="AK10" s="373"/>
      <c r="AL10" s="373"/>
      <c r="AM10" s="373"/>
      <c r="AN10" s="373"/>
      <c r="AO10" s="373"/>
      <c r="AP10" s="373"/>
      <c r="AQ10" s="373"/>
      <c r="AR10" s="373"/>
      <c r="AS10" s="373"/>
      <c r="AT10" s="373"/>
      <c r="AU10" s="373"/>
      <c r="AV10" s="373"/>
      <c r="AW10" s="373"/>
      <c r="AX10" s="373"/>
      <c r="AY10" s="373"/>
      <c r="AZ10" s="373"/>
      <c r="BA10" s="373"/>
      <c r="BB10" s="373"/>
      <c r="BC10" s="373"/>
      <c r="BD10" s="373"/>
      <c r="BE10" s="373"/>
      <c r="BF10" s="373"/>
      <c r="BG10" s="373"/>
      <c r="BH10" s="373"/>
      <c r="BI10" s="373"/>
      <c r="BJ10" s="373"/>
    </row>
    <row r="11" spans="2:62" s="6" customFormat="1" ht="18.75" customHeight="1" x14ac:dyDescent="0.25">
      <c r="B11" s="395" t="s">
        <v>852</v>
      </c>
      <c r="C11" s="371"/>
      <c r="D11" s="371"/>
      <c r="E11" s="371"/>
      <c r="F11" s="371"/>
      <c r="G11" s="371">
        <v>30</v>
      </c>
      <c r="H11" s="371">
        <v>30</v>
      </c>
      <c r="I11" s="371">
        <v>31</v>
      </c>
      <c r="J11" s="371">
        <v>31</v>
      </c>
      <c r="K11" s="371">
        <v>59</v>
      </c>
      <c r="L11" s="371">
        <v>60</v>
      </c>
      <c r="M11" s="371">
        <v>59</v>
      </c>
      <c r="N11" s="371">
        <v>44</v>
      </c>
      <c r="O11" s="371"/>
      <c r="P11" s="371"/>
      <c r="Q11" s="371">
        <v>27</v>
      </c>
      <c r="R11" s="371">
        <v>21</v>
      </c>
      <c r="S11" s="371">
        <v>27</v>
      </c>
      <c r="T11" s="371">
        <v>26</v>
      </c>
      <c r="U11" s="282">
        <v>10</v>
      </c>
      <c r="V11" s="282">
        <v>9</v>
      </c>
      <c r="W11" s="282">
        <v>2</v>
      </c>
      <c r="X11" s="282"/>
      <c r="Y11" s="282">
        <v>2</v>
      </c>
      <c r="Z11" s="282">
        <v>3</v>
      </c>
      <c r="AA11" s="282">
        <v>4</v>
      </c>
      <c r="AB11" s="372"/>
      <c r="AC11" s="281">
        <v>4</v>
      </c>
      <c r="AD11" s="281"/>
      <c r="AE11" s="281"/>
      <c r="AF11" s="281"/>
      <c r="AG11" s="373"/>
      <c r="AH11" s="282"/>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row>
    <row r="12" spans="2:62" s="6" customFormat="1" ht="18.75" customHeight="1" x14ac:dyDescent="0.25">
      <c r="B12" s="395" t="s">
        <v>853</v>
      </c>
      <c r="C12" s="371">
        <v>69</v>
      </c>
      <c r="D12" s="371">
        <v>69</v>
      </c>
      <c r="E12" s="371">
        <v>1</v>
      </c>
      <c r="F12" s="371">
        <v>1</v>
      </c>
      <c r="G12" s="371">
        <v>30</v>
      </c>
      <c r="H12" s="371">
        <v>16</v>
      </c>
      <c r="I12" s="371">
        <v>10</v>
      </c>
      <c r="J12" s="371"/>
      <c r="K12" s="371"/>
      <c r="L12" s="371"/>
      <c r="M12" s="371"/>
      <c r="N12" s="371"/>
      <c r="O12" s="371"/>
      <c r="P12" s="371"/>
      <c r="Q12" s="371"/>
      <c r="R12" s="371"/>
      <c r="S12" s="371"/>
      <c r="T12" s="371"/>
      <c r="U12" s="282">
        <v>2</v>
      </c>
      <c r="V12" s="282"/>
      <c r="W12" s="282">
        <v>2</v>
      </c>
      <c r="X12" s="282"/>
      <c r="Y12" s="282"/>
      <c r="Z12" s="282">
        <v>184</v>
      </c>
      <c r="AA12" s="282">
        <v>211</v>
      </c>
      <c r="AB12" s="372">
        <v>219</v>
      </c>
      <c r="AC12" s="281">
        <v>180</v>
      </c>
      <c r="AD12" s="281">
        <v>184</v>
      </c>
      <c r="AE12" s="281">
        <v>183</v>
      </c>
      <c r="AF12" s="281">
        <v>156</v>
      </c>
      <c r="AG12" s="373">
        <v>64</v>
      </c>
      <c r="AH12" s="282">
        <v>6</v>
      </c>
      <c r="AI12" s="373">
        <v>10</v>
      </c>
      <c r="AJ12" s="373">
        <v>32</v>
      </c>
      <c r="AK12" s="373">
        <v>4</v>
      </c>
      <c r="AL12" s="373"/>
      <c r="AM12" s="373"/>
      <c r="AN12" s="373"/>
      <c r="AO12" s="373"/>
      <c r="AP12" s="373"/>
      <c r="AQ12" s="373"/>
      <c r="AR12" s="373"/>
      <c r="AS12" s="373"/>
      <c r="AT12" s="373"/>
      <c r="AU12" s="373"/>
      <c r="AV12" s="373"/>
      <c r="AW12" s="373"/>
      <c r="AX12" s="373"/>
      <c r="AY12" s="373"/>
      <c r="AZ12" s="373"/>
      <c r="BA12" s="373"/>
      <c r="BB12" s="373"/>
      <c r="BC12" s="373"/>
      <c r="BD12" s="373"/>
      <c r="BE12" s="373"/>
      <c r="BF12" s="373"/>
      <c r="BG12" s="373"/>
      <c r="BH12" s="373"/>
      <c r="BI12" s="373"/>
      <c r="BJ12" s="373"/>
    </row>
    <row r="13" spans="2:62" s="6" customFormat="1" ht="18.75" customHeight="1" x14ac:dyDescent="0.25">
      <c r="B13" s="395" t="s">
        <v>854</v>
      </c>
      <c r="C13" s="371"/>
      <c r="D13" s="371"/>
      <c r="E13" s="371"/>
      <c r="F13" s="371"/>
      <c r="G13" s="371"/>
      <c r="H13" s="371"/>
      <c r="I13" s="371"/>
      <c r="J13" s="371"/>
      <c r="K13" s="371"/>
      <c r="L13" s="371"/>
      <c r="M13" s="371"/>
      <c r="N13" s="371"/>
      <c r="O13" s="371"/>
      <c r="P13" s="371"/>
      <c r="Q13" s="371"/>
      <c r="R13" s="371"/>
      <c r="S13" s="371"/>
      <c r="T13" s="371"/>
      <c r="U13" s="282"/>
      <c r="V13" s="282"/>
      <c r="W13" s="282"/>
      <c r="X13" s="282"/>
      <c r="Y13" s="282"/>
      <c r="Z13" s="282">
        <v>164</v>
      </c>
      <c r="AA13" s="282">
        <v>208</v>
      </c>
      <c r="AB13" s="372">
        <v>193</v>
      </c>
      <c r="AC13" s="281">
        <v>162</v>
      </c>
      <c r="AD13" s="281">
        <v>176</v>
      </c>
      <c r="AE13" s="281">
        <v>151</v>
      </c>
      <c r="AF13" s="281">
        <v>144</v>
      </c>
      <c r="AG13" s="373">
        <v>163</v>
      </c>
      <c r="AH13" s="282">
        <v>151</v>
      </c>
      <c r="AI13" s="373">
        <v>148</v>
      </c>
      <c r="AJ13" s="373">
        <v>59</v>
      </c>
      <c r="AK13" s="373">
        <v>3</v>
      </c>
      <c r="AL13" s="373">
        <v>4</v>
      </c>
      <c r="AM13" s="373"/>
      <c r="AN13" s="373"/>
      <c r="AO13" s="373"/>
      <c r="AP13" s="373"/>
      <c r="AQ13" s="373"/>
      <c r="AR13" s="373"/>
      <c r="AS13" s="373"/>
      <c r="AT13" s="373"/>
      <c r="AU13" s="373"/>
      <c r="AV13" s="373"/>
      <c r="AW13" s="373"/>
      <c r="AX13" s="373"/>
      <c r="AY13" s="373"/>
      <c r="AZ13" s="373"/>
      <c r="BA13" s="373"/>
      <c r="BB13" s="373"/>
      <c r="BC13" s="373"/>
      <c r="BD13" s="373"/>
      <c r="BE13" s="373"/>
      <c r="BF13" s="373"/>
      <c r="BG13" s="373"/>
      <c r="BH13" s="373"/>
      <c r="BI13" s="373"/>
      <c r="BJ13" s="373"/>
    </row>
    <row r="14" spans="2:62" s="6" customFormat="1" ht="18.75" customHeight="1" x14ac:dyDescent="0.25">
      <c r="B14" s="395" t="s">
        <v>855</v>
      </c>
      <c r="C14" s="371"/>
      <c r="D14" s="371"/>
      <c r="E14" s="371"/>
      <c r="F14" s="371"/>
      <c r="G14" s="371"/>
      <c r="H14" s="371"/>
      <c r="I14" s="371"/>
      <c r="J14" s="371"/>
      <c r="K14" s="371"/>
      <c r="L14" s="371"/>
      <c r="M14" s="371">
        <v>119</v>
      </c>
      <c r="N14" s="371">
        <v>52</v>
      </c>
      <c r="O14" s="371"/>
      <c r="P14" s="371"/>
      <c r="Q14" s="371">
        <v>27</v>
      </c>
      <c r="R14" s="371">
        <v>25</v>
      </c>
      <c r="S14" s="371">
        <v>26</v>
      </c>
      <c r="T14" s="371">
        <v>9</v>
      </c>
      <c r="U14" s="282"/>
      <c r="V14" s="282"/>
      <c r="W14" s="282"/>
      <c r="X14" s="282"/>
      <c r="Y14" s="282"/>
      <c r="Z14" s="282">
        <v>52</v>
      </c>
      <c r="AA14" s="282">
        <v>40</v>
      </c>
      <c r="AB14" s="372">
        <v>34</v>
      </c>
      <c r="AC14" s="281">
        <v>33</v>
      </c>
      <c r="AD14" s="281">
        <v>32</v>
      </c>
      <c r="AE14" s="281">
        <v>23</v>
      </c>
      <c r="AF14" s="281">
        <v>15</v>
      </c>
      <c r="AG14" s="373"/>
      <c r="AH14" s="282">
        <v>1</v>
      </c>
      <c r="AI14" s="373"/>
      <c r="AJ14" s="373"/>
      <c r="AK14" s="373"/>
      <c r="AL14" s="373"/>
      <c r="AM14" s="373"/>
      <c r="AN14" s="373"/>
      <c r="AO14" s="373"/>
      <c r="AP14" s="373"/>
      <c r="AQ14" s="373"/>
      <c r="AR14" s="373"/>
      <c r="AS14" s="373"/>
      <c r="AT14" s="373"/>
      <c r="AU14" s="373"/>
      <c r="AV14" s="373"/>
      <c r="AW14" s="373"/>
      <c r="AX14" s="373"/>
      <c r="AY14" s="373"/>
      <c r="AZ14" s="373"/>
      <c r="BA14" s="373"/>
      <c r="BB14" s="373"/>
      <c r="BC14" s="373"/>
      <c r="BD14" s="373"/>
      <c r="BE14" s="373"/>
      <c r="BF14" s="373"/>
      <c r="BG14" s="373"/>
      <c r="BH14" s="373"/>
      <c r="BI14" s="373"/>
      <c r="BJ14" s="373"/>
    </row>
    <row r="15" spans="2:62" s="6" customFormat="1" ht="18.75" customHeight="1" x14ac:dyDescent="0.25">
      <c r="B15" s="395" t="s">
        <v>856</v>
      </c>
      <c r="C15" s="371">
        <v>23</v>
      </c>
      <c r="D15" s="371">
        <v>23</v>
      </c>
      <c r="E15" s="371">
        <v>22</v>
      </c>
      <c r="F15" s="371">
        <v>3</v>
      </c>
      <c r="G15" s="371">
        <v>80</v>
      </c>
      <c r="H15" s="371">
        <v>61</v>
      </c>
      <c r="I15" s="371">
        <v>56</v>
      </c>
      <c r="J15" s="371">
        <v>44</v>
      </c>
      <c r="K15" s="371"/>
      <c r="L15" s="371"/>
      <c r="M15" s="371"/>
      <c r="N15" s="371"/>
      <c r="O15" s="371"/>
      <c r="P15" s="371"/>
      <c r="Q15" s="371"/>
      <c r="R15" s="371"/>
      <c r="S15" s="371"/>
      <c r="T15" s="371"/>
      <c r="U15" s="282">
        <v>15</v>
      </c>
      <c r="V15" s="282"/>
      <c r="W15" s="282"/>
      <c r="X15" s="282"/>
      <c r="Y15" s="282"/>
      <c r="Z15" s="282">
        <v>6</v>
      </c>
      <c r="AA15" s="282"/>
      <c r="AB15" s="372"/>
      <c r="AC15" s="281"/>
      <c r="AD15" s="281"/>
      <c r="AE15" s="281"/>
      <c r="AF15" s="281"/>
      <c r="AG15" s="373"/>
      <c r="AH15" s="282"/>
      <c r="AI15" s="373"/>
      <c r="AJ15" s="373"/>
      <c r="AK15" s="373">
        <v>4</v>
      </c>
      <c r="AL15" s="373"/>
      <c r="AM15" s="373"/>
      <c r="AN15" s="373"/>
      <c r="AO15" s="373"/>
      <c r="AP15" s="373"/>
      <c r="AQ15" s="373"/>
      <c r="AR15" s="373"/>
      <c r="AS15" s="373"/>
      <c r="AT15" s="373"/>
      <c r="AU15" s="373"/>
      <c r="AV15" s="373"/>
      <c r="AW15" s="373"/>
      <c r="AX15" s="373"/>
      <c r="AY15" s="373"/>
      <c r="AZ15" s="373"/>
      <c r="BA15" s="373"/>
      <c r="BB15" s="373"/>
      <c r="BC15" s="373"/>
      <c r="BD15" s="373"/>
      <c r="BE15" s="373"/>
      <c r="BF15" s="373"/>
      <c r="BG15" s="373"/>
      <c r="BH15" s="373"/>
      <c r="BI15" s="373"/>
      <c r="BJ15" s="373"/>
    </row>
    <row r="16" spans="2:62" s="6" customFormat="1" ht="15.75" x14ac:dyDescent="0.25">
      <c r="B16" s="395" t="s">
        <v>491</v>
      </c>
      <c r="C16" s="371"/>
      <c r="D16" s="371"/>
      <c r="E16" s="371"/>
      <c r="F16" s="371"/>
      <c r="G16" s="371"/>
      <c r="H16" s="371"/>
      <c r="I16" s="371"/>
      <c r="J16" s="371"/>
      <c r="K16" s="371"/>
      <c r="L16" s="371"/>
      <c r="M16" s="371"/>
      <c r="N16" s="371"/>
      <c r="O16" s="371"/>
      <c r="P16" s="371"/>
      <c r="Q16" s="371"/>
      <c r="R16" s="371"/>
      <c r="S16" s="371"/>
      <c r="T16" s="371"/>
      <c r="U16" s="282"/>
      <c r="V16" s="282"/>
      <c r="W16" s="282"/>
      <c r="X16" s="282"/>
      <c r="Y16" s="282"/>
      <c r="Z16" s="282">
        <v>34</v>
      </c>
      <c r="AA16" s="282">
        <v>30</v>
      </c>
      <c r="AB16" s="372">
        <v>26</v>
      </c>
      <c r="AC16" s="281">
        <v>27</v>
      </c>
      <c r="AD16" s="281">
        <v>25</v>
      </c>
      <c r="AE16" s="281">
        <v>25</v>
      </c>
      <c r="AF16" s="281">
        <v>1</v>
      </c>
      <c r="AG16" s="373"/>
      <c r="AH16" s="282"/>
      <c r="AI16" s="373"/>
      <c r="AJ16" s="373"/>
      <c r="AK16" s="373"/>
      <c r="AL16" s="373">
        <v>2</v>
      </c>
      <c r="AM16" s="373"/>
      <c r="AN16" s="373"/>
      <c r="AO16" s="373"/>
      <c r="AP16" s="373"/>
      <c r="AQ16" s="373"/>
      <c r="AR16" s="373"/>
      <c r="AS16" s="373"/>
      <c r="AT16" s="373"/>
      <c r="AU16" s="373"/>
      <c r="AV16" s="373"/>
      <c r="AW16" s="373"/>
      <c r="AX16" s="373"/>
      <c r="AY16" s="373"/>
      <c r="AZ16" s="373"/>
      <c r="BA16" s="373"/>
      <c r="BB16" s="373"/>
      <c r="BC16" s="373"/>
      <c r="BD16" s="373"/>
      <c r="BE16" s="373"/>
      <c r="BF16" s="373"/>
      <c r="BG16" s="373"/>
      <c r="BH16" s="373"/>
      <c r="BI16" s="373"/>
      <c r="BJ16" s="373"/>
    </row>
    <row r="17" spans="2:96" s="6" customFormat="1" ht="15.75" x14ac:dyDescent="0.25">
      <c r="B17" s="395" t="s">
        <v>857</v>
      </c>
      <c r="C17" s="371"/>
      <c r="D17" s="371"/>
      <c r="E17" s="371"/>
      <c r="F17" s="371"/>
      <c r="G17" s="371"/>
      <c r="H17" s="371"/>
      <c r="I17" s="371"/>
      <c r="J17" s="371"/>
      <c r="K17" s="371"/>
      <c r="L17" s="371"/>
      <c r="M17" s="371"/>
      <c r="N17" s="371"/>
      <c r="O17" s="371"/>
      <c r="P17" s="371"/>
      <c r="Q17" s="371"/>
      <c r="R17" s="371"/>
      <c r="S17" s="371">
        <v>7</v>
      </c>
      <c r="T17" s="371">
        <v>5</v>
      </c>
      <c r="U17" s="282"/>
      <c r="V17" s="282"/>
      <c r="W17" s="282"/>
      <c r="X17" s="282"/>
      <c r="Y17" s="282"/>
      <c r="Z17" s="282">
        <v>119</v>
      </c>
      <c r="AA17" s="282">
        <v>116</v>
      </c>
      <c r="AB17" s="372">
        <v>139</v>
      </c>
      <c r="AC17" s="281">
        <v>103</v>
      </c>
      <c r="AD17" s="281">
        <v>95</v>
      </c>
      <c r="AE17" s="281">
        <v>87</v>
      </c>
      <c r="AF17" s="281">
        <v>59</v>
      </c>
      <c r="AG17" s="373">
        <v>40</v>
      </c>
      <c r="AH17" s="282">
        <v>6</v>
      </c>
      <c r="AI17" s="373"/>
      <c r="AJ17" s="373">
        <v>13</v>
      </c>
      <c r="AK17" s="373"/>
      <c r="AL17" s="373"/>
      <c r="AM17" s="373"/>
      <c r="AN17" s="373"/>
      <c r="AO17" s="373"/>
      <c r="AP17" s="373"/>
      <c r="AQ17" s="373"/>
      <c r="AR17" s="373"/>
      <c r="AS17" s="373"/>
      <c r="AT17" s="373"/>
      <c r="AU17" s="373"/>
      <c r="AV17" s="373"/>
      <c r="AW17" s="373"/>
      <c r="AX17" s="373"/>
      <c r="AY17" s="373"/>
      <c r="AZ17" s="373"/>
      <c r="BA17" s="373"/>
      <c r="BB17" s="373"/>
      <c r="BC17" s="373"/>
      <c r="BD17" s="373"/>
      <c r="BE17" s="373"/>
      <c r="BF17" s="373"/>
      <c r="BG17" s="373"/>
      <c r="BH17" s="373"/>
      <c r="BI17" s="373"/>
      <c r="BJ17" s="373"/>
    </row>
    <row r="18" spans="2:96" s="6" customFormat="1" ht="15.75" x14ac:dyDescent="0.25">
      <c r="B18" s="395" t="s">
        <v>858</v>
      </c>
      <c r="C18" s="371"/>
      <c r="D18" s="371"/>
      <c r="E18" s="371"/>
      <c r="F18" s="371"/>
      <c r="G18" s="371"/>
      <c r="H18" s="371">
        <v>41</v>
      </c>
      <c r="I18" s="371">
        <v>69</v>
      </c>
      <c r="J18" s="371">
        <v>92</v>
      </c>
      <c r="K18" s="371">
        <v>59</v>
      </c>
      <c r="L18" s="371">
        <v>52</v>
      </c>
      <c r="M18" s="371">
        <v>52</v>
      </c>
      <c r="N18" s="371">
        <v>47</v>
      </c>
      <c r="O18" s="371">
        <v>38</v>
      </c>
      <c r="P18" s="371">
        <v>25</v>
      </c>
      <c r="Q18" s="371">
        <v>12</v>
      </c>
      <c r="R18" s="371">
        <v>6</v>
      </c>
      <c r="S18" s="371"/>
      <c r="T18" s="371"/>
      <c r="U18" s="282"/>
      <c r="V18" s="282"/>
      <c r="W18" s="282"/>
      <c r="X18" s="282"/>
      <c r="Y18" s="282"/>
      <c r="Z18" s="282"/>
      <c r="AA18" s="282">
        <v>24</v>
      </c>
      <c r="AB18" s="372">
        <v>13</v>
      </c>
      <c r="AC18" s="281">
        <v>11</v>
      </c>
      <c r="AD18" s="281">
        <v>11</v>
      </c>
      <c r="AE18" s="281">
        <v>10</v>
      </c>
      <c r="AF18" s="281">
        <v>10</v>
      </c>
      <c r="AG18" s="373">
        <v>8</v>
      </c>
      <c r="AH18" s="282"/>
      <c r="AI18" s="373"/>
      <c r="AJ18" s="373"/>
      <c r="AK18" s="373"/>
      <c r="AL18" s="373"/>
      <c r="AM18" s="373"/>
      <c r="AN18" s="373"/>
      <c r="AO18" s="373"/>
      <c r="AP18" s="373"/>
      <c r="AQ18" s="373"/>
      <c r="AR18" s="373"/>
      <c r="AS18" s="373"/>
      <c r="AT18" s="373"/>
      <c r="AU18" s="373"/>
      <c r="AV18" s="373"/>
      <c r="AW18" s="373"/>
      <c r="AX18" s="373"/>
      <c r="AY18" s="373"/>
      <c r="AZ18" s="373"/>
      <c r="BA18" s="373"/>
      <c r="BB18" s="373"/>
      <c r="BC18" s="373"/>
      <c r="BD18" s="373"/>
      <c r="BE18" s="373"/>
      <c r="BF18" s="373"/>
      <c r="BG18" s="373"/>
      <c r="BH18" s="373"/>
      <c r="BI18" s="373"/>
      <c r="BJ18" s="373"/>
    </row>
    <row r="19" spans="2:96" s="6" customFormat="1" ht="15.75" x14ac:dyDescent="0.25">
      <c r="B19" s="395" t="s">
        <v>859</v>
      </c>
      <c r="C19" s="371"/>
      <c r="D19" s="371"/>
      <c r="E19" s="371"/>
      <c r="F19" s="371"/>
      <c r="G19" s="371">
        <v>4</v>
      </c>
      <c r="H19" s="371"/>
      <c r="I19" s="371"/>
      <c r="J19" s="371"/>
      <c r="K19" s="371"/>
      <c r="L19" s="371"/>
      <c r="M19" s="371"/>
      <c r="N19" s="371"/>
      <c r="O19" s="371"/>
      <c r="P19" s="371"/>
      <c r="Q19" s="371"/>
      <c r="R19" s="371"/>
      <c r="S19" s="371"/>
      <c r="T19" s="371"/>
      <c r="U19" s="282"/>
      <c r="V19" s="282"/>
      <c r="W19" s="282"/>
      <c r="X19" s="282"/>
      <c r="Y19" s="282"/>
      <c r="Z19" s="282"/>
      <c r="AA19" s="282"/>
      <c r="AB19" s="372"/>
      <c r="AC19" s="281"/>
      <c r="AD19" s="281"/>
      <c r="AE19" s="281"/>
      <c r="AF19" s="281"/>
      <c r="AG19" s="373"/>
      <c r="AH19" s="282"/>
      <c r="AI19" s="373"/>
      <c r="AJ19" s="373"/>
      <c r="AK19" s="373"/>
      <c r="AL19" s="373"/>
      <c r="AM19" s="373"/>
      <c r="AN19" s="373"/>
      <c r="AO19" s="373"/>
      <c r="AP19" s="373"/>
      <c r="AQ19" s="373"/>
      <c r="AR19" s="373"/>
      <c r="AS19" s="373"/>
      <c r="AT19" s="373"/>
      <c r="AU19" s="373"/>
      <c r="AV19" s="373"/>
      <c r="AW19" s="373"/>
      <c r="AX19" s="373"/>
      <c r="AY19" s="373"/>
      <c r="AZ19" s="373"/>
      <c r="BA19" s="373"/>
      <c r="BB19" s="373"/>
      <c r="BC19" s="373"/>
      <c r="BD19" s="373"/>
      <c r="BE19" s="373"/>
      <c r="BF19" s="373"/>
      <c r="BG19" s="373"/>
      <c r="BH19" s="373"/>
      <c r="BI19" s="373"/>
      <c r="BJ19" s="373"/>
    </row>
    <row r="20" spans="2:96" s="6" customFormat="1" ht="18.75" customHeight="1" x14ac:dyDescent="0.25">
      <c r="B20" s="395" t="s">
        <v>860</v>
      </c>
      <c r="C20" s="371">
        <v>36</v>
      </c>
      <c r="D20" s="371">
        <v>36</v>
      </c>
      <c r="E20" s="371">
        <v>35</v>
      </c>
      <c r="F20" s="371">
        <v>28</v>
      </c>
      <c r="G20" s="371">
        <v>110</v>
      </c>
      <c r="H20" s="371">
        <v>83</v>
      </c>
      <c r="I20" s="371">
        <v>81</v>
      </c>
      <c r="J20" s="371">
        <v>83</v>
      </c>
      <c r="K20" s="371"/>
      <c r="L20" s="371"/>
      <c r="M20" s="371"/>
      <c r="N20" s="371"/>
      <c r="O20" s="371">
        <v>34</v>
      </c>
      <c r="P20" s="371">
        <v>32</v>
      </c>
      <c r="Q20" s="371">
        <v>33</v>
      </c>
      <c r="R20" s="371"/>
      <c r="S20" s="371"/>
      <c r="T20" s="371"/>
      <c r="U20" s="282"/>
      <c r="V20" s="282"/>
      <c r="W20" s="282"/>
      <c r="X20" s="282"/>
      <c r="Y20" s="282"/>
      <c r="Z20" s="282"/>
      <c r="AA20" s="282"/>
      <c r="AB20" s="372"/>
      <c r="AC20" s="281"/>
      <c r="AD20" s="281"/>
      <c r="AE20" s="281"/>
      <c r="AF20" s="281"/>
      <c r="AG20" s="373"/>
      <c r="AH20" s="282"/>
      <c r="AI20" s="373"/>
      <c r="AJ20" s="373"/>
      <c r="AK20" s="373"/>
      <c r="AL20" s="373"/>
      <c r="AM20" s="373"/>
      <c r="AN20" s="373"/>
      <c r="AO20" s="373"/>
      <c r="AP20" s="373"/>
      <c r="AQ20" s="373"/>
      <c r="AR20" s="373"/>
      <c r="AS20" s="373"/>
      <c r="AT20" s="373"/>
      <c r="AU20" s="373"/>
      <c r="AV20" s="373"/>
      <c r="AW20" s="373"/>
      <c r="AX20" s="373"/>
      <c r="AY20" s="373"/>
      <c r="AZ20" s="373"/>
      <c r="BA20" s="373"/>
      <c r="BB20" s="373"/>
      <c r="BC20" s="373"/>
      <c r="BD20" s="373"/>
      <c r="BE20" s="373"/>
      <c r="BF20" s="373"/>
      <c r="BG20" s="373"/>
      <c r="BH20" s="373"/>
      <c r="BI20" s="373"/>
      <c r="BJ20" s="373"/>
    </row>
    <row r="21" spans="2:96" s="6" customFormat="1" ht="18.75" customHeight="1" x14ac:dyDescent="0.25">
      <c r="B21" s="395" t="s">
        <v>861</v>
      </c>
      <c r="C21" s="371">
        <v>827</v>
      </c>
      <c r="D21" s="371">
        <v>828</v>
      </c>
      <c r="E21" s="371">
        <v>828</v>
      </c>
      <c r="F21" s="371">
        <v>827</v>
      </c>
      <c r="G21" s="371">
        <v>2</v>
      </c>
      <c r="H21" s="371"/>
      <c r="I21" s="371">
        <v>4</v>
      </c>
      <c r="J21" s="371">
        <v>0</v>
      </c>
      <c r="K21" s="371"/>
      <c r="L21" s="371"/>
      <c r="M21" s="371"/>
      <c r="N21" s="371">
        <v>33</v>
      </c>
      <c r="O21" s="371"/>
      <c r="P21" s="371"/>
      <c r="Q21" s="371"/>
      <c r="R21" s="371"/>
      <c r="S21" s="371"/>
      <c r="T21" s="371"/>
      <c r="U21" s="282"/>
      <c r="V21" s="282"/>
      <c r="W21" s="282"/>
      <c r="X21" s="282"/>
      <c r="Y21" s="282"/>
      <c r="Z21" s="282"/>
      <c r="AA21" s="282"/>
      <c r="AB21" s="372"/>
      <c r="AC21" s="281"/>
      <c r="AD21" s="281"/>
      <c r="AE21" s="281"/>
      <c r="AF21" s="281"/>
      <c r="AG21" s="373"/>
      <c r="AH21" s="282"/>
      <c r="AI21" s="373"/>
      <c r="AJ21" s="373"/>
      <c r="AK21" s="373"/>
      <c r="AL21" s="373"/>
      <c r="AM21" s="373"/>
      <c r="AN21" s="373"/>
      <c r="AO21" s="373"/>
      <c r="AP21" s="373"/>
      <c r="AQ21" s="373"/>
      <c r="AR21" s="373"/>
      <c r="AS21" s="373"/>
      <c r="AT21" s="373"/>
      <c r="AU21" s="373"/>
      <c r="AV21" s="373"/>
      <c r="AW21" s="373"/>
      <c r="AX21" s="373"/>
      <c r="AY21" s="373"/>
      <c r="AZ21" s="373"/>
      <c r="BA21" s="373"/>
      <c r="BB21" s="373"/>
      <c r="BC21" s="373"/>
      <c r="BD21" s="373"/>
      <c r="BE21" s="373"/>
      <c r="BF21" s="373"/>
      <c r="BG21" s="373"/>
      <c r="BH21" s="373"/>
      <c r="BI21" s="373"/>
      <c r="BJ21" s="373"/>
    </row>
    <row r="22" spans="2:96" s="6" customFormat="1" ht="18.75" customHeight="1" x14ac:dyDescent="0.25">
      <c r="B22" s="209" t="s">
        <v>862</v>
      </c>
      <c r="C22" s="209">
        <f>C23+C32+C39+C45+C48</f>
        <v>45</v>
      </c>
      <c r="D22" s="209">
        <f t="shared" ref="D22:BJ22" si="2">D23+D32+D39+D45+D48</f>
        <v>45</v>
      </c>
      <c r="E22" s="209">
        <f t="shared" si="2"/>
        <v>45</v>
      </c>
      <c r="F22" s="209">
        <f t="shared" si="2"/>
        <v>45</v>
      </c>
      <c r="G22" s="209">
        <f t="shared" si="2"/>
        <v>72</v>
      </c>
      <c r="H22" s="209">
        <f t="shared" si="2"/>
        <v>22</v>
      </c>
      <c r="I22" s="209">
        <f t="shared" si="2"/>
        <v>65</v>
      </c>
      <c r="J22" s="209">
        <f t="shared" si="2"/>
        <v>49</v>
      </c>
      <c r="K22" s="209">
        <f t="shared" si="2"/>
        <v>168</v>
      </c>
      <c r="L22" s="209">
        <f t="shared" si="2"/>
        <v>144</v>
      </c>
      <c r="M22" s="209">
        <f t="shared" si="2"/>
        <v>200</v>
      </c>
      <c r="N22" s="209">
        <f t="shared" si="2"/>
        <v>210</v>
      </c>
      <c r="O22" s="209">
        <f t="shared" si="2"/>
        <v>131</v>
      </c>
      <c r="P22" s="209">
        <f t="shared" si="2"/>
        <v>126</v>
      </c>
      <c r="Q22" s="209">
        <f t="shared" si="2"/>
        <v>132</v>
      </c>
      <c r="R22" s="209">
        <f t="shared" si="2"/>
        <v>121</v>
      </c>
      <c r="S22" s="209">
        <f t="shared" si="2"/>
        <v>91</v>
      </c>
      <c r="T22" s="209">
        <f t="shared" si="2"/>
        <v>68</v>
      </c>
      <c r="U22" s="209">
        <f t="shared" si="2"/>
        <v>2</v>
      </c>
      <c r="V22" s="209">
        <f t="shared" si="2"/>
        <v>1</v>
      </c>
      <c r="W22" s="209">
        <f t="shared" si="2"/>
        <v>0</v>
      </c>
      <c r="X22" s="209">
        <f t="shared" si="2"/>
        <v>0</v>
      </c>
      <c r="Y22" s="209">
        <f t="shared" si="2"/>
        <v>0</v>
      </c>
      <c r="Z22" s="209">
        <f t="shared" si="2"/>
        <v>352</v>
      </c>
      <c r="AA22" s="209">
        <f t="shared" si="2"/>
        <v>334</v>
      </c>
      <c r="AB22" s="209">
        <f t="shared" si="2"/>
        <v>376</v>
      </c>
      <c r="AC22" s="209">
        <f t="shared" si="2"/>
        <v>318</v>
      </c>
      <c r="AD22" s="209">
        <f t="shared" si="2"/>
        <v>315</v>
      </c>
      <c r="AE22" s="209">
        <f t="shared" si="2"/>
        <v>292</v>
      </c>
      <c r="AF22" s="209">
        <f t="shared" si="2"/>
        <v>225</v>
      </c>
      <c r="AG22" s="209">
        <f t="shared" si="2"/>
        <v>133</v>
      </c>
      <c r="AH22" s="209">
        <f t="shared" si="2"/>
        <v>88</v>
      </c>
      <c r="AI22" s="209">
        <f t="shared" si="2"/>
        <v>67</v>
      </c>
      <c r="AJ22" s="209">
        <f t="shared" si="2"/>
        <v>64</v>
      </c>
      <c r="AK22" s="209">
        <f t="shared" si="2"/>
        <v>0</v>
      </c>
      <c r="AL22" s="209">
        <f t="shared" si="2"/>
        <v>1</v>
      </c>
      <c r="AM22" s="209">
        <f t="shared" si="2"/>
        <v>0</v>
      </c>
      <c r="AN22" s="209">
        <f t="shared" si="2"/>
        <v>0</v>
      </c>
      <c r="AO22" s="209">
        <f t="shared" si="2"/>
        <v>0</v>
      </c>
      <c r="AP22" s="209">
        <f t="shared" si="2"/>
        <v>0</v>
      </c>
      <c r="AQ22" s="209">
        <f t="shared" si="2"/>
        <v>0</v>
      </c>
      <c r="AR22" s="209">
        <f t="shared" si="2"/>
        <v>0</v>
      </c>
      <c r="AS22" s="209">
        <f t="shared" si="2"/>
        <v>0</v>
      </c>
      <c r="AT22" s="209">
        <f t="shared" si="2"/>
        <v>0</v>
      </c>
      <c r="AU22" s="209">
        <f t="shared" si="2"/>
        <v>0</v>
      </c>
      <c r="AV22" s="209">
        <f t="shared" si="2"/>
        <v>0</v>
      </c>
      <c r="AW22" s="209">
        <f t="shared" si="2"/>
        <v>0</v>
      </c>
      <c r="AX22" s="209">
        <f t="shared" si="2"/>
        <v>0</v>
      </c>
      <c r="AY22" s="209">
        <f t="shared" si="2"/>
        <v>0</v>
      </c>
      <c r="AZ22" s="209">
        <f t="shared" si="2"/>
        <v>0</v>
      </c>
      <c r="BA22" s="209">
        <f t="shared" si="2"/>
        <v>0</v>
      </c>
      <c r="BB22" s="209">
        <f t="shared" si="2"/>
        <v>0</v>
      </c>
      <c r="BC22" s="209">
        <f t="shared" si="2"/>
        <v>0</v>
      </c>
      <c r="BD22" s="209">
        <f t="shared" si="2"/>
        <v>0</v>
      </c>
      <c r="BE22" s="209">
        <f t="shared" si="2"/>
        <v>0</v>
      </c>
      <c r="BF22" s="209">
        <f t="shared" si="2"/>
        <v>0</v>
      </c>
      <c r="BG22" s="209">
        <f t="shared" si="2"/>
        <v>0</v>
      </c>
      <c r="BH22" s="209">
        <f t="shared" si="2"/>
        <v>0</v>
      </c>
      <c r="BI22" s="209">
        <f t="shared" si="2"/>
        <v>0</v>
      </c>
      <c r="BJ22" s="209">
        <f t="shared" si="2"/>
        <v>0</v>
      </c>
    </row>
    <row r="23" spans="2:96" s="6" customFormat="1" ht="18.75" customHeight="1" x14ac:dyDescent="0.25">
      <c r="B23" s="209" t="s">
        <v>2780</v>
      </c>
      <c r="C23" s="209">
        <f>C24+C25+C26+C27+C28+C29+C30+C31</f>
        <v>0</v>
      </c>
      <c r="D23" s="209">
        <f t="shared" ref="D23:BJ23" si="3">D24+D25+D26+D27+D28+D29+D30+D31</f>
        <v>0</v>
      </c>
      <c r="E23" s="209">
        <f t="shared" si="3"/>
        <v>0</v>
      </c>
      <c r="F23" s="209">
        <f t="shared" si="3"/>
        <v>0</v>
      </c>
      <c r="G23" s="209">
        <f t="shared" si="3"/>
        <v>30</v>
      </c>
      <c r="H23" s="209">
        <f t="shared" si="3"/>
        <v>22</v>
      </c>
      <c r="I23" s="209">
        <f t="shared" si="3"/>
        <v>23</v>
      </c>
      <c r="J23" s="209">
        <f t="shared" si="3"/>
        <v>23</v>
      </c>
      <c r="K23" s="209">
        <f t="shared" si="3"/>
        <v>60</v>
      </c>
      <c r="L23" s="209">
        <f t="shared" si="3"/>
        <v>53</v>
      </c>
      <c r="M23" s="209">
        <f t="shared" si="3"/>
        <v>89</v>
      </c>
      <c r="N23" s="209">
        <f t="shared" si="3"/>
        <v>75</v>
      </c>
      <c r="O23" s="209">
        <f t="shared" si="3"/>
        <v>20</v>
      </c>
      <c r="P23" s="209">
        <f t="shared" si="3"/>
        <v>20</v>
      </c>
      <c r="Q23" s="209">
        <f t="shared" si="3"/>
        <v>27</v>
      </c>
      <c r="R23" s="209">
        <f t="shared" si="3"/>
        <v>28</v>
      </c>
      <c r="S23" s="209">
        <f t="shared" si="3"/>
        <v>22</v>
      </c>
      <c r="T23" s="209">
        <f t="shared" si="3"/>
        <v>3</v>
      </c>
      <c r="U23" s="209">
        <f t="shared" si="3"/>
        <v>2</v>
      </c>
      <c r="V23" s="209">
        <f t="shared" si="3"/>
        <v>1</v>
      </c>
      <c r="W23" s="209">
        <f t="shared" si="3"/>
        <v>0</v>
      </c>
      <c r="X23" s="209">
        <f t="shared" si="3"/>
        <v>0</v>
      </c>
      <c r="Y23" s="209">
        <f t="shared" si="3"/>
        <v>0</v>
      </c>
      <c r="Z23" s="209">
        <f t="shared" si="3"/>
        <v>168</v>
      </c>
      <c r="AA23" s="209">
        <f t="shared" si="3"/>
        <v>151</v>
      </c>
      <c r="AB23" s="209">
        <f t="shared" si="3"/>
        <v>159</v>
      </c>
      <c r="AC23" s="209">
        <f t="shared" si="3"/>
        <v>133</v>
      </c>
      <c r="AD23" s="209">
        <f t="shared" si="3"/>
        <v>128</v>
      </c>
      <c r="AE23" s="209">
        <f t="shared" si="3"/>
        <v>119</v>
      </c>
      <c r="AF23" s="209">
        <f t="shared" si="3"/>
        <v>83</v>
      </c>
      <c r="AG23" s="209">
        <f t="shared" si="3"/>
        <v>48</v>
      </c>
      <c r="AH23" s="209">
        <f t="shared" si="3"/>
        <v>37</v>
      </c>
      <c r="AI23" s="209">
        <f t="shared" si="3"/>
        <v>29</v>
      </c>
      <c r="AJ23" s="209">
        <f t="shared" si="3"/>
        <v>14</v>
      </c>
      <c r="AK23" s="209">
        <f t="shared" si="3"/>
        <v>0</v>
      </c>
      <c r="AL23" s="209">
        <f t="shared" si="3"/>
        <v>1</v>
      </c>
      <c r="AM23" s="209">
        <f t="shared" si="3"/>
        <v>0</v>
      </c>
      <c r="AN23" s="209">
        <f t="shared" si="3"/>
        <v>0</v>
      </c>
      <c r="AO23" s="209">
        <f t="shared" si="3"/>
        <v>0</v>
      </c>
      <c r="AP23" s="209">
        <f t="shared" si="3"/>
        <v>0</v>
      </c>
      <c r="AQ23" s="209">
        <f t="shared" si="3"/>
        <v>0</v>
      </c>
      <c r="AR23" s="209">
        <f t="shared" si="3"/>
        <v>0</v>
      </c>
      <c r="AS23" s="209">
        <f t="shared" si="3"/>
        <v>0</v>
      </c>
      <c r="AT23" s="209">
        <f t="shared" si="3"/>
        <v>0</v>
      </c>
      <c r="AU23" s="209">
        <f t="shared" si="3"/>
        <v>0</v>
      </c>
      <c r="AV23" s="209">
        <f t="shared" si="3"/>
        <v>0</v>
      </c>
      <c r="AW23" s="209">
        <f t="shared" si="3"/>
        <v>0</v>
      </c>
      <c r="AX23" s="209">
        <f t="shared" si="3"/>
        <v>0</v>
      </c>
      <c r="AY23" s="209">
        <f t="shared" si="3"/>
        <v>0</v>
      </c>
      <c r="AZ23" s="209">
        <f t="shared" si="3"/>
        <v>0</v>
      </c>
      <c r="BA23" s="209">
        <f t="shared" si="3"/>
        <v>0</v>
      </c>
      <c r="BB23" s="209">
        <f t="shared" si="3"/>
        <v>0</v>
      </c>
      <c r="BC23" s="209">
        <f t="shared" si="3"/>
        <v>0</v>
      </c>
      <c r="BD23" s="209">
        <f t="shared" si="3"/>
        <v>0</v>
      </c>
      <c r="BE23" s="209">
        <f t="shared" si="3"/>
        <v>0</v>
      </c>
      <c r="BF23" s="209">
        <f t="shared" si="3"/>
        <v>0</v>
      </c>
      <c r="BG23" s="209">
        <f t="shared" si="3"/>
        <v>0</v>
      </c>
      <c r="BH23" s="209">
        <f t="shared" si="3"/>
        <v>0</v>
      </c>
      <c r="BI23" s="209">
        <f t="shared" si="3"/>
        <v>0</v>
      </c>
      <c r="BJ23" s="209">
        <f t="shared" si="3"/>
        <v>0</v>
      </c>
    </row>
    <row r="24" spans="2:96" s="6" customFormat="1" ht="15.75" x14ac:dyDescent="0.25">
      <c r="B24" s="395" t="s">
        <v>844</v>
      </c>
      <c r="C24" s="371"/>
      <c r="D24" s="371"/>
      <c r="E24" s="371"/>
      <c r="F24" s="371"/>
      <c r="G24" s="371">
        <v>20</v>
      </c>
      <c r="H24" s="371">
        <v>20</v>
      </c>
      <c r="I24" s="371">
        <v>23</v>
      </c>
      <c r="J24" s="371">
        <v>23</v>
      </c>
      <c r="K24" s="371">
        <v>23</v>
      </c>
      <c r="L24" s="371">
        <v>20</v>
      </c>
      <c r="M24" s="371">
        <v>20</v>
      </c>
      <c r="N24" s="371">
        <v>20</v>
      </c>
      <c r="O24" s="371">
        <v>20</v>
      </c>
      <c r="P24" s="371">
        <v>20</v>
      </c>
      <c r="Q24" s="371"/>
      <c r="R24" s="371"/>
      <c r="S24" s="371"/>
      <c r="T24" s="371"/>
      <c r="U24" s="282"/>
      <c r="V24" s="282"/>
      <c r="W24" s="282"/>
      <c r="X24" s="282"/>
      <c r="Y24" s="282"/>
      <c r="Z24" s="282"/>
      <c r="AA24" s="282"/>
      <c r="AB24" s="372"/>
      <c r="AC24" s="281"/>
      <c r="AD24" s="281"/>
      <c r="AE24" s="281"/>
      <c r="AF24" s="281"/>
      <c r="AG24" s="373"/>
      <c r="AH24" s="282"/>
      <c r="AI24" s="373"/>
      <c r="AJ24" s="373"/>
      <c r="AK24" s="373"/>
      <c r="AL24" s="373"/>
      <c r="AM24" s="373"/>
      <c r="AN24" s="373"/>
      <c r="AO24" s="373"/>
      <c r="AP24" s="373"/>
      <c r="AQ24" s="373"/>
      <c r="AR24" s="373"/>
      <c r="AS24" s="373"/>
      <c r="AT24" s="373"/>
      <c r="AU24" s="373"/>
      <c r="AV24" s="373"/>
      <c r="AW24" s="373"/>
      <c r="AX24" s="373"/>
      <c r="AY24" s="373"/>
      <c r="AZ24" s="373"/>
      <c r="BA24" s="373"/>
      <c r="BB24" s="373"/>
      <c r="BC24" s="373"/>
      <c r="BD24" s="373"/>
      <c r="BE24" s="373"/>
      <c r="BF24" s="373"/>
      <c r="BG24" s="373"/>
      <c r="BH24" s="373"/>
      <c r="BI24" s="373"/>
      <c r="BJ24" s="373"/>
    </row>
    <row r="25" spans="2:96" s="6" customFormat="1" ht="18.75" customHeight="1" x14ac:dyDescent="0.25">
      <c r="B25" s="395" t="s">
        <v>863</v>
      </c>
      <c r="C25" s="371"/>
      <c r="D25" s="371"/>
      <c r="E25" s="371"/>
      <c r="F25" s="371"/>
      <c r="G25" s="371"/>
      <c r="H25" s="371"/>
      <c r="I25" s="371"/>
      <c r="J25" s="371"/>
      <c r="K25" s="371"/>
      <c r="L25" s="371"/>
      <c r="M25" s="371"/>
      <c r="N25" s="371"/>
      <c r="O25" s="371"/>
      <c r="P25" s="371"/>
      <c r="Q25" s="371"/>
      <c r="R25" s="371"/>
      <c r="S25" s="371"/>
      <c r="T25" s="371"/>
      <c r="U25" s="282"/>
      <c r="V25" s="282"/>
      <c r="W25" s="282"/>
      <c r="X25" s="282"/>
      <c r="Y25" s="282"/>
      <c r="Z25" s="282">
        <v>27</v>
      </c>
      <c r="AA25" s="282">
        <v>24</v>
      </c>
      <c r="AB25" s="372">
        <v>23</v>
      </c>
      <c r="AC25" s="281">
        <v>19</v>
      </c>
      <c r="AD25" s="281">
        <v>21</v>
      </c>
      <c r="AE25" s="281">
        <v>18</v>
      </c>
      <c r="AF25" s="281">
        <v>5</v>
      </c>
      <c r="AG25" s="373"/>
      <c r="AH25" s="282">
        <v>1</v>
      </c>
      <c r="AI25" s="373"/>
      <c r="AJ25" s="373">
        <v>2</v>
      </c>
      <c r="AK25" s="373"/>
      <c r="AL25" s="373"/>
      <c r="AM25" s="373"/>
      <c r="AN25" s="373"/>
      <c r="AO25" s="373"/>
      <c r="AP25" s="373"/>
      <c r="AQ25" s="373"/>
      <c r="AR25" s="373"/>
      <c r="AS25" s="373"/>
      <c r="AT25" s="373"/>
      <c r="AU25" s="373"/>
      <c r="AV25" s="373"/>
      <c r="AW25" s="373"/>
      <c r="AX25" s="373"/>
      <c r="AY25" s="373"/>
      <c r="AZ25" s="373"/>
      <c r="BA25" s="373"/>
      <c r="BB25" s="373"/>
      <c r="BC25" s="373"/>
      <c r="BD25" s="373"/>
      <c r="BE25" s="373"/>
      <c r="BF25" s="373"/>
      <c r="BG25" s="373"/>
      <c r="BH25" s="373"/>
      <c r="BI25" s="373"/>
      <c r="BJ25" s="373"/>
    </row>
    <row r="26" spans="2:96" s="6" customFormat="1" ht="18.75" customHeight="1" x14ac:dyDescent="0.25">
      <c r="B26" s="395" t="s">
        <v>853</v>
      </c>
      <c r="C26" s="371"/>
      <c r="D26" s="371"/>
      <c r="E26" s="371"/>
      <c r="F26" s="371"/>
      <c r="G26" s="371"/>
      <c r="H26" s="371"/>
      <c r="I26" s="371"/>
      <c r="J26" s="371"/>
      <c r="K26" s="371"/>
      <c r="L26" s="371"/>
      <c r="M26" s="371"/>
      <c r="N26" s="371"/>
      <c r="O26" s="371"/>
      <c r="P26" s="371"/>
      <c r="Q26" s="371"/>
      <c r="R26" s="371"/>
      <c r="S26" s="371"/>
      <c r="T26" s="371"/>
      <c r="U26" s="282"/>
      <c r="V26" s="282"/>
      <c r="W26" s="282"/>
      <c r="X26" s="282"/>
      <c r="Y26" s="282"/>
      <c r="Z26" s="282">
        <v>49</v>
      </c>
      <c r="AA26" s="282">
        <v>56</v>
      </c>
      <c r="AB26" s="372">
        <v>50</v>
      </c>
      <c r="AC26" s="281">
        <v>48</v>
      </c>
      <c r="AD26" s="281">
        <v>45</v>
      </c>
      <c r="AE26" s="281">
        <v>39</v>
      </c>
      <c r="AF26" s="281">
        <v>31</v>
      </c>
      <c r="AG26" s="373">
        <v>10</v>
      </c>
      <c r="AH26" s="282">
        <v>1</v>
      </c>
      <c r="AI26" s="373">
        <v>1</v>
      </c>
      <c r="AJ26" s="373">
        <v>6</v>
      </c>
      <c r="AK26" s="373">
        <v>0</v>
      </c>
      <c r="AL26" s="373"/>
      <c r="AM26" s="373"/>
      <c r="AN26" s="373"/>
      <c r="AO26" s="373"/>
      <c r="AP26" s="373"/>
      <c r="AQ26" s="373"/>
      <c r="AR26" s="373"/>
      <c r="AS26" s="373"/>
      <c r="AT26" s="373"/>
      <c r="AU26" s="373"/>
      <c r="AV26" s="373"/>
      <c r="AW26" s="373"/>
      <c r="AX26" s="373"/>
      <c r="AY26" s="373"/>
      <c r="AZ26" s="373"/>
      <c r="BA26" s="373"/>
      <c r="BB26" s="373"/>
      <c r="BC26" s="373"/>
      <c r="BD26" s="373"/>
      <c r="BE26" s="373"/>
      <c r="BF26" s="373"/>
      <c r="BG26" s="373"/>
      <c r="BH26" s="373"/>
      <c r="BI26" s="373"/>
      <c r="BJ26" s="373"/>
    </row>
    <row r="27" spans="2:96" s="6" customFormat="1" ht="18.75" customHeight="1" x14ac:dyDescent="0.25">
      <c r="B27" s="395" t="s">
        <v>864</v>
      </c>
      <c r="C27" s="371"/>
      <c r="D27" s="371"/>
      <c r="E27" s="371"/>
      <c r="F27" s="371"/>
      <c r="G27" s="371">
        <v>10</v>
      </c>
      <c r="H27" s="371">
        <v>2</v>
      </c>
      <c r="I27" s="371"/>
      <c r="J27" s="371"/>
      <c r="K27" s="371"/>
      <c r="L27" s="371"/>
      <c r="M27" s="371"/>
      <c r="N27" s="371"/>
      <c r="O27" s="371"/>
      <c r="P27" s="371"/>
      <c r="Q27" s="371"/>
      <c r="R27" s="371"/>
      <c r="S27" s="371"/>
      <c r="T27" s="371"/>
      <c r="U27" s="282"/>
      <c r="V27" s="282"/>
      <c r="W27" s="282"/>
      <c r="X27" s="282"/>
      <c r="Y27" s="282"/>
      <c r="Z27" s="282"/>
      <c r="AA27" s="282"/>
      <c r="AB27" s="372"/>
      <c r="AC27" s="281"/>
      <c r="AD27" s="281"/>
      <c r="AE27" s="281"/>
      <c r="AF27" s="281"/>
      <c r="AG27" s="373"/>
      <c r="AH27" s="282"/>
      <c r="AI27" s="373"/>
      <c r="AJ27" s="373"/>
      <c r="AK27" s="373"/>
      <c r="AL27" s="373"/>
      <c r="AM27" s="373"/>
      <c r="AN27" s="373"/>
      <c r="AO27" s="373"/>
      <c r="AP27" s="373"/>
      <c r="AQ27" s="373"/>
      <c r="AR27" s="373"/>
      <c r="AS27" s="373"/>
      <c r="AT27" s="373"/>
      <c r="AU27" s="373"/>
      <c r="AV27" s="373"/>
      <c r="AW27" s="373"/>
      <c r="AX27" s="373"/>
      <c r="AY27" s="373"/>
      <c r="AZ27" s="373"/>
      <c r="BA27" s="373"/>
      <c r="BB27" s="373"/>
      <c r="BC27" s="373"/>
      <c r="BD27" s="373"/>
      <c r="BE27" s="373"/>
      <c r="BF27" s="373"/>
      <c r="BG27" s="373"/>
      <c r="BH27" s="373"/>
      <c r="BI27" s="373"/>
      <c r="BJ27" s="373"/>
    </row>
    <row r="28" spans="2:96" s="6" customFormat="1" ht="18.75" customHeight="1" x14ac:dyDescent="0.25">
      <c r="B28" s="395" t="s">
        <v>854</v>
      </c>
      <c r="C28" s="371"/>
      <c r="D28" s="371"/>
      <c r="E28" s="371"/>
      <c r="F28" s="371"/>
      <c r="G28" s="371"/>
      <c r="H28" s="371"/>
      <c r="I28" s="371"/>
      <c r="J28" s="371"/>
      <c r="K28" s="371"/>
      <c r="L28" s="371"/>
      <c r="M28" s="371"/>
      <c r="N28" s="371"/>
      <c r="O28" s="371"/>
      <c r="P28" s="371"/>
      <c r="Q28" s="371"/>
      <c r="R28" s="371"/>
      <c r="S28" s="371"/>
      <c r="T28" s="371"/>
      <c r="U28" s="282"/>
      <c r="V28" s="282"/>
      <c r="W28" s="282"/>
      <c r="X28" s="282"/>
      <c r="Y28" s="282"/>
      <c r="Z28" s="282">
        <v>34</v>
      </c>
      <c r="AA28" s="282">
        <v>34</v>
      </c>
      <c r="AB28" s="372">
        <v>30</v>
      </c>
      <c r="AC28" s="281">
        <v>28</v>
      </c>
      <c r="AD28" s="281">
        <v>28</v>
      </c>
      <c r="AE28" s="281">
        <v>28</v>
      </c>
      <c r="AF28" s="281">
        <v>28</v>
      </c>
      <c r="AG28" s="373">
        <v>28</v>
      </c>
      <c r="AH28" s="282">
        <v>28</v>
      </c>
      <c r="AI28" s="373">
        <v>28</v>
      </c>
      <c r="AJ28" s="373"/>
      <c r="AK28" s="373"/>
      <c r="AL28" s="373">
        <v>1</v>
      </c>
      <c r="AM28" s="373"/>
      <c r="AN28" s="373"/>
      <c r="AO28" s="373"/>
      <c r="AP28" s="373"/>
      <c r="AQ28" s="373"/>
      <c r="AR28" s="373"/>
      <c r="AS28" s="373"/>
      <c r="AT28" s="373"/>
      <c r="AU28" s="373"/>
      <c r="AV28" s="373"/>
      <c r="AW28" s="373"/>
      <c r="AX28" s="373"/>
      <c r="AY28" s="373"/>
      <c r="AZ28" s="373"/>
      <c r="BA28" s="373"/>
      <c r="BB28" s="373"/>
      <c r="BC28" s="373"/>
      <c r="BD28" s="373"/>
      <c r="BE28" s="373"/>
      <c r="BF28" s="373"/>
      <c r="BG28" s="373"/>
      <c r="BH28" s="373"/>
      <c r="BI28" s="373"/>
      <c r="BJ28" s="373"/>
    </row>
    <row r="29" spans="2:96" s="6" customFormat="1" ht="18.75" customHeight="1" x14ac:dyDescent="0.25">
      <c r="B29" s="395" t="s">
        <v>855</v>
      </c>
      <c r="C29" s="371"/>
      <c r="D29" s="371"/>
      <c r="E29" s="371"/>
      <c r="F29" s="371"/>
      <c r="G29" s="371"/>
      <c r="H29" s="371"/>
      <c r="I29" s="371"/>
      <c r="J29" s="371"/>
      <c r="K29" s="371"/>
      <c r="L29" s="371"/>
      <c r="M29" s="371">
        <v>69</v>
      </c>
      <c r="N29" s="371">
        <v>55</v>
      </c>
      <c r="O29" s="371"/>
      <c r="P29" s="371"/>
      <c r="Q29" s="371">
        <v>27</v>
      </c>
      <c r="R29" s="371">
        <v>28</v>
      </c>
      <c r="S29" s="371">
        <v>22</v>
      </c>
      <c r="T29" s="371">
        <v>3</v>
      </c>
      <c r="U29" s="282"/>
      <c r="V29" s="282"/>
      <c r="W29" s="282"/>
      <c r="X29" s="282"/>
      <c r="Y29" s="282"/>
      <c r="Z29" s="282">
        <v>34</v>
      </c>
      <c r="AA29" s="282">
        <v>24</v>
      </c>
      <c r="AB29" s="372">
        <v>21</v>
      </c>
      <c r="AC29" s="281">
        <v>20</v>
      </c>
      <c r="AD29" s="281">
        <v>19</v>
      </c>
      <c r="AE29" s="281">
        <v>19</v>
      </c>
      <c r="AF29" s="281">
        <v>8</v>
      </c>
      <c r="AG29" s="373">
        <v>2</v>
      </c>
      <c r="AH29" s="282"/>
      <c r="AI29" s="373"/>
      <c r="AJ29" s="373"/>
      <c r="AK29" s="373"/>
      <c r="AL29" s="373"/>
      <c r="AM29" s="373"/>
      <c r="AN29" s="373"/>
      <c r="AO29" s="373"/>
      <c r="AP29" s="373"/>
      <c r="AQ29" s="373"/>
      <c r="AR29" s="373"/>
      <c r="AS29" s="373"/>
      <c r="AT29" s="373"/>
      <c r="AU29" s="373"/>
      <c r="AV29" s="373"/>
      <c r="AW29" s="373"/>
      <c r="AX29" s="373"/>
      <c r="AY29" s="373"/>
      <c r="AZ29" s="373"/>
      <c r="BA29" s="373"/>
      <c r="BB29" s="373"/>
      <c r="BC29" s="373"/>
      <c r="BD29" s="373"/>
      <c r="BE29" s="373"/>
      <c r="BF29" s="373"/>
      <c r="BG29" s="373"/>
      <c r="BH29" s="373"/>
      <c r="BI29" s="373"/>
      <c r="BJ29" s="373"/>
    </row>
    <row r="30" spans="2:96" s="6" customFormat="1" ht="18.75" customHeight="1" x14ac:dyDescent="0.25">
      <c r="B30" s="395" t="s">
        <v>856</v>
      </c>
      <c r="C30" s="371"/>
      <c r="D30" s="371"/>
      <c r="E30" s="371"/>
      <c r="F30" s="371"/>
      <c r="G30" s="371"/>
      <c r="H30" s="371"/>
      <c r="I30" s="371"/>
      <c r="J30" s="371"/>
      <c r="K30" s="371">
        <v>37</v>
      </c>
      <c r="L30" s="371">
        <v>33</v>
      </c>
      <c r="M30" s="371"/>
      <c r="N30" s="371"/>
      <c r="O30" s="371"/>
      <c r="P30" s="371"/>
      <c r="Q30" s="371"/>
      <c r="R30" s="371"/>
      <c r="S30" s="371"/>
      <c r="T30" s="371"/>
      <c r="U30" s="282">
        <v>2</v>
      </c>
      <c r="V30" s="282">
        <v>1</v>
      </c>
      <c r="W30" s="282"/>
      <c r="X30" s="282"/>
      <c r="Y30" s="282"/>
      <c r="Z30" s="282">
        <v>3</v>
      </c>
      <c r="AA30" s="282"/>
      <c r="AB30" s="372"/>
      <c r="AC30" s="281">
        <v>1</v>
      </c>
      <c r="AD30" s="281">
        <v>1</v>
      </c>
      <c r="AE30" s="281">
        <v>1</v>
      </c>
      <c r="AF30" s="281"/>
      <c r="AG30" s="373">
        <v>1</v>
      </c>
      <c r="AH30" s="282"/>
      <c r="AI30" s="373"/>
      <c r="AJ30" s="373"/>
      <c r="AK30" s="373"/>
      <c r="AL30" s="373"/>
      <c r="AM30" s="373"/>
      <c r="AN30" s="373"/>
      <c r="AO30" s="373"/>
      <c r="AP30" s="373"/>
      <c r="AQ30" s="373"/>
      <c r="AR30" s="373"/>
      <c r="AS30" s="373"/>
      <c r="AT30" s="373"/>
      <c r="AU30" s="373"/>
      <c r="AV30" s="373"/>
      <c r="AW30" s="373"/>
      <c r="AX30" s="373"/>
      <c r="AY30" s="373"/>
      <c r="AZ30" s="373"/>
      <c r="BA30" s="373"/>
      <c r="BB30" s="373"/>
      <c r="BC30" s="373"/>
      <c r="BD30" s="373"/>
      <c r="BE30" s="373"/>
      <c r="BF30" s="373"/>
      <c r="BG30" s="373"/>
      <c r="BH30" s="373"/>
      <c r="BI30" s="373"/>
      <c r="BJ30" s="373"/>
    </row>
    <row r="31" spans="2:96" s="6" customFormat="1" ht="18.75" customHeight="1" x14ac:dyDescent="0.25">
      <c r="B31" s="395" t="s">
        <v>857</v>
      </c>
      <c r="C31" s="396"/>
      <c r="D31" s="396"/>
      <c r="E31" s="396"/>
      <c r="F31" s="396"/>
      <c r="G31" s="396"/>
      <c r="H31" s="396"/>
      <c r="I31" s="396"/>
      <c r="J31" s="396"/>
      <c r="K31" s="396"/>
      <c r="L31" s="396"/>
      <c r="M31" s="396"/>
      <c r="N31" s="396"/>
      <c r="O31" s="396"/>
      <c r="P31" s="396"/>
      <c r="Q31" s="396"/>
      <c r="R31" s="396"/>
      <c r="S31" s="396"/>
      <c r="T31" s="396"/>
      <c r="U31" s="397"/>
      <c r="V31" s="397"/>
      <c r="W31" s="397"/>
      <c r="X31" s="397"/>
      <c r="Y31" s="397"/>
      <c r="Z31" s="397">
        <v>21</v>
      </c>
      <c r="AA31" s="397">
        <v>13</v>
      </c>
      <c r="AB31" s="398">
        <v>35</v>
      </c>
      <c r="AC31" s="14">
        <v>17</v>
      </c>
      <c r="AD31" s="14">
        <v>14</v>
      </c>
      <c r="AE31" s="14">
        <v>14</v>
      </c>
      <c r="AF31" s="14">
        <v>11</v>
      </c>
      <c r="AG31" s="399">
        <v>7</v>
      </c>
      <c r="AH31" s="397">
        <v>7</v>
      </c>
      <c r="AI31" s="399"/>
      <c r="AJ31" s="399">
        <v>6</v>
      </c>
      <c r="AK31" s="399"/>
      <c r="AL31" s="399"/>
      <c r="AM31" s="399"/>
      <c r="AN31" s="399"/>
      <c r="AO31" s="399"/>
      <c r="AP31" s="399"/>
      <c r="AQ31" s="399"/>
      <c r="AR31" s="399"/>
      <c r="AS31" s="399"/>
      <c r="AT31" s="399"/>
      <c r="AU31" s="399"/>
      <c r="AV31" s="399"/>
      <c r="AW31" s="399"/>
      <c r="AX31" s="399"/>
      <c r="AY31" s="399"/>
      <c r="AZ31" s="399"/>
      <c r="BA31" s="399"/>
      <c r="BB31" s="399"/>
      <c r="BC31" s="399"/>
      <c r="BD31" s="399"/>
      <c r="BE31" s="399"/>
      <c r="BF31" s="399"/>
      <c r="BG31" s="399"/>
      <c r="BH31" s="399"/>
      <c r="BI31" s="399"/>
      <c r="BJ31" s="399"/>
    </row>
    <row r="32" spans="2:96" s="15" customFormat="1" ht="18.75" customHeight="1" x14ac:dyDescent="0.25">
      <c r="B32" s="209" t="s">
        <v>289</v>
      </c>
      <c r="C32" s="209">
        <f>SUM(C33:C38)</f>
        <v>0</v>
      </c>
      <c r="D32" s="209">
        <f t="shared" ref="D32:AJ32" si="4">SUM(D33:D38)</f>
        <v>0</v>
      </c>
      <c r="E32" s="209">
        <f t="shared" si="4"/>
        <v>0</v>
      </c>
      <c r="F32" s="209">
        <f t="shared" si="4"/>
        <v>0</v>
      </c>
      <c r="G32" s="209">
        <f t="shared" si="4"/>
        <v>42</v>
      </c>
      <c r="H32" s="209">
        <f t="shared" si="4"/>
        <v>0</v>
      </c>
      <c r="I32" s="209">
        <f t="shared" si="4"/>
        <v>31</v>
      </c>
      <c r="J32" s="209">
        <f t="shared" si="4"/>
        <v>26</v>
      </c>
      <c r="K32" s="209">
        <f t="shared" si="4"/>
        <v>24</v>
      </c>
      <c r="L32" s="209">
        <f t="shared" si="4"/>
        <v>25</v>
      </c>
      <c r="M32" s="209">
        <f t="shared" si="4"/>
        <v>29</v>
      </c>
      <c r="N32" s="209">
        <f t="shared" si="4"/>
        <v>28</v>
      </c>
      <c r="O32" s="209">
        <f t="shared" si="4"/>
        <v>26</v>
      </c>
      <c r="P32" s="209">
        <f t="shared" si="4"/>
        <v>27</v>
      </c>
      <c r="Q32" s="209">
        <f t="shared" si="4"/>
        <v>27</v>
      </c>
      <c r="R32" s="209">
        <f t="shared" si="4"/>
        <v>27</v>
      </c>
      <c r="S32" s="209">
        <f t="shared" si="4"/>
        <v>0</v>
      </c>
      <c r="T32" s="209">
        <f t="shared" si="4"/>
        <v>0</v>
      </c>
      <c r="U32" s="209">
        <f t="shared" si="4"/>
        <v>0</v>
      </c>
      <c r="V32" s="209">
        <f t="shared" si="4"/>
        <v>0</v>
      </c>
      <c r="W32" s="209">
        <f t="shared" si="4"/>
        <v>0</v>
      </c>
      <c r="X32" s="209">
        <f t="shared" si="4"/>
        <v>0</v>
      </c>
      <c r="Y32" s="209">
        <f t="shared" si="4"/>
        <v>0</v>
      </c>
      <c r="Z32" s="209">
        <f t="shared" si="4"/>
        <v>97</v>
      </c>
      <c r="AA32" s="209">
        <f t="shared" si="4"/>
        <v>109</v>
      </c>
      <c r="AB32" s="209">
        <f t="shared" si="4"/>
        <v>147</v>
      </c>
      <c r="AC32" s="209">
        <f t="shared" si="4"/>
        <v>119</v>
      </c>
      <c r="AD32" s="209">
        <f t="shared" si="4"/>
        <v>123</v>
      </c>
      <c r="AE32" s="209">
        <f t="shared" si="4"/>
        <v>109</v>
      </c>
      <c r="AF32" s="209">
        <f t="shared" si="4"/>
        <v>92</v>
      </c>
      <c r="AG32" s="209">
        <f t="shared" si="4"/>
        <v>66</v>
      </c>
      <c r="AH32" s="209">
        <f t="shared" si="4"/>
        <v>34</v>
      </c>
      <c r="AI32" s="209">
        <f t="shared" si="4"/>
        <v>21</v>
      </c>
      <c r="AJ32" s="209">
        <f t="shared" si="4"/>
        <v>48</v>
      </c>
      <c r="AK32" s="209">
        <v>0</v>
      </c>
      <c r="AL32" s="209">
        <v>0</v>
      </c>
      <c r="AM32" s="209">
        <v>0</v>
      </c>
      <c r="AN32" s="209">
        <v>0</v>
      </c>
      <c r="AO32" s="209">
        <v>0</v>
      </c>
      <c r="AP32" s="209">
        <v>0</v>
      </c>
      <c r="AQ32" s="209">
        <v>0</v>
      </c>
      <c r="AR32" s="209">
        <v>0</v>
      </c>
      <c r="AS32" s="209">
        <v>0</v>
      </c>
      <c r="AT32" s="209">
        <v>0</v>
      </c>
      <c r="AU32" s="209">
        <v>0</v>
      </c>
      <c r="AV32" s="209">
        <v>0</v>
      </c>
      <c r="AW32" s="209">
        <v>0</v>
      </c>
      <c r="AX32" s="209">
        <v>0</v>
      </c>
      <c r="AY32" s="209">
        <v>0</v>
      </c>
      <c r="AZ32" s="209">
        <v>0</v>
      </c>
      <c r="BA32" s="209">
        <v>0</v>
      </c>
      <c r="BB32" s="209">
        <v>0</v>
      </c>
      <c r="BC32" s="209">
        <v>0</v>
      </c>
      <c r="BD32" s="209">
        <v>0</v>
      </c>
      <c r="BE32" s="209">
        <v>0</v>
      </c>
      <c r="BF32" s="209">
        <v>0</v>
      </c>
      <c r="BG32" s="209">
        <v>0</v>
      </c>
      <c r="BH32" s="209">
        <v>0</v>
      </c>
      <c r="BI32" s="209">
        <v>0</v>
      </c>
      <c r="BJ32" s="209">
        <v>0</v>
      </c>
      <c r="BL32" s="15">
        <v>125</v>
      </c>
      <c r="BM32" s="15">
        <v>149</v>
      </c>
      <c r="BN32" s="15">
        <v>114</v>
      </c>
      <c r="BO32" s="15">
        <v>117</v>
      </c>
      <c r="BP32" s="15">
        <v>80</v>
      </c>
      <c r="BQ32" s="15">
        <v>46</v>
      </c>
      <c r="BR32" s="15">
        <v>42</v>
      </c>
      <c r="BS32" s="15">
        <v>21</v>
      </c>
      <c r="BT32" s="15">
        <v>12</v>
      </c>
      <c r="BU32" s="15">
        <v>56</v>
      </c>
      <c r="BV32" s="15">
        <v>67</v>
      </c>
      <c r="BW32" s="15">
        <v>105</v>
      </c>
      <c r="BX32" s="15">
        <v>103</v>
      </c>
      <c r="BY32" s="15">
        <v>95</v>
      </c>
      <c r="BZ32" s="15">
        <v>191</v>
      </c>
      <c r="CA32" s="15">
        <v>328</v>
      </c>
      <c r="CB32" s="15">
        <v>360</v>
      </c>
      <c r="CC32" s="15">
        <v>418</v>
      </c>
      <c r="CD32" s="15">
        <v>429</v>
      </c>
      <c r="CE32" s="15">
        <v>509</v>
      </c>
      <c r="CF32" s="15">
        <v>579</v>
      </c>
      <c r="CG32" s="15">
        <v>608</v>
      </c>
      <c r="CH32" s="15">
        <v>686</v>
      </c>
      <c r="CI32" s="15">
        <v>641</v>
      </c>
      <c r="CJ32" s="15">
        <v>691</v>
      </c>
      <c r="CK32" s="15">
        <v>808</v>
      </c>
      <c r="CL32" s="15">
        <v>806</v>
      </c>
      <c r="CM32" s="15">
        <v>972</v>
      </c>
      <c r="CN32" s="15">
        <v>1048</v>
      </c>
      <c r="CO32" s="15">
        <v>1147</v>
      </c>
      <c r="CP32" s="15">
        <v>1180</v>
      </c>
      <c r="CQ32" s="15">
        <v>1309</v>
      </c>
      <c r="CR32" s="15">
        <v>1307</v>
      </c>
    </row>
    <row r="33" spans="2:62" s="6" customFormat="1" ht="18.75" customHeight="1" x14ac:dyDescent="0.25">
      <c r="B33" s="395" t="s">
        <v>844</v>
      </c>
      <c r="C33" s="396"/>
      <c r="D33" s="396"/>
      <c r="E33" s="396"/>
      <c r="F33" s="396"/>
      <c r="G33" s="396">
        <v>27</v>
      </c>
      <c r="H33" s="396"/>
      <c r="I33" s="396">
        <v>31</v>
      </c>
      <c r="J33" s="396">
        <v>26</v>
      </c>
      <c r="K33" s="396">
        <v>24</v>
      </c>
      <c r="L33" s="396">
        <v>25</v>
      </c>
      <c r="M33" s="396">
        <v>29</v>
      </c>
      <c r="N33" s="396">
        <v>28</v>
      </c>
      <c r="O33" s="396">
        <v>26</v>
      </c>
      <c r="P33" s="396">
        <v>27</v>
      </c>
      <c r="Q33" s="396">
        <v>27</v>
      </c>
      <c r="R33" s="396">
        <v>27</v>
      </c>
      <c r="S33" s="396"/>
      <c r="T33" s="396"/>
      <c r="U33" s="397"/>
      <c r="V33" s="397"/>
      <c r="W33" s="397"/>
      <c r="X33" s="397"/>
      <c r="Y33" s="397"/>
      <c r="Z33" s="397"/>
      <c r="AA33" s="397"/>
      <c r="AB33" s="398"/>
      <c r="AC33" s="14"/>
      <c r="AD33" s="14"/>
      <c r="AE33" s="14"/>
      <c r="AF33" s="14"/>
      <c r="AG33" s="399"/>
      <c r="AH33" s="397"/>
      <c r="AI33" s="399"/>
      <c r="AJ33" s="399"/>
      <c r="AK33" s="399"/>
      <c r="AL33" s="399"/>
      <c r="AM33" s="399"/>
      <c r="AN33" s="399"/>
      <c r="AO33" s="399"/>
      <c r="AP33" s="399"/>
      <c r="AQ33" s="399"/>
      <c r="AR33" s="399"/>
      <c r="AS33" s="399"/>
      <c r="AT33" s="399"/>
      <c r="AU33" s="399"/>
      <c r="AV33" s="399"/>
      <c r="AW33" s="399"/>
      <c r="AX33" s="399"/>
      <c r="AY33" s="399"/>
      <c r="AZ33" s="399"/>
      <c r="BA33" s="399"/>
      <c r="BB33" s="399"/>
      <c r="BC33" s="399"/>
      <c r="BD33" s="399"/>
      <c r="BE33" s="399"/>
      <c r="BF33" s="399"/>
      <c r="BG33" s="399"/>
      <c r="BH33" s="399"/>
      <c r="BI33" s="399"/>
      <c r="BJ33" s="399"/>
    </row>
    <row r="34" spans="2:62" s="6" customFormat="1" ht="18.75" customHeight="1" x14ac:dyDescent="0.25">
      <c r="B34" s="395" t="s">
        <v>865</v>
      </c>
      <c r="C34" s="396"/>
      <c r="D34" s="396"/>
      <c r="E34" s="396"/>
      <c r="F34" s="396"/>
      <c r="G34" s="396">
        <v>15</v>
      </c>
      <c r="H34" s="396"/>
      <c r="I34" s="396"/>
      <c r="J34" s="396"/>
      <c r="K34" s="396"/>
      <c r="L34" s="396"/>
      <c r="M34" s="396"/>
      <c r="N34" s="396"/>
      <c r="O34" s="396"/>
      <c r="P34" s="396"/>
      <c r="Q34" s="396"/>
      <c r="R34" s="396"/>
      <c r="S34" s="396"/>
      <c r="T34" s="396"/>
      <c r="U34" s="397"/>
      <c r="V34" s="397"/>
      <c r="W34" s="397"/>
      <c r="X34" s="397"/>
      <c r="Y34" s="397"/>
      <c r="Z34" s="397"/>
      <c r="AA34" s="397"/>
      <c r="AB34" s="398"/>
      <c r="AC34" s="14"/>
      <c r="AD34" s="14"/>
      <c r="AE34" s="14"/>
      <c r="AF34" s="14"/>
      <c r="AG34" s="399"/>
      <c r="AH34" s="397"/>
      <c r="AI34" s="399"/>
      <c r="AJ34" s="399"/>
      <c r="AK34" s="399"/>
      <c r="AL34" s="399"/>
      <c r="AM34" s="399"/>
      <c r="AN34" s="399"/>
      <c r="AO34" s="399"/>
      <c r="AP34" s="399"/>
      <c r="AQ34" s="399"/>
      <c r="AR34" s="399"/>
      <c r="AS34" s="399"/>
      <c r="AT34" s="399"/>
      <c r="AU34" s="399"/>
      <c r="AV34" s="399"/>
      <c r="AW34" s="399"/>
      <c r="AX34" s="399"/>
      <c r="AY34" s="399"/>
      <c r="AZ34" s="399"/>
      <c r="BA34" s="399"/>
      <c r="BB34" s="399"/>
      <c r="BC34" s="399"/>
      <c r="BD34" s="399"/>
      <c r="BE34" s="399"/>
      <c r="BF34" s="399"/>
      <c r="BG34" s="399"/>
      <c r="BH34" s="399"/>
      <c r="BI34" s="399"/>
      <c r="BJ34" s="399"/>
    </row>
    <row r="35" spans="2:62" s="6" customFormat="1" ht="18.75" customHeight="1" x14ac:dyDescent="0.25">
      <c r="B35" s="395" t="s">
        <v>853</v>
      </c>
      <c r="C35" s="396"/>
      <c r="D35" s="396"/>
      <c r="E35" s="396"/>
      <c r="F35" s="396"/>
      <c r="G35" s="396"/>
      <c r="H35" s="396"/>
      <c r="I35" s="396"/>
      <c r="J35" s="396"/>
      <c r="K35" s="396"/>
      <c r="L35" s="396"/>
      <c r="M35" s="396"/>
      <c r="N35" s="396"/>
      <c r="O35" s="396"/>
      <c r="P35" s="396"/>
      <c r="Q35" s="396"/>
      <c r="R35" s="396"/>
      <c r="S35" s="396"/>
      <c r="T35" s="396"/>
      <c r="U35" s="397"/>
      <c r="V35" s="397"/>
      <c r="W35" s="397"/>
      <c r="X35" s="397"/>
      <c r="Y35" s="397"/>
      <c r="Z35" s="397">
        <v>48</v>
      </c>
      <c r="AA35" s="397">
        <v>59</v>
      </c>
      <c r="AB35" s="398">
        <v>103</v>
      </c>
      <c r="AC35" s="14">
        <v>81</v>
      </c>
      <c r="AD35" s="14">
        <v>82</v>
      </c>
      <c r="AE35" s="14">
        <v>77</v>
      </c>
      <c r="AF35" s="14">
        <v>69</v>
      </c>
      <c r="AG35" s="399">
        <v>41</v>
      </c>
      <c r="AH35" s="397">
        <v>7</v>
      </c>
      <c r="AI35" s="399"/>
      <c r="AJ35" s="399">
        <v>44</v>
      </c>
      <c r="AK35" s="399"/>
      <c r="AL35" s="399"/>
      <c r="AM35" s="399"/>
      <c r="AN35" s="399"/>
      <c r="AO35" s="399"/>
      <c r="AP35" s="399"/>
      <c r="AQ35" s="399"/>
      <c r="AR35" s="399"/>
      <c r="AS35" s="399"/>
      <c r="AT35" s="399"/>
      <c r="AU35" s="399"/>
      <c r="AV35" s="399"/>
      <c r="AW35" s="399"/>
      <c r="AX35" s="399"/>
      <c r="AY35" s="399"/>
      <c r="AZ35" s="399"/>
      <c r="BA35" s="399"/>
      <c r="BB35" s="399"/>
      <c r="BC35" s="399"/>
      <c r="BD35" s="399"/>
      <c r="BE35" s="399"/>
      <c r="BF35" s="399"/>
      <c r="BG35" s="399"/>
      <c r="BH35" s="399"/>
      <c r="BI35" s="399"/>
      <c r="BJ35" s="399"/>
    </row>
    <row r="36" spans="2:62" s="6" customFormat="1" ht="18.75" customHeight="1" x14ac:dyDescent="0.25">
      <c r="B36" s="395" t="s">
        <v>854</v>
      </c>
      <c r="C36" s="396"/>
      <c r="D36" s="396"/>
      <c r="E36" s="396"/>
      <c r="F36" s="396"/>
      <c r="G36" s="396"/>
      <c r="H36" s="396"/>
      <c r="I36" s="396"/>
      <c r="J36" s="396"/>
      <c r="K36" s="396"/>
      <c r="L36" s="396"/>
      <c r="M36" s="396"/>
      <c r="N36" s="396"/>
      <c r="O36" s="396"/>
      <c r="P36" s="396"/>
      <c r="Q36" s="396"/>
      <c r="R36" s="396"/>
      <c r="S36" s="396"/>
      <c r="T36" s="396"/>
      <c r="U36" s="397"/>
      <c r="V36" s="397"/>
      <c r="W36" s="397"/>
      <c r="X36" s="397"/>
      <c r="Y36" s="397"/>
      <c r="Z36" s="397">
        <v>33</v>
      </c>
      <c r="AA36" s="397">
        <v>27</v>
      </c>
      <c r="AB36" s="398">
        <v>26</v>
      </c>
      <c r="AC36" s="14">
        <v>18</v>
      </c>
      <c r="AD36" s="14">
        <v>23</v>
      </c>
      <c r="AE36" s="14">
        <v>17</v>
      </c>
      <c r="AF36" s="14">
        <v>17</v>
      </c>
      <c r="AG36" s="399">
        <v>22</v>
      </c>
      <c r="AH36" s="397">
        <v>22</v>
      </c>
      <c r="AI36" s="399">
        <v>21</v>
      </c>
      <c r="AJ36" s="399"/>
      <c r="AK36" s="399">
        <v>3</v>
      </c>
      <c r="AL36" s="399"/>
      <c r="AM36" s="399"/>
      <c r="AN36" s="399"/>
      <c r="AO36" s="399"/>
      <c r="AP36" s="399"/>
      <c r="AQ36" s="399"/>
      <c r="AR36" s="399"/>
      <c r="AS36" s="399"/>
      <c r="AT36" s="399"/>
      <c r="AU36" s="399"/>
      <c r="AV36" s="399"/>
      <c r="AW36" s="399"/>
      <c r="AX36" s="399"/>
      <c r="AY36" s="399"/>
      <c r="AZ36" s="399"/>
      <c r="BA36" s="399"/>
      <c r="BB36" s="399"/>
      <c r="BC36" s="399"/>
      <c r="BD36" s="399"/>
      <c r="BE36" s="399"/>
      <c r="BF36" s="399"/>
      <c r="BG36" s="399"/>
      <c r="BH36" s="399"/>
      <c r="BI36" s="399"/>
      <c r="BJ36" s="399"/>
    </row>
    <row r="37" spans="2:62" s="6" customFormat="1" ht="18.75" customHeight="1" x14ac:dyDescent="0.25">
      <c r="B37" s="395" t="s">
        <v>866</v>
      </c>
      <c r="C37" s="396"/>
      <c r="D37" s="396"/>
      <c r="E37" s="396"/>
      <c r="F37" s="396"/>
      <c r="G37" s="396"/>
      <c r="H37" s="396"/>
      <c r="I37" s="396"/>
      <c r="J37" s="396"/>
      <c r="K37" s="396"/>
      <c r="L37" s="396"/>
      <c r="M37" s="396"/>
      <c r="N37" s="396"/>
      <c r="O37" s="396"/>
      <c r="P37" s="396"/>
      <c r="Q37" s="396"/>
      <c r="R37" s="396"/>
      <c r="S37" s="396"/>
      <c r="T37" s="396"/>
      <c r="U37" s="397"/>
      <c r="V37" s="397"/>
      <c r="W37" s="397"/>
      <c r="X37" s="397"/>
      <c r="Y37" s="397"/>
      <c r="Z37" s="397">
        <v>16</v>
      </c>
      <c r="AA37" s="397">
        <v>11</v>
      </c>
      <c r="AB37" s="398">
        <v>9</v>
      </c>
      <c r="AC37" s="14">
        <v>10</v>
      </c>
      <c r="AD37" s="14">
        <v>10</v>
      </c>
      <c r="AE37" s="14">
        <v>9</v>
      </c>
      <c r="AF37" s="14">
        <v>0</v>
      </c>
      <c r="AG37" s="399">
        <v>1</v>
      </c>
      <c r="AH37" s="397">
        <v>1</v>
      </c>
      <c r="AI37" s="399"/>
      <c r="AJ37" s="399"/>
      <c r="AK37" s="399"/>
      <c r="AL37" s="399"/>
      <c r="AM37" s="399"/>
      <c r="AN37" s="399"/>
      <c r="AO37" s="399"/>
      <c r="AP37" s="399"/>
      <c r="AQ37" s="399"/>
      <c r="AR37" s="399"/>
      <c r="AS37" s="399"/>
      <c r="AT37" s="399"/>
      <c r="AU37" s="399"/>
      <c r="AV37" s="399"/>
      <c r="AW37" s="399"/>
      <c r="AX37" s="399"/>
      <c r="AY37" s="399"/>
      <c r="AZ37" s="399"/>
      <c r="BA37" s="399"/>
      <c r="BB37" s="399"/>
      <c r="BC37" s="399"/>
      <c r="BD37" s="399"/>
      <c r="BE37" s="399"/>
      <c r="BF37" s="399"/>
      <c r="BG37" s="399"/>
      <c r="BH37" s="399"/>
      <c r="BI37" s="399"/>
      <c r="BJ37" s="399"/>
    </row>
    <row r="38" spans="2:62" s="6" customFormat="1" ht="18.75" customHeight="1" x14ac:dyDescent="0.25">
      <c r="B38" s="395" t="s">
        <v>857</v>
      </c>
      <c r="C38" s="396"/>
      <c r="D38" s="396"/>
      <c r="E38" s="396"/>
      <c r="F38" s="396"/>
      <c r="G38" s="396"/>
      <c r="H38" s="396"/>
      <c r="I38" s="396"/>
      <c r="J38" s="396"/>
      <c r="K38" s="396"/>
      <c r="L38" s="396"/>
      <c r="M38" s="396"/>
      <c r="N38" s="396"/>
      <c r="O38" s="396"/>
      <c r="P38" s="396"/>
      <c r="Q38" s="396"/>
      <c r="R38" s="396"/>
      <c r="S38" s="396"/>
      <c r="T38" s="396"/>
      <c r="U38" s="397"/>
      <c r="V38" s="397"/>
      <c r="W38" s="397"/>
      <c r="X38" s="397"/>
      <c r="Y38" s="397"/>
      <c r="Z38" s="397"/>
      <c r="AA38" s="397">
        <v>12</v>
      </c>
      <c r="AB38" s="398">
        <v>9</v>
      </c>
      <c r="AC38" s="14">
        <v>10</v>
      </c>
      <c r="AD38" s="14">
        <v>8</v>
      </c>
      <c r="AE38" s="14">
        <v>6</v>
      </c>
      <c r="AF38" s="14">
        <v>6</v>
      </c>
      <c r="AG38" s="399">
        <v>2</v>
      </c>
      <c r="AH38" s="397">
        <v>4</v>
      </c>
      <c r="AI38" s="399"/>
      <c r="AJ38" s="399">
        <v>4</v>
      </c>
      <c r="AK38" s="399">
        <v>1</v>
      </c>
      <c r="AL38" s="399"/>
      <c r="AM38" s="399"/>
      <c r="AN38" s="399"/>
      <c r="AO38" s="399"/>
      <c r="AP38" s="399"/>
      <c r="AQ38" s="399"/>
      <c r="AR38" s="399"/>
      <c r="AS38" s="399"/>
      <c r="AT38" s="399"/>
      <c r="AU38" s="399"/>
      <c r="AV38" s="399"/>
      <c r="AW38" s="399"/>
      <c r="AX38" s="399"/>
      <c r="AY38" s="399"/>
      <c r="AZ38" s="399"/>
      <c r="BA38" s="399"/>
      <c r="BB38" s="399"/>
      <c r="BC38" s="399"/>
      <c r="BD38" s="399"/>
      <c r="BE38" s="399"/>
      <c r="BF38" s="399"/>
      <c r="BG38" s="399"/>
      <c r="BH38" s="399"/>
      <c r="BI38" s="399"/>
      <c r="BJ38" s="399"/>
    </row>
    <row r="39" spans="2:62" s="6" customFormat="1" ht="18.75" customHeight="1" x14ac:dyDescent="0.25">
      <c r="B39" s="209" t="s">
        <v>290</v>
      </c>
      <c r="C39" s="209">
        <f>C40+C41+C42+C43+C44</f>
        <v>45</v>
      </c>
      <c r="D39" s="209">
        <f t="shared" ref="D39:BJ39" si="5">D40+D41+D42+D43+D44</f>
        <v>45</v>
      </c>
      <c r="E39" s="209">
        <f t="shared" si="5"/>
        <v>45</v>
      </c>
      <c r="F39" s="209">
        <f t="shared" si="5"/>
        <v>45</v>
      </c>
      <c r="G39" s="209">
        <f t="shared" si="5"/>
        <v>0</v>
      </c>
      <c r="H39" s="209">
        <f t="shared" si="5"/>
        <v>0</v>
      </c>
      <c r="I39" s="209">
        <f t="shared" si="5"/>
        <v>11</v>
      </c>
      <c r="J39" s="209">
        <f t="shared" si="5"/>
        <v>0</v>
      </c>
      <c r="K39" s="209">
        <f t="shared" si="5"/>
        <v>0</v>
      </c>
      <c r="L39" s="209">
        <f t="shared" si="5"/>
        <v>0</v>
      </c>
      <c r="M39" s="209">
        <f t="shared" si="5"/>
        <v>0</v>
      </c>
      <c r="N39" s="209">
        <f t="shared" si="5"/>
        <v>0</v>
      </c>
      <c r="O39" s="209">
        <f t="shared" si="5"/>
        <v>0</v>
      </c>
      <c r="P39" s="209">
        <f t="shared" si="5"/>
        <v>0</v>
      </c>
      <c r="Q39" s="209">
        <f t="shared" si="5"/>
        <v>0</v>
      </c>
      <c r="R39" s="209">
        <f t="shared" si="5"/>
        <v>0</v>
      </c>
      <c r="S39" s="209">
        <f t="shared" si="5"/>
        <v>0</v>
      </c>
      <c r="T39" s="209">
        <f t="shared" si="5"/>
        <v>0</v>
      </c>
      <c r="U39" s="209">
        <f t="shared" si="5"/>
        <v>0</v>
      </c>
      <c r="V39" s="209">
        <f t="shared" si="5"/>
        <v>0</v>
      </c>
      <c r="W39" s="209">
        <f t="shared" si="5"/>
        <v>0</v>
      </c>
      <c r="X39" s="209">
        <f t="shared" si="5"/>
        <v>0</v>
      </c>
      <c r="Y39" s="209">
        <f t="shared" si="5"/>
        <v>0</v>
      </c>
      <c r="Z39" s="209">
        <f t="shared" si="5"/>
        <v>87</v>
      </c>
      <c r="AA39" s="209">
        <f t="shared" si="5"/>
        <v>74</v>
      </c>
      <c r="AB39" s="209">
        <f t="shared" si="5"/>
        <v>70</v>
      </c>
      <c r="AC39" s="209">
        <f t="shared" si="5"/>
        <v>66</v>
      </c>
      <c r="AD39" s="209">
        <f t="shared" si="5"/>
        <v>64</v>
      </c>
      <c r="AE39" s="209">
        <f t="shared" si="5"/>
        <v>64</v>
      </c>
      <c r="AF39" s="209">
        <f t="shared" si="5"/>
        <v>50</v>
      </c>
      <c r="AG39" s="209">
        <f t="shared" si="5"/>
        <v>19</v>
      </c>
      <c r="AH39" s="209">
        <f t="shared" si="5"/>
        <v>17</v>
      </c>
      <c r="AI39" s="209">
        <f t="shared" si="5"/>
        <v>17</v>
      </c>
      <c r="AJ39" s="209">
        <f t="shared" si="5"/>
        <v>2</v>
      </c>
      <c r="AK39" s="209">
        <f t="shared" si="5"/>
        <v>0</v>
      </c>
      <c r="AL39" s="209">
        <f t="shared" si="5"/>
        <v>0</v>
      </c>
      <c r="AM39" s="209">
        <f t="shared" si="5"/>
        <v>0</v>
      </c>
      <c r="AN39" s="209">
        <f t="shared" si="5"/>
        <v>0</v>
      </c>
      <c r="AO39" s="209">
        <f t="shared" si="5"/>
        <v>0</v>
      </c>
      <c r="AP39" s="209">
        <f t="shared" si="5"/>
        <v>0</v>
      </c>
      <c r="AQ39" s="209">
        <f t="shared" si="5"/>
        <v>0</v>
      </c>
      <c r="AR39" s="209">
        <f t="shared" si="5"/>
        <v>0</v>
      </c>
      <c r="AS39" s="209">
        <f t="shared" si="5"/>
        <v>0</v>
      </c>
      <c r="AT39" s="209">
        <f t="shared" si="5"/>
        <v>0</v>
      </c>
      <c r="AU39" s="209">
        <f t="shared" si="5"/>
        <v>0</v>
      </c>
      <c r="AV39" s="209">
        <f t="shared" si="5"/>
        <v>0</v>
      </c>
      <c r="AW39" s="209">
        <f t="shared" si="5"/>
        <v>0</v>
      </c>
      <c r="AX39" s="209">
        <f t="shared" si="5"/>
        <v>0</v>
      </c>
      <c r="AY39" s="209">
        <f t="shared" si="5"/>
        <v>0</v>
      </c>
      <c r="AZ39" s="209">
        <f t="shared" si="5"/>
        <v>0</v>
      </c>
      <c r="BA39" s="209">
        <f t="shared" si="5"/>
        <v>0</v>
      </c>
      <c r="BB39" s="209">
        <f t="shared" si="5"/>
        <v>0</v>
      </c>
      <c r="BC39" s="209">
        <f t="shared" si="5"/>
        <v>0</v>
      </c>
      <c r="BD39" s="209">
        <f t="shared" si="5"/>
        <v>0</v>
      </c>
      <c r="BE39" s="209">
        <f t="shared" si="5"/>
        <v>0</v>
      </c>
      <c r="BF39" s="209">
        <f t="shared" si="5"/>
        <v>0</v>
      </c>
      <c r="BG39" s="209">
        <f t="shared" si="5"/>
        <v>0</v>
      </c>
      <c r="BH39" s="209">
        <f t="shared" si="5"/>
        <v>0</v>
      </c>
      <c r="BI39" s="209">
        <f t="shared" si="5"/>
        <v>0</v>
      </c>
      <c r="BJ39" s="209">
        <f t="shared" si="5"/>
        <v>0</v>
      </c>
    </row>
    <row r="40" spans="2:62" s="6" customFormat="1" ht="18.75" customHeight="1" x14ac:dyDescent="0.25">
      <c r="B40" s="395" t="s">
        <v>844</v>
      </c>
      <c r="C40" s="371"/>
      <c r="D40" s="371"/>
      <c r="E40" s="371"/>
      <c r="F40" s="371"/>
      <c r="G40" s="371"/>
      <c r="H40" s="371"/>
      <c r="I40" s="371">
        <v>11</v>
      </c>
      <c r="J40" s="371"/>
      <c r="K40" s="371"/>
      <c r="L40" s="371"/>
      <c r="M40" s="371"/>
      <c r="N40" s="371"/>
      <c r="O40" s="371"/>
      <c r="P40" s="371"/>
      <c r="Q40" s="371"/>
      <c r="R40" s="371"/>
      <c r="S40" s="371"/>
      <c r="T40" s="371"/>
      <c r="U40" s="282"/>
      <c r="V40" s="282"/>
      <c r="W40" s="282"/>
      <c r="X40" s="282"/>
      <c r="Y40" s="282"/>
      <c r="Z40" s="282"/>
      <c r="AA40" s="282"/>
      <c r="AB40" s="372"/>
      <c r="AC40" s="281"/>
      <c r="AD40" s="281"/>
      <c r="AE40" s="281"/>
      <c r="AF40" s="281"/>
      <c r="AG40" s="373"/>
      <c r="AH40" s="282"/>
      <c r="AI40" s="373"/>
      <c r="AJ40" s="373"/>
      <c r="AK40" s="373"/>
      <c r="AL40" s="373"/>
      <c r="AM40" s="373"/>
      <c r="AN40" s="373"/>
      <c r="AO40" s="373"/>
      <c r="AP40" s="373"/>
      <c r="AQ40" s="373"/>
      <c r="AR40" s="373"/>
      <c r="AS40" s="373"/>
      <c r="AT40" s="373"/>
      <c r="AU40" s="373"/>
      <c r="AV40" s="373"/>
      <c r="AW40" s="373"/>
      <c r="AX40" s="373"/>
      <c r="AY40" s="373"/>
      <c r="AZ40" s="373"/>
      <c r="BA40" s="373"/>
      <c r="BB40" s="373"/>
      <c r="BC40" s="373"/>
      <c r="BD40" s="373"/>
      <c r="BE40" s="373"/>
      <c r="BF40" s="373"/>
      <c r="BG40" s="373"/>
      <c r="BH40" s="373"/>
      <c r="BI40" s="373"/>
      <c r="BJ40" s="373"/>
    </row>
    <row r="41" spans="2:62" s="6" customFormat="1" ht="15.75" x14ac:dyDescent="0.25">
      <c r="B41" s="395" t="s">
        <v>853</v>
      </c>
      <c r="C41" s="371"/>
      <c r="D41" s="371"/>
      <c r="E41" s="371"/>
      <c r="F41" s="371"/>
      <c r="G41" s="371"/>
      <c r="H41" s="371"/>
      <c r="I41" s="371"/>
      <c r="J41" s="371"/>
      <c r="K41" s="371"/>
      <c r="L41" s="371"/>
      <c r="M41" s="371"/>
      <c r="N41" s="371"/>
      <c r="O41" s="371"/>
      <c r="P41" s="371"/>
      <c r="Q41" s="371"/>
      <c r="R41" s="371"/>
      <c r="S41" s="371"/>
      <c r="T41" s="371"/>
      <c r="U41" s="282"/>
      <c r="V41" s="282"/>
      <c r="W41" s="282"/>
      <c r="X41" s="282"/>
      <c r="Y41" s="282"/>
      <c r="Z41" s="282">
        <v>32</v>
      </c>
      <c r="AA41" s="282">
        <v>32</v>
      </c>
      <c r="AB41" s="372">
        <v>30</v>
      </c>
      <c r="AC41" s="281">
        <v>27</v>
      </c>
      <c r="AD41" s="281">
        <v>29</v>
      </c>
      <c r="AE41" s="281">
        <v>28</v>
      </c>
      <c r="AF41" s="281">
        <v>18</v>
      </c>
      <c r="AG41" s="373">
        <v>1</v>
      </c>
      <c r="AH41" s="282"/>
      <c r="AI41" s="373"/>
      <c r="AJ41" s="373">
        <v>1</v>
      </c>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row>
    <row r="42" spans="2:62" s="6" customFormat="1" ht="15.75" x14ac:dyDescent="0.25">
      <c r="B42" s="395" t="s">
        <v>854</v>
      </c>
      <c r="C42" s="371"/>
      <c r="D42" s="371"/>
      <c r="E42" s="371"/>
      <c r="F42" s="371"/>
      <c r="G42" s="371"/>
      <c r="H42" s="371"/>
      <c r="I42" s="371"/>
      <c r="J42" s="371"/>
      <c r="K42" s="371"/>
      <c r="L42" s="371"/>
      <c r="M42" s="371"/>
      <c r="N42" s="371"/>
      <c r="O42" s="371"/>
      <c r="P42" s="371"/>
      <c r="Q42" s="371"/>
      <c r="R42" s="371"/>
      <c r="S42" s="371"/>
      <c r="T42" s="371"/>
      <c r="U42" s="282"/>
      <c r="V42" s="282"/>
      <c r="W42" s="282"/>
      <c r="X42" s="282"/>
      <c r="Y42" s="282"/>
      <c r="Z42" s="282">
        <v>24</v>
      </c>
      <c r="AA42" s="282">
        <v>19</v>
      </c>
      <c r="AB42" s="372">
        <v>19</v>
      </c>
      <c r="AC42" s="281">
        <v>18</v>
      </c>
      <c r="AD42" s="281">
        <v>18</v>
      </c>
      <c r="AE42" s="281">
        <v>18</v>
      </c>
      <c r="AF42" s="281">
        <v>17</v>
      </c>
      <c r="AG42" s="373">
        <v>18</v>
      </c>
      <c r="AH42" s="282">
        <v>17</v>
      </c>
      <c r="AI42" s="373">
        <v>17</v>
      </c>
      <c r="AJ42" s="373">
        <v>1</v>
      </c>
      <c r="AK42" s="373"/>
      <c r="AL42" s="373"/>
      <c r="AM42" s="373"/>
      <c r="AN42" s="373"/>
      <c r="AO42" s="373"/>
      <c r="AP42" s="373"/>
      <c r="AQ42" s="373"/>
      <c r="AR42" s="373"/>
      <c r="AS42" s="373"/>
      <c r="AT42" s="373"/>
      <c r="AU42" s="373"/>
      <c r="AV42" s="373"/>
      <c r="AW42" s="373"/>
      <c r="AX42" s="373"/>
      <c r="AY42" s="373"/>
      <c r="AZ42" s="373"/>
      <c r="BA42" s="373"/>
      <c r="BB42" s="373"/>
      <c r="BC42" s="373"/>
      <c r="BD42" s="373"/>
      <c r="BE42" s="373"/>
      <c r="BF42" s="373"/>
      <c r="BG42" s="373"/>
      <c r="BH42" s="373"/>
      <c r="BI42" s="373"/>
      <c r="BJ42" s="373"/>
    </row>
    <row r="43" spans="2:62" s="6" customFormat="1" ht="15.75" x14ac:dyDescent="0.25">
      <c r="B43" s="395" t="s">
        <v>857</v>
      </c>
      <c r="C43" s="371"/>
      <c r="D43" s="371"/>
      <c r="E43" s="371"/>
      <c r="F43" s="371"/>
      <c r="G43" s="371"/>
      <c r="H43" s="371"/>
      <c r="I43" s="371"/>
      <c r="J43" s="371"/>
      <c r="K43" s="371"/>
      <c r="L43" s="371"/>
      <c r="M43" s="371"/>
      <c r="N43" s="371"/>
      <c r="O43" s="371"/>
      <c r="P43" s="371"/>
      <c r="Q43" s="371"/>
      <c r="R43" s="371"/>
      <c r="S43" s="371"/>
      <c r="T43" s="371"/>
      <c r="U43" s="282"/>
      <c r="V43" s="282"/>
      <c r="W43" s="282"/>
      <c r="X43" s="282"/>
      <c r="Y43" s="282"/>
      <c r="Z43" s="282">
        <v>31</v>
      </c>
      <c r="AA43" s="282">
        <v>23</v>
      </c>
      <c r="AB43" s="372">
        <v>21</v>
      </c>
      <c r="AC43" s="281">
        <v>21</v>
      </c>
      <c r="AD43" s="281">
        <v>17</v>
      </c>
      <c r="AE43" s="281">
        <v>18</v>
      </c>
      <c r="AF43" s="281">
        <v>15</v>
      </c>
      <c r="AG43" s="373"/>
      <c r="AH43" s="282"/>
      <c r="AI43" s="373"/>
      <c r="AJ43" s="373"/>
      <c r="AK43" s="373"/>
      <c r="AL43" s="373"/>
      <c r="AM43" s="373"/>
      <c r="AN43" s="373"/>
      <c r="AO43" s="373"/>
      <c r="AP43" s="373"/>
      <c r="AQ43" s="373"/>
      <c r="AR43" s="373"/>
      <c r="AS43" s="373"/>
      <c r="AT43" s="373"/>
      <c r="AU43" s="373"/>
      <c r="AV43" s="373"/>
      <c r="AW43" s="373"/>
      <c r="AX43" s="373"/>
      <c r="AY43" s="373"/>
      <c r="AZ43" s="373"/>
      <c r="BA43" s="373"/>
      <c r="BB43" s="373"/>
      <c r="BC43" s="373"/>
      <c r="BD43" s="373"/>
      <c r="BE43" s="373"/>
      <c r="BF43" s="373"/>
      <c r="BG43" s="373"/>
      <c r="BH43" s="373"/>
      <c r="BI43" s="373"/>
      <c r="BJ43" s="373"/>
    </row>
    <row r="44" spans="2:62" s="6" customFormat="1" ht="15.75" x14ac:dyDescent="0.25">
      <c r="B44" s="395" t="s">
        <v>867</v>
      </c>
      <c r="C44" s="371">
        <v>45</v>
      </c>
      <c r="D44" s="371">
        <v>45</v>
      </c>
      <c r="E44" s="371">
        <v>45</v>
      </c>
      <c r="F44" s="371">
        <v>45</v>
      </c>
      <c r="G44" s="371"/>
      <c r="H44" s="371"/>
      <c r="I44" s="371"/>
      <c r="J44" s="371"/>
      <c r="K44" s="371"/>
      <c r="L44" s="371"/>
      <c r="M44" s="371"/>
      <c r="N44" s="371"/>
      <c r="O44" s="371"/>
      <c r="P44" s="371"/>
      <c r="Q44" s="371"/>
      <c r="R44" s="371"/>
      <c r="S44" s="371"/>
      <c r="T44" s="371"/>
      <c r="U44" s="282"/>
      <c r="V44" s="282"/>
      <c r="W44" s="282"/>
      <c r="X44" s="282"/>
      <c r="Y44" s="282"/>
      <c r="Z44" s="282"/>
      <c r="AA44" s="282"/>
      <c r="AB44" s="372"/>
      <c r="AC44" s="281"/>
      <c r="AD44" s="281"/>
      <c r="AE44" s="281"/>
      <c r="AF44" s="281"/>
      <c r="AG44" s="373"/>
      <c r="AH44" s="282"/>
      <c r="AI44" s="373"/>
      <c r="AJ44" s="373"/>
      <c r="AK44" s="373"/>
      <c r="AL44" s="373"/>
      <c r="AM44" s="373"/>
      <c r="AN44" s="373"/>
      <c r="AO44" s="373"/>
      <c r="AP44" s="373"/>
      <c r="AQ44" s="373"/>
      <c r="AR44" s="373"/>
      <c r="AS44" s="373"/>
      <c r="AT44" s="373"/>
      <c r="AU44" s="373"/>
      <c r="AV44" s="373"/>
      <c r="AW44" s="373"/>
      <c r="AX44" s="373"/>
      <c r="AY44" s="373"/>
      <c r="AZ44" s="373"/>
      <c r="BA44" s="373"/>
      <c r="BB44" s="373"/>
      <c r="BC44" s="373"/>
      <c r="BD44" s="373"/>
      <c r="BE44" s="373"/>
      <c r="BF44" s="373"/>
      <c r="BG44" s="373"/>
      <c r="BH44" s="373"/>
      <c r="BI44" s="373"/>
      <c r="BJ44" s="373"/>
    </row>
    <row r="45" spans="2:62" s="6" customFormat="1" ht="15.75" x14ac:dyDescent="0.25">
      <c r="B45" s="209" t="s">
        <v>749</v>
      </c>
      <c r="C45" s="209">
        <f>SUM(C46:C47)</f>
        <v>0</v>
      </c>
      <c r="D45" s="209">
        <f t="shared" ref="D45:BJ45" si="6">SUM(D46:D47)</f>
        <v>0</v>
      </c>
      <c r="E45" s="209">
        <f t="shared" si="6"/>
        <v>0</v>
      </c>
      <c r="F45" s="209">
        <f t="shared" si="6"/>
        <v>0</v>
      </c>
      <c r="G45" s="209">
        <f t="shared" si="6"/>
        <v>0</v>
      </c>
      <c r="H45" s="209">
        <f t="shared" si="6"/>
        <v>0</v>
      </c>
      <c r="I45" s="209">
        <f t="shared" si="6"/>
        <v>0</v>
      </c>
      <c r="J45" s="209">
        <f t="shared" si="6"/>
        <v>0</v>
      </c>
      <c r="K45" s="209">
        <f t="shared" si="6"/>
        <v>51</v>
      </c>
      <c r="L45" s="209">
        <f t="shared" si="6"/>
        <v>39</v>
      </c>
      <c r="M45" s="209">
        <f t="shared" si="6"/>
        <v>55</v>
      </c>
      <c r="N45" s="209">
        <f t="shared" si="6"/>
        <v>81</v>
      </c>
      <c r="O45" s="209">
        <f t="shared" si="6"/>
        <v>63</v>
      </c>
      <c r="P45" s="209">
        <f t="shared" si="6"/>
        <v>58</v>
      </c>
      <c r="Q45" s="209">
        <f t="shared" si="6"/>
        <v>61</v>
      </c>
      <c r="R45" s="209">
        <f t="shared" si="6"/>
        <v>46</v>
      </c>
      <c r="S45" s="209">
        <f t="shared" si="6"/>
        <v>48</v>
      </c>
      <c r="T45" s="209">
        <f t="shared" si="6"/>
        <v>44</v>
      </c>
      <c r="U45" s="209">
        <f t="shared" si="6"/>
        <v>0</v>
      </c>
      <c r="V45" s="209">
        <f t="shared" si="6"/>
        <v>0</v>
      </c>
      <c r="W45" s="209">
        <f t="shared" si="6"/>
        <v>0</v>
      </c>
      <c r="X45" s="209">
        <f t="shared" si="6"/>
        <v>0</v>
      </c>
      <c r="Y45" s="209">
        <f t="shared" si="6"/>
        <v>0</v>
      </c>
      <c r="Z45" s="209">
        <f t="shared" si="6"/>
        <v>0</v>
      </c>
      <c r="AA45" s="209">
        <f t="shared" si="6"/>
        <v>0</v>
      </c>
      <c r="AB45" s="209">
        <f t="shared" si="6"/>
        <v>0</v>
      </c>
      <c r="AC45" s="209">
        <f t="shared" si="6"/>
        <v>0</v>
      </c>
      <c r="AD45" s="209">
        <f t="shared" si="6"/>
        <v>0</v>
      </c>
      <c r="AE45" s="209">
        <f t="shared" si="6"/>
        <v>0</v>
      </c>
      <c r="AF45" s="209">
        <f t="shared" si="6"/>
        <v>0</v>
      </c>
      <c r="AG45" s="209">
        <f t="shared" si="6"/>
        <v>0</v>
      </c>
      <c r="AH45" s="209">
        <f t="shared" si="6"/>
        <v>0</v>
      </c>
      <c r="AI45" s="209">
        <f t="shared" si="6"/>
        <v>0</v>
      </c>
      <c r="AJ45" s="209">
        <f t="shared" si="6"/>
        <v>0</v>
      </c>
      <c r="AK45" s="209">
        <f t="shared" si="6"/>
        <v>0</v>
      </c>
      <c r="AL45" s="209">
        <f t="shared" si="6"/>
        <v>0</v>
      </c>
      <c r="AM45" s="209">
        <f t="shared" si="6"/>
        <v>0</v>
      </c>
      <c r="AN45" s="209">
        <f t="shared" si="6"/>
        <v>0</v>
      </c>
      <c r="AO45" s="209">
        <f t="shared" si="6"/>
        <v>0</v>
      </c>
      <c r="AP45" s="209">
        <f t="shared" si="6"/>
        <v>0</v>
      </c>
      <c r="AQ45" s="209">
        <f t="shared" si="6"/>
        <v>0</v>
      </c>
      <c r="AR45" s="209">
        <f t="shared" si="6"/>
        <v>0</v>
      </c>
      <c r="AS45" s="209">
        <f t="shared" si="6"/>
        <v>0</v>
      </c>
      <c r="AT45" s="209">
        <f t="shared" si="6"/>
        <v>0</v>
      </c>
      <c r="AU45" s="209">
        <f t="shared" si="6"/>
        <v>0</v>
      </c>
      <c r="AV45" s="209">
        <f t="shared" si="6"/>
        <v>0</v>
      </c>
      <c r="AW45" s="209">
        <f t="shared" si="6"/>
        <v>0</v>
      </c>
      <c r="AX45" s="209">
        <f t="shared" si="6"/>
        <v>0</v>
      </c>
      <c r="AY45" s="209">
        <f t="shared" si="6"/>
        <v>0</v>
      </c>
      <c r="AZ45" s="209">
        <f t="shared" si="6"/>
        <v>0</v>
      </c>
      <c r="BA45" s="209">
        <f t="shared" si="6"/>
        <v>0</v>
      </c>
      <c r="BB45" s="209">
        <f t="shared" si="6"/>
        <v>0</v>
      </c>
      <c r="BC45" s="209">
        <f t="shared" si="6"/>
        <v>0</v>
      </c>
      <c r="BD45" s="209">
        <f t="shared" si="6"/>
        <v>0</v>
      </c>
      <c r="BE45" s="209">
        <f t="shared" si="6"/>
        <v>0</v>
      </c>
      <c r="BF45" s="209">
        <f t="shared" si="6"/>
        <v>0</v>
      </c>
      <c r="BG45" s="209">
        <f t="shared" si="6"/>
        <v>0</v>
      </c>
      <c r="BH45" s="209">
        <f t="shared" si="6"/>
        <v>0</v>
      </c>
      <c r="BI45" s="209">
        <f t="shared" si="6"/>
        <v>0</v>
      </c>
      <c r="BJ45" s="209">
        <f t="shared" si="6"/>
        <v>0</v>
      </c>
    </row>
    <row r="46" spans="2:62" s="6" customFormat="1" ht="18.75" customHeight="1" x14ac:dyDescent="0.25">
      <c r="B46" s="395" t="s">
        <v>844</v>
      </c>
      <c r="C46" s="371"/>
      <c r="D46" s="371"/>
      <c r="E46" s="371"/>
      <c r="F46" s="371"/>
      <c r="G46" s="371"/>
      <c r="H46" s="371"/>
      <c r="I46" s="371"/>
      <c r="J46" s="371"/>
      <c r="K46" s="371">
        <v>51</v>
      </c>
      <c r="L46" s="371">
        <v>39</v>
      </c>
      <c r="M46" s="371">
        <v>37</v>
      </c>
      <c r="N46" s="371">
        <v>36</v>
      </c>
      <c r="O46" s="371">
        <v>33</v>
      </c>
      <c r="P46" s="371">
        <v>34</v>
      </c>
      <c r="Q46" s="371">
        <v>28</v>
      </c>
      <c r="R46" s="371">
        <v>24</v>
      </c>
      <c r="S46" s="371">
        <v>24</v>
      </c>
      <c r="T46" s="371">
        <v>23</v>
      </c>
      <c r="U46" s="282"/>
      <c r="V46" s="282"/>
      <c r="W46" s="282"/>
      <c r="X46" s="282"/>
      <c r="Y46" s="282"/>
      <c r="Z46" s="282"/>
      <c r="AA46" s="282"/>
      <c r="AB46" s="372"/>
      <c r="AC46" s="281"/>
      <c r="AD46" s="281"/>
      <c r="AE46" s="281"/>
      <c r="AF46" s="281"/>
      <c r="AG46" s="373"/>
      <c r="AH46" s="282"/>
      <c r="AI46" s="373"/>
      <c r="AJ46" s="373"/>
      <c r="AK46" s="373"/>
      <c r="AL46" s="373"/>
      <c r="AM46" s="373"/>
      <c r="AN46" s="373"/>
      <c r="AO46" s="373"/>
      <c r="AP46" s="373"/>
      <c r="AQ46" s="373"/>
      <c r="AR46" s="373"/>
      <c r="AS46" s="373"/>
      <c r="AT46" s="373"/>
      <c r="AU46" s="373"/>
      <c r="AV46" s="373"/>
      <c r="AW46" s="373"/>
      <c r="AX46" s="373"/>
      <c r="AY46" s="373"/>
      <c r="AZ46" s="373"/>
      <c r="BA46" s="373"/>
      <c r="BB46" s="373"/>
      <c r="BC46" s="373"/>
      <c r="BD46" s="373"/>
      <c r="BE46" s="373"/>
      <c r="BF46" s="373"/>
      <c r="BG46" s="373"/>
      <c r="BH46" s="373"/>
      <c r="BI46" s="373"/>
      <c r="BJ46" s="373"/>
    </row>
    <row r="47" spans="2:62" s="6" customFormat="1" ht="18.75" customHeight="1" x14ac:dyDescent="0.25">
      <c r="B47" s="395" t="s">
        <v>868</v>
      </c>
      <c r="C47" s="371"/>
      <c r="D47" s="371"/>
      <c r="E47" s="371"/>
      <c r="F47" s="371"/>
      <c r="G47" s="371"/>
      <c r="H47" s="371"/>
      <c r="I47" s="371"/>
      <c r="J47" s="371"/>
      <c r="K47" s="371"/>
      <c r="L47" s="371"/>
      <c r="M47" s="371">
        <v>18</v>
      </c>
      <c r="N47" s="371">
        <v>45</v>
      </c>
      <c r="O47" s="371">
        <v>30</v>
      </c>
      <c r="P47" s="371">
        <v>24</v>
      </c>
      <c r="Q47" s="371">
        <v>33</v>
      </c>
      <c r="R47" s="371">
        <v>22</v>
      </c>
      <c r="S47" s="371">
        <v>24</v>
      </c>
      <c r="T47" s="371">
        <v>21</v>
      </c>
      <c r="U47" s="282"/>
      <c r="V47" s="282"/>
      <c r="W47" s="282"/>
      <c r="X47" s="282"/>
      <c r="Y47" s="282"/>
      <c r="Z47" s="282"/>
      <c r="AA47" s="282"/>
      <c r="AB47" s="372"/>
      <c r="AC47" s="281"/>
      <c r="AD47" s="281"/>
      <c r="AE47" s="281"/>
      <c r="AF47" s="281"/>
      <c r="AG47" s="373"/>
      <c r="AH47" s="282"/>
      <c r="AI47" s="373"/>
      <c r="AJ47" s="373"/>
      <c r="AK47" s="373"/>
      <c r="AL47" s="373"/>
      <c r="AM47" s="373"/>
      <c r="AN47" s="373"/>
      <c r="AO47" s="373"/>
      <c r="AP47" s="373"/>
      <c r="AQ47" s="373"/>
      <c r="AR47" s="373"/>
      <c r="AS47" s="373"/>
      <c r="AT47" s="373"/>
      <c r="AU47" s="373"/>
      <c r="AV47" s="373"/>
      <c r="AW47" s="373"/>
      <c r="AX47" s="373"/>
      <c r="AY47" s="373"/>
      <c r="AZ47" s="373"/>
      <c r="BA47" s="373"/>
      <c r="BB47" s="373"/>
      <c r="BC47" s="373"/>
      <c r="BD47" s="373"/>
      <c r="BE47" s="373"/>
      <c r="BF47" s="373"/>
      <c r="BG47" s="373"/>
      <c r="BH47" s="373"/>
      <c r="BI47" s="373"/>
      <c r="BJ47" s="373"/>
    </row>
    <row r="48" spans="2:62" s="6" customFormat="1" ht="18.75" customHeight="1" x14ac:dyDescent="0.25">
      <c r="B48" s="209" t="s">
        <v>731</v>
      </c>
      <c r="C48" s="209">
        <f>C49</f>
        <v>0</v>
      </c>
      <c r="D48" s="209">
        <f t="shared" ref="D48:BJ48" si="7">D49</f>
        <v>0</v>
      </c>
      <c r="E48" s="209">
        <f t="shared" si="7"/>
        <v>0</v>
      </c>
      <c r="F48" s="209">
        <f t="shared" si="7"/>
        <v>0</v>
      </c>
      <c r="G48" s="209">
        <f t="shared" si="7"/>
        <v>0</v>
      </c>
      <c r="H48" s="209">
        <f t="shared" si="7"/>
        <v>0</v>
      </c>
      <c r="I48" s="209">
        <f t="shared" si="7"/>
        <v>0</v>
      </c>
      <c r="J48" s="209">
        <f t="shared" si="7"/>
        <v>0</v>
      </c>
      <c r="K48" s="209">
        <f t="shared" si="7"/>
        <v>33</v>
      </c>
      <c r="L48" s="209">
        <f t="shared" si="7"/>
        <v>27</v>
      </c>
      <c r="M48" s="209">
        <f t="shared" si="7"/>
        <v>27</v>
      </c>
      <c r="N48" s="209">
        <f t="shared" si="7"/>
        <v>26</v>
      </c>
      <c r="O48" s="209">
        <f t="shared" si="7"/>
        <v>22</v>
      </c>
      <c r="P48" s="209">
        <f t="shared" si="7"/>
        <v>21</v>
      </c>
      <c r="Q48" s="209">
        <f t="shared" si="7"/>
        <v>17</v>
      </c>
      <c r="R48" s="209">
        <f t="shared" si="7"/>
        <v>20</v>
      </c>
      <c r="S48" s="209">
        <f t="shared" si="7"/>
        <v>21</v>
      </c>
      <c r="T48" s="209">
        <f t="shared" si="7"/>
        <v>21</v>
      </c>
      <c r="U48" s="209">
        <f t="shared" si="7"/>
        <v>0</v>
      </c>
      <c r="V48" s="209">
        <f t="shared" si="7"/>
        <v>0</v>
      </c>
      <c r="W48" s="209">
        <f t="shared" si="7"/>
        <v>0</v>
      </c>
      <c r="X48" s="209">
        <f t="shared" si="7"/>
        <v>0</v>
      </c>
      <c r="Y48" s="209">
        <f t="shared" si="7"/>
        <v>0</v>
      </c>
      <c r="Z48" s="209">
        <f t="shared" si="7"/>
        <v>0</v>
      </c>
      <c r="AA48" s="209">
        <f t="shared" si="7"/>
        <v>0</v>
      </c>
      <c r="AB48" s="209">
        <f t="shared" si="7"/>
        <v>0</v>
      </c>
      <c r="AC48" s="209">
        <f t="shared" si="7"/>
        <v>0</v>
      </c>
      <c r="AD48" s="209">
        <f t="shared" si="7"/>
        <v>0</v>
      </c>
      <c r="AE48" s="209">
        <f t="shared" si="7"/>
        <v>0</v>
      </c>
      <c r="AF48" s="209">
        <f t="shared" si="7"/>
        <v>0</v>
      </c>
      <c r="AG48" s="209">
        <f t="shared" si="7"/>
        <v>0</v>
      </c>
      <c r="AH48" s="209">
        <f t="shared" si="7"/>
        <v>0</v>
      </c>
      <c r="AI48" s="209">
        <f t="shared" si="7"/>
        <v>0</v>
      </c>
      <c r="AJ48" s="209">
        <f t="shared" si="7"/>
        <v>0</v>
      </c>
      <c r="AK48" s="209">
        <f t="shared" si="7"/>
        <v>0</v>
      </c>
      <c r="AL48" s="209">
        <f t="shared" si="7"/>
        <v>0</v>
      </c>
      <c r="AM48" s="209">
        <f t="shared" si="7"/>
        <v>0</v>
      </c>
      <c r="AN48" s="209">
        <f t="shared" si="7"/>
        <v>0</v>
      </c>
      <c r="AO48" s="209">
        <f t="shared" si="7"/>
        <v>0</v>
      </c>
      <c r="AP48" s="209">
        <f t="shared" si="7"/>
        <v>0</v>
      </c>
      <c r="AQ48" s="209">
        <f t="shared" si="7"/>
        <v>0</v>
      </c>
      <c r="AR48" s="209">
        <f t="shared" si="7"/>
        <v>0</v>
      </c>
      <c r="AS48" s="209">
        <f t="shared" si="7"/>
        <v>0</v>
      </c>
      <c r="AT48" s="209">
        <f t="shared" si="7"/>
        <v>0</v>
      </c>
      <c r="AU48" s="209">
        <f t="shared" si="7"/>
        <v>0</v>
      </c>
      <c r="AV48" s="209">
        <f t="shared" si="7"/>
        <v>0</v>
      </c>
      <c r="AW48" s="209">
        <f t="shared" si="7"/>
        <v>0</v>
      </c>
      <c r="AX48" s="209">
        <f t="shared" si="7"/>
        <v>0</v>
      </c>
      <c r="AY48" s="209">
        <f t="shared" si="7"/>
        <v>0</v>
      </c>
      <c r="AZ48" s="209">
        <f t="shared" si="7"/>
        <v>0</v>
      </c>
      <c r="BA48" s="209">
        <f t="shared" si="7"/>
        <v>0</v>
      </c>
      <c r="BB48" s="209">
        <f t="shared" si="7"/>
        <v>0</v>
      </c>
      <c r="BC48" s="209">
        <f t="shared" si="7"/>
        <v>0</v>
      </c>
      <c r="BD48" s="209">
        <f t="shared" si="7"/>
        <v>0</v>
      </c>
      <c r="BE48" s="209">
        <f t="shared" si="7"/>
        <v>0</v>
      </c>
      <c r="BF48" s="209">
        <f t="shared" si="7"/>
        <v>0</v>
      </c>
      <c r="BG48" s="209">
        <f t="shared" si="7"/>
        <v>0</v>
      </c>
      <c r="BH48" s="209">
        <f t="shared" si="7"/>
        <v>0</v>
      </c>
      <c r="BI48" s="209">
        <f t="shared" si="7"/>
        <v>0</v>
      </c>
      <c r="BJ48" s="209">
        <f t="shared" si="7"/>
        <v>0</v>
      </c>
    </row>
    <row r="49" spans="2:62" s="6" customFormat="1" ht="18.75" customHeight="1" x14ac:dyDescent="0.25">
      <c r="B49" s="395" t="s">
        <v>869</v>
      </c>
      <c r="C49" s="371"/>
      <c r="D49" s="371"/>
      <c r="E49" s="371"/>
      <c r="F49" s="371"/>
      <c r="G49" s="371"/>
      <c r="H49" s="371"/>
      <c r="I49" s="371"/>
      <c r="J49" s="371"/>
      <c r="K49" s="371">
        <v>33</v>
      </c>
      <c r="L49" s="371">
        <v>27</v>
      </c>
      <c r="M49" s="371">
        <v>27</v>
      </c>
      <c r="N49" s="371">
        <v>26</v>
      </c>
      <c r="O49" s="371">
        <v>22</v>
      </c>
      <c r="P49" s="371">
        <v>21</v>
      </c>
      <c r="Q49" s="371">
        <v>17</v>
      </c>
      <c r="R49" s="371">
        <v>20</v>
      </c>
      <c r="S49" s="371">
        <v>21</v>
      </c>
      <c r="T49" s="371">
        <v>21</v>
      </c>
      <c r="U49" s="282"/>
      <c r="V49" s="282"/>
      <c r="W49" s="282"/>
      <c r="X49" s="282"/>
      <c r="Y49" s="282"/>
      <c r="Z49" s="282"/>
      <c r="AA49" s="282"/>
      <c r="AB49" s="282"/>
      <c r="AC49" s="282"/>
      <c r="AD49" s="282"/>
      <c r="AE49" s="372"/>
      <c r="AF49" s="372"/>
      <c r="AG49" s="282"/>
      <c r="AH49" s="282"/>
      <c r="AI49" s="373"/>
      <c r="AJ49" s="373"/>
      <c r="AK49" s="373"/>
      <c r="AL49" s="373"/>
      <c r="AM49" s="373"/>
      <c r="AN49" s="373"/>
      <c r="AO49" s="373"/>
      <c r="AP49" s="373"/>
      <c r="AQ49" s="373"/>
      <c r="AR49" s="373"/>
      <c r="AS49" s="373"/>
      <c r="AT49" s="373"/>
      <c r="AU49" s="373"/>
      <c r="AV49" s="373"/>
      <c r="AW49" s="373"/>
      <c r="AX49" s="373"/>
      <c r="AY49" s="373"/>
      <c r="AZ49" s="373"/>
      <c r="BA49" s="373"/>
      <c r="BB49" s="373"/>
      <c r="BC49" s="373"/>
      <c r="BD49" s="373"/>
      <c r="BE49" s="373"/>
      <c r="BF49" s="373"/>
      <c r="BG49" s="373"/>
      <c r="BH49" s="373"/>
      <c r="BI49" s="373"/>
      <c r="BJ49" s="373"/>
    </row>
    <row r="50" spans="2:62" s="6" customFormat="1" ht="18.75" customHeight="1" x14ac:dyDescent="0.25">
      <c r="B50" s="211" t="s">
        <v>1058</v>
      </c>
      <c r="C50" s="212">
        <f>C8+C22</f>
        <v>1187</v>
      </c>
      <c r="D50" s="212">
        <v>1142</v>
      </c>
      <c r="E50" s="212">
        <v>888</v>
      </c>
      <c r="F50" s="212">
        <v>860</v>
      </c>
      <c r="G50" s="212">
        <v>567</v>
      </c>
      <c r="H50" s="212">
        <v>525</v>
      </c>
      <c r="I50" s="212">
        <v>552</v>
      </c>
      <c r="J50" s="212">
        <v>541</v>
      </c>
      <c r="K50" s="212">
        <v>304</v>
      </c>
      <c r="L50" s="212">
        <v>347</v>
      </c>
      <c r="M50" s="212">
        <v>455</v>
      </c>
      <c r="N50" s="212">
        <v>400</v>
      </c>
      <c r="O50" s="212">
        <v>278</v>
      </c>
      <c r="P50" s="212">
        <v>279</v>
      </c>
      <c r="Q50" s="212">
        <v>250</v>
      </c>
      <c r="R50" s="212">
        <v>227</v>
      </c>
      <c r="S50" s="212">
        <v>188</v>
      </c>
      <c r="T50" s="212">
        <v>167</v>
      </c>
      <c r="U50" s="212">
        <v>94</v>
      </c>
      <c r="V50" s="212">
        <v>9</v>
      </c>
      <c r="W50" s="212">
        <v>4</v>
      </c>
      <c r="X50" s="212">
        <v>0</v>
      </c>
      <c r="Y50" s="212">
        <v>2</v>
      </c>
      <c r="Z50" s="212">
        <v>562</v>
      </c>
      <c r="AA50" s="212">
        <v>633</v>
      </c>
      <c r="AB50" s="212">
        <v>624</v>
      </c>
      <c r="AC50" s="212">
        <v>520</v>
      </c>
      <c r="AD50" s="212">
        <v>523</v>
      </c>
      <c r="AE50" s="212">
        <v>479</v>
      </c>
      <c r="AF50" s="212">
        <v>385</v>
      </c>
      <c r="AG50" s="212">
        <v>275</v>
      </c>
      <c r="AH50" s="212">
        <v>164</v>
      </c>
      <c r="AI50" s="212">
        <v>158</v>
      </c>
      <c r="AJ50" s="212">
        <v>104</v>
      </c>
      <c r="AK50" s="212">
        <v>11</v>
      </c>
      <c r="AL50" s="212">
        <v>6</v>
      </c>
      <c r="AM50" s="212">
        <v>0</v>
      </c>
      <c r="AN50" s="212">
        <v>0</v>
      </c>
      <c r="AO50" s="212">
        <v>0</v>
      </c>
      <c r="AP50" s="212">
        <v>0</v>
      </c>
      <c r="AQ50" s="212">
        <v>0</v>
      </c>
      <c r="AR50" s="212">
        <v>0</v>
      </c>
      <c r="AS50" s="212">
        <v>0</v>
      </c>
      <c r="AT50" s="212">
        <v>0</v>
      </c>
      <c r="AU50" s="212">
        <v>0</v>
      </c>
      <c r="AV50" s="212">
        <v>0</v>
      </c>
      <c r="AW50" s="212">
        <v>0</v>
      </c>
      <c r="AX50" s="212">
        <v>0</v>
      </c>
      <c r="AY50" s="212">
        <v>0</v>
      </c>
      <c r="AZ50" s="212">
        <v>0</v>
      </c>
      <c r="BA50" s="212">
        <v>0</v>
      </c>
      <c r="BB50" s="212">
        <v>0</v>
      </c>
      <c r="BC50" s="212">
        <v>0</v>
      </c>
      <c r="BD50" s="212">
        <v>0</v>
      </c>
      <c r="BE50" s="212">
        <v>0</v>
      </c>
      <c r="BF50" s="212">
        <v>0</v>
      </c>
      <c r="BG50" s="212">
        <v>0</v>
      </c>
      <c r="BH50" s="212">
        <v>0</v>
      </c>
      <c r="BI50" s="212">
        <v>0</v>
      </c>
      <c r="BJ50" s="212">
        <v>0</v>
      </c>
    </row>
    <row r="51" spans="2:62" s="213" customFormat="1" ht="18.75" customHeight="1" x14ac:dyDescent="0.25">
      <c r="B51" s="214"/>
      <c r="C51" s="215"/>
      <c r="D51" s="215"/>
      <c r="E51" s="215"/>
      <c r="F51" s="215"/>
      <c r="G51" s="215"/>
      <c r="H51" s="215"/>
      <c r="I51" s="215"/>
      <c r="J51" s="215"/>
      <c r="K51" s="215"/>
      <c r="L51" s="215"/>
      <c r="M51" s="215"/>
      <c r="N51" s="215"/>
      <c r="O51" s="215"/>
      <c r="P51" s="215"/>
      <c r="Q51" s="215"/>
      <c r="R51" s="215"/>
      <c r="S51" s="215"/>
      <c r="T51" s="215"/>
      <c r="U51" s="215"/>
      <c r="V51" s="215"/>
      <c r="W51" s="215"/>
      <c r="X51" s="215"/>
      <c r="Y51" s="215"/>
      <c r="Z51" s="215"/>
      <c r="AA51" s="215"/>
      <c r="AB51" s="215"/>
      <c r="AC51" s="215"/>
      <c r="AD51" s="215"/>
      <c r="AE51" s="215"/>
      <c r="AF51" s="215"/>
      <c r="AG51" s="215"/>
      <c r="AH51" s="215"/>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row>
    <row r="52" spans="2:62" s="7" customFormat="1" ht="18.75" customHeight="1" x14ac:dyDescent="0.25">
      <c r="B52" s="400" t="s">
        <v>790</v>
      </c>
      <c r="C52" s="367">
        <f>'Historico MatriculaT Pregrado'!C67</f>
        <v>1884</v>
      </c>
      <c r="D52" s="367">
        <f>'Historico MatriculaT Pregrado'!D67</f>
        <v>1901</v>
      </c>
      <c r="E52" s="367">
        <f>'Historico MatriculaT Pregrado'!E67</f>
        <v>1987</v>
      </c>
      <c r="F52" s="367">
        <f>'Historico MatriculaT Pregrado'!F67</f>
        <v>1997</v>
      </c>
      <c r="G52" s="367">
        <f>'Historico MatriculaT Pregrado'!G67</f>
        <v>2014</v>
      </c>
      <c r="H52" s="367">
        <f>'Historico MatriculaT Pregrado'!H67</f>
        <v>2058</v>
      </c>
      <c r="I52" s="367">
        <f>'Historico MatriculaT Pregrado'!I67</f>
        <v>2372</v>
      </c>
      <c r="J52" s="367">
        <f>'Historico MatriculaT Pregrado'!J67</f>
        <v>2602</v>
      </c>
      <c r="K52" s="367">
        <f>'Historico MatriculaT Pregrado'!K67</f>
        <v>2800</v>
      </c>
      <c r="L52" s="367">
        <f>'Historico MatriculaT Pregrado'!L67</f>
        <v>2901</v>
      </c>
      <c r="M52" s="367">
        <f>'Historico MatriculaT Pregrado'!M67</f>
        <v>3456</v>
      </c>
      <c r="N52" s="367">
        <f>'Historico MatriculaT Pregrado'!N67</f>
        <v>3366</v>
      </c>
      <c r="O52" s="367">
        <f>'Historico MatriculaT Pregrado'!O67</f>
        <v>3852</v>
      </c>
      <c r="P52" s="367">
        <f>'Historico MatriculaT Pregrado'!P67</f>
        <v>3734</v>
      </c>
      <c r="Q52" s="367">
        <f>'Historico MatriculaT Pregrado'!Q67</f>
        <v>3923</v>
      </c>
      <c r="R52" s="367">
        <f>'Historico MatriculaT Pregrado'!R67</f>
        <v>3949</v>
      </c>
      <c r="S52" s="367">
        <f>'Historico MatriculaT Pregrado'!S67</f>
        <v>4372</v>
      </c>
      <c r="T52" s="367">
        <f>'Historico MatriculaT Pregrado'!T67</f>
        <v>3944</v>
      </c>
      <c r="U52" s="367">
        <f>'Historico MatriculaT Pregrado'!U67</f>
        <v>4339</v>
      </c>
      <c r="V52" s="367">
        <f>'Historico MatriculaT Pregrado'!V67</f>
        <v>4143</v>
      </c>
      <c r="W52" s="367">
        <f>'Historico MatriculaT Pregrado'!W67</f>
        <v>4701</v>
      </c>
      <c r="X52" s="367">
        <f>'Historico MatriculaT Pregrado'!X67</f>
        <v>4637</v>
      </c>
      <c r="Y52" s="367">
        <f>'Historico MatriculaT Pregrado'!Y67</f>
        <v>4867</v>
      </c>
      <c r="Z52" s="367">
        <f>'Historico MatriculaT Pregrado'!Z67</f>
        <v>4892</v>
      </c>
      <c r="AA52" s="367">
        <f>'Historico MatriculaT Pregrado'!AA67</f>
        <v>5239</v>
      </c>
      <c r="AB52" s="367">
        <f>'Historico MatriculaT Pregrado'!AB67</f>
        <v>5414</v>
      </c>
      <c r="AC52" s="367">
        <f>'Historico MatriculaT Pregrado'!AC67</f>
        <v>5757</v>
      </c>
      <c r="AD52" s="367">
        <f>'Historico MatriculaT Pregrado'!AD67</f>
        <v>6025</v>
      </c>
      <c r="AE52" s="367">
        <f>'Historico MatriculaT Pregrado'!AE67</f>
        <v>6380</v>
      </c>
      <c r="AF52" s="367">
        <f>'Historico MatriculaT Pregrado'!AF67</f>
        <v>6614</v>
      </c>
      <c r="AG52" s="367">
        <f>'Historico MatriculaT Pregrado'!AG67</f>
        <v>6871</v>
      </c>
      <c r="AH52" s="367">
        <f>'Historico MatriculaT Pregrado'!AH67</f>
        <v>6868</v>
      </c>
      <c r="AI52" s="367">
        <f>'Historico MatriculaT Pregrado'!AI67</f>
        <v>7126</v>
      </c>
      <c r="AJ52" s="367">
        <f>'Historico MatriculaT Pregrado'!AJ67</f>
        <v>7237</v>
      </c>
      <c r="AK52" s="367">
        <f>'Historico MatriculaT Pregrado'!AK67</f>
        <v>7418</v>
      </c>
      <c r="AL52" s="367">
        <f>'Historico MatriculaT Pregrado'!AL67</f>
        <v>7402</v>
      </c>
      <c r="AM52" s="367">
        <f>'Historico MatriculaT Pregrado'!AM67</f>
        <v>7504</v>
      </c>
      <c r="AN52" s="367">
        <f>'Historico MatriculaT Pregrado'!AN67</f>
        <v>7607</v>
      </c>
      <c r="AO52" s="367">
        <f>'Historico MatriculaT Pregrado'!AO67</f>
        <v>7850</v>
      </c>
      <c r="AP52" s="367">
        <f>'Historico MatriculaT Pregrado'!AP67</f>
        <v>7909</v>
      </c>
      <c r="AQ52" s="367">
        <f>'Historico MatriculaT Pregrado'!AQ67</f>
        <v>8118</v>
      </c>
      <c r="AR52" s="367">
        <f>'Historico MatriculaT Pregrado'!AR67</f>
        <v>8254</v>
      </c>
      <c r="AS52" s="367">
        <f>'Historico MatriculaT Pregrado'!AS67</f>
        <v>8385</v>
      </c>
      <c r="AT52" s="367">
        <f>'Historico MatriculaT Pregrado'!AT67</f>
        <v>8256</v>
      </c>
      <c r="AU52" s="367">
        <f>'Historico MatriculaT Pregrado'!AU67</f>
        <v>8289</v>
      </c>
      <c r="AV52" s="367">
        <f>'Historico MatriculaT Pregrado'!AV67</f>
        <v>8448</v>
      </c>
      <c r="AW52" s="367">
        <f>'Historico MatriculaT Pregrado'!AW67</f>
        <v>8804</v>
      </c>
      <c r="AX52" s="367">
        <f>'Historico MatriculaT Pregrado'!AX67</f>
        <v>9163</v>
      </c>
      <c r="AY52" s="367">
        <f>'Historico MatriculaT Pregrado'!AY67</f>
        <v>9244</v>
      </c>
      <c r="AZ52" s="367">
        <f>'Historico MatriculaT Pregrado'!AZ67</f>
        <v>9185</v>
      </c>
      <c r="BA52" s="367">
        <f>'Historico MatriculaT Pregrado'!BA67</f>
        <v>9104</v>
      </c>
      <c r="BB52" s="367">
        <f>'Historico MatriculaT Pregrado'!BB67</f>
        <v>9064</v>
      </c>
      <c r="BC52" s="367">
        <f>'Historico MatriculaT Pregrado'!BC67</f>
        <v>9417</v>
      </c>
      <c r="BD52" s="367">
        <f>'Historico MatriculaT Pregrado'!BD67</f>
        <v>9520</v>
      </c>
      <c r="BE52" s="367">
        <f>'Historico MatriculaT Pregrado'!BE67</f>
        <v>9307</v>
      </c>
      <c r="BF52" s="367">
        <f>'Historico MatriculaT Pregrado'!BF67</f>
        <v>9153</v>
      </c>
      <c r="BG52" s="367">
        <f>'Historico MatriculaT Pregrado'!BG67</f>
        <v>9156</v>
      </c>
      <c r="BH52" s="367">
        <f>'Historico MatriculaT Pregrado'!BH67</f>
        <v>9462</v>
      </c>
      <c r="BI52" s="367">
        <f>'Historico MatriculaT Pregrado'!BI67</f>
        <v>9759</v>
      </c>
      <c r="BJ52" s="367">
        <f>'Historico MatriculaT Pregrado'!BJ67</f>
        <v>9387</v>
      </c>
    </row>
    <row r="53" spans="2:62" s="7" customFormat="1" ht="18.75" customHeight="1" x14ac:dyDescent="0.25">
      <c r="B53" s="362" t="s">
        <v>830</v>
      </c>
      <c r="C53" s="281">
        <f>'Historico MatriculaT PregSede'!C61</f>
        <v>0</v>
      </c>
      <c r="D53" s="281">
        <f>'Historico MatriculaT PregSede'!D61</f>
        <v>0</v>
      </c>
      <c r="E53" s="281">
        <f>'Historico MatriculaT PregSede'!E61</f>
        <v>169</v>
      </c>
      <c r="F53" s="281">
        <f>'Historico MatriculaT PregSede'!F61</f>
        <v>167</v>
      </c>
      <c r="G53" s="281">
        <f>'Historico MatriculaT PregSede'!G61</f>
        <v>248</v>
      </c>
      <c r="H53" s="281">
        <f>'Historico MatriculaT PregSede'!H61</f>
        <v>565</v>
      </c>
      <c r="I53" s="281">
        <f>'Historico MatriculaT PregSede'!I61</f>
        <v>371</v>
      </c>
      <c r="J53" s="281">
        <f>'Historico MatriculaT PregSede'!J61</f>
        <v>0</v>
      </c>
      <c r="K53" s="281">
        <f>'Historico MatriculaT PregSede'!K61</f>
        <v>851</v>
      </c>
      <c r="L53" s="281">
        <f>'Historico MatriculaT PregSede'!L61</f>
        <v>933</v>
      </c>
      <c r="M53" s="281">
        <f>'Historico MatriculaT PregSede'!M61</f>
        <v>949</v>
      </c>
      <c r="N53" s="281">
        <f>'Historico MatriculaT PregSede'!N61</f>
        <v>846</v>
      </c>
      <c r="O53" s="281">
        <f>'Historico MatriculaT PregSede'!O61</f>
        <v>1021</v>
      </c>
      <c r="P53" s="281">
        <f>'Historico MatriculaT PregSede'!P61</f>
        <v>948</v>
      </c>
      <c r="Q53" s="281">
        <f>'Historico MatriculaT PregSede'!Q61</f>
        <v>880</v>
      </c>
      <c r="R53" s="281">
        <f>'Historico MatriculaT PregSede'!R61</f>
        <v>889</v>
      </c>
      <c r="S53" s="281">
        <f>'Historico MatriculaT PregSede'!S61</f>
        <v>661</v>
      </c>
      <c r="T53" s="281">
        <f>'Historico MatriculaT PregSede'!T61</f>
        <v>482</v>
      </c>
      <c r="U53" s="281">
        <f>'Historico MatriculaT PregSede'!U61</f>
        <v>482</v>
      </c>
      <c r="V53" s="281">
        <f>'Historico MatriculaT PregSede'!V61</f>
        <v>387</v>
      </c>
      <c r="W53" s="281">
        <f>'Historico MatriculaT PregSede'!W61</f>
        <v>338</v>
      </c>
      <c r="X53" s="281">
        <f>'Historico MatriculaT PregSede'!X61</f>
        <v>287</v>
      </c>
      <c r="Y53" s="281">
        <f>'Historico MatriculaT PregSede'!Y61</f>
        <v>277</v>
      </c>
      <c r="Z53" s="281">
        <f>'Historico MatriculaT PregSede'!Z61</f>
        <v>246</v>
      </c>
      <c r="AA53" s="281">
        <f>'Historico MatriculaT PregSede'!AA61</f>
        <v>163</v>
      </c>
      <c r="AB53" s="281">
        <f>'Historico MatriculaT PregSede'!AB61</f>
        <v>154</v>
      </c>
      <c r="AC53" s="281">
        <f>'Historico MatriculaT PregSede'!AC61</f>
        <v>108</v>
      </c>
      <c r="AD53" s="281">
        <f>'Historico MatriculaT PregSede'!AD61</f>
        <v>153</v>
      </c>
      <c r="AE53" s="281">
        <f>'Historico MatriculaT PregSede'!AE61</f>
        <v>219</v>
      </c>
      <c r="AF53" s="281">
        <f>'Historico MatriculaT PregSede'!AF61</f>
        <v>215</v>
      </c>
      <c r="AG53" s="281">
        <f>'Historico MatriculaT PregSede'!AG61</f>
        <v>278</v>
      </c>
      <c r="AH53" s="281">
        <f>'Historico MatriculaT PregSede'!AH61</f>
        <v>237</v>
      </c>
      <c r="AI53" s="281">
        <f>'Historico MatriculaT PregSede'!AI61</f>
        <v>211</v>
      </c>
      <c r="AJ53" s="281">
        <f>'Historico MatriculaT PregSede'!AJ61</f>
        <v>515</v>
      </c>
      <c r="AK53" s="281">
        <f>'Historico MatriculaT PregSede'!AK61</f>
        <v>806</v>
      </c>
      <c r="AL53" s="281">
        <f>'Historico MatriculaT PregSede'!AL61</f>
        <v>859</v>
      </c>
      <c r="AM53" s="281">
        <f>'Historico MatriculaT PregSede'!AM61</f>
        <v>1025</v>
      </c>
      <c r="AN53" s="281">
        <f>'Historico MatriculaT PregSede'!AN61</f>
        <v>1019</v>
      </c>
      <c r="AO53" s="281">
        <f>'Historico MatriculaT PregSede'!AO61</f>
        <v>1249</v>
      </c>
      <c r="AP53" s="281">
        <f>'Historico MatriculaT PregSede'!AP61</f>
        <v>1304</v>
      </c>
      <c r="AQ53" s="281">
        <f>'Historico MatriculaT PregSede'!AQ61</f>
        <v>1422</v>
      </c>
      <c r="AR53" s="281">
        <f>'Historico MatriculaT PregSede'!AR61</f>
        <v>1522</v>
      </c>
      <c r="AS53" s="281">
        <f>'Historico MatriculaT PregSede'!AS61</f>
        <v>1473</v>
      </c>
      <c r="AT53" s="281">
        <f>'Historico MatriculaT PregSede'!AT61</f>
        <v>1479</v>
      </c>
      <c r="AU53" s="281">
        <f>'Historico MatriculaT PregSede'!AU61</f>
        <v>1541</v>
      </c>
      <c r="AV53" s="281">
        <f>'Historico MatriculaT PregSede'!AV61</f>
        <v>1514</v>
      </c>
      <c r="AW53" s="1349">
        <f>'Historico MatriculaT PregSede'!AW61</f>
        <v>1811</v>
      </c>
      <c r="AX53" s="1349">
        <f>'Historico MatriculaT PregSede'!AX61</f>
        <v>1902</v>
      </c>
      <c r="AY53" s="1349">
        <f>'Historico MatriculaT PregSede'!AY61</f>
        <v>2106</v>
      </c>
      <c r="AZ53" s="1349">
        <f>'Historico MatriculaT PregSede'!AZ61</f>
        <v>2099</v>
      </c>
      <c r="BA53" s="1349">
        <f>'Historico MatriculaT PregSede'!BA61</f>
        <v>2353</v>
      </c>
      <c r="BB53" s="1349">
        <f>'Historico MatriculaT PregSede'!BB61</f>
        <v>2321</v>
      </c>
      <c r="BC53" s="1349">
        <f>'Historico MatriculaT PregSede'!BC61</f>
        <v>2540</v>
      </c>
      <c r="BD53" s="1349">
        <f>'Historico MatriculaT PregSede'!BD61</f>
        <v>2605</v>
      </c>
      <c r="BE53" s="1349">
        <f>'Historico MatriculaT PregSede'!BE61</f>
        <v>2712</v>
      </c>
      <c r="BF53" s="1349">
        <f>'Historico MatriculaT PregSede'!BF61</f>
        <v>2697</v>
      </c>
      <c r="BG53" s="1349">
        <f>'Historico MatriculaT PregSede'!BG61</f>
        <v>2913</v>
      </c>
      <c r="BH53" s="1349">
        <f>'Historico MatriculaT PregSede'!BH61</f>
        <v>3119</v>
      </c>
      <c r="BI53" s="1349">
        <f>'Historico MatriculaT PregSede'!BI61</f>
        <v>3415</v>
      </c>
      <c r="BJ53" s="1349">
        <f>'Historico MatriculaT PregSede'!BJ61</f>
        <v>3338</v>
      </c>
    </row>
    <row r="54" spans="2:62" s="7" customFormat="1" ht="18.75" customHeight="1" x14ac:dyDescent="0.25">
      <c r="B54" s="362" t="s">
        <v>1058</v>
      </c>
      <c r="C54" s="281">
        <f>C50</f>
        <v>1187</v>
      </c>
      <c r="D54" s="281">
        <f t="shared" ref="D54:BJ54" si="8">D50</f>
        <v>1142</v>
      </c>
      <c r="E54" s="281">
        <f t="shared" si="8"/>
        <v>888</v>
      </c>
      <c r="F54" s="281">
        <f t="shared" si="8"/>
        <v>860</v>
      </c>
      <c r="G54" s="281">
        <f t="shared" si="8"/>
        <v>567</v>
      </c>
      <c r="H54" s="281">
        <f t="shared" si="8"/>
        <v>525</v>
      </c>
      <c r="I54" s="281">
        <f t="shared" si="8"/>
        <v>552</v>
      </c>
      <c r="J54" s="281">
        <f t="shared" si="8"/>
        <v>541</v>
      </c>
      <c r="K54" s="281">
        <f t="shared" si="8"/>
        <v>304</v>
      </c>
      <c r="L54" s="281">
        <f t="shared" si="8"/>
        <v>347</v>
      </c>
      <c r="M54" s="281">
        <f t="shared" si="8"/>
        <v>455</v>
      </c>
      <c r="N54" s="281">
        <f t="shared" si="8"/>
        <v>400</v>
      </c>
      <c r="O54" s="281">
        <f t="shared" si="8"/>
        <v>278</v>
      </c>
      <c r="P54" s="281">
        <f t="shared" si="8"/>
        <v>279</v>
      </c>
      <c r="Q54" s="281">
        <f t="shared" si="8"/>
        <v>250</v>
      </c>
      <c r="R54" s="281">
        <f t="shared" si="8"/>
        <v>227</v>
      </c>
      <c r="S54" s="281">
        <f t="shared" si="8"/>
        <v>188</v>
      </c>
      <c r="T54" s="281">
        <f t="shared" si="8"/>
        <v>167</v>
      </c>
      <c r="U54" s="281">
        <f t="shared" si="8"/>
        <v>94</v>
      </c>
      <c r="V54" s="281">
        <f t="shared" si="8"/>
        <v>9</v>
      </c>
      <c r="W54" s="281">
        <f t="shared" si="8"/>
        <v>4</v>
      </c>
      <c r="X54" s="281">
        <f t="shared" si="8"/>
        <v>0</v>
      </c>
      <c r="Y54" s="281">
        <f t="shared" si="8"/>
        <v>2</v>
      </c>
      <c r="Z54" s="281">
        <f t="shared" si="8"/>
        <v>562</v>
      </c>
      <c r="AA54" s="281">
        <f t="shared" si="8"/>
        <v>633</v>
      </c>
      <c r="AB54" s="281">
        <f t="shared" si="8"/>
        <v>624</v>
      </c>
      <c r="AC54" s="281">
        <f t="shared" si="8"/>
        <v>520</v>
      </c>
      <c r="AD54" s="281">
        <f t="shared" si="8"/>
        <v>523</v>
      </c>
      <c r="AE54" s="281">
        <f t="shared" si="8"/>
        <v>479</v>
      </c>
      <c r="AF54" s="281">
        <f t="shared" si="8"/>
        <v>385</v>
      </c>
      <c r="AG54" s="281">
        <f t="shared" si="8"/>
        <v>275</v>
      </c>
      <c r="AH54" s="281">
        <f t="shared" si="8"/>
        <v>164</v>
      </c>
      <c r="AI54" s="281">
        <f t="shared" si="8"/>
        <v>158</v>
      </c>
      <c r="AJ54" s="281">
        <f t="shared" si="8"/>
        <v>104</v>
      </c>
      <c r="AK54" s="281">
        <f t="shared" si="8"/>
        <v>11</v>
      </c>
      <c r="AL54" s="281">
        <f t="shared" si="8"/>
        <v>6</v>
      </c>
      <c r="AM54" s="281">
        <f t="shared" si="8"/>
        <v>0</v>
      </c>
      <c r="AN54" s="281">
        <f t="shared" si="8"/>
        <v>0</v>
      </c>
      <c r="AO54" s="281">
        <f t="shared" si="8"/>
        <v>0</v>
      </c>
      <c r="AP54" s="281">
        <f t="shared" si="8"/>
        <v>0</v>
      </c>
      <c r="AQ54" s="281">
        <f t="shared" si="8"/>
        <v>0</v>
      </c>
      <c r="AR54" s="281">
        <f t="shared" si="8"/>
        <v>0</v>
      </c>
      <c r="AS54" s="281">
        <f t="shared" si="8"/>
        <v>0</v>
      </c>
      <c r="AT54" s="281">
        <f t="shared" si="8"/>
        <v>0</v>
      </c>
      <c r="AU54" s="281">
        <f t="shared" si="8"/>
        <v>0</v>
      </c>
      <c r="AV54" s="281">
        <f t="shared" si="8"/>
        <v>0</v>
      </c>
      <c r="AW54" s="1349">
        <f t="shared" si="8"/>
        <v>0</v>
      </c>
      <c r="AX54" s="1349">
        <f t="shared" si="8"/>
        <v>0</v>
      </c>
      <c r="AY54" s="1349">
        <f t="shared" si="8"/>
        <v>0</v>
      </c>
      <c r="AZ54" s="1349">
        <f t="shared" si="8"/>
        <v>0</v>
      </c>
      <c r="BA54" s="1349">
        <f t="shared" si="8"/>
        <v>0</v>
      </c>
      <c r="BB54" s="1349">
        <f t="shared" si="8"/>
        <v>0</v>
      </c>
      <c r="BC54" s="1349">
        <f t="shared" si="8"/>
        <v>0</v>
      </c>
      <c r="BD54" s="1349">
        <f t="shared" si="8"/>
        <v>0</v>
      </c>
      <c r="BE54" s="1349">
        <f t="shared" si="8"/>
        <v>0</v>
      </c>
      <c r="BF54" s="1349">
        <f t="shared" si="8"/>
        <v>0</v>
      </c>
      <c r="BG54" s="1349">
        <f t="shared" si="8"/>
        <v>0</v>
      </c>
      <c r="BH54" s="1349">
        <f t="shared" si="8"/>
        <v>0</v>
      </c>
      <c r="BI54" s="1349">
        <f t="shared" si="8"/>
        <v>0</v>
      </c>
      <c r="BJ54" s="1349">
        <f t="shared" si="8"/>
        <v>0</v>
      </c>
    </row>
    <row r="55" spans="2:62" s="7" customFormat="1" ht="18.75" customHeight="1" x14ac:dyDescent="0.25">
      <c r="B55" s="164" t="s">
        <v>1059</v>
      </c>
      <c r="C55" s="172">
        <f>SUM(C52:C54)</f>
        <v>3071</v>
      </c>
      <c r="D55" s="172">
        <f t="shared" ref="D55:BJ55" si="9">SUM(D52:D54)</f>
        <v>3043</v>
      </c>
      <c r="E55" s="172">
        <f t="shared" si="9"/>
        <v>3044</v>
      </c>
      <c r="F55" s="172">
        <f t="shared" si="9"/>
        <v>3024</v>
      </c>
      <c r="G55" s="172">
        <f t="shared" si="9"/>
        <v>2829</v>
      </c>
      <c r="H55" s="172">
        <f t="shared" si="9"/>
        <v>3148</v>
      </c>
      <c r="I55" s="172">
        <f t="shared" si="9"/>
        <v>3295</v>
      </c>
      <c r="J55" s="172">
        <f t="shared" si="9"/>
        <v>3143</v>
      </c>
      <c r="K55" s="172">
        <f t="shared" si="9"/>
        <v>3955</v>
      </c>
      <c r="L55" s="172">
        <f t="shared" si="9"/>
        <v>4181</v>
      </c>
      <c r="M55" s="172">
        <f t="shared" si="9"/>
        <v>4860</v>
      </c>
      <c r="N55" s="172">
        <f t="shared" si="9"/>
        <v>4612</v>
      </c>
      <c r="O55" s="172">
        <f t="shared" si="9"/>
        <v>5151</v>
      </c>
      <c r="P55" s="172">
        <f t="shared" si="9"/>
        <v>4961</v>
      </c>
      <c r="Q55" s="172">
        <f t="shared" si="9"/>
        <v>5053</v>
      </c>
      <c r="R55" s="172">
        <f t="shared" si="9"/>
        <v>5065</v>
      </c>
      <c r="S55" s="172">
        <f t="shared" si="9"/>
        <v>5221</v>
      </c>
      <c r="T55" s="172">
        <f t="shared" si="9"/>
        <v>4593</v>
      </c>
      <c r="U55" s="172">
        <f t="shared" si="9"/>
        <v>4915</v>
      </c>
      <c r="V55" s="172">
        <f t="shared" si="9"/>
        <v>4539</v>
      </c>
      <c r="W55" s="172">
        <f t="shared" si="9"/>
        <v>5043</v>
      </c>
      <c r="X55" s="172">
        <f t="shared" si="9"/>
        <v>4924</v>
      </c>
      <c r="Y55" s="172">
        <f t="shared" si="9"/>
        <v>5146</v>
      </c>
      <c r="Z55" s="172">
        <f t="shared" si="9"/>
        <v>5700</v>
      </c>
      <c r="AA55" s="172">
        <f t="shared" si="9"/>
        <v>6035</v>
      </c>
      <c r="AB55" s="172">
        <f t="shared" si="9"/>
        <v>6192</v>
      </c>
      <c r="AC55" s="172">
        <f t="shared" si="9"/>
        <v>6385</v>
      </c>
      <c r="AD55" s="172">
        <f t="shared" si="9"/>
        <v>6701</v>
      </c>
      <c r="AE55" s="172">
        <f t="shared" si="9"/>
        <v>7078</v>
      </c>
      <c r="AF55" s="172">
        <f t="shared" si="9"/>
        <v>7214</v>
      </c>
      <c r="AG55" s="172">
        <f t="shared" si="9"/>
        <v>7424</v>
      </c>
      <c r="AH55" s="172">
        <f t="shared" si="9"/>
        <v>7269</v>
      </c>
      <c r="AI55" s="172">
        <f t="shared" si="9"/>
        <v>7495</v>
      </c>
      <c r="AJ55" s="172">
        <f t="shared" si="9"/>
        <v>7856</v>
      </c>
      <c r="AK55" s="172">
        <f t="shared" si="9"/>
        <v>8235</v>
      </c>
      <c r="AL55" s="172">
        <f t="shared" si="9"/>
        <v>8267</v>
      </c>
      <c r="AM55" s="172">
        <f t="shared" si="9"/>
        <v>8529</v>
      </c>
      <c r="AN55" s="172">
        <f t="shared" si="9"/>
        <v>8626</v>
      </c>
      <c r="AO55" s="172">
        <f t="shared" si="9"/>
        <v>9099</v>
      </c>
      <c r="AP55" s="172">
        <f t="shared" si="9"/>
        <v>9213</v>
      </c>
      <c r="AQ55" s="172">
        <f t="shared" si="9"/>
        <v>9540</v>
      </c>
      <c r="AR55" s="172">
        <f t="shared" si="9"/>
        <v>9776</v>
      </c>
      <c r="AS55" s="172">
        <f t="shared" si="9"/>
        <v>9858</v>
      </c>
      <c r="AT55" s="172">
        <f t="shared" si="9"/>
        <v>9735</v>
      </c>
      <c r="AU55" s="172">
        <f t="shared" si="9"/>
        <v>9830</v>
      </c>
      <c r="AV55" s="172">
        <f t="shared" si="9"/>
        <v>9962</v>
      </c>
      <c r="AW55" s="172">
        <f t="shared" si="9"/>
        <v>10615</v>
      </c>
      <c r="AX55" s="172">
        <f t="shared" si="9"/>
        <v>11065</v>
      </c>
      <c r="AY55" s="172">
        <f t="shared" si="9"/>
        <v>11350</v>
      </c>
      <c r="AZ55" s="172">
        <f t="shared" si="9"/>
        <v>11284</v>
      </c>
      <c r="BA55" s="172">
        <f t="shared" si="9"/>
        <v>11457</v>
      </c>
      <c r="BB55" s="172">
        <f t="shared" si="9"/>
        <v>11385</v>
      </c>
      <c r="BC55" s="172">
        <f t="shared" si="9"/>
        <v>11957</v>
      </c>
      <c r="BD55" s="172">
        <f t="shared" si="9"/>
        <v>12125</v>
      </c>
      <c r="BE55" s="172">
        <f t="shared" si="9"/>
        <v>12019</v>
      </c>
      <c r="BF55" s="172">
        <f t="shared" si="9"/>
        <v>11850</v>
      </c>
      <c r="BG55" s="172">
        <f t="shared" si="9"/>
        <v>12069</v>
      </c>
      <c r="BH55" s="172">
        <f t="shared" si="9"/>
        <v>12581</v>
      </c>
      <c r="BI55" s="172">
        <f t="shared" si="9"/>
        <v>13174</v>
      </c>
      <c r="BJ55" s="172">
        <f t="shared" si="9"/>
        <v>12725</v>
      </c>
    </row>
    <row r="56" spans="2:62" s="7" customFormat="1" ht="18.75" hidden="1" customHeight="1" x14ac:dyDescent="0.25">
      <c r="B56" s="547" t="s">
        <v>1064</v>
      </c>
      <c r="C56" s="2310">
        <f>SUM(C55:D55)</f>
        <v>6114</v>
      </c>
      <c r="D56" s="2311"/>
      <c r="E56" s="2310">
        <f>SUM(E55:F55)</f>
        <v>6068</v>
      </c>
      <c r="F56" s="2311"/>
      <c r="G56" s="2310">
        <f>SUM(G55:H55)</f>
        <v>5977</v>
      </c>
      <c r="H56" s="2311"/>
      <c r="I56" s="2310">
        <f>SUM(I55:J55)</f>
        <v>6438</v>
      </c>
      <c r="J56" s="2311"/>
      <c r="K56" s="2310">
        <f>SUM(K55:L55)</f>
        <v>8136</v>
      </c>
      <c r="L56" s="2311"/>
      <c r="M56" s="2310">
        <f>SUM(M55:N55)</f>
        <v>9472</v>
      </c>
      <c r="N56" s="2311"/>
      <c r="O56" s="2310">
        <f>SUM(O55:P55)</f>
        <v>10112</v>
      </c>
      <c r="P56" s="2311"/>
      <c r="Q56" s="2310">
        <f>SUM(Q55:R55)</f>
        <v>10118</v>
      </c>
      <c r="R56" s="2311"/>
      <c r="S56" s="2310">
        <f>SUM(S55:T55)</f>
        <v>9814</v>
      </c>
      <c r="T56" s="2311"/>
      <c r="U56" s="2310">
        <f>SUM(U55:V55)</f>
        <v>9454</v>
      </c>
      <c r="V56" s="2311"/>
      <c r="W56" s="2310">
        <f>SUM(W55:X55)</f>
        <v>9967</v>
      </c>
      <c r="X56" s="2311"/>
      <c r="Y56" s="2310">
        <f>SUM(Y55:Z55)</f>
        <v>10846</v>
      </c>
      <c r="Z56" s="2311"/>
      <c r="AA56" s="2310">
        <f>SUM(AA55:AB55)</f>
        <v>12227</v>
      </c>
      <c r="AB56" s="2311"/>
      <c r="AC56" s="2310">
        <f>SUM(AC55:AD55)</f>
        <v>13086</v>
      </c>
      <c r="AD56" s="2311"/>
      <c r="AE56" s="2310">
        <f>SUM(AE55:AF55)</f>
        <v>14292</v>
      </c>
      <c r="AF56" s="2311"/>
      <c r="AG56" s="2310">
        <f>SUM(AG55:AH55)</f>
        <v>14693</v>
      </c>
      <c r="AH56" s="2311"/>
      <c r="AI56" s="2310">
        <f>SUM(AI55:AJ55)</f>
        <v>15351</v>
      </c>
      <c r="AJ56" s="2311"/>
      <c r="AK56" s="2310">
        <f>SUM(AK55:AL55)</f>
        <v>16502</v>
      </c>
      <c r="AL56" s="2311"/>
      <c r="AM56" s="2310">
        <f>SUM(AM55:AN55)</f>
        <v>17155</v>
      </c>
      <c r="AN56" s="2311"/>
      <c r="AO56" s="2310">
        <f>SUM(AO55:AP55)</f>
        <v>18312</v>
      </c>
      <c r="AP56" s="2311"/>
      <c r="AQ56" s="2310">
        <f>SUM(AQ55:AR55)</f>
        <v>19316</v>
      </c>
      <c r="AR56" s="2311"/>
      <c r="AS56" s="2310">
        <f>SUM(AS55:AT55)</f>
        <v>19593</v>
      </c>
      <c r="AT56" s="2311"/>
      <c r="AU56" s="2310">
        <f>SUM(AU55:AV55)</f>
        <v>19792</v>
      </c>
      <c r="AV56" s="2311"/>
      <c r="AW56" s="548"/>
      <c r="AX56" s="548"/>
      <c r="AY56" s="548"/>
      <c r="AZ56" s="548"/>
      <c r="BA56" s="548"/>
      <c r="BB56" s="548"/>
      <c r="BC56" s="2310">
        <f>SUM(BC55:BD55)</f>
        <v>24082</v>
      </c>
      <c r="BD56" s="2311"/>
      <c r="BE56" s="1139">
        <f>SUM(BE55:BF55)</f>
        <v>23869</v>
      </c>
      <c r="BF56" s="1140"/>
      <c r="BG56" s="2310">
        <f>SUM(BG55:BH55)</f>
        <v>24650</v>
      </c>
      <c r="BH56" s="2311"/>
      <c r="BI56" s="2310">
        <f>SUM(BI55:BJ55)</f>
        <v>25899</v>
      </c>
      <c r="BJ56" s="2311"/>
    </row>
    <row r="57" spans="2:62" s="7" customFormat="1" ht="16.5" hidden="1" customHeight="1" x14ac:dyDescent="0.25">
      <c r="B57" s="547" t="s">
        <v>1065</v>
      </c>
      <c r="C57" s="2310">
        <f>E56-C56</f>
        <v>-46</v>
      </c>
      <c r="D57" s="2311"/>
      <c r="E57" s="2310">
        <f>G56-E56</f>
        <v>-91</v>
      </c>
      <c r="F57" s="2311"/>
      <c r="G57" s="2310">
        <f>I56-G56</f>
        <v>461</v>
      </c>
      <c r="H57" s="2311"/>
      <c r="I57" s="2310">
        <f>K56-I56</f>
        <v>1698</v>
      </c>
      <c r="J57" s="2311"/>
      <c r="K57" s="2310">
        <f>M56-K56</f>
        <v>1336</v>
      </c>
      <c r="L57" s="2311"/>
      <c r="M57" s="2310">
        <f>O56-M56</f>
        <v>640</v>
      </c>
      <c r="N57" s="2311"/>
      <c r="O57" s="2310">
        <f>Q56-O56</f>
        <v>6</v>
      </c>
      <c r="P57" s="2311"/>
      <c r="Q57" s="2310">
        <f>S56-Q56</f>
        <v>-304</v>
      </c>
      <c r="R57" s="2311"/>
      <c r="S57" s="2310">
        <f>U56-S56</f>
        <v>-360</v>
      </c>
      <c r="T57" s="2311"/>
      <c r="U57" s="2310">
        <f>W56-U56</f>
        <v>513</v>
      </c>
      <c r="V57" s="2311"/>
      <c r="W57" s="2310">
        <f>Y56-W56</f>
        <v>879</v>
      </c>
      <c r="X57" s="2311"/>
      <c r="Y57" s="2310">
        <f>AA56-Y56</f>
        <v>1381</v>
      </c>
      <c r="Z57" s="2311"/>
      <c r="AA57" s="2310">
        <f>AC56-AA56</f>
        <v>859</v>
      </c>
      <c r="AB57" s="2311"/>
      <c r="AC57" s="2310">
        <f>AE56-AC56</f>
        <v>1206</v>
      </c>
      <c r="AD57" s="2311"/>
      <c r="AE57" s="2310">
        <f>AG56-AE56</f>
        <v>401</v>
      </c>
      <c r="AF57" s="2311"/>
      <c r="AG57" s="2310">
        <f>AI56-AG56</f>
        <v>658</v>
      </c>
      <c r="AH57" s="2311"/>
      <c r="AI57" s="2310">
        <f>AK56-AI56</f>
        <v>1151</v>
      </c>
      <c r="AJ57" s="2311"/>
      <c r="AK57" s="2310">
        <f>AM56-AK56</f>
        <v>653</v>
      </c>
      <c r="AL57" s="2311"/>
      <c r="AM57" s="2310">
        <f>AO56-AM56</f>
        <v>1157</v>
      </c>
      <c r="AN57" s="2311"/>
      <c r="AO57" s="2310">
        <f>AQ56-AO56</f>
        <v>1004</v>
      </c>
      <c r="AP57" s="2311"/>
      <c r="AQ57" s="2310">
        <f>AS56-AQ56</f>
        <v>277</v>
      </c>
      <c r="AR57" s="2311"/>
      <c r="AS57" s="2310">
        <f>AU56-AS56</f>
        <v>199</v>
      </c>
      <c r="AT57" s="2311"/>
      <c r="AU57" s="2310">
        <f>BC56-AU56</f>
        <v>4290</v>
      </c>
      <c r="AV57" s="2311"/>
      <c r="AW57" s="548"/>
      <c r="AX57" s="548"/>
      <c r="AY57" s="548"/>
      <c r="AZ57" s="548"/>
      <c r="BA57" s="548"/>
      <c r="BB57" s="548"/>
      <c r="BC57" s="2310">
        <f>BI56-BC56</f>
        <v>1817</v>
      </c>
      <c r="BD57" s="2311"/>
      <c r="BE57" s="1139"/>
      <c r="BF57" s="1140"/>
      <c r="BG57" s="2310"/>
      <c r="BH57" s="2311"/>
      <c r="BI57" s="2310"/>
      <c r="BJ57" s="2311"/>
    </row>
    <row r="58" spans="2:62" s="7" customFormat="1" ht="10.5" hidden="1" customHeight="1" x14ac:dyDescent="0.25">
      <c r="B58" s="547" t="s">
        <v>1066</v>
      </c>
      <c r="C58" s="2308">
        <f>C57/E56</f>
        <v>-7.5807514831905077E-3</v>
      </c>
      <c r="D58" s="2309"/>
      <c r="E58" s="2308">
        <f>E57/G56</f>
        <v>-1.5225029278902459E-2</v>
      </c>
      <c r="F58" s="2309"/>
      <c r="G58" s="2308">
        <f>G57/I56</f>
        <v>7.1606088847468163E-2</v>
      </c>
      <c r="H58" s="2309"/>
      <c r="I58" s="2308">
        <f>I57/K56</f>
        <v>0.20870206489675516</v>
      </c>
      <c r="J58" s="2309"/>
      <c r="K58" s="2308">
        <f>K57/M56</f>
        <v>0.14104729729729729</v>
      </c>
      <c r="L58" s="2309"/>
      <c r="M58" s="2308">
        <f>M57/O56</f>
        <v>6.3291139240506333E-2</v>
      </c>
      <c r="N58" s="2309"/>
      <c r="O58" s="2308">
        <f>O57/Q56</f>
        <v>5.9300256967780192E-4</v>
      </c>
      <c r="P58" s="2309"/>
      <c r="Q58" s="2308">
        <f>Q57/S56</f>
        <v>-3.0976156511106582E-2</v>
      </c>
      <c r="R58" s="2309"/>
      <c r="S58" s="2308">
        <f>S57/U56</f>
        <v>-3.8079119949227837E-2</v>
      </c>
      <c r="T58" s="2309"/>
      <c r="U58" s="2308">
        <f>U57/W56</f>
        <v>5.1469850506672014E-2</v>
      </c>
      <c r="V58" s="2309"/>
      <c r="W58" s="2308">
        <f>W57/Y56</f>
        <v>8.1043702747556706E-2</v>
      </c>
      <c r="X58" s="2309"/>
      <c r="Y58" s="2308">
        <f>Y57/AA56</f>
        <v>0.11294675717674001</v>
      </c>
      <c r="Z58" s="2309"/>
      <c r="AA58" s="2308">
        <f>AA57/AC56</f>
        <v>6.5642671557389579E-2</v>
      </c>
      <c r="AB58" s="2309"/>
      <c r="AC58" s="2308">
        <f>AC57/AE56</f>
        <v>8.4382871536523935E-2</v>
      </c>
      <c r="AD58" s="2309"/>
      <c r="AE58" s="2308">
        <f>AE57/AG56</f>
        <v>2.7291907711154972E-2</v>
      </c>
      <c r="AF58" s="2309"/>
      <c r="AG58" s="2308">
        <f>AG57/AI56</f>
        <v>4.2863657090743273E-2</v>
      </c>
      <c r="AH58" s="2309"/>
      <c r="AI58" s="2308">
        <f>AI57/AK56</f>
        <v>6.9749121318628052E-2</v>
      </c>
      <c r="AJ58" s="2309"/>
      <c r="AK58" s="2308">
        <f>AK57/AM56</f>
        <v>3.8064704167881082E-2</v>
      </c>
      <c r="AL58" s="2309"/>
      <c r="AM58" s="2308">
        <f>AM57/AO56</f>
        <v>6.3182612494539103E-2</v>
      </c>
      <c r="AN58" s="2309"/>
      <c r="AO58" s="2308">
        <f>AO57/AQ56</f>
        <v>5.1977635121143097E-2</v>
      </c>
      <c r="AP58" s="2309"/>
      <c r="AQ58" s="2308">
        <f>AQ57/AS56</f>
        <v>1.4137702240596132E-2</v>
      </c>
      <c r="AR58" s="2309"/>
      <c r="AS58" s="2308">
        <f>AS57/AU56</f>
        <v>1.0054567502021019E-2</v>
      </c>
      <c r="AT58" s="2309"/>
      <c r="AU58" s="2308">
        <f>AU57/BC56</f>
        <v>0.17814135038618056</v>
      </c>
      <c r="AV58" s="2309"/>
      <c r="AW58" s="549"/>
      <c r="AX58" s="549"/>
      <c r="AY58" s="549"/>
      <c r="AZ58" s="549"/>
      <c r="BA58" s="549"/>
      <c r="BB58" s="549"/>
      <c r="BC58" s="2308">
        <f>BC57/BI56</f>
        <v>7.01571489246689E-2</v>
      </c>
      <c r="BD58" s="2309"/>
      <c r="BE58" s="1141"/>
      <c r="BF58" s="1142"/>
      <c r="BG58" s="2308"/>
      <c r="BH58" s="2309"/>
      <c r="BI58" s="2308"/>
      <c r="BJ58" s="2309"/>
    </row>
    <row r="59" spans="2:62" s="7" customFormat="1" ht="18.75" customHeight="1" x14ac:dyDescent="0.25">
      <c r="B59" s="362" t="s">
        <v>1063</v>
      </c>
      <c r="C59" s="281">
        <f>'Historico MatriculaT Postgrado'!C96</f>
        <v>12</v>
      </c>
      <c r="D59" s="281">
        <f>'Historico MatriculaT Postgrado'!D96</f>
        <v>4</v>
      </c>
      <c r="E59" s="281">
        <f>'Historico MatriculaT Postgrado'!E96</f>
        <v>24</v>
      </c>
      <c r="F59" s="281">
        <f>'Historico MatriculaT Postgrado'!F96</f>
        <v>22</v>
      </c>
      <c r="G59" s="281">
        <f>'Historico MatriculaT Postgrado'!G96</f>
        <v>38</v>
      </c>
      <c r="H59" s="281">
        <f>'Historico MatriculaT Postgrado'!H96</f>
        <v>23</v>
      </c>
      <c r="I59" s="281">
        <f>'Historico MatriculaT Postgrado'!I96</f>
        <v>207</v>
      </c>
      <c r="J59" s="281">
        <f>'Historico MatriculaT Postgrado'!J96</f>
        <v>175</v>
      </c>
      <c r="K59" s="281">
        <f>'Historico MatriculaT Postgrado'!K96</f>
        <v>494</v>
      </c>
      <c r="L59" s="281">
        <f>'Historico MatriculaT Postgrado'!L96</f>
        <v>532</v>
      </c>
      <c r="M59" s="281">
        <f>'Historico MatriculaT Postgrado'!M96</f>
        <v>560</v>
      </c>
      <c r="N59" s="281">
        <f>'Historico MatriculaT Postgrado'!N96</f>
        <v>496</v>
      </c>
      <c r="O59" s="281">
        <f>'Historico MatriculaT Postgrado'!O96</f>
        <v>533</v>
      </c>
      <c r="P59" s="281">
        <f>'Historico MatriculaT Postgrado'!P96</f>
        <v>387</v>
      </c>
      <c r="Q59" s="281">
        <f>'Historico MatriculaT Postgrado'!Q96</f>
        <v>340</v>
      </c>
      <c r="R59" s="281">
        <f>'Historico MatriculaT Postgrado'!R96</f>
        <v>311</v>
      </c>
      <c r="S59" s="281">
        <f>'Historico MatriculaT Postgrado'!S96</f>
        <v>266</v>
      </c>
      <c r="T59" s="281">
        <f>'Historico MatriculaT Postgrado'!T96</f>
        <v>174</v>
      </c>
      <c r="U59" s="281">
        <f>'Historico MatriculaT Postgrado'!U96</f>
        <v>129</v>
      </c>
      <c r="V59" s="281">
        <f>'Historico MatriculaT Postgrado'!V96</f>
        <v>110</v>
      </c>
      <c r="W59" s="281">
        <f>'Historico MatriculaT Postgrado'!W96</f>
        <v>82</v>
      </c>
      <c r="X59" s="281">
        <f>'Historico MatriculaT Postgrado'!X96</f>
        <v>100</v>
      </c>
      <c r="Y59" s="281">
        <f>'Historico MatriculaT Postgrado'!Y96</f>
        <v>126</v>
      </c>
      <c r="Z59" s="281">
        <f>'Historico MatriculaT Postgrado'!Z96</f>
        <v>123</v>
      </c>
      <c r="AA59" s="281">
        <f>'Historico MatriculaT Postgrado'!AA96</f>
        <v>142</v>
      </c>
      <c r="AB59" s="281">
        <f>'Historico MatriculaT Postgrado'!AB96</f>
        <v>217</v>
      </c>
      <c r="AC59" s="281">
        <f>'Historico MatriculaT Postgrado'!AC96</f>
        <v>237</v>
      </c>
      <c r="AD59" s="281">
        <f>'Historico MatriculaT Postgrado'!AD96</f>
        <v>325</v>
      </c>
      <c r="AE59" s="281">
        <f>'Historico MatriculaT Postgrado'!AE96</f>
        <v>337</v>
      </c>
      <c r="AF59" s="281">
        <f>'Historico MatriculaT Postgrado'!AF96</f>
        <v>462</v>
      </c>
      <c r="AG59" s="281">
        <f>'Historico MatriculaT Postgrado'!AG96</f>
        <v>340</v>
      </c>
      <c r="AH59" s="281">
        <f>'Historico MatriculaT Postgrado'!AH96</f>
        <v>329</v>
      </c>
      <c r="AI59" s="281">
        <f>'Historico MatriculaT Postgrado'!AI96</f>
        <v>351</v>
      </c>
      <c r="AJ59" s="281">
        <f>'Historico MatriculaT Postgrado'!AJ96</f>
        <v>539</v>
      </c>
      <c r="AK59" s="281">
        <f>'Historico MatriculaT Postgrado'!AK96</f>
        <v>590</v>
      </c>
      <c r="AL59" s="281">
        <f>'Historico MatriculaT Postgrado'!AL96</f>
        <v>615</v>
      </c>
      <c r="AM59" s="281">
        <f>'Historico MatriculaT Postgrado'!AM96</f>
        <v>665</v>
      </c>
      <c r="AN59" s="281">
        <f>'Historico MatriculaT Postgrado'!AN96</f>
        <v>634</v>
      </c>
      <c r="AO59" s="281">
        <f>'Historico MatriculaT Postgrado'!AO96</f>
        <v>511</v>
      </c>
      <c r="AP59" s="281">
        <f>'Historico MatriculaT Postgrado'!AP96</f>
        <v>391</v>
      </c>
      <c r="AQ59" s="281">
        <f>'Historico MatriculaT Postgrado'!AQ96</f>
        <v>415</v>
      </c>
      <c r="AR59" s="281">
        <f>'Historico MatriculaT Postgrado'!AR96</f>
        <v>369</v>
      </c>
      <c r="AS59" s="281">
        <f>'Historico MatriculaT Postgrado'!AS96</f>
        <v>409</v>
      </c>
      <c r="AT59" s="281">
        <f>'Historico MatriculaT Postgrado'!AT96</f>
        <v>433</v>
      </c>
      <c r="AU59" s="281">
        <f>'Historico MatriculaT Postgrado'!AU96</f>
        <v>548</v>
      </c>
      <c r="AV59" s="281">
        <f>'Historico MatriculaT Postgrado'!AV96</f>
        <v>433</v>
      </c>
      <c r="AW59" s="1349">
        <f>'Historico MatriculaT Postgrado'!AW96</f>
        <v>638</v>
      </c>
      <c r="AX59" s="1349">
        <f>'Historico MatriculaT Postgrado'!AX96</f>
        <v>704</v>
      </c>
      <c r="AY59" s="1349">
        <f>'Historico MatriculaT Postgrado'!AY96</f>
        <v>821</v>
      </c>
      <c r="AZ59" s="1349">
        <f>'Historico MatriculaT Postgrado'!AZ96</f>
        <v>784</v>
      </c>
      <c r="BA59" s="1349">
        <f>'Historico MatriculaT Postgrado'!BA96</f>
        <v>855</v>
      </c>
      <c r="BB59" s="1349">
        <f>'Historico MatriculaT Postgrado'!BB96</f>
        <v>793</v>
      </c>
      <c r="BC59" s="1349">
        <f>'Historico MatriculaT Postgrado'!BC96</f>
        <v>1095</v>
      </c>
      <c r="BD59" s="1349">
        <f>'Historico MatriculaT Postgrado'!BD96</f>
        <v>1037</v>
      </c>
      <c r="BE59" s="1349">
        <f>'Historico MatriculaT Postgrado'!BE96</f>
        <v>1039</v>
      </c>
      <c r="BF59" s="1349">
        <f>'Historico MatriculaT Postgrado'!BF96</f>
        <v>975</v>
      </c>
      <c r="BG59" s="1349">
        <f>'Historico MatriculaT Postgrado'!BG96</f>
        <v>990</v>
      </c>
      <c r="BH59" s="1349">
        <f>'Historico MatriculaT Postgrado'!BH96</f>
        <v>1030</v>
      </c>
      <c r="BI59" s="1349">
        <f>'Historico MatriculaT Postgrado'!BI96</f>
        <v>1183</v>
      </c>
      <c r="BJ59" s="1349">
        <f>'Historico MatriculaT Postgrado'!BJ96</f>
        <v>1084</v>
      </c>
    </row>
    <row r="60" spans="2:62" s="7" customFormat="1" ht="18.75" customHeight="1" x14ac:dyDescent="0.25">
      <c r="B60" s="362" t="s">
        <v>1060</v>
      </c>
      <c r="C60" s="281">
        <f>'Historico MatriculaT PostConve'!C40</f>
        <v>38</v>
      </c>
      <c r="D60" s="281">
        <f>'Historico MatriculaT PostConve'!D40</f>
        <v>38</v>
      </c>
      <c r="E60" s="281">
        <f>'Historico MatriculaT PostConve'!E40</f>
        <v>38</v>
      </c>
      <c r="F60" s="281">
        <f>'Historico MatriculaT PostConve'!F40</f>
        <v>38</v>
      </c>
      <c r="G60" s="281">
        <f>'Historico MatriculaT PostConve'!G40</f>
        <v>55</v>
      </c>
      <c r="H60" s="281">
        <f>'Historico MatriculaT PostConve'!H40</f>
        <v>57</v>
      </c>
      <c r="I60" s="281">
        <f>'Historico MatriculaT PostConve'!I40</f>
        <v>242</v>
      </c>
      <c r="J60" s="281">
        <f>'Historico MatriculaT PostConve'!J40</f>
        <v>185</v>
      </c>
      <c r="K60" s="281">
        <f>'Historico MatriculaT PostConve'!K40</f>
        <v>375</v>
      </c>
      <c r="L60" s="281">
        <f>'Historico MatriculaT PostConve'!L40</f>
        <v>358</v>
      </c>
      <c r="M60" s="281">
        <f>'Historico MatriculaT PostConve'!M40</f>
        <v>77</v>
      </c>
      <c r="N60" s="281">
        <f>'Historico MatriculaT PostConve'!N40</f>
        <v>77</v>
      </c>
      <c r="O60" s="281">
        <f>'Historico MatriculaT PostConve'!O40</f>
        <v>242</v>
      </c>
      <c r="P60" s="281">
        <f>'Historico MatriculaT PostConve'!P40</f>
        <v>230</v>
      </c>
      <c r="Q60" s="281">
        <f>'Historico MatriculaT PostConve'!Q40</f>
        <v>165</v>
      </c>
      <c r="R60" s="281">
        <f>'Historico MatriculaT PostConve'!R40</f>
        <v>134</v>
      </c>
      <c r="S60" s="281">
        <f>'Historico MatriculaT PostConve'!S40</f>
        <v>0</v>
      </c>
      <c r="T60" s="281">
        <f>'Historico MatriculaT PostConve'!T40</f>
        <v>12</v>
      </c>
      <c r="U60" s="281">
        <f>'Historico MatriculaT PostConve'!U40</f>
        <v>11</v>
      </c>
      <c r="V60" s="281">
        <f>'Historico MatriculaT PostConve'!V40</f>
        <v>62</v>
      </c>
      <c r="W60" s="281">
        <f>'Historico MatriculaT PostConve'!W40</f>
        <v>21</v>
      </c>
      <c r="X60" s="281">
        <f>'Historico MatriculaT PostConve'!X40</f>
        <v>54</v>
      </c>
      <c r="Y60" s="281">
        <f>'Historico MatriculaT PostConve'!Y40</f>
        <v>49</v>
      </c>
      <c r="Z60" s="281">
        <f>'Historico MatriculaT PostConve'!Z40</f>
        <v>15</v>
      </c>
      <c r="AA60" s="281">
        <f>'Historico MatriculaT PostConve'!AA40</f>
        <v>49</v>
      </c>
      <c r="AB60" s="281">
        <f>'Historico MatriculaT PostConve'!AB40</f>
        <v>56</v>
      </c>
      <c r="AC60" s="281">
        <f>'Historico MatriculaT PostConve'!AC40</f>
        <v>47</v>
      </c>
      <c r="AD60" s="281">
        <f>'Historico MatriculaT PostConve'!AD40</f>
        <v>75</v>
      </c>
      <c r="AE60" s="281">
        <f>'Historico MatriculaT PostConve'!AE40</f>
        <v>23</v>
      </c>
      <c r="AF60" s="281">
        <f>'Historico MatriculaT PostConve'!AF40</f>
        <v>142</v>
      </c>
      <c r="AG60" s="281">
        <f>'Historico MatriculaT PostConve'!AG40</f>
        <v>170</v>
      </c>
      <c r="AH60" s="281">
        <f>'Historico MatriculaT PostConve'!AH40</f>
        <v>187</v>
      </c>
      <c r="AI60" s="281">
        <f>'Historico MatriculaT PostConve'!AI40</f>
        <v>267</v>
      </c>
      <c r="AJ60" s="281">
        <f>'Historico MatriculaT PostConve'!AJ40</f>
        <v>259</v>
      </c>
      <c r="AK60" s="281">
        <f>'Historico MatriculaT PostConve'!AK40</f>
        <v>189</v>
      </c>
      <c r="AL60" s="281">
        <f>'Historico MatriculaT PostConve'!AL40</f>
        <v>143</v>
      </c>
      <c r="AM60" s="281">
        <f>'Historico MatriculaT PostConve'!AM40</f>
        <v>0</v>
      </c>
      <c r="AN60" s="281">
        <f>'Historico MatriculaT PostConve'!AN40</f>
        <v>0</v>
      </c>
      <c r="AO60" s="281">
        <f>'Historico MatriculaT PostConve'!AO40</f>
        <v>0</v>
      </c>
      <c r="AP60" s="281">
        <f>'Historico MatriculaT PostConve'!AP40</f>
        <v>0</v>
      </c>
      <c r="AQ60" s="281">
        <f>'Historico MatriculaT PostConve'!BA40</f>
        <v>0</v>
      </c>
      <c r="AR60" s="281">
        <f>'Historico MatriculaT PostConve'!BB40</f>
        <v>0</v>
      </c>
      <c r="AS60" s="281">
        <f>'Historico MatriculaT PostConve'!BC40</f>
        <v>0</v>
      </c>
      <c r="AT60" s="281">
        <f>'Historico MatriculaT PostConve'!BD40</f>
        <v>0</v>
      </c>
      <c r="AU60" s="281">
        <f>'Historico MatriculaT PostConve'!BE40</f>
        <v>0</v>
      </c>
      <c r="AV60" s="281">
        <f>'Historico MatriculaT PostConve'!BF40</f>
        <v>0</v>
      </c>
      <c r="AW60" s="1349">
        <f>'Historico MatriculaT PostConve'!BG40</f>
        <v>0</v>
      </c>
      <c r="AX60" s="1349">
        <f>'Historico MatriculaT PostConve'!BH40</f>
        <v>0</v>
      </c>
      <c r="AY60" s="1349">
        <f>'Historico MatriculaT PostConve'!BI40</f>
        <v>0</v>
      </c>
      <c r="AZ60" s="1349">
        <f>'Historico MatriculaT PostConve'!BJ40</f>
        <v>0</v>
      </c>
      <c r="BA60" s="1349">
        <f>'Historico MatriculaT PostConve'!BK40</f>
        <v>0</v>
      </c>
      <c r="BB60" s="1349">
        <f>'Historico MatriculaT PostConve'!BL40</f>
        <v>0</v>
      </c>
      <c r="BC60" s="1349">
        <f>'Historico MatriculaT PostConve'!BM40</f>
        <v>0</v>
      </c>
      <c r="BD60" s="1349">
        <f>'Historico MatriculaT PostConve'!BN40</f>
        <v>0</v>
      </c>
      <c r="BE60" s="1349">
        <f>'Historico MatriculaT PostConve'!BO40</f>
        <v>0</v>
      </c>
      <c r="BF60" s="1349">
        <f>'Historico MatriculaT PostConve'!BP40</f>
        <v>0</v>
      </c>
      <c r="BG60" s="1349">
        <f>'Historico MatriculaT PostConve'!BQ40</f>
        <v>0</v>
      </c>
      <c r="BH60" s="1349">
        <f>'Historico MatriculaT PostConve'!BR40</f>
        <v>0</v>
      </c>
      <c r="BI60" s="1349">
        <f>'Historico MatriculaT PostConve'!BS40</f>
        <v>0</v>
      </c>
      <c r="BJ60" s="1349">
        <f>'Historico MatriculaT PostConve'!BT40</f>
        <v>0</v>
      </c>
    </row>
    <row r="61" spans="2:62" s="7" customFormat="1" ht="18.75" customHeight="1" x14ac:dyDescent="0.25">
      <c r="B61" s="164" t="s">
        <v>1061</v>
      </c>
      <c r="C61" s="172">
        <f>SUM(C59:C60)</f>
        <v>50</v>
      </c>
      <c r="D61" s="172">
        <f t="shared" ref="D61:BJ61" si="10">SUM(D59:D60)</f>
        <v>42</v>
      </c>
      <c r="E61" s="172">
        <f t="shared" si="10"/>
        <v>62</v>
      </c>
      <c r="F61" s="172">
        <f t="shared" si="10"/>
        <v>60</v>
      </c>
      <c r="G61" s="172">
        <f t="shared" si="10"/>
        <v>93</v>
      </c>
      <c r="H61" s="172">
        <f t="shared" si="10"/>
        <v>80</v>
      </c>
      <c r="I61" s="172">
        <f t="shared" si="10"/>
        <v>449</v>
      </c>
      <c r="J61" s="172">
        <f t="shared" si="10"/>
        <v>360</v>
      </c>
      <c r="K61" s="172">
        <f t="shared" si="10"/>
        <v>869</v>
      </c>
      <c r="L61" s="172">
        <f t="shared" si="10"/>
        <v>890</v>
      </c>
      <c r="M61" s="172">
        <f t="shared" si="10"/>
        <v>637</v>
      </c>
      <c r="N61" s="172">
        <f t="shared" si="10"/>
        <v>573</v>
      </c>
      <c r="O61" s="172">
        <f t="shared" si="10"/>
        <v>775</v>
      </c>
      <c r="P61" s="172">
        <f t="shared" si="10"/>
        <v>617</v>
      </c>
      <c r="Q61" s="172">
        <f t="shared" si="10"/>
        <v>505</v>
      </c>
      <c r="R61" s="172">
        <f t="shared" si="10"/>
        <v>445</v>
      </c>
      <c r="S61" s="172">
        <f t="shared" si="10"/>
        <v>266</v>
      </c>
      <c r="T61" s="172">
        <f t="shared" si="10"/>
        <v>186</v>
      </c>
      <c r="U61" s="172">
        <f t="shared" si="10"/>
        <v>140</v>
      </c>
      <c r="V61" s="172">
        <f t="shared" si="10"/>
        <v>172</v>
      </c>
      <c r="W61" s="172">
        <f t="shared" si="10"/>
        <v>103</v>
      </c>
      <c r="X61" s="172">
        <f t="shared" si="10"/>
        <v>154</v>
      </c>
      <c r="Y61" s="172">
        <f t="shared" si="10"/>
        <v>175</v>
      </c>
      <c r="Z61" s="172">
        <f t="shared" si="10"/>
        <v>138</v>
      </c>
      <c r="AA61" s="172">
        <f t="shared" si="10"/>
        <v>191</v>
      </c>
      <c r="AB61" s="172">
        <f t="shared" si="10"/>
        <v>273</v>
      </c>
      <c r="AC61" s="172">
        <f t="shared" si="10"/>
        <v>284</v>
      </c>
      <c r="AD61" s="172">
        <f t="shared" si="10"/>
        <v>400</v>
      </c>
      <c r="AE61" s="172">
        <f t="shared" si="10"/>
        <v>360</v>
      </c>
      <c r="AF61" s="172">
        <f t="shared" si="10"/>
        <v>604</v>
      </c>
      <c r="AG61" s="172">
        <f t="shared" si="10"/>
        <v>510</v>
      </c>
      <c r="AH61" s="172">
        <f t="shared" si="10"/>
        <v>516</v>
      </c>
      <c r="AI61" s="172">
        <f t="shared" si="10"/>
        <v>618</v>
      </c>
      <c r="AJ61" s="172">
        <f t="shared" si="10"/>
        <v>798</v>
      </c>
      <c r="AK61" s="172">
        <f t="shared" si="10"/>
        <v>779</v>
      </c>
      <c r="AL61" s="172">
        <f t="shared" si="10"/>
        <v>758</v>
      </c>
      <c r="AM61" s="172">
        <f t="shared" si="10"/>
        <v>665</v>
      </c>
      <c r="AN61" s="172">
        <f t="shared" si="10"/>
        <v>634</v>
      </c>
      <c r="AO61" s="172">
        <f t="shared" si="10"/>
        <v>511</v>
      </c>
      <c r="AP61" s="172">
        <f t="shared" si="10"/>
        <v>391</v>
      </c>
      <c r="AQ61" s="172">
        <f t="shared" si="10"/>
        <v>415</v>
      </c>
      <c r="AR61" s="172">
        <f t="shared" si="10"/>
        <v>369</v>
      </c>
      <c r="AS61" s="172">
        <f t="shared" si="10"/>
        <v>409</v>
      </c>
      <c r="AT61" s="172">
        <f t="shared" si="10"/>
        <v>433</v>
      </c>
      <c r="AU61" s="172">
        <f t="shared" si="10"/>
        <v>548</v>
      </c>
      <c r="AV61" s="172">
        <f t="shared" si="10"/>
        <v>433</v>
      </c>
      <c r="AW61" s="172">
        <f t="shared" si="10"/>
        <v>638</v>
      </c>
      <c r="AX61" s="172">
        <f t="shared" si="10"/>
        <v>704</v>
      </c>
      <c r="AY61" s="172">
        <f t="shared" si="10"/>
        <v>821</v>
      </c>
      <c r="AZ61" s="172">
        <f t="shared" si="10"/>
        <v>784</v>
      </c>
      <c r="BA61" s="172">
        <f t="shared" si="10"/>
        <v>855</v>
      </c>
      <c r="BB61" s="172">
        <f t="shared" si="10"/>
        <v>793</v>
      </c>
      <c r="BC61" s="172">
        <f t="shared" si="10"/>
        <v>1095</v>
      </c>
      <c r="BD61" s="172">
        <f t="shared" si="10"/>
        <v>1037</v>
      </c>
      <c r="BE61" s="172">
        <f t="shared" si="10"/>
        <v>1039</v>
      </c>
      <c r="BF61" s="172">
        <f t="shared" si="10"/>
        <v>975</v>
      </c>
      <c r="BG61" s="172">
        <f t="shared" si="10"/>
        <v>990</v>
      </c>
      <c r="BH61" s="172">
        <f t="shared" si="10"/>
        <v>1030</v>
      </c>
      <c r="BI61" s="172">
        <f t="shared" si="10"/>
        <v>1183</v>
      </c>
      <c r="BJ61" s="172">
        <f t="shared" si="10"/>
        <v>1084</v>
      </c>
    </row>
    <row r="62" spans="2:62" s="7" customFormat="1" ht="18.75" hidden="1" customHeight="1" x14ac:dyDescent="0.25">
      <c r="B62" s="164" t="s">
        <v>1067</v>
      </c>
      <c r="C62" s="2272">
        <f>SUM(C61:D61)</f>
        <v>92</v>
      </c>
      <c r="D62" s="2273"/>
      <c r="E62" s="2272">
        <f>SUM(E61:F61)</f>
        <v>122</v>
      </c>
      <c r="F62" s="2273"/>
      <c r="G62" s="2272">
        <f>SUM(G61:H61)</f>
        <v>173</v>
      </c>
      <c r="H62" s="2273"/>
      <c r="I62" s="2272">
        <f>SUM(I61:J61)</f>
        <v>809</v>
      </c>
      <c r="J62" s="2273"/>
      <c r="K62" s="2272">
        <f>SUM(K61:L61)</f>
        <v>1759</v>
      </c>
      <c r="L62" s="2273"/>
      <c r="M62" s="2272">
        <f>SUM(M61:N61)</f>
        <v>1210</v>
      </c>
      <c r="N62" s="2273"/>
      <c r="O62" s="2272">
        <f>SUM(O61:P61)</f>
        <v>1392</v>
      </c>
      <c r="P62" s="2273"/>
      <c r="Q62" s="2272">
        <f>SUM(Q61:R61)</f>
        <v>950</v>
      </c>
      <c r="R62" s="2273"/>
      <c r="S62" s="2272">
        <f>SUM(S61:T61)</f>
        <v>452</v>
      </c>
      <c r="T62" s="2273"/>
      <c r="U62" s="2272">
        <f>SUM(U61:V61)</f>
        <v>312</v>
      </c>
      <c r="V62" s="2273"/>
      <c r="W62" s="2272">
        <f>SUM(W61:X61)</f>
        <v>257</v>
      </c>
      <c r="X62" s="2273"/>
      <c r="Y62" s="2272">
        <f>SUM(Y61:Z61)</f>
        <v>313</v>
      </c>
      <c r="Z62" s="2273"/>
      <c r="AA62" s="2272">
        <f>SUM(AA61:AB61)</f>
        <v>464</v>
      </c>
      <c r="AB62" s="2273"/>
      <c r="AC62" s="2272">
        <f>SUM(AC61:AD61)</f>
        <v>684</v>
      </c>
      <c r="AD62" s="2273"/>
      <c r="AE62" s="2272">
        <f>SUM(AE61:AF61)</f>
        <v>964</v>
      </c>
      <c r="AF62" s="2273"/>
      <c r="AG62" s="2272">
        <f>SUM(AG61:AH61)</f>
        <v>1026</v>
      </c>
      <c r="AH62" s="2273"/>
      <c r="AI62" s="2272">
        <f>SUM(AI61:AJ61)</f>
        <v>1416</v>
      </c>
      <c r="AJ62" s="2273"/>
      <c r="AK62" s="2272">
        <f>SUM(AK61:AL61)</f>
        <v>1537</v>
      </c>
      <c r="AL62" s="2273"/>
      <c r="AM62" s="2272">
        <f>SUM(AM61:AN61)</f>
        <v>1299</v>
      </c>
      <c r="AN62" s="2273"/>
      <c r="AO62" s="2272">
        <f>SUM(AO61:AP61)</f>
        <v>902</v>
      </c>
      <c r="AP62" s="2273"/>
      <c r="AQ62" s="2272">
        <f>SUM(AQ61:AR61)</f>
        <v>784</v>
      </c>
      <c r="AR62" s="2273"/>
      <c r="AS62" s="2272">
        <f>SUM(AS61:AT61)</f>
        <v>842</v>
      </c>
      <c r="AT62" s="2273"/>
      <c r="AU62" s="2272">
        <f>SUM(AU61:AV61)</f>
        <v>981</v>
      </c>
      <c r="AV62" s="2273"/>
      <c r="AW62" s="1864"/>
      <c r="AX62" s="1864"/>
      <c r="AY62" s="1864"/>
      <c r="AZ62" s="1864"/>
      <c r="BA62" s="1864"/>
      <c r="BB62" s="1864"/>
      <c r="BC62" s="2272">
        <f>SUM(BC61:BD61)</f>
        <v>2132</v>
      </c>
      <c r="BD62" s="2273"/>
      <c r="BE62" s="170">
        <f>SUM(BE61:BF61)</f>
        <v>2014</v>
      </c>
      <c r="BF62" s="171"/>
      <c r="BG62" s="2272">
        <f>SUM(BG61:BH61)</f>
        <v>2020</v>
      </c>
      <c r="BH62" s="2273"/>
      <c r="BI62" s="2272">
        <f>SUM(BI61:BJ61)</f>
        <v>2267</v>
      </c>
      <c r="BJ62" s="2273"/>
    </row>
    <row r="63" spans="2:62" s="7" customFormat="1" ht="18.75" hidden="1" customHeight="1" x14ac:dyDescent="0.25">
      <c r="B63" s="164" t="s">
        <v>1065</v>
      </c>
      <c r="C63" s="2272">
        <f>E62-C62</f>
        <v>30</v>
      </c>
      <c r="D63" s="2273"/>
      <c r="E63" s="2272">
        <f>G62-E62</f>
        <v>51</v>
      </c>
      <c r="F63" s="2273"/>
      <c r="G63" s="2272">
        <f>I62-G62</f>
        <v>636</v>
      </c>
      <c r="H63" s="2273"/>
      <c r="I63" s="2272">
        <f>K62-I62</f>
        <v>950</v>
      </c>
      <c r="J63" s="2273"/>
      <c r="K63" s="2272">
        <f>M62-K62</f>
        <v>-549</v>
      </c>
      <c r="L63" s="2273"/>
      <c r="M63" s="2272">
        <f>O62-M62</f>
        <v>182</v>
      </c>
      <c r="N63" s="2273"/>
      <c r="O63" s="2272">
        <f>Q62-O62</f>
        <v>-442</v>
      </c>
      <c r="P63" s="2273"/>
      <c r="Q63" s="2272">
        <f>S62-Q62</f>
        <v>-498</v>
      </c>
      <c r="R63" s="2273"/>
      <c r="S63" s="2272">
        <f>U62-S62</f>
        <v>-140</v>
      </c>
      <c r="T63" s="2273"/>
      <c r="U63" s="2272">
        <f>W62-U62</f>
        <v>-55</v>
      </c>
      <c r="V63" s="2273"/>
      <c r="W63" s="2272">
        <f>Y62-W62</f>
        <v>56</v>
      </c>
      <c r="X63" s="2273"/>
      <c r="Y63" s="2272">
        <f>AA62-Y62</f>
        <v>151</v>
      </c>
      <c r="Z63" s="2273"/>
      <c r="AA63" s="2272">
        <f>AC62-AA62</f>
        <v>220</v>
      </c>
      <c r="AB63" s="2273"/>
      <c r="AC63" s="2272">
        <f>AE62-AC62</f>
        <v>280</v>
      </c>
      <c r="AD63" s="2273"/>
      <c r="AE63" s="2272">
        <f>AG62-AE62</f>
        <v>62</v>
      </c>
      <c r="AF63" s="2273"/>
      <c r="AG63" s="2272">
        <f>AI62-AG62</f>
        <v>390</v>
      </c>
      <c r="AH63" s="2273"/>
      <c r="AI63" s="2272">
        <f>AK62-AI62</f>
        <v>121</v>
      </c>
      <c r="AJ63" s="2273"/>
      <c r="AK63" s="2272">
        <f>AM62-AK62</f>
        <v>-238</v>
      </c>
      <c r="AL63" s="2273"/>
      <c r="AM63" s="2272">
        <f>AO62-AM62</f>
        <v>-397</v>
      </c>
      <c r="AN63" s="2273"/>
      <c r="AO63" s="2272">
        <f>AQ62-AO62</f>
        <v>-118</v>
      </c>
      <c r="AP63" s="2273"/>
      <c r="AQ63" s="2272">
        <f>AS62-AQ62</f>
        <v>58</v>
      </c>
      <c r="AR63" s="2273"/>
      <c r="AS63" s="2272">
        <f>AU62-AS62</f>
        <v>139</v>
      </c>
      <c r="AT63" s="2273"/>
      <c r="AU63" s="2272">
        <f>BC62-AU62</f>
        <v>1151</v>
      </c>
      <c r="AV63" s="2273"/>
      <c r="AW63" s="1864"/>
      <c r="AX63" s="1864"/>
      <c r="AY63" s="1864"/>
      <c r="AZ63" s="1864"/>
      <c r="BA63" s="1864"/>
      <c r="BB63" s="1864"/>
      <c r="BC63" s="2272">
        <f>BI62-BC62</f>
        <v>135</v>
      </c>
      <c r="BD63" s="2273"/>
      <c r="BE63" s="170"/>
      <c r="BF63" s="171"/>
      <c r="BG63" s="2272"/>
      <c r="BH63" s="2273"/>
      <c r="BI63" s="2272"/>
      <c r="BJ63" s="2273"/>
    </row>
    <row r="64" spans="2:62" s="7" customFormat="1" ht="18.75" hidden="1" customHeight="1" x14ac:dyDescent="0.25">
      <c r="B64" s="164" t="s">
        <v>1066</v>
      </c>
      <c r="C64" s="2266">
        <f>C63/E62</f>
        <v>0.24590163934426229</v>
      </c>
      <c r="D64" s="2267"/>
      <c r="E64" s="2266">
        <f>E63/G62</f>
        <v>0.2947976878612717</v>
      </c>
      <c r="F64" s="2267"/>
      <c r="G64" s="2266">
        <f>G63/I62</f>
        <v>0.78615574783683562</v>
      </c>
      <c r="H64" s="2267"/>
      <c r="I64" s="2266">
        <f>I63/K62</f>
        <v>0.54007959067652078</v>
      </c>
      <c r="J64" s="2267"/>
      <c r="K64" s="2266">
        <f>K63/M62</f>
        <v>-0.45371900826446282</v>
      </c>
      <c r="L64" s="2267"/>
      <c r="M64" s="2266">
        <f>M63/O62</f>
        <v>0.1307471264367816</v>
      </c>
      <c r="N64" s="2267"/>
      <c r="O64" s="2266">
        <f>O63/Q62</f>
        <v>-0.46526315789473682</v>
      </c>
      <c r="P64" s="2267"/>
      <c r="Q64" s="2266">
        <f>Q63/S62</f>
        <v>-1.1017699115044248</v>
      </c>
      <c r="R64" s="2267"/>
      <c r="S64" s="2266">
        <f>S63/U62</f>
        <v>-0.44871794871794873</v>
      </c>
      <c r="T64" s="2267"/>
      <c r="U64" s="2266">
        <f>U63/W62</f>
        <v>-0.2140077821011673</v>
      </c>
      <c r="V64" s="2267"/>
      <c r="W64" s="2266">
        <f>W63/Y62</f>
        <v>0.17891373801916932</v>
      </c>
      <c r="X64" s="2267"/>
      <c r="Y64" s="2266">
        <f>Y63/AA62</f>
        <v>0.32543103448275862</v>
      </c>
      <c r="Z64" s="2267"/>
      <c r="AA64" s="2266">
        <f>AA63/AC62</f>
        <v>0.32163742690058478</v>
      </c>
      <c r="AB64" s="2267"/>
      <c r="AC64" s="2266">
        <f>AC63/AE62</f>
        <v>0.29045643153526973</v>
      </c>
      <c r="AD64" s="2267"/>
      <c r="AE64" s="2266">
        <f>AE63/AG62</f>
        <v>6.042884990253411E-2</v>
      </c>
      <c r="AF64" s="2267"/>
      <c r="AG64" s="2266">
        <f>AG63/AI62</f>
        <v>0.27542372881355931</v>
      </c>
      <c r="AH64" s="2267"/>
      <c r="AI64" s="2266">
        <f>AI63/AK62</f>
        <v>7.8724788549121669E-2</v>
      </c>
      <c r="AJ64" s="2267"/>
      <c r="AK64" s="2266">
        <f>AK63/AM62</f>
        <v>-0.18321785989222478</v>
      </c>
      <c r="AL64" s="2267"/>
      <c r="AM64" s="2266">
        <f>AM63/AO62</f>
        <v>-0.4401330376940133</v>
      </c>
      <c r="AN64" s="2267"/>
      <c r="AO64" s="2266">
        <f>AO63/AQ62</f>
        <v>-0.15051020408163265</v>
      </c>
      <c r="AP64" s="2267"/>
      <c r="AQ64" s="2266">
        <f>AQ63/AS62</f>
        <v>6.8883610451306407E-2</v>
      </c>
      <c r="AR64" s="2267"/>
      <c r="AS64" s="2266">
        <f>AS63/AU62</f>
        <v>0.14169215086646278</v>
      </c>
      <c r="AT64" s="2267"/>
      <c r="AU64" s="2266">
        <f>AU63/BC62</f>
        <v>0.53986866791744836</v>
      </c>
      <c r="AV64" s="2267"/>
      <c r="AW64" s="1865"/>
      <c r="AX64" s="1865"/>
      <c r="AY64" s="1865"/>
      <c r="AZ64" s="1865"/>
      <c r="BA64" s="1865"/>
      <c r="BB64" s="1865"/>
      <c r="BC64" s="2266">
        <f>BC63/BI62</f>
        <v>5.9550066166740183E-2</v>
      </c>
      <c r="BD64" s="2267"/>
      <c r="BE64" s="1137"/>
      <c r="BF64" s="1138"/>
      <c r="BG64" s="2266"/>
      <c r="BH64" s="2267"/>
      <c r="BI64" s="2266"/>
      <c r="BJ64" s="2267"/>
    </row>
    <row r="65" spans="2:62" s="7" customFormat="1" ht="18.75" customHeight="1" x14ac:dyDescent="0.25">
      <c r="B65" s="164" t="s">
        <v>1062</v>
      </c>
      <c r="C65" s="172">
        <f t="shared" ref="C65:AH65" si="11">C61+C55</f>
        <v>3121</v>
      </c>
      <c r="D65" s="172">
        <f t="shared" si="11"/>
        <v>3085</v>
      </c>
      <c r="E65" s="172">
        <f t="shared" si="11"/>
        <v>3106</v>
      </c>
      <c r="F65" s="172">
        <f t="shared" si="11"/>
        <v>3084</v>
      </c>
      <c r="G65" s="172">
        <f t="shared" si="11"/>
        <v>2922</v>
      </c>
      <c r="H65" s="172">
        <f t="shared" si="11"/>
        <v>3228</v>
      </c>
      <c r="I65" s="172">
        <f t="shared" si="11"/>
        <v>3744</v>
      </c>
      <c r="J65" s="172">
        <f t="shared" si="11"/>
        <v>3503</v>
      </c>
      <c r="K65" s="172">
        <f t="shared" si="11"/>
        <v>4824</v>
      </c>
      <c r="L65" s="172">
        <f t="shared" si="11"/>
        <v>5071</v>
      </c>
      <c r="M65" s="172">
        <f t="shared" si="11"/>
        <v>5497</v>
      </c>
      <c r="N65" s="172">
        <f t="shared" si="11"/>
        <v>5185</v>
      </c>
      <c r="O65" s="172">
        <f t="shared" si="11"/>
        <v>5926</v>
      </c>
      <c r="P65" s="172">
        <f t="shared" si="11"/>
        <v>5578</v>
      </c>
      <c r="Q65" s="172">
        <f t="shared" si="11"/>
        <v>5558</v>
      </c>
      <c r="R65" s="172">
        <f t="shared" si="11"/>
        <v>5510</v>
      </c>
      <c r="S65" s="172">
        <f t="shared" si="11"/>
        <v>5487</v>
      </c>
      <c r="T65" s="172">
        <f t="shared" si="11"/>
        <v>4779</v>
      </c>
      <c r="U65" s="172">
        <f t="shared" si="11"/>
        <v>5055</v>
      </c>
      <c r="V65" s="172">
        <f t="shared" si="11"/>
        <v>4711</v>
      </c>
      <c r="W65" s="172">
        <f t="shared" si="11"/>
        <v>5146</v>
      </c>
      <c r="X65" s="172">
        <f t="shared" si="11"/>
        <v>5078</v>
      </c>
      <c r="Y65" s="172">
        <f t="shared" si="11"/>
        <v>5321</v>
      </c>
      <c r="Z65" s="172">
        <f t="shared" si="11"/>
        <v>5838</v>
      </c>
      <c r="AA65" s="172">
        <f t="shared" si="11"/>
        <v>6226</v>
      </c>
      <c r="AB65" s="172">
        <f t="shared" si="11"/>
        <v>6465</v>
      </c>
      <c r="AC65" s="172">
        <f t="shared" si="11"/>
        <v>6669</v>
      </c>
      <c r="AD65" s="172">
        <f t="shared" si="11"/>
        <v>7101</v>
      </c>
      <c r="AE65" s="172">
        <f t="shared" si="11"/>
        <v>7438</v>
      </c>
      <c r="AF65" s="172">
        <f t="shared" si="11"/>
        <v>7818</v>
      </c>
      <c r="AG65" s="172">
        <f t="shared" si="11"/>
        <v>7934</v>
      </c>
      <c r="AH65" s="172">
        <f t="shared" si="11"/>
        <v>7785</v>
      </c>
      <c r="AI65" s="172">
        <f t="shared" ref="AI65:BJ65" si="12">AI61+AI55</f>
        <v>8113</v>
      </c>
      <c r="AJ65" s="172">
        <f t="shared" si="12"/>
        <v>8654</v>
      </c>
      <c r="AK65" s="172">
        <f t="shared" si="12"/>
        <v>9014</v>
      </c>
      <c r="AL65" s="172">
        <f t="shared" si="12"/>
        <v>9025</v>
      </c>
      <c r="AM65" s="172">
        <f t="shared" si="12"/>
        <v>9194</v>
      </c>
      <c r="AN65" s="172">
        <f t="shared" si="12"/>
        <v>9260</v>
      </c>
      <c r="AO65" s="172">
        <f t="shared" si="12"/>
        <v>9610</v>
      </c>
      <c r="AP65" s="172">
        <f t="shared" si="12"/>
        <v>9604</v>
      </c>
      <c r="AQ65" s="172">
        <f t="shared" si="12"/>
        <v>9955</v>
      </c>
      <c r="AR65" s="172">
        <f t="shared" si="12"/>
        <v>10145</v>
      </c>
      <c r="AS65" s="172">
        <f t="shared" si="12"/>
        <v>10267</v>
      </c>
      <c r="AT65" s="172">
        <f t="shared" si="12"/>
        <v>10168</v>
      </c>
      <c r="AU65" s="172">
        <f t="shared" si="12"/>
        <v>10378</v>
      </c>
      <c r="AV65" s="172">
        <f t="shared" si="12"/>
        <v>10395</v>
      </c>
      <c r="AW65" s="172">
        <f t="shared" si="12"/>
        <v>11253</v>
      </c>
      <c r="AX65" s="172">
        <f t="shared" si="12"/>
        <v>11769</v>
      </c>
      <c r="AY65" s="172">
        <f t="shared" si="12"/>
        <v>12171</v>
      </c>
      <c r="AZ65" s="172">
        <f t="shared" si="12"/>
        <v>12068</v>
      </c>
      <c r="BA65" s="172">
        <f t="shared" si="12"/>
        <v>12312</v>
      </c>
      <c r="BB65" s="172">
        <f t="shared" si="12"/>
        <v>12178</v>
      </c>
      <c r="BC65" s="172">
        <f t="shared" si="12"/>
        <v>13052</v>
      </c>
      <c r="BD65" s="172">
        <f t="shared" si="12"/>
        <v>13162</v>
      </c>
      <c r="BE65" s="172">
        <f t="shared" si="12"/>
        <v>13058</v>
      </c>
      <c r="BF65" s="172">
        <f t="shared" si="12"/>
        <v>12825</v>
      </c>
      <c r="BG65" s="172">
        <f t="shared" si="12"/>
        <v>13059</v>
      </c>
      <c r="BH65" s="172">
        <f t="shared" si="12"/>
        <v>13611</v>
      </c>
      <c r="BI65" s="172">
        <f t="shared" si="12"/>
        <v>14357</v>
      </c>
      <c r="BJ65" s="172">
        <f t="shared" si="12"/>
        <v>13809</v>
      </c>
    </row>
    <row r="66" spans="2:62" s="7" customFormat="1" ht="18.75" hidden="1" customHeight="1" x14ac:dyDescent="0.25">
      <c r="B66" s="547" t="s">
        <v>1068</v>
      </c>
      <c r="C66" s="2310">
        <f>SUM(C65:D65)</f>
        <v>6206</v>
      </c>
      <c r="D66" s="2311"/>
      <c r="E66" s="2310">
        <f>SUM(E65:F65)</f>
        <v>6190</v>
      </c>
      <c r="F66" s="2311"/>
      <c r="G66" s="2310">
        <f>SUM(G65:H65)</f>
        <v>6150</v>
      </c>
      <c r="H66" s="2311"/>
      <c r="I66" s="2310">
        <f>SUM(I65:J65)</f>
        <v>7247</v>
      </c>
      <c r="J66" s="2311"/>
      <c r="K66" s="2310">
        <f>SUM(K65:L65)</f>
        <v>9895</v>
      </c>
      <c r="L66" s="2311"/>
      <c r="M66" s="2310">
        <f>SUM(M65:N65)</f>
        <v>10682</v>
      </c>
      <c r="N66" s="2311"/>
      <c r="O66" s="2310">
        <f>SUM(O65:P65)</f>
        <v>11504</v>
      </c>
      <c r="P66" s="2311"/>
      <c r="Q66" s="2310">
        <f>SUM(Q65:R65)</f>
        <v>11068</v>
      </c>
      <c r="R66" s="2311"/>
      <c r="S66" s="2310">
        <f>SUM(S65:T65)</f>
        <v>10266</v>
      </c>
      <c r="T66" s="2311"/>
      <c r="U66" s="2310">
        <f>SUM(U65:V65)</f>
        <v>9766</v>
      </c>
      <c r="V66" s="2311"/>
      <c r="W66" s="2310">
        <f>SUM(W65:X65)</f>
        <v>10224</v>
      </c>
      <c r="X66" s="2311"/>
      <c r="Y66" s="2310">
        <f>SUM(Y65:Z65)</f>
        <v>11159</v>
      </c>
      <c r="Z66" s="2311"/>
      <c r="AA66" s="2310">
        <f>SUM(AA65:AB65)</f>
        <v>12691</v>
      </c>
      <c r="AB66" s="2311"/>
      <c r="AC66" s="2310">
        <f>SUM(AC65:AD65)</f>
        <v>13770</v>
      </c>
      <c r="AD66" s="2311"/>
      <c r="AE66" s="2310">
        <f>SUM(AE65:AF65)</f>
        <v>15256</v>
      </c>
      <c r="AF66" s="2311"/>
      <c r="AG66" s="2310">
        <f>SUM(AG65:AH65)</f>
        <v>15719</v>
      </c>
      <c r="AH66" s="2311"/>
      <c r="AI66" s="2310">
        <f>SUM(AI65:AJ65)</f>
        <v>16767</v>
      </c>
      <c r="AJ66" s="2311"/>
      <c r="AK66" s="2310">
        <f>SUM(AK65:AL65)</f>
        <v>18039</v>
      </c>
      <c r="AL66" s="2311"/>
      <c r="AM66" s="2310">
        <f>SUM(AM65:AN65)</f>
        <v>18454</v>
      </c>
      <c r="AN66" s="2311"/>
      <c r="AO66" s="2310">
        <f>SUM(AO65:AP65)</f>
        <v>19214</v>
      </c>
      <c r="AP66" s="2311"/>
      <c r="AQ66" s="2310">
        <f>SUM(AQ65:AR65)</f>
        <v>20100</v>
      </c>
      <c r="AR66" s="2311"/>
      <c r="AS66" s="2310">
        <f>SUM(AS65:AT65)</f>
        <v>20435</v>
      </c>
      <c r="AT66" s="2311"/>
      <c r="AU66" s="2310">
        <f>SUM(AU65:AV65)</f>
        <v>20773</v>
      </c>
      <c r="AV66" s="2311"/>
      <c r="AW66" s="548"/>
      <c r="AX66" s="548"/>
      <c r="AY66" s="548"/>
      <c r="AZ66" s="548"/>
      <c r="BA66" s="548"/>
      <c r="BB66" s="548"/>
      <c r="BC66" s="2310">
        <f>SUM(BC65:BD65)</f>
        <v>26214</v>
      </c>
      <c r="BD66" s="2311"/>
      <c r="BE66" s="548"/>
      <c r="BF66" s="548"/>
      <c r="BG66" s="548"/>
      <c r="BH66" s="548"/>
      <c r="BI66" s="2310">
        <f>SUM(BI65:BJ65)</f>
        <v>28166</v>
      </c>
      <c r="BJ66" s="2311"/>
    </row>
    <row r="67" spans="2:62" s="7" customFormat="1" ht="18.75" hidden="1" customHeight="1" x14ac:dyDescent="0.25">
      <c r="B67" s="547" t="s">
        <v>1065</v>
      </c>
      <c r="C67" s="2310">
        <f>E66-C66</f>
        <v>-16</v>
      </c>
      <c r="D67" s="2311"/>
      <c r="E67" s="2310">
        <f>G66-E66</f>
        <v>-40</v>
      </c>
      <c r="F67" s="2311"/>
      <c r="G67" s="2310">
        <f>I66-G66</f>
        <v>1097</v>
      </c>
      <c r="H67" s="2311"/>
      <c r="I67" s="2310">
        <f>K66-I66</f>
        <v>2648</v>
      </c>
      <c r="J67" s="2311"/>
      <c r="K67" s="2310">
        <f>M66-K66</f>
        <v>787</v>
      </c>
      <c r="L67" s="2311"/>
      <c r="M67" s="2310">
        <f>O66-M66</f>
        <v>822</v>
      </c>
      <c r="N67" s="2311"/>
      <c r="O67" s="2310">
        <f>Q66-O66</f>
        <v>-436</v>
      </c>
      <c r="P67" s="2311"/>
      <c r="Q67" s="2310">
        <f>S66-Q66</f>
        <v>-802</v>
      </c>
      <c r="R67" s="2311"/>
      <c r="S67" s="2310">
        <f>U66-S66</f>
        <v>-500</v>
      </c>
      <c r="T67" s="2311"/>
      <c r="U67" s="2310">
        <f>W66-U66</f>
        <v>458</v>
      </c>
      <c r="V67" s="2311"/>
      <c r="W67" s="2310">
        <f>Y66-W66</f>
        <v>935</v>
      </c>
      <c r="X67" s="2311"/>
      <c r="Y67" s="2310">
        <f>AA66-Y66</f>
        <v>1532</v>
      </c>
      <c r="Z67" s="2311"/>
      <c r="AA67" s="2310">
        <f>AC66-AA66</f>
        <v>1079</v>
      </c>
      <c r="AB67" s="2311"/>
      <c r="AC67" s="2310">
        <f>AE66-AC66</f>
        <v>1486</v>
      </c>
      <c r="AD67" s="2311"/>
      <c r="AE67" s="2310">
        <f>AG66-AE66</f>
        <v>463</v>
      </c>
      <c r="AF67" s="2311"/>
      <c r="AG67" s="2310">
        <f>AI66-AG66</f>
        <v>1048</v>
      </c>
      <c r="AH67" s="2311"/>
      <c r="AI67" s="2310">
        <f>AK66-AI66</f>
        <v>1272</v>
      </c>
      <c r="AJ67" s="2311"/>
      <c r="AK67" s="2310">
        <f>AM66-AK66</f>
        <v>415</v>
      </c>
      <c r="AL67" s="2311"/>
      <c r="AM67" s="2310">
        <f>AO66-AM66</f>
        <v>760</v>
      </c>
      <c r="AN67" s="2311"/>
      <c r="AO67" s="2310">
        <f>AQ66-AO66</f>
        <v>886</v>
      </c>
      <c r="AP67" s="2311"/>
      <c r="AQ67" s="2310">
        <f>AS66-AQ66</f>
        <v>335</v>
      </c>
      <c r="AR67" s="2311"/>
      <c r="AS67" s="2310">
        <f>AU66-AS66</f>
        <v>338</v>
      </c>
      <c r="AT67" s="2311"/>
      <c r="AU67" s="2310">
        <f>BC66-AU66</f>
        <v>5441</v>
      </c>
      <c r="AV67" s="2311"/>
      <c r="AW67" s="548"/>
      <c r="AX67" s="548"/>
      <c r="AY67" s="548"/>
      <c r="AZ67" s="548"/>
      <c r="BA67" s="548"/>
      <c r="BB67" s="548"/>
      <c r="BC67" s="2310">
        <f>BI66-BC66</f>
        <v>1952</v>
      </c>
      <c r="BD67" s="2311"/>
      <c r="BE67" s="548"/>
      <c r="BF67" s="548"/>
      <c r="BG67" s="548"/>
      <c r="BH67" s="548"/>
      <c r="BI67" s="2310"/>
      <c r="BJ67" s="2311"/>
    </row>
    <row r="68" spans="2:62" s="7" customFormat="1" ht="18.75" hidden="1" customHeight="1" x14ac:dyDescent="0.25">
      <c r="B68" s="547" t="s">
        <v>1066</v>
      </c>
      <c r="C68" s="2308">
        <f>C67/E66</f>
        <v>-2.5848142164781908E-3</v>
      </c>
      <c r="D68" s="2309"/>
      <c r="E68" s="2308">
        <f>E67/G66</f>
        <v>-6.5040650406504065E-3</v>
      </c>
      <c r="F68" s="2309"/>
      <c r="G68" s="2308">
        <f>G67/I66</f>
        <v>0.15137298192355458</v>
      </c>
      <c r="H68" s="2309"/>
      <c r="I68" s="2308">
        <f>I67/K66</f>
        <v>0.26760990399191509</v>
      </c>
      <c r="J68" s="2309"/>
      <c r="K68" s="2308">
        <f>K67/M66</f>
        <v>7.3675341696311555E-2</v>
      </c>
      <c r="L68" s="2309"/>
      <c r="M68" s="2308">
        <f>M67/O66</f>
        <v>7.1453407510431152E-2</v>
      </c>
      <c r="N68" s="2309"/>
      <c r="O68" s="2308">
        <f>O67/Q66</f>
        <v>-3.9392844235634258E-2</v>
      </c>
      <c r="P68" s="2309"/>
      <c r="Q68" s="2308">
        <f>Q67/S66</f>
        <v>-7.8121955971166959E-2</v>
      </c>
      <c r="R68" s="2309"/>
      <c r="S68" s="2308">
        <f>S67/U66</f>
        <v>-5.1198033995494573E-2</v>
      </c>
      <c r="T68" s="2309"/>
      <c r="U68" s="2308">
        <f>U67/W66</f>
        <v>4.4796557120500784E-2</v>
      </c>
      <c r="V68" s="2309"/>
      <c r="W68" s="2308">
        <f>W67/Y66</f>
        <v>8.3788869970427463E-2</v>
      </c>
      <c r="X68" s="2309"/>
      <c r="Y68" s="2308">
        <f>Y67/AA66</f>
        <v>0.12071546765424317</v>
      </c>
      <c r="Z68" s="2309"/>
      <c r="AA68" s="2308">
        <f>AA67/AC66</f>
        <v>7.8358750907770516E-2</v>
      </c>
      <c r="AB68" s="2309"/>
      <c r="AC68" s="2308">
        <f>AC67/AE66</f>
        <v>9.7404299947561612E-2</v>
      </c>
      <c r="AD68" s="2309"/>
      <c r="AE68" s="2308">
        <f>AE67/AG66</f>
        <v>2.9454799923659267E-2</v>
      </c>
      <c r="AF68" s="2309"/>
      <c r="AG68" s="2308">
        <f>AG67/AI66</f>
        <v>6.2503727560088262E-2</v>
      </c>
      <c r="AH68" s="2309"/>
      <c r="AI68" s="2308">
        <f>AI67/AK66</f>
        <v>7.0513886579078658E-2</v>
      </c>
      <c r="AJ68" s="2309"/>
      <c r="AK68" s="2308">
        <f>AK67/AM66</f>
        <v>2.2488349409342148E-2</v>
      </c>
      <c r="AL68" s="2309"/>
      <c r="AM68" s="2308">
        <f>AM67/AO66</f>
        <v>3.955449151660248E-2</v>
      </c>
      <c r="AN68" s="2309"/>
      <c r="AO68" s="2308">
        <f>AO67/AQ66</f>
        <v>4.4079601990049753E-2</v>
      </c>
      <c r="AP68" s="2309"/>
      <c r="AQ68" s="2308">
        <f>AQ67/AS66</f>
        <v>1.6393442622950821E-2</v>
      </c>
      <c r="AR68" s="2309"/>
      <c r="AS68" s="2308">
        <f>AS67/AU66</f>
        <v>1.6271121166899341E-2</v>
      </c>
      <c r="AT68" s="2309"/>
      <c r="AU68" s="2308">
        <f>AU67/BC66</f>
        <v>0.20756084534981309</v>
      </c>
      <c r="AV68" s="2309"/>
      <c r="AW68" s="549"/>
      <c r="AX68" s="549"/>
      <c r="AY68" s="549"/>
      <c r="AZ68" s="549"/>
      <c r="BA68" s="549"/>
      <c r="BB68" s="549"/>
      <c r="BC68" s="2308">
        <f>BC67/BI66</f>
        <v>6.9303415465454807E-2</v>
      </c>
      <c r="BD68" s="2309"/>
      <c r="BE68" s="549"/>
      <c r="BF68" s="549"/>
      <c r="BG68" s="549"/>
      <c r="BH68" s="549"/>
      <c r="BI68" s="2308"/>
      <c r="BJ68" s="2309"/>
    </row>
    <row r="69" spans="2:62" ht="15" customHeight="1" x14ac:dyDescent="0.25"/>
    <row r="70" spans="2:62" ht="15" hidden="1" customHeight="1" x14ac:dyDescent="0.25"/>
    <row r="71" spans="2:62" ht="15" hidden="1" customHeight="1" x14ac:dyDescent="0.25"/>
    <row r="72" spans="2:62" ht="15" hidden="1" customHeight="1" x14ac:dyDescent="0.25"/>
    <row r="73" spans="2:62" ht="15" hidden="1" customHeight="1" x14ac:dyDescent="0.25"/>
    <row r="74" spans="2:62" ht="15" hidden="1" customHeight="1" x14ac:dyDescent="0.25"/>
    <row r="75" spans="2:62" ht="15" hidden="1" customHeight="1" x14ac:dyDescent="0.25"/>
    <row r="76" spans="2:62" ht="15" hidden="1" customHeight="1" x14ac:dyDescent="0.25"/>
    <row r="77" spans="2:62" ht="15" hidden="1" customHeight="1" x14ac:dyDescent="0.25"/>
    <row r="78" spans="2:62" ht="15" hidden="1" customHeight="1" x14ac:dyDescent="0.25"/>
    <row r="79" spans="2:62" ht="15" hidden="1" customHeight="1" x14ac:dyDescent="0.25"/>
    <row r="80" spans="2:62"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sheetData>
  <mergeCells count="265">
    <mergeCell ref="AE6:AF6"/>
    <mergeCell ref="AG6:AH6"/>
    <mergeCell ref="AI6:AJ6"/>
    <mergeCell ref="BI6:BJ6"/>
    <mergeCell ref="AM6:AN6"/>
    <mergeCell ref="AO6:AP6"/>
    <mergeCell ref="AQ6:AR6"/>
    <mergeCell ref="AS6:AT6"/>
    <mergeCell ref="AU6:AV6"/>
    <mergeCell ref="BC6:BD6"/>
    <mergeCell ref="BG6:BH6"/>
    <mergeCell ref="AW6:AX6"/>
    <mergeCell ref="AY6:AZ6"/>
    <mergeCell ref="BA6:BB6"/>
    <mergeCell ref="BE6:BF6"/>
    <mergeCell ref="C66:D66"/>
    <mergeCell ref="E66:F66"/>
    <mergeCell ref="G66:H66"/>
    <mergeCell ref="I66:J66"/>
    <mergeCell ref="K66:L66"/>
    <mergeCell ref="B1:BJ3"/>
    <mergeCell ref="B4:BJ4"/>
    <mergeCell ref="B5:H5"/>
    <mergeCell ref="B6:B7"/>
    <mergeCell ref="C6:D6"/>
    <mergeCell ref="E6:F6"/>
    <mergeCell ref="G6:H6"/>
    <mergeCell ref="I6:J6"/>
    <mergeCell ref="K6:L6"/>
    <mergeCell ref="M6:N6"/>
    <mergeCell ref="AK6:AL6"/>
    <mergeCell ref="O6:P6"/>
    <mergeCell ref="Q6:R6"/>
    <mergeCell ref="S6:T6"/>
    <mergeCell ref="U6:V6"/>
    <mergeCell ref="W6:X6"/>
    <mergeCell ref="Y6:Z6"/>
    <mergeCell ref="AA6:AB6"/>
    <mergeCell ref="AC6:AD6"/>
    <mergeCell ref="W66:X66"/>
    <mergeCell ref="Y66:Z66"/>
    <mergeCell ref="AA66:AB66"/>
    <mergeCell ref="AC66:AD66"/>
    <mergeCell ref="AE66:AF66"/>
    <mergeCell ref="M66:N66"/>
    <mergeCell ref="O66:P66"/>
    <mergeCell ref="Q66:R66"/>
    <mergeCell ref="S66:T66"/>
    <mergeCell ref="U66:V66"/>
    <mergeCell ref="AQ66:AR66"/>
    <mergeCell ref="AS66:AT66"/>
    <mergeCell ref="AU66:AV66"/>
    <mergeCell ref="BC66:BD66"/>
    <mergeCell ref="BI66:BJ66"/>
    <mergeCell ref="AG66:AH66"/>
    <mergeCell ref="AI66:AJ66"/>
    <mergeCell ref="AK66:AL66"/>
    <mergeCell ref="AM66:AN66"/>
    <mergeCell ref="AO66:AP66"/>
    <mergeCell ref="O67:P67"/>
    <mergeCell ref="Q67:R67"/>
    <mergeCell ref="S67:T67"/>
    <mergeCell ref="U67:V67"/>
    <mergeCell ref="C67:D67"/>
    <mergeCell ref="E67:F67"/>
    <mergeCell ref="G67:H67"/>
    <mergeCell ref="I67:J67"/>
    <mergeCell ref="K67:L67"/>
    <mergeCell ref="BI67:BJ67"/>
    <mergeCell ref="AG67:AH67"/>
    <mergeCell ref="AI67:AJ67"/>
    <mergeCell ref="AK67:AL67"/>
    <mergeCell ref="AM67:AN67"/>
    <mergeCell ref="AO67:AP67"/>
    <mergeCell ref="W67:X67"/>
    <mergeCell ref="Y67:Z67"/>
    <mergeCell ref="AA67:AB67"/>
    <mergeCell ref="AC67:AD67"/>
    <mergeCell ref="AE67:AF67"/>
    <mergeCell ref="BI68:BJ68"/>
    <mergeCell ref="AG68:AH68"/>
    <mergeCell ref="AI68:AJ68"/>
    <mergeCell ref="AK68:AL68"/>
    <mergeCell ref="AM68:AN68"/>
    <mergeCell ref="AO68:AP68"/>
    <mergeCell ref="W68:X68"/>
    <mergeCell ref="Y68:Z68"/>
    <mergeCell ref="AA68:AB68"/>
    <mergeCell ref="AC68:AD68"/>
    <mergeCell ref="AE68:AF68"/>
    <mergeCell ref="C62:D62"/>
    <mergeCell ref="E62:F62"/>
    <mergeCell ref="G62:H62"/>
    <mergeCell ref="I62:J62"/>
    <mergeCell ref="K62:L62"/>
    <mergeCell ref="AQ68:AR68"/>
    <mergeCell ref="AS68:AT68"/>
    <mergeCell ref="AU68:AV68"/>
    <mergeCell ref="BC68:BD68"/>
    <mergeCell ref="M68:N68"/>
    <mergeCell ref="O68:P68"/>
    <mergeCell ref="Q68:R68"/>
    <mergeCell ref="S68:T68"/>
    <mergeCell ref="U68:V68"/>
    <mergeCell ref="C68:D68"/>
    <mergeCell ref="E68:F68"/>
    <mergeCell ref="G68:H68"/>
    <mergeCell ref="I68:J68"/>
    <mergeCell ref="K68:L68"/>
    <mergeCell ref="AQ67:AR67"/>
    <mergeCell ref="AS67:AT67"/>
    <mergeCell ref="AU67:AV67"/>
    <mergeCell ref="BC67:BD67"/>
    <mergeCell ref="M67:N67"/>
    <mergeCell ref="W62:X62"/>
    <mergeCell ref="Y62:Z62"/>
    <mergeCell ref="AA62:AB62"/>
    <mergeCell ref="AC62:AD62"/>
    <mergeCell ref="AE62:AF62"/>
    <mergeCell ref="M62:N62"/>
    <mergeCell ref="O62:P62"/>
    <mergeCell ref="Q62:R62"/>
    <mergeCell ref="S62:T62"/>
    <mergeCell ref="U62:V62"/>
    <mergeCell ref="AQ62:AR62"/>
    <mergeCell ref="AS62:AT62"/>
    <mergeCell ref="AU62:AV62"/>
    <mergeCell ref="BC62:BD62"/>
    <mergeCell ref="BI62:BJ62"/>
    <mergeCell ref="AG62:AH62"/>
    <mergeCell ref="AI62:AJ62"/>
    <mergeCell ref="AK62:AL62"/>
    <mergeCell ref="AM62:AN62"/>
    <mergeCell ref="AO62:AP62"/>
    <mergeCell ref="BG62:BH62"/>
    <mergeCell ref="O63:P63"/>
    <mergeCell ref="Q63:R63"/>
    <mergeCell ref="S63:T63"/>
    <mergeCell ref="U63:V63"/>
    <mergeCell ref="C63:D63"/>
    <mergeCell ref="E63:F63"/>
    <mergeCell ref="G63:H63"/>
    <mergeCell ref="I63:J63"/>
    <mergeCell ref="K63:L63"/>
    <mergeCell ref="BI63:BJ63"/>
    <mergeCell ref="AG63:AH63"/>
    <mergeCell ref="AI63:AJ63"/>
    <mergeCell ref="AK63:AL63"/>
    <mergeCell ref="AM63:AN63"/>
    <mergeCell ref="AO63:AP63"/>
    <mergeCell ref="W63:X63"/>
    <mergeCell ref="Y63:Z63"/>
    <mergeCell ref="AA63:AB63"/>
    <mergeCell ref="AC63:AD63"/>
    <mergeCell ref="AE63:AF63"/>
    <mergeCell ref="BG63:BH63"/>
    <mergeCell ref="BI64:BJ64"/>
    <mergeCell ref="AG64:AH64"/>
    <mergeCell ref="AI64:AJ64"/>
    <mergeCell ref="AK64:AL64"/>
    <mergeCell ref="AM64:AN64"/>
    <mergeCell ref="AO64:AP64"/>
    <mergeCell ref="W64:X64"/>
    <mergeCell ref="Y64:Z64"/>
    <mergeCell ref="AA64:AB64"/>
    <mergeCell ref="AC64:AD64"/>
    <mergeCell ref="AE64:AF64"/>
    <mergeCell ref="BG64:BH64"/>
    <mergeCell ref="C56:D56"/>
    <mergeCell ref="E56:F56"/>
    <mergeCell ref="G56:H56"/>
    <mergeCell ref="I56:J56"/>
    <mergeCell ref="K56:L56"/>
    <mergeCell ref="AQ64:AR64"/>
    <mergeCell ref="AS64:AT64"/>
    <mergeCell ref="AU64:AV64"/>
    <mergeCell ref="BC64:BD64"/>
    <mergeCell ref="M64:N64"/>
    <mergeCell ref="O64:P64"/>
    <mergeCell ref="Q64:R64"/>
    <mergeCell ref="S64:T64"/>
    <mergeCell ref="U64:V64"/>
    <mergeCell ref="C64:D64"/>
    <mergeCell ref="E64:F64"/>
    <mergeCell ref="G64:H64"/>
    <mergeCell ref="I64:J64"/>
    <mergeCell ref="K64:L64"/>
    <mergeCell ref="AQ63:AR63"/>
    <mergeCell ref="AS63:AT63"/>
    <mergeCell ref="AU63:AV63"/>
    <mergeCell ref="BC63:BD63"/>
    <mergeCell ref="M63:N63"/>
    <mergeCell ref="W56:X56"/>
    <mergeCell ref="Y56:Z56"/>
    <mergeCell ref="AA56:AB56"/>
    <mergeCell ref="AC56:AD56"/>
    <mergeCell ref="AE56:AF56"/>
    <mergeCell ref="M56:N56"/>
    <mergeCell ref="O56:P56"/>
    <mergeCell ref="Q56:R56"/>
    <mergeCell ref="S56:T56"/>
    <mergeCell ref="U56:V56"/>
    <mergeCell ref="AQ56:AR56"/>
    <mergeCell ref="AS56:AT56"/>
    <mergeCell ref="AU56:AV56"/>
    <mergeCell ref="BC56:BD56"/>
    <mergeCell ref="BI56:BJ56"/>
    <mergeCell ref="AG56:AH56"/>
    <mergeCell ref="AI56:AJ56"/>
    <mergeCell ref="AK56:AL56"/>
    <mergeCell ref="AM56:AN56"/>
    <mergeCell ref="AO56:AP56"/>
    <mergeCell ref="BG56:BH56"/>
    <mergeCell ref="BI57:BJ57"/>
    <mergeCell ref="AG57:AH57"/>
    <mergeCell ref="AI57:AJ57"/>
    <mergeCell ref="AK57:AL57"/>
    <mergeCell ref="AM57:AN57"/>
    <mergeCell ref="AO57:AP57"/>
    <mergeCell ref="W57:X57"/>
    <mergeCell ref="Y57:Z57"/>
    <mergeCell ref="AA57:AB57"/>
    <mergeCell ref="AC57:AD57"/>
    <mergeCell ref="AE57:AF57"/>
    <mergeCell ref="BG57:BH57"/>
    <mergeCell ref="C58:D58"/>
    <mergeCell ref="E58:F58"/>
    <mergeCell ref="G58:H58"/>
    <mergeCell ref="I58:J58"/>
    <mergeCell ref="K58:L58"/>
    <mergeCell ref="AQ57:AR57"/>
    <mergeCell ref="AS57:AT57"/>
    <mergeCell ref="AU57:AV57"/>
    <mergeCell ref="BC57:BD57"/>
    <mergeCell ref="M57:N57"/>
    <mergeCell ref="O57:P57"/>
    <mergeCell ref="Q57:R57"/>
    <mergeCell ref="S57:T57"/>
    <mergeCell ref="U57:V57"/>
    <mergeCell ref="C57:D57"/>
    <mergeCell ref="E57:F57"/>
    <mergeCell ref="G57:H57"/>
    <mergeCell ref="I57:J57"/>
    <mergeCell ref="K57:L57"/>
    <mergeCell ref="W58:X58"/>
    <mergeCell ref="Y58:Z58"/>
    <mergeCell ref="AA58:AB58"/>
    <mergeCell ref="AC58:AD58"/>
    <mergeCell ref="AE58:AF58"/>
    <mergeCell ref="BI58:BJ58"/>
    <mergeCell ref="AG58:AH58"/>
    <mergeCell ref="AI58:AJ58"/>
    <mergeCell ref="AK58:AL58"/>
    <mergeCell ref="AM58:AN58"/>
    <mergeCell ref="AO58:AP58"/>
    <mergeCell ref="M58:N58"/>
    <mergeCell ref="O58:P58"/>
    <mergeCell ref="Q58:R58"/>
    <mergeCell ref="S58:T58"/>
    <mergeCell ref="U58:V58"/>
    <mergeCell ref="AQ58:AR58"/>
    <mergeCell ref="AS58:AT58"/>
    <mergeCell ref="AU58:AV58"/>
    <mergeCell ref="BC58:BD58"/>
    <mergeCell ref="BG58:BH58"/>
  </mergeCells>
  <pageMargins left="0.7" right="0.7" top="0.75" bottom="0.75" header="0.3" footer="0.3"/>
  <pageSetup paperSize="9" orientation="portrait"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0"/>
  <dimension ref="A1:T308"/>
  <sheetViews>
    <sheetView showGridLines="0" zoomScale="70" zoomScaleNormal="70" workbookViewId="0">
      <pane xSplit="1" ySplit="4" topLeftCell="B5" activePane="bottomRight" state="frozen"/>
      <selection activeCell="I25" sqref="I25"/>
      <selection pane="topRight" activeCell="I25" sqref="I25"/>
      <selection pane="bottomLeft" activeCell="I25" sqref="I25"/>
      <selection pane="bottomRight" activeCell="I25" sqref="I25"/>
    </sheetView>
  </sheetViews>
  <sheetFormatPr baseColWidth="10" defaultColWidth="0" defaultRowHeight="0" customHeight="1" zeroHeight="1" x14ac:dyDescent="0.25"/>
  <cols>
    <col min="1" max="1" width="3.5703125" customWidth="1"/>
    <col min="2" max="18" width="15" customWidth="1"/>
    <col min="19" max="19" width="5" customWidth="1"/>
    <col min="20" max="20" width="0" hidden="1" customWidth="1"/>
    <col min="21" max="16384" width="9.140625" hidden="1"/>
  </cols>
  <sheetData>
    <row r="1" spans="2:20" ht="15" x14ac:dyDescent="0.25">
      <c r="B1" s="2020"/>
      <c r="C1" s="2021"/>
      <c r="D1" s="2021"/>
      <c r="E1" s="2021"/>
      <c r="F1" s="2021"/>
      <c r="G1" s="2021"/>
      <c r="H1" s="2021"/>
      <c r="I1" s="2021"/>
      <c r="J1" s="2021"/>
      <c r="K1" s="2021"/>
      <c r="L1" s="2021"/>
      <c r="M1" s="2021"/>
      <c r="N1" s="2021"/>
      <c r="O1" s="2021"/>
      <c r="P1" s="2021"/>
      <c r="Q1" s="2021"/>
      <c r="R1" s="2022"/>
    </row>
    <row r="2" spans="2:20" ht="15" x14ac:dyDescent="0.25">
      <c r="B2" s="2023"/>
      <c r="C2" s="2024"/>
      <c r="D2" s="2024"/>
      <c r="E2" s="2024"/>
      <c r="F2" s="2024"/>
      <c r="G2" s="2024"/>
      <c r="H2" s="2024"/>
      <c r="I2" s="2024"/>
      <c r="J2" s="2024"/>
      <c r="K2" s="2024"/>
      <c r="L2" s="2024"/>
      <c r="M2" s="2024"/>
      <c r="N2" s="2024"/>
      <c r="O2" s="2024"/>
      <c r="P2" s="2024"/>
      <c r="Q2" s="2024"/>
      <c r="R2" s="2025"/>
    </row>
    <row r="3" spans="2:20" ht="16.5" thickBot="1" x14ac:dyDescent="0.3">
      <c r="B3" s="2026"/>
      <c r="C3" s="2027"/>
      <c r="D3" s="2027"/>
      <c r="E3" s="2027"/>
      <c r="F3" s="2027"/>
      <c r="G3" s="2027"/>
      <c r="H3" s="2027"/>
      <c r="I3" s="2027"/>
      <c r="J3" s="2027"/>
      <c r="K3" s="2027"/>
      <c r="L3" s="2027"/>
      <c r="M3" s="2027"/>
      <c r="N3" s="2027"/>
      <c r="O3" s="2027"/>
      <c r="P3" s="2027"/>
      <c r="Q3" s="2027"/>
      <c r="R3" s="2028"/>
    </row>
    <row r="4" spans="2:20" ht="21.75" thickBot="1" x14ac:dyDescent="0.4">
      <c r="B4" s="2032" t="s">
        <v>1812</v>
      </c>
      <c r="C4" s="2033"/>
      <c r="D4" s="2033"/>
      <c r="E4" s="2033"/>
      <c r="F4" s="2033"/>
      <c r="G4" s="2033"/>
      <c r="H4" s="2033"/>
      <c r="I4" s="2033"/>
      <c r="J4" s="2033"/>
      <c r="K4" s="2033"/>
      <c r="L4" s="2033"/>
      <c r="M4" s="2033"/>
      <c r="N4" s="2033"/>
      <c r="O4" s="2033"/>
      <c r="P4" s="2033"/>
      <c r="Q4" s="2033"/>
      <c r="R4" s="2034"/>
    </row>
  </sheetData>
  <mergeCells count="3">
    <mergeCell ref="B1:R3"/>
    <mergeCell ref="B4:R4"/>
    <mergeCell ref="B5:R5"/>
  </mergeCells>
  <pageMargins left="0.7" right="0.7" top="0.75" bottom="0.75" header="0.3" footer="0.3"/>
  <pageSetup paperSize="9" orientation="portrait"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A1:BK178"/>
  <sheetViews>
    <sheetView showGridLines="0" zoomScale="90" zoomScaleNormal="90" workbookViewId="0">
      <pane xSplit="2" ySplit="7" topLeftCell="AQ8" activePane="bottomRight" state="frozen"/>
      <selection activeCell="I25" sqref="I25"/>
      <selection pane="topRight" activeCell="I25" sqref="I25"/>
      <selection pane="bottomLeft" activeCell="I25" sqref="I25"/>
      <selection pane="bottomRight" activeCell="B8" sqref="B1:B1048576"/>
    </sheetView>
  </sheetViews>
  <sheetFormatPr baseColWidth="10" defaultColWidth="0" defaultRowHeight="15" customHeight="1" zeroHeight="1" x14ac:dyDescent="0.25"/>
  <cols>
    <col min="1" max="1" width="3.5703125" style="1" customWidth="1"/>
    <col min="2" max="2" width="56.28515625" style="1" customWidth="1"/>
    <col min="3" max="62" width="11.140625" style="1" customWidth="1"/>
    <col min="63" max="63" width="9.140625" style="1" customWidth="1"/>
    <col min="64" max="16384" width="9.140625" style="1" hidden="1"/>
  </cols>
  <sheetData>
    <row r="1" spans="2:62" ht="15.75" x14ac:dyDescent="0.25">
      <c r="B1" s="2140"/>
      <c r="C1" s="2141"/>
      <c r="D1" s="2141"/>
      <c r="E1" s="2141"/>
      <c r="F1" s="2141"/>
      <c r="G1" s="2141"/>
      <c r="H1" s="2141"/>
      <c r="I1" s="2141"/>
      <c r="J1" s="2141"/>
      <c r="K1" s="2141"/>
      <c r="L1" s="2141"/>
      <c r="M1" s="2141"/>
      <c r="N1" s="2141"/>
      <c r="O1" s="2141"/>
      <c r="P1" s="2141"/>
      <c r="Q1" s="2141"/>
      <c r="R1" s="2141"/>
      <c r="S1" s="2141"/>
      <c r="T1" s="2141"/>
      <c r="U1" s="2141"/>
      <c r="V1" s="2141"/>
      <c r="W1" s="2141"/>
      <c r="X1" s="2141"/>
      <c r="Y1" s="2141"/>
      <c r="Z1" s="2141"/>
      <c r="AA1" s="2141"/>
      <c r="AB1" s="2141"/>
      <c r="AC1" s="2141"/>
      <c r="AD1" s="2141"/>
      <c r="AE1" s="2141"/>
      <c r="AF1" s="2141"/>
      <c r="AG1" s="2141"/>
      <c r="AH1" s="2141"/>
      <c r="AI1" s="2141"/>
      <c r="AJ1" s="2141"/>
      <c r="AK1" s="2141"/>
      <c r="AL1" s="2141"/>
      <c r="AM1" s="2141"/>
      <c r="AN1" s="2141"/>
      <c r="AO1" s="2141"/>
      <c r="AP1" s="2141"/>
      <c r="AQ1" s="2141"/>
      <c r="AR1" s="2141"/>
      <c r="AS1" s="2141"/>
      <c r="AT1" s="2141"/>
      <c r="AU1" s="2141"/>
      <c r="AV1" s="2141"/>
      <c r="AW1" s="2141"/>
      <c r="AX1" s="2141"/>
      <c r="AY1" s="2141"/>
      <c r="AZ1" s="2141"/>
      <c r="BA1" s="2141"/>
      <c r="BB1" s="2141"/>
      <c r="BC1" s="2141"/>
      <c r="BD1" s="2141"/>
      <c r="BE1" s="2141"/>
      <c r="BF1" s="2141"/>
      <c r="BG1" s="2141"/>
      <c r="BH1" s="2141"/>
      <c r="BI1" s="2141"/>
      <c r="BJ1" s="2142"/>
    </row>
    <row r="2" spans="2:62" ht="15.75" x14ac:dyDescent="0.25">
      <c r="B2" s="2143"/>
      <c r="C2" s="2144"/>
      <c r="D2" s="2144"/>
      <c r="E2" s="2144"/>
      <c r="F2" s="2144"/>
      <c r="G2" s="2144"/>
      <c r="H2" s="2144"/>
      <c r="I2" s="2144"/>
      <c r="J2" s="2144"/>
      <c r="K2" s="2144"/>
      <c r="L2" s="2144"/>
      <c r="M2" s="2144"/>
      <c r="N2" s="2144"/>
      <c r="O2" s="2144"/>
      <c r="P2" s="2144"/>
      <c r="Q2" s="2144"/>
      <c r="R2" s="2144"/>
      <c r="S2" s="2144"/>
      <c r="T2" s="2144"/>
      <c r="U2" s="2144"/>
      <c r="V2" s="2144"/>
      <c r="W2" s="2144"/>
      <c r="X2" s="2144"/>
      <c r="Y2" s="2144"/>
      <c r="Z2" s="2144"/>
      <c r="AA2" s="2144"/>
      <c r="AB2" s="2144"/>
      <c r="AC2" s="2144"/>
      <c r="AD2" s="2144"/>
      <c r="AE2" s="2144"/>
      <c r="AF2" s="2144"/>
      <c r="AG2" s="2144"/>
      <c r="AH2" s="2144"/>
      <c r="AI2" s="2144"/>
      <c r="AJ2" s="2144"/>
      <c r="AK2" s="2144"/>
      <c r="AL2" s="2144"/>
      <c r="AM2" s="2144"/>
      <c r="AN2" s="2144"/>
      <c r="AO2" s="2144"/>
      <c r="AP2" s="2144"/>
      <c r="AQ2" s="2144"/>
      <c r="AR2" s="2144"/>
      <c r="AS2" s="2144"/>
      <c r="AT2" s="2144"/>
      <c r="AU2" s="2144"/>
      <c r="AV2" s="2144"/>
      <c r="AW2" s="2144"/>
      <c r="AX2" s="2144"/>
      <c r="AY2" s="2144"/>
      <c r="AZ2" s="2144"/>
      <c r="BA2" s="2144"/>
      <c r="BB2" s="2144"/>
      <c r="BC2" s="2144"/>
      <c r="BD2" s="2144"/>
      <c r="BE2" s="2144"/>
      <c r="BF2" s="2144"/>
      <c r="BG2" s="2144"/>
      <c r="BH2" s="2144"/>
      <c r="BI2" s="2144"/>
      <c r="BJ2" s="2145"/>
    </row>
    <row r="3" spans="2:62" ht="16.5" thickBot="1" x14ac:dyDescent="0.3">
      <c r="B3" s="2146"/>
      <c r="C3" s="2147"/>
      <c r="D3" s="2147"/>
      <c r="E3" s="2147"/>
      <c r="F3" s="2147"/>
      <c r="G3" s="2147"/>
      <c r="H3" s="2147"/>
      <c r="I3" s="2147"/>
      <c r="J3" s="2147"/>
      <c r="K3" s="2147"/>
      <c r="L3" s="2147"/>
      <c r="M3" s="2147"/>
      <c r="N3" s="2147"/>
      <c r="O3" s="2147"/>
      <c r="P3" s="2147"/>
      <c r="Q3" s="2147"/>
      <c r="R3" s="2147"/>
      <c r="S3" s="2147"/>
      <c r="T3" s="2147"/>
      <c r="U3" s="2147"/>
      <c r="V3" s="2147"/>
      <c r="W3" s="2147"/>
      <c r="X3" s="2147"/>
      <c r="Y3" s="2147"/>
      <c r="Z3" s="2147"/>
      <c r="AA3" s="2147"/>
      <c r="AB3" s="2147"/>
      <c r="AC3" s="2147"/>
      <c r="AD3" s="2147"/>
      <c r="AE3" s="2147"/>
      <c r="AF3" s="2147"/>
      <c r="AG3" s="2147"/>
      <c r="AH3" s="2147"/>
      <c r="AI3" s="2147"/>
      <c r="AJ3" s="2147"/>
      <c r="AK3" s="2147"/>
      <c r="AL3" s="2147"/>
      <c r="AM3" s="2147"/>
      <c r="AN3" s="2147"/>
      <c r="AO3" s="2147"/>
      <c r="AP3" s="2147"/>
      <c r="AQ3" s="2147"/>
      <c r="AR3" s="2147"/>
      <c r="AS3" s="2147"/>
      <c r="AT3" s="2147"/>
      <c r="AU3" s="2147"/>
      <c r="AV3" s="2147"/>
      <c r="AW3" s="2147"/>
      <c r="AX3" s="2147"/>
      <c r="AY3" s="2147"/>
      <c r="AZ3" s="2147"/>
      <c r="BA3" s="2147"/>
      <c r="BB3" s="2147"/>
      <c r="BC3" s="2147"/>
      <c r="BD3" s="2147"/>
      <c r="BE3" s="2147"/>
      <c r="BF3" s="2147"/>
      <c r="BG3" s="2147"/>
      <c r="BH3" s="2147"/>
      <c r="BI3" s="2147"/>
      <c r="BJ3" s="2148"/>
    </row>
    <row r="4" spans="2:62" ht="21.75" thickBot="1" x14ac:dyDescent="0.4">
      <c r="B4" s="2312" t="s">
        <v>1838</v>
      </c>
      <c r="C4" s="2313"/>
      <c r="D4" s="2313"/>
      <c r="E4" s="2313"/>
      <c r="F4" s="2313"/>
      <c r="G4" s="2313"/>
      <c r="H4" s="2313"/>
      <c r="I4" s="2313"/>
      <c r="J4" s="2313"/>
      <c r="K4" s="2313"/>
      <c r="L4" s="2313"/>
      <c r="M4" s="2313"/>
      <c r="N4" s="2313"/>
      <c r="O4" s="2313"/>
      <c r="P4" s="2313"/>
      <c r="Q4" s="2313"/>
      <c r="R4" s="2313"/>
      <c r="S4" s="2313"/>
      <c r="T4" s="2313"/>
      <c r="U4" s="2313"/>
      <c r="V4" s="2313"/>
      <c r="W4" s="2313"/>
      <c r="X4" s="2313"/>
      <c r="Y4" s="2313"/>
      <c r="Z4" s="2313"/>
      <c r="AA4" s="2313"/>
      <c r="AB4" s="2313"/>
      <c r="AC4" s="2313"/>
      <c r="AD4" s="2313"/>
      <c r="AE4" s="2313"/>
      <c r="AF4" s="2313"/>
      <c r="AG4" s="2313"/>
      <c r="AH4" s="2313"/>
      <c r="AI4" s="2313"/>
      <c r="AJ4" s="2313"/>
      <c r="AK4" s="2313"/>
      <c r="AL4" s="2313"/>
      <c r="AM4" s="2313"/>
      <c r="AN4" s="2313"/>
      <c r="AO4" s="2313"/>
      <c r="AP4" s="2313"/>
      <c r="AQ4" s="2313"/>
      <c r="AR4" s="2313"/>
      <c r="AS4" s="2313"/>
      <c r="AT4" s="2313"/>
      <c r="AU4" s="2313"/>
      <c r="AV4" s="2313"/>
      <c r="AW4" s="2313"/>
      <c r="AX4" s="2313"/>
      <c r="AY4" s="2313"/>
      <c r="AZ4" s="2313"/>
      <c r="BA4" s="2313"/>
      <c r="BB4" s="2313"/>
      <c r="BC4" s="2313"/>
      <c r="BD4" s="2313"/>
      <c r="BE4" s="2313"/>
      <c r="BF4" s="2313"/>
      <c r="BG4" s="2313"/>
      <c r="BH4" s="2313"/>
      <c r="BI4" s="2313"/>
      <c r="BJ4" s="2314"/>
    </row>
    <row r="5" spans="2:62" s="5" customFormat="1" ht="15.75" x14ac:dyDescent="0.25">
      <c r="B5" s="1914"/>
      <c r="C5" s="1914"/>
      <c r="D5" s="1914"/>
      <c r="E5" s="1914"/>
      <c r="F5" s="1914"/>
      <c r="G5" s="1914"/>
      <c r="H5" s="1914"/>
      <c r="AW5" s="1763"/>
      <c r="AX5" s="1763"/>
      <c r="AY5" s="1763"/>
      <c r="AZ5" s="1763"/>
      <c r="BA5" s="1763"/>
      <c r="BB5" s="1763"/>
    </row>
    <row r="6" spans="2:62" s="15" customFormat="1" ht="18.75" customHeight="1" x14ac:dyDescent="0.3">
      <c r="B6" s="2327" t="s">
        <v>377</v>
      </c>
      <c r="C6" s="2324">
        <v>1992</v>
      </c>
      <c r="D6" s="2324"/>
      <c r="E6" s="2324">
        <v>1993</v>
      </c>
      <c r="F6" s="2324"/>
      <c r="G6" s="2324">
        <v>1994</v>
      </c>
      <c r="H6" s="2324"/>
      <c r="I6" s="2324">
        <v>1995</v>
      </c>
      <c r="J6" s="2324"/>
      <c r="K6" s="2324">
        <v>1996</v>
      </c>
      <c r="L6" s="2324"/>
      <c r="M6" s="2324">
        <v>1997</v>
      </c>
      <c r="N6" s="2324"/>
      <c r="O6" s="2324">
        <v>1998</v>
      </c>
      <c r="P6" s="2324"/>
      <c r="Q6" s="2324">
        <v>1999</v>
      </c>
      <c r="R6" s="2324"/>
      <c r="S6" s="2324">
        <v>2000</v>
      </c>
      <c r="T6" s="2324"/>
      <c r="U6" s="2324">
        <v>2001</v>
      </c>
      <c r="V6" s="2324"/>
      <c r="W6" s="2324">
        <v>2002</v>
      </c>
      <c r="X6" s="2324"/>
      <c r="Y6" s="2324">
        <v>2003</v>
      </c>
      <c r="Z6" s="2324"/>
      <c r="AA6" s="2324">
        <v>2004</v>
      </c>
      <c r="AB6" s="2324"/>
      <c r="AC6" s="2324">
        <v>2005</v>
      </c>
      <c r="AD6" s="2324"/>
      <c r="AE6" s="2326">
        <v>2006</v>
      </c>
      <c r="AF6" s="2326"/>
      <c r="AG6" s="2324">
        <v>2007</v>
      </c>
      <c r="AH6" s="2324"/>
      <c r="AI6" s="2324">
        <v>2008</v>
      </c>
      <c r="AJ6" s="2324"/>
      <c r="AK6" s="2324">
        <v>2009</v>
      </c>
      <c r="AL6" s="2324"/>
      <c r="AM6" s="2325">
        <v>2010</v>
      </c>
      <c r="AN6" s="2325"/>
      <c r="AO6" s="2325">
        <v>2011</v>
      </c>
      <c r="AP6" s="2325"/>
      <c r="AQ6" s="2325">
        <v>2012</v>
      </c>
      <c r="AR6" s="2325"/>
      <c r="AS6" s="2325">
        <v>2013</v>
      </c>
      <c r="AT6" s="2325"/>
      <c r="AU6" s="2325">
        <v>2014</v>
      </c>
      <c r="AV6" s="2325"/>
      <c r="AW6" s="1147">
        <v>2015</v>
      </c>
      <c r="AX6" s="1148"/>
      <c r="AY6" s="1147">
        <v>2016</v>
      </c>
      <c r="AZ6" s="1148"/>
      <c r="BA6" s="2325">
        <v>2017</v>
      </c>
      <c r="BB6" s="2325"/>
      <c r="BC6" s="2325">
        <v>2018</v>
      </c>
      <c r="BD6" s="2325"/>
      <c r="BE6" s="2328">
        <v>2019</v>
      </c>
      <c r="BF6" s="2329"/>
      <c r="BG6" s="2325">
        <v>2020</v>
      </c>
      <c r="BH6" s="2325"/>
      <c r="BI6" s="2325">
        <v>2021</v>
      </c>
      <c r="BJ6" s="2325"/>
    </row>
    <row r="7" spans="2:62" s="15" customFormat="1" ht="18.75" customHeight="1" x14ac:dyDescent="0.3">
      <c r="B7" s="2327"/>
      <c r="C7" s="216" t="s">
        <v>506</v>
      </c>
      <c r="D7" s="216" t="s">
        <v>507</v>
      </c>
      <c r="E7" s="216" t="s">
        <v>508</v>
      </c>
      <c r="F7" s="216" t="s">
        <v>509</v>
      </c>
      <c r="G7" s="216" t="s">
        <v>510</v>
      </c>
      <c r="H7" s="216" t="s">
        <v>511</v>
      </c>
      <c r="I7" s="216" t="s">
        <v>512</v>
      </c>
      <c r="J7" s="216" t="s">
        <v>513</v>
      </c>
      <c r="K7" s="216" t="s">
        <v>514</v>
      </c>
      <c r="L7" s="216" t="s">
        <v>515</v>
      </c>
      <c r="M7" s="216" t="s">
        <v>516</v>
      </c>
      <c r="N7" s="216" t="s">
        <v>517</v>
      </c>
      <c r="O7" s="216" t="s">
        <v>518</v>
      </c>
      <c r="P7" s="216" t="s">
        <v>519</v>
      </c>
      <c r="Q7" s="216" t="s">
        <v>520</v>
      </c>
      <c r="R7" s="216" t="s">
        <v>521</v>
      </c>
      <c r="S7" s="216" t="s">
        <v>522</v>
      </c>
      <c r="T7" s="216" t="s">
        <v>523</v>
      </c>
      <c r="U7" s="216" t="s">
        <v>524</v>
      </c>
      <c r="V7" s="216" t="s">
        <v>525</v>
      </c>
      <c r="W7" s="216" t="s">
        <v>526</v>
      </c>
      <c r="X7" s="216" t="s">
        <v>527</v>
      </c>
      <c r="Y7" s="216" t="s">
        <v>528</v>
      </c>
      <c r="Z7" s="216" t="s">
        <v>529</v>
      </c>
      <c r="AA7" s="216" t="s">
        <v>530</v>
      </c>
      <c r="AB7" s="216" t="s">
        <v>531</v>
      </c>
      <c r="AC7" s="216" t="s">
        <v>532</v>
      </c>
      <c r="AD7" s="216" t="s">
        <v>533</v>
      </c>
      <c r="AE7" s="217" t="s">
        <v>534</v>
      </c>
      <c r="AF7" s="217" t="s">
        <v>535</v>
      </c>
      <c r="AG7" s="216" t="s">
        <v>536</v>
      </c>
      <c r="AH7" s="216" t="s">
        <v>537</v>
      </c>
      <c r="AI7" s="218" t="s">
        <v>538</v>
      </c>
      <c r="AJ7" s="218" t="s">
        <v>539</v>
      </c>
      <c r="AK7" s="218" t="s">
        <v>540</v>
      </c>
      <c r="AL7" s="218" t="s">
        <v>541</v>
      </c>
      <c r="AM7" s="218" t="s">
        <v>542</v>
      </c>
      <c r="AN7" s="218" t="s">
        <v>543</v>
      </c>
      <c r="AO7" s="218" t="s">
        <v>544</v>
      </c>
      <c r="AP7" s="218" t="s">
        <v>545</v>
      </c>
      <c r="AQ7" s="218" t="s">
        <v>546</v>
      </c>
      <c r="AR7" s="218" t="s">
        <v>547</v>
      </c>
      <c r="AS7" s="218" t="s">
        <v>548</v>
      </c>
      <c r="AT7" s="218" t="s">
        <v>549</v>
      </c>
      <c r="AU7" s="218" t="s">
        <v>550</v>
      </c>
      <c r="AV7" s="218" t="s">
        <v>551</v>
      </c>
      <c r="AW7" s="218" t="s">
        <v>552</v>
      </c>
      <c r="AX7" s="218" t="s">
        <v>553</v>
      </c>
      <c r="AY7" s="218" t="s">
        <v>554</v>
      </c>
      <c r="AZ7" s="218" t="s">
        <v>142</v>
      </c>
      <c r="BA7" s="218" t="s">
        <v>958</v>
      </c>
      <c r="BB7" s="218" t="s">
        <v>1847</v>
      </c>
      <c r="BC7" s="218" t="s">
        <v>1886</v>
      </c>
      <c r="BD7" s="218" t="s">
        <v>2485</v>
      </c>
      <c r="BE7" s="218" t="s">
        <v>2486</v>
      </c>
      <c r="BF7" s="218" t="s">
        <v>4062</v>
      </c>
      <c r="BG7" s="218" t="s">
        <v>4063</v>
      </c>
      <c r="BH7" s="218" t="s">
        <v>4064</v>
      </c>
      <c r="BI7" s="218" t="s">
        <v>4033</v>
      </c>
      <c r="BJ7" s="218" t="s">
        <v>4034</v>
      </c>
    </row>
    <row r="8" spans="2:62" s="15" customFormat="1" ht="18.75" customHeight="1" x14ac:dyDescent="0.25">
      <c r="B8" s="209" t="s">
        <v>871</v>
      </c>
      <c r="C8" s="209">
        <f t="shared" ref="C8" si="0">SUM(C9:C23)</f>
        <v>9</v>
      </c>
      <c r="D8" s="209">
        <f t="shared" ref="D8" si="1">SUM(D9:D23)</f>
        <v>2</v>
      </c>
      <c r="E8" s="209">
        <f t="shared" ref="E8" si="2">SUM(E9:E23)</f>
        <v>19</v>
      </c>
      <c r="F8" s="209">
        <f t="shared" ref="F8" si="3">SUM(F9:F23)</f>
        <v>19</v>
      </c>
      <c r="G8" s="209">
        <f t="shared" ref="G8" si="4">SUM(G9:G23)</f>
        <v>35</v>
      </c>
      <c r="H8" s="209">
        <f t="shared" ref="H8" si="5">SUM(H9:H23)</f>
        <v>21</v>
      </c>
      <c r="I8" s="209">
        <f t="shared" ref="I8" si="6">SUM(I9:I23)</f>
        <v>118</v>
      </c>
      <c r="J8" s="209">
        <f t="shared" ref="J8" si="7">SUM(J9:J23)</f>
        <v>115</v>
      </c>
      <c r="K8" s="209">
        <f t="shared" ref="K8" si="8">SUM(K9:K23)</f>
        <v>192</v>
      </c>
      <c r="L8" s="209">
        <f t="shared" ref="L8" si="9">SUM(L9:L23)</f>
        <v>224</v>
      </c>
      <c r="M8" s="209">
        <f t="shared" ref="M8" si="10">SUM(M9:M23)</f>
        <v>292</v>
      </c>
      <c r="N8" s="209">
        <f t="shared" ref="N8" si="11">SUM(N9:N23)</f>
        <v>260</v>
      </c>
      <c r="O8" s="209">
        <f t="shared" ref="O8" si="12">SUM(O9:O23)</f>
        <v>185</v>
      </c>
      <c r="P8" s="209">
        <f t="shared" ref="P8" si="13">SUM(P9:P23)</f>
        <v>112</v>
      </c>
      <c r="Q8" s="209">
        <f t="shared" ref="Q8" si="14">SUM(Q9:Q23)</f>
        <v>74</v>
      </c>
      <c r="R8" s="209">
        <f t="shared" ref="R8" si="15">SUM(R9:R23)</f>
        <v>63</v>
      </c>
      <c r="S8" s="209">
        <f t="shared" ref="S8" si="16">SUM(S9:S23)</f>
        <v>62</v>
      </c>
      <c r="T8" s="209">
        <f t="shared" ref="T8" si="17">SUM(T9:T23)</f>
        <v>31</v>
      </c>
      <c r="U8" s="209">
        <f t="shared" ref="U8" si="18">SUM(U9:U23)</f>
        <v>53</v>
      </c>
      <c r="V8" s="209">
        <f t="shared" ref="V8" si="19">SUM(V9:V23)</f>
        <v>46</v>
      </c>
      <c r="W8" s="209">
        <f t="shared" ref="W8" si="20">SUM(W9:W23)</f>
        <v>15</v>
      </c>
      <c r="X8" s="209">
        <f t="shared" ref="X8" si="21">SUM(X9:X23)</f>
        <v>35</v>
      </c>
      <c r="Y8" s="209">
        <f t="shared" ref="Y8" si="22">SUM(Y9:Y23)</f>
        <v>35</v>
      </c>
      <c r="Z8" s="209">
        <f t="shared" ref="Z8" si="23">SUM(Z9:Z23)</f>
        <v>35</v>
      </c>
      <c r="AA8" s="209">
        <f t="shared" ref="AA8" si="24">SUM(AA9:AA23)</f>
        <v>33</v>
      </c>
      <c r="AB8" s="209">
        <f t="shared" ref="AB8" si="25">SUM(AB9:AB23)</f>
        <v>31</v>
      </c>
      <c r="AC8" s="209">
        <f t="shared" ref="AC8" si="26">SUM(AC9:AC23)</f>
        <v>66</v>
      </c>
      <c r="AD8" s="209">
        <f t="shared" ref="AD8" si="27">SUM(AD9:AD23)</f>
        <v>84</v>
      </c>
      <c r="AE8" s="209">
        <f t="shared" ref="AE8" si="28">SUM(AE9:AE23)</f>
        <v>125</v>
      </c>
      <c r="AF8" s="209">
        <f t="shared" ref="AF8" si="29">SUM(AF9:AF23)</f>
        <v>115</v>
      </c>
      <c r="AG8" s="209">
        <f t="shared" ref="AG8" si="30">SUM(AG9:AG23)</f>
        <v>100</v>
      </c>
      <c r="AH8" s="209">
        <f t="shared" ref="AH8" si="31">SUM(AH9:AH23)</f>
        <v>69</v>
      </c>
      <c r="AI8" s="209">
        <f t="shared" ref="AI8" si="32">SUM(AI9:AI23)</f>
        <v>65</v>
      </c>
      <c r="AJ8" s="209">
        <f t="shared" ref="AJ8" si="33">SUM(AJ9:AJ23)</f>
        <v>105</v>
      </c>
      <c r="AK8" s="209">
        <f t="shared" ref="AK8" si="34">SUM(AK9:AK23)</f>
        <v>103</v>
      </c>
      <c r="AL8" s="209">
        <f t="shared" ref="AL8" si="35">SUM(AL9:AL23)</f>
        <v>131</v>
      </c>
      <c r="AM8" s="209">
        <f t="shared" ref="AM8" si="36">SUM(AM9:AM23)</f>
        <v>129</v>
      </c>
      <c r="AN8" s="209">
        <f t="shared" ref="AN8" si="37">SUM(AN9:AN23)</f>
        <v>122</v>
      </c>
      <c r="AO8" s="209">
        <f t="shared" ref="AO8" si="38">SUM(AO9:AO23)</f>
        <v>96</v>
      </c>
      <c r="AP8" s="209">
        <f t="shared" ref="AP8" si="39">SUM(AP9:AP23)</f>
        <v>100</v>
      </c>
      <c r="AQ8" s="209">
        <f t="shared" ref="AQ8" si="40">SUM(AQ9:AQ23)</f>
        <v>86</v>
      </c>
      <c r="AR8" s="209">
        <f t="shared" ref="AR8" si="41">SUM(AR9:AR23)</f>
        <v>87</v>
      </c>
      <c r="AS8" s="209">
        <f t="shared" ref="AS8" si="42">SUM(AS9:AS23)</f>
        <v>84</v>
      </c>
      <c r="AT8" s="209">
        <f t="shared" ref="AT8" si="43">SUM(AT9:AT23)</f>
        <v>101</v>
      </c>
      <c r="AU8" s="209">
        <f>SUM(AU9:AU23)</f>
        <v>98</v>
      </c>
      <c r="AV8" s="209">
        <f>SUM(AV9:AV23)</f>
        <v>101</v>
      </c>
      <c r="AW8" s="209">
        <f t="shared" ref="AW8:AZ8" si="44">SUM(AW9:AW23)</f>
        <v>99</v>
      </c>
      <c r="AX8" s="209">
        <f t="shared" si="44"/>
        <v>126</v>
      </c>
      <c r="AY8" s="209">
        <f t="shared" si="44"/>
        <v>178</v>
      </c>
      <c r="AZ8" s="209">
        <f t="shared" si="44"/>
        <v>169</v>
      </c>
      <c r="BA8" s="209">
        <f>SUM(BA9:BA23)</f>
        <v>231</v>
      </c>
      <c r="BB8" s="209">
        <f>SUM(BB9:BB23)</f>
        <v>228</v>
      </c>
      <c r="BC8" s="209">
        <f>SUM(BC9:BC23)</f>
        <v>272</v>
      </c>
      <c r="BD8" s="209">
        <f>SUM(BD9:BD23)</f>
        <v>271</v>
      </c>
      <c r="BE8" s="209">
        <f>SUM(BE9:BE25)</f>
        <v>234</v>
      </c>
      <c r="BF8" s="209">
        <f t="shared" ref="BF8:BJ8" si="45">SUM(BF9:BF25)</f>
        <v>232</v>
      </c>
      <c r="BG8" s="209">
        <f t="shared" si="45"/>
        <v>261</v>
      </c>
      <c r="BH8" s="209">
        <f t="shared" si="45"/>
        <v>244</v>
      </c>
      <c r="BI8" s="209">
        <f t="shared" si="45"/>
        <v>282</v>
      </c>
      <c r="BJ8" s="209">
        <f t="shared" si="45"/>
        <v>282</v>
      </c>
    </row>
    <row r="9" spans="2:62" s="15" customFormat="1" ht="18.75" customHeight="1" x14ac:dyDescent="0.25">
      <c r="B9" s="395" t="s">
        <v>253</v>
      </c>
      <c r="C9" s="371"/>
      <c r="D9" s="371"/>
      <c r="E9" s="371"/>
      <c r="F9" s="371"/>
      <c r="G9" s="371">
        <v>17</v>
      </c>
      <c r="H9" s="371">
        <v>20</v>
      </c>
      <c r="I9" s="371">
        <v>86</v>
      </c>
      <c r="J9" s="371">
        <v>86</v>
      </c>
      <c r="K9" s="371">
        <v>127</v>
      </c>
      <c r="L9" s="371">
        <v>82</v>
      </c>
      <c r="M9" s="371">
        <v>79</v>
      </c>
      <c r="N9" s="371">
        <v>43</v>
      </c>
      <c r="O9" s="371">
        <v>40</v>
      </c>
      <c r="P9" s="371">
        <v>40</v>
      </c>
      <c r="Q9" s="371">
        <v>44</v>
      </c>
      <c r="R9" s="371">
        <v>37</v>
      </c>
      <c r="S9" s="371">
        <v>36</v>
      </c>
      <c r="T9" s="371">
        <v>31</v>
      </c>
      <c r="U9" s="282">
        <v>31</v>
      </c>
      <c r="V9" s="282">
        <v>30</v>
      </c>
      <c r="W9" s="282"/>
      <c r="X9" s="282">
        <v>35</v>
      </c>
      <c r="Y9" s="282">
        <v>35</v>
      </c>
      <c r="Z9" s="282">
        <v>35</v>
      </c>
      <c r="AA9" s="282">
        <v>33</v>
      </c>
      <c r="AB9" s="282">
        <v>31</v>
      </c>
      <c r="AC9" s="282">
        <v>30</v>
      </c>
      <c r="AD9" s="282">
        <v>49</v>
      </c>
      <c r="AE9" s="282">
        <v>91</v>
      </c>
      <c r="AF9" s="282">
        <v>78</v>
      </c>
      <c r="AG9" s="282">
        <v>64</v>
      </c>
      <c r="AH9" s="282">
        <v>35</v>
      </c>
      <c r="AI9" s="282">
        <v>33</v>
      </c>
      <c r="AJ9" s="282">
        <v>36</v>
      </c>
      <c r="AK9" s="373">
        <v>35</v>
      </c>
      <c r="AL9" s="373">
        <v>65</v>
      </c>
      <c r="AM9" s="373">
        <v>68</v>
      </c>
      <c r="AN9" s="373">
        <v>61</v>
      </c>
      <c r="AO9" s="373">
        <v>30</v>
      </c>
      <c r="AP9" s="373">
        <v>38</v>
      </c>
      <c r="AQ9" s="373">
        <v>37</v>
      </c>
      <c r="AR9" s="373">
        <v>36</v>
      </c>
      <c r="AS9" s="373">
        <v>34</v>
      </c>
      <c r="AT9" s="373">
        <v>57</v>
      </c>
      <c r="AU9" s="373">
        <v>59</v>
      </c>
      <c r="AV9" s="373">
        <v>57</v>
      </c>
      <c r="AW9" s="373">
        <v>44</v>
      </c>
      <c r="AX9" s="373">
        <v>52</v>
      </c>
      <c r="AY9" s="373">
        <v>47</v>
      </c>
      <c r="AZ9" s="373">
        <v>59</v>
      </c>
      <c r="BA9" s="373">
        <v>57</v>
      </c>
      <c r="BB9" s="373">
        <v>38</v>
      </c>
      <c r="BC9" s="373">
        <v>36</v>
      </c>
      <c r="BD9" s="373">
        <v>35</v>
      </c>
      <c r="BE9" s="373">
        <v>34</v>
      </c>
      <c r="BF9" s="373">
        <v>32</v>
      </c>
      <c r="BG9" s="373">
        <v>33</v>
      </c>
      <c r="BH9" s="373">
        <v>19</v>
      </c>
      <c r="BI9" s="373">
        <v>18</v>
      </c>
      <c r="BJ9" s="373">
        <v>20</v>
      </c>
    </row>
    <row r="10" spans="2:62" s="15" customFormat="1" ht="18.75" customHeight="1" x14ac:dyDescent="0.25">
      <c r="B10" s="395" t="s">
        <v>872</v>
      </c>
      <c r="C10" s="371"/>
      <c r="D10" s="371"/>
      <c r="E10" s="371"/>
      <c r="F10" s="371"/>
      <c r="G10" s="371"/>
      <c r="H10" s="371"/>
      <c r="I10" s="371"/>
      <c r="J10" s="371"/>
      <c r="K10" s="371"/>
      <c r="L10" s="371"/>
      <c r="M10" s="371">
        <v>48</v>
      </c>
      <c r="N10" s="371">
        <v>48</v>
      </c>
      <c r="O10" s="371">
        <v>48</v>
      </c>
      <c r="P10" s="371"/>
      <c r="Q10" s="371"/>
      <c r="R10" s="371"/>
      <c r="S10" s="371"/>
      <c r="T10" s="371"/>
      <c r="U10" s="282"/>
      <c r="V10" s="282"/>
      <c r="W10" s="282"/>
      <c r="X10" s="282"/>
      <c r="Y10" s="282"/>
      <c r="Z10" s="282"/>
      <c r="AA10" s="282"/>
      <c r="AB10" s="282"/>
      <c r="AC10" s="282"/>
      <c r="AD10" s="282"/>
      <c r="AE10" s="282"/>
      <c r="AF10" s="282"/>
      <c r="AG10" s="282"/>
      <c r="AH10" s="282"/>
      <c r="AI10" s="282"/>
      <c r="AJ10" s="282"/>
      <c r="AK10" s="373"/>
      <c r="AL10" s="373"/>
      <c r="AM10" s="373"/>
      <c r="AN10" s="373"/>
      <c r="AO10" s="373"/>
      <c r="AP10" s="373"/>
      <c r="AQ10" s="373"/>
      <c r="AR10" s="373"/>
      <c r="AS10" s="373"/>
      <c r="AT10" s="373"/>
      <c r="AU10" s="373"/>
      <c r="AV10" s="373"/>
      <c r="AW10" s="1091"/>
      <c r="AX10" s="1091"/>
      <c r="AY10" s="1091"/>
      <c r="AZ10" s="1091"/>
      <c r="BA10" s="1091"/>
      <c r="BB10" s="1091"/>
      <c r="BC10" s="1091"/>
      <c r="BD10" s="1091"/>
      <c r="BE10" s="1091"/>
      <c r="BF10" s="1091"/>
      <c r="BG10" s="1091"/>
      <c r="BH10" s="1091"/>
      <c r="BI10" s="1091"/>
      <c r="BJ10" s="1091"/>
    </row>
    <row r="11" spans="2:62" s="15" customFormat="1" ht="18.75" customHeight="1" x14ac:dyDescent="0.25">
      <c r="B11" s="395" t="s">
        <v>873</v>
      </c>
      <c r="C11" s="371"/>
      <c r="D11" s="371">
        <v>1</v>
      </c>
      <c r="E11" s="371"/>
      <c r="F11" s="371"/>
      <c r="G11" s="371"/>
      <c r="H11" s="371"/>
      <c r="I11" s="371"/>
      <c r="J11" s="371"/>
      <c r="K11" s="371"/>
      <c r="L11" s="371">
        <v>37</v>
      </c>
      <c r="M11" s="371">
        <v>37</v>
      </c>
      <c r="N11" s="371">
        <v>78</v>
      </c>
      <c r="O11" s="371">
        <v>34</v>
      </c>
      <c r="P11" s="371">
        <v>34</v>
      </c>
      <c r="Q11" s="371">
        <v>30</v>
      </c>
      <c r="R11" s="371">
        <v>26</v>
      </c>
      <c r="S11" s="371">
        <v>26</v>
      </c>
      <c r="T11" s="371"/>
      <c r="U11" s="282">
        <v>22</v>
      </c>
      <c r="V11" s="282">
        <v>16</v>
      </c>
      <c r="W11" s="282">
        <v>15</v>
      </c>
      <c r="X11" s="282"/>
      <c r="Y11" s="282"/>
      <c r="Z11" s="282"/>
      <c r="AA11" s="282"/>
      <c r="AB11" s="282"/>
      <c r="AC11" s="282">
        <v>36</v>
      </c>
      <c r="AD11" s="282">
        <v>35</v>
      </c>
      <c r="AE11" s="282">
        <v>34</v>
      </c>
      <c r="AF11" s="282">
        <v>37</v>
      </c>
      <c r="AG11" s="282">
        <v>36</v>
      </c>
      <c r="AH11" s="282">
        <v>34</v>
      </c>
      <c r="AI11" s="282">
        <v>32</v>
      </c>
      <c r="AJ11" s="282">
        <v>28</v>
      </c>
      <c r="AK11" s="373">
        <v>29</v>
      </c>
      <c r="AL11" s="373">
        <v>27</v>
      </c>
      <c r="AM11" s="373">
        <v>30</v>
      </c>
      <c r="AN11" s="373">
        <v>32</v>
      </c>
      <c r="AO11" s="373">
        <v>30</v>
      </c>
      <c r="AP11" s="373">
        <v>28</v>
      </c>
      <c r="AQ11" s="373">
        <v>27</v>
      </c>
      <c r="AR11" s="373">
        <v>28</v>
      </c>
      <c r="AS11" s="373">
        <v>27</v>
      </c>
      <c r="AT11" s="373">
        <v>21</v>
      </c>
      <c r="AU11" s="373">
        <v>20</v>
      </c>
      <c r="AV11" s="1073">
        <v>21</v>
      </c>
      <c r="AW11" s="517">
        <v>23</v>
      </c>
      <c r="AX11" s="517">
        <v>23</v>
      </c>
      <c r="AY11" s="517">
        <v>22</v>
      </c>
      <c r="AZ11" s="517">
        <v>20</v>
      </c>
      <c r="BA11" s="517">
        <v>20</v>
      </c>
      <c r="BB11" s="517">
        <v>27</v>
      </c>
      <c r="BC11" s="517">
        <v>29</v>
      </c>
      <c r="BD11" s="517">
        <v>25</v>
      </c>
      <c r="BE11" s="517">
        <v>23</v>
      </c>
      <c r="BF11" s="517">
        <v>26</v>
      </c>
      <c r="BG11" s="517">
        <v>26</v>
      </c>
      <c r="BH11" s="517">
        <v>20</v>
      </c>
      <c r="BI11" s="517">
        <v>17</v>
      </c>
      <c r="BJ11" s="517">
        <v>23</v>
      </c>
    </row>
    <row r="12" spans="2:62" s="15" customFormat="1" ht="18.75" customHeight="1" x14ac:dyDescent="0.25">
      <c r="B12" s="395" t="s">
        <v>4041</v>
      </c>
      <c r="C12" s="371"/>
      <c r="D12" s="371"/>
      <c r="E12" s="371"/>
      <c r="F12" s="371"/>
      <c r="G12" s="371"/>
      <c r="H12" s="371"/>
      <c r="I12" s="371"/>
      <c r="J12" s="371"/>
      <c r="K12" s="371"/>
      <c r="L12" s="371"/>
      <c r="M12" s="371"/>
      <c r="N12" s="371"/>
      <c r="O12" s="371"/>
      <c r="P12" s="371"/>
      <c r="Q12" s="371"/>
      <c r="R12" s="371"/>
      <c r="S12" s="371"/>
      <c r="T12" s="371"/>
      <c r="U12" s="1350"/>
      <c r="V12" s="1350"/>
      <c r="W12" s="1350"/>
      <c r="X12" s="1350"/>
      <c r="Y12" s="1350"/>
      <c r="Z12" s="1350"/>
      <c r="AA12" s="1350"/>
      <c r="AB12" s="1350"/>
      <c r="AC12" s="1350"/>
      <c r="AD12" s="1350"/>
      <c r="AE12" s="1350"/>
      <c r="AF12" s="1350"/>
      <c r="AG12" s="1350"/>
      <c r="AH12" s="1350"/>
      <c r="AI12" s="1350"/>
      <c r="AJ12" s="1350"/>
      <c r="AK12" s="373"/>
      <c r="AL12" s="373"/>
      <c r="AM12" s="373"/>
      <c r="AN12" s="373"/>
      <c r="AO12" s="373"/>
      <c r="AP12" s="373"/>
      <c r="AQ12" s="373"/>
      <c r="AR12" s="373"/>
      <c r="AS12" s="373"/>
      <c r="AT12" s="373"/>
      <c r="AU12" s="373"/>
      <c r="AV12" s="1092"/>
      <c r="AW12" s="1093"/>
      <c r="AX12" s="1093"/>
      <c r="AY12" s="1093"/>
      <c r="AZ12" s="1093"/>
      <c r="BA12" s="1093"/>
      <c r="BB12" s="1093"/>
      <c r="BC12" s="1093"/>
      <c r="BD12" s="1093"/>
      <c r="BE12" s="1093"/>
      <c r="BF12" s="1093"/>
      <c r="BG12" s="1093"/>
      <c r="BH12" s="1093"/>
      <c r="BI12" s="1093">
        <v>37</v>
      </c>
      <c r="BJ12" s="1093">
        <v>37</v>
      </c>
    </row>
    <row r="13" spans="2:62" s="15" customFormat="1" ht="18.75" customHeight="1" x14ac:dyDescent="0.25">
      <c r="B13" s="395" t="s">
        <v>254</v>
      </c>
      <c r="C13" s="371"/>
      <c r="D13" s="371"/>
      <c r="E13" s="371"/>
      <c r="F13" s="371"/>
      <c r="G13" s="371"/>
      <c r="H13" s="371"/>
      <c r="I13" s="371"/>
      <c r="J13" s="371"/>
      <c r="K13" s="371"/>
      <c r="L13" s="371"/>
      <c r="M13" s="371"/>
      <c r="N13" s="371"/>
      <c r="O13" s="371"/>
      <c r="P13" s="371"/>
      <c r="Q13" s="371"/>
      <c r="R13" s="371"/>
      <c r="S13" s="371"/>
      <c r="T13" s="371"/>
      <c r="U13" s="282"/>
      <c r="V13" s="282"/>
      <c r="W13" s="282"/>
      <c r="X13" s="282"/>
      <c r="Y13" s="282"/>
      <c r="Z13" s="282"/>
      <c r="AA13" s="282"/>
      <c r="AB13" s="282"/>
      <c r="AC13" s="282"/>
      <c r="AD13" s="282"/>
      <c r="AE13" s="282"/>
      <c r="AF13" s="282"/>
      <c r="AG13" s="282"/>
      <c r="AH13" s="282"/>
      <c r="AI13" s="282"/>
      <c r="AJ13" s="282">
        <v>41</v>
      </c>
      <c r="AK13" s="373">
        <v>39</v>
      </c>
      <c r="AL13" s="373">
        <v>39</v>
      </c>
      <c r="AM13" s="373">
        <v>31</v>
      </c>
      <c r="AN13" s="373">
        <v>29</v>
      </c>
      <c r="AO13" s="373">
        <v>36</v>
      </c>
      <c r="AP13" s="373">
        <v>34</v>
      </c>
      <c r="AQ13" s="373">
        <v>22</v>
      </c>
      <c r="AR13" s="373">
        <v>23</v>
      </c>
      <c r="AS13" s="373">
        <v>23</v>
      </c>
      <c r="AT13" s="373">
        <v>23</v>
      </c>
      <c r="AU13" s="373">
        <v>19</v>
      </c>
      <c r="AV13" s="1092">
        <v>23</v>
      </c>
      <c r="AW13" s="1093">
        <v>32</v>
      </c>
      <c r="AX13" s="1093">
        <v>33</v>
      </c>
      <c r="AY13" s="1093">
        <v>21</v>
      </c>
      <c r="AZ13" s="1093">
        <v>21</v>
      </c>
      <c r="BA13" s="1093">
        <v>30</v>
      </c>
      <c r="BB13" s="1093">
        <v>30</v>
      </c>
      <c r="BC13" s="1093">
        <v>31</v>
      </c>
      <c r="BD13" s="1093">
        <v>31</v>
      </c>
      <c r="BE13" s="1093">
        <v>29</v>
      </c>
      <c r="BF13" s="1093">
        <v>27</v>
      </c>
      <c r="BG13" s="1093">
        <v>27</v>
      </c>
      <c r="BH13" s="1093">
        <v>27</v>
      </c>
      <c r="BI13" s="1093">
        <v>28</v>
      </c>
      <c r="BJ13" s="1093">
        <v>27</v>
      </c>
    </row>
    <row r="14" spans="2:62" s="15" customFormat="1" ht="18.75" customHeight="1" x14ac:dyDescent="0.25">
      <c r="B14" s="395" t="s">
        <v>874</v>
      </c>
      <c r="C14" s="371"/>
      <c r="D14" s="371"/>
      <c r="E14" s="371"/>
      <c r="F14" s="371"/>
      <c r="G14" s="371"/>
      <c r="H14" s="371"/>
      <c r="I14" s="371"/>
      <c r="J14" s="371"/>
      <c r="K14" s="371"/>
      <c r="L14" s="371"/>
      <c r="M14" s="371"/>
      <c r="N14" s="371"/>
      <c r="O14" s="371"/>
      <c r="P14" s="371"/>
      <c r="Q14" s="371"/>
      <c r="R14" s="371"/>
      <c r="S14" s="371"/>
      <c r="T14" s="371"/>
      <c r="U14" s="282"/>
      <c r="V14" s="282"/>
      <c r="W14" s="282"/>
      <c r="X14" s="282"/>
      <c r="Y14" s="282"/>
      <c r="Z14" s="282"/>
      <c r="AA14" s="282"/>
      <c r="AB14" s="282"/>
      <c r="AC14" s="282"/>
      <c r="AD14" s="282"/>
      <c r="AE14" s="282"/>
      <c r="AF14" s="282"/>
      <c r="AG14" s="282"/>
      <c r="AH14" s="282"/>
      <c r="AI14" s="282"/>
      <c r="AJ14" s="282"/>
      <c r="AK14" s="373"/>
      <c r="AL14" s="373"/>
      <c r="AM14" s="373"/>
      <c r="AN14" s="373"/>
      <c r="AO14" s="373"/>
      <c r="AP14" s="373"/>
      <c r="AQ14" s="373"/>
      <c r="AR14" s="373"/>
      <c r="AS14" s="373"/>
      <c r="AT14" s="373"/>
      <c r="AU14" s="1073"/>
      <c r="AV14" s="281"/>
      <c r="AW14" s="517"/>
      <c r="AX14" s="517">
        <v>18</v>
      </c>
      <c r="AY14" s="517">
        <v>17</v>
      </c>
      <c r="AZ14" s="517"/>
      <c r="BA14" s="517"/>
      <c r="BB14" s="517"/>
      <c r="BC14" s="517"/>
      <c r="BD14" s="517"/>
      <c r="BE14" s="517"/>
      <c r="BF14" s="517"/>
      <c r="BG14" s="517"/>
      <c r="BH14" s="517"/>
      <c r="BI14" s="517"/>
      <c r="BJ14" s="517"/>
    </row>
    <row r="15" spans="2:62" s="15" customFormat="1" ht="31.5" x14ac:dyDescent="0.25">
      <c r="B15" s="395" t="s">
        <v>875</v>
      </c>
      <c r="C15" s="371">
        <v>9</v>
      </c>
      <c r="D15" s="371">
        <v>1</v>
      </c>
      <c r="E15" s="371">
        <v>19</v>
      </c>
      <c r="F15" s="371">
        <v>19</v>
      </c>
      <c r="G15" s="371">
        <v>18</v>
      </c>
      <c r="H15" s="371">
        <v>1</v>
      </c>
      <c r="I15" s="371">
        <v>32</v>
      </c>
      <c r="J15" s="371">
        <v>29</v>
      </c>
      <c r="K15" s="371"/>
      <c r="L15" s="371"/>
      <c r="M15" s="371"/>
      <c r="N15" s="371"/>
      <c r="O15" s="371"/>
      <c r="P15" s="371"/>
      <c r="Q15" s="371"/>
      <c r="R15" s="371"/>
      <c r="S15" s="371"/>
      <c r="T15" s="371"/>
      <c r="U15" s="282"/>
      <c r="V15" s="282"/>
      <c r="W15" s="282"/>
      <c r="X15" s="282"/>
      <c r="Y15" s="282"/>
      <c r="Z15" s="282"/>
      <c r="AA15" s="282"/>
      <c r="AB15" s="282"/>
      <c r="AC15" s="282"/>
      <c r="AD15" s="282"/>
      <c r="AE15" s="282"/>
      <c r="AF15" s="282"/>
      <c r="AG15" s="282"/>
      <c r="AH15" s="282"/>
      <c r="AI15" s="282"/>
      <c r="AJ15" s="282"/>
      <c r="AK15" s="373"/>
      <c r="AL15" s="373"/>
      <c r="AM15" s="373"/>
      <c r="AN15" s="373"/>
      <c r="AO15" s="373"/>
      <c r="AP15" s="373"/>
      <c r="AQ15" s="373"/>
      <c r="AR15" s="373"/>
      <c r="AS15" s="373"/>
      <c r="AT15" s="373"/>
      <c r="AU15" s="373"/>
      <c r="AV15" s="368"/>
      <c r="AW15" s="368"/>
      <c r="AX15" s="368"/>
      <c r="AY15" s="368"/>
      <c r="AZ15" s="368"/>
      <c r="BA15" s="368"/>
      <c r="BB15" s="368"/>
      <c r="BC15" s="368"/>
      <c r="BD15" s="368"/>
      <c r="BE15" s="368"/>
      <c r="BF15" s="368"/>
      <c r="BG15" s="368"/>
      <c r="BH15" s="368"/>
      <c r="BI15" s="368"/>
      <c r="BJ15" s="368"/>
    </row>
    <row r="16" spans="2:62" s="15" customFormat="1" ht="18.75" customHeight="1" x14ac:dyDescent="0.25">
      <c r="B16" s="395" t="s">
        <v>876</v>
      </c>
      <c r="C16" s="371"/>
      <c r="D16" s="371"/>
      <c r="E16" s="371"/>
      <c r="F16" s="371"/>
      <c r="G16" s="371"/>
      <c r="H16" s="371"/>
      <c r="I16" s="371"/>
      <c r="J16" s="371"/>
      <c r="K16" s="371">
        <v>25</v>
      </c>
      <c r="L16" s="371"/>
      <c r="M16" s="371"/>
      <c r="N16" s="371"/>
      <c r="O16" s="371">
        <v>22</v>
      </c>
      <c r="P16" s="371"/>
      <c r="Q16" s="371"/>
      <c r="R16" s="371"/>
      <c r="S16" s="371"/>
      <c r="T16" s="371"/>
      <c r="U16" s="282"/>
      <c r="V16" s="282"/>
      <c r="W16" s="282"/>
      <c r="X16" s="282"/>
      <c r="Y16" s="282"/>
      <c r="Z16" s="282"/>
      <c r="AA16" s="282"/>
      <c r="AB16" s="282"/>
      <c r="AC16" s="282"/>
      <c r="AD16" s="282"/>
      <c r="AE16" s="282"/>
      <c r="AF16" s="282"/>
      <c r="AG16" s="282"/>
      <c r="AH16" s="282"/>
      <c r="AI16" s="282"/>
      <c r="AJ16" s="282"/>
      <c r="AK16" s="373"/>
      <c r="AL16" s="373"/>
      <c r="AM16" s="373"/>
      <c r="AN16" s="373"/>
      <c r="AO16" s="373"/>
      <c r="AP16" s="373"/>
      <c r="AQ16" s="373"/>
      <c r="AR16" s="373"/>
      <c r="AS16" s="373"/>
      <c r="AT16" s="373"/>
      <c r="AU16" s="373"/>
      <c r="AV16" s="373"/>
      <c r="AW16" s="373"/>
      <c r="AX16" s="373"/>
      <c r="AY16" s="373"/>
      <c r="AZ16" s="373"/>
      <c r="BA16" s="373"/>
      <c r="BB16" s="373"/>
      <c r="BC16" s="373"/>
      <c r="BD16" s="373"/>
      <c r="BE16" s="373"/>
      <c r="BF16" s="373"/>
      <c r="BG16" s="373"/>
      <c r="BH16" s="373"/>
      <c r="BI16" s="373"/>
      <c r="BJ16" s="373"/>
    </row>
    <row r="17" spans="2:62" s="15" customFormat="1" ht="18.75" customHeight="1" x14ac:dyDescent="0.25">
      <c r="B17" s="395" t="s">
        <v>877</v>
      </c>
      <c r="C17" s="371"/>
      <c r="D17" s="371"/>
      <c r="E17" s="371"/>
      <c r="F17" s="371"/>
      <c r="G17" s="371"/>
      <c r="H17" s="371"/>
      <c r="I17" s="371"/>
      <c r="J17" s="371"/>
      <c r="K17" s="371"/>
      <c r="L17" s="371">
        <v>33</v>
      </c>
      <c r="M17" s="371">
        <v>33</v>
      </c>
      <c r="N17" s="371">
        <v>33</v>
      </c>
      <c r="O17" s="371"/>
      <c r="P17" s="371"/>
      <c r="Q17" s="371"/>
      <c r="R17" s="371"/>
      <c r="S17" s="371"/>
      <c r="T17" s="371"/>
      <c r="U17" s="282"/>
      <c r="V17" s="282"/>
      <c r="W17" s="282"/>
      <c r="X17" s="282"/>
      <c r="Y17" s="282"/>
      <c r="Z17" s="282"/>
      <c r="AA17" s="282"/>
      <c r="AB17" s="282"/>
      <c r="AC17" s="282"/>
      <c r="AD17" s="282"/>
      <c r="AE17" s="282"/>
      <c r="AF17" s="282"/>
      <c r="AG17" s="282"/>
      <c r="AH17" s="282"/>
      <c r="AI17" s="282"/>
      <c r="AJ17" s="282"/>
      <c r="AK17" s="373"/>
      <c r="AL17" s="373"/>
      <c r="AM17" s="373"/>
      <c r="AN17" s="373"/>
      <c r="AO17" s="373"/>
      <c r="AP17" s="373"/>
      <c r="AQ17" s="373"/>
      <c r="AR17" s="373"/>
      <c r="AS17" s="373"/>
      <c r="AT17" s="373"/>
      <c r="AU17" s="373"/>
      <c r="AV17" s="373"/>
      <c r="AW17" s="373"/>
      <c r="AX17" s="373"/>
      <c r="AY17" s="373"/>
      <c r="AZ17" s="373"/>
      <c r="BA17" s="373"/>
      <c r="BB17" s="373"/>
      <c r="BC17" s="373"/>
      <c r="BD17" s="373"/>
      <c r="BE17" s="373"/>
      <c r="BF17" s="373"/>
      <c r="BG17" s="373"/>
      <c r="BH17" s="373"/>
      <c r="BI17" s="373"/>
      <c r="BJ17" s="373"/>
    </row>
    <row r="18" spans="2:62" s="15" customFormat="1" ht="18.75" customHeight="1" x14ac:dyDescent="0.25">
      <c r="B18" s="395" t="s">
        <v>878</v>
      </c>
      <c r="C18" s="371"/>
      <c r="D18" s="371"/>
      <c r="E18" s="371"/>
      <c r="F18" s="371"/>
      <c r="G18" s="371"/>
      <c r="H18" s="371"/>
      <c r="I18" s="371"/>
      <c r="J18" s="371"/>
      <c r="K18" s="371">
        <v>40</v>
      </c>
      <c r="L18" s="371">
        <v>37</v>
      </c>
      <c r="M18" s="371">
        <v>65</v>
      </c>
      <c r="N18" s="371">
        <v>28</v>
      </c>
      <c r="O18" s="371">
        <v>19</v>
      </c>
      <c r="P18" s="371">
        <v>16</v>
      </c>
      <c r="Q18" s="371"/>
      <c r="R18" s="371"/>
      <c r="S18" s="371"/>
      <c r="T18" s="371"/>
      <c r="U18" s="282"/>
      <c r="V18" s="282"/>
      <c r="W18" s="282"/>
      <c r="X18" s="282"/>
      <c r="Y18" s="282"/>
      <c r="Z18" s="282"/>
      <c r="AA18" s="282"/>
      <c r="AB18" s="282"/>
      <c r="AC18" s="282"/>
      <c r="AD18" s="282"/>
      <c r="AE18" s="282"/>
      <c r="AF18" s="282"/>
      <c r="AG18" s="282"/>
      <c r="AH18" s="282"/>
      <c r="AI18" s="282"/>
      <c r="AJ18" s="282"/>
      <c r="AK18" s="373"/>
      <c r="AL18" s="373"/>
      <c r="AM18" s="373"/>
      <c r="AN18" s="373"/>
      <c r="AO18" s="373"/>
      <c r="AP18" s="373"/>
      <c r="AQ18" s="373"/>
      <c r="AR18" s="373"/>
      <c r="AS18" s="373"/>
      <c r="AT18" s="373"/>
      <c r="AU18" s="373"/>
      <c r="AV18" s="373"/>
      <c r="AW18" s="373"/>
      <c r="AX18" s="373"/>
      <c r="AY18" s="373"/>
      <c r="AZ18" s="373"/>
      <c r="BA18" s="373"/>
      <c r="BB18" s="373"/>
      <c r="BC18" s="373"/>
      <c r="BD18" s="373"/>
      <c r="BE18" s="373"/>
      <c r="BF18" s="373"/>
      <c r="BG18" s="373"/>
      <c r="BH18" s="373"/>
      <c r="BI18" s="373"/>
      <c r="BJ18" s="373"/>
    </row>
    <row r="19" spans="2:62" s="15" customFormat="1" ht="18.75" customHeight="1" x14ac:dyDescent="0.25">
      <c r="B19" s="395" t="s">
        <v>879</v>
      </c>
      <c r="C19" s="371"/>
      <c r="D19" s="371"/>
      <c r="E19" s="371"/>
      <c r="F19" s="371"/>
      <c r="G19" s="371"/>
      <c r="H19" s="371"/>
      <c r="I19" s="371"/>
      <c r="J19" s="371"/>
      <c r="K19" s="371"/>
      <c r="L19" s="371">
        <v>35</v>
      </c>
      <c r="M19" s="371">
        <v>30</v>
      </c>
      <c r="N19" s="371">
        <v>30</v>
      </c>
      <c r="O19" s="371">
        <v>22</v>
      </c>
      <c r="P19" s="371">
        <v>22</v>
      </c>
      <c r="Q19" s="371"/>
      <c r="R19" s="371"/>
      <c r="S19" s="371"/>
      <c r="T19" s="371"/>
      <c r="U19" s="282"/>
      <c r="V19" s="282"/>
      <c r="W19" s="282"/>
      <c r="X19" s="282"/>
      <c r="Y19" s="282"/>
      <c r="Z19" s="282"/>
      <c r="AA19" s="282"/>
      <c r="AB19" s="282"/>
      <c r="AC19" s="282"/>
      <c r="AD19" s="282"/>
      <c r="AE19" s="282"/>
      <c r="AF19" s="282"/>
      <c r="AG19" s="282"/>
      <c r="AH19" s="282"/>
      <c r="AI19" s="282"/>
      <c r="AJ19" s="282"/>
      <c r="AK19" s="373"/>
      <c r="AL19" s="373"/>
      <c r="AM19" s="373"/>
      <c r="AN19" s="373"/>
      <c r="AO19" s="373"/>
      <c r="AP19" s="373"/>
      <c r="AQ19" s="373"/>
      <c r="AR19" s="373"/>
      <c r="AS19" s="373"/>
      <c r="AT19" s="373"/>
      <c r="AU19" s="373"/>
      <c r="AV19" s="373"/>
      <c r="AW19" s="373"/>
      <c r="AX19" s="373"/>
      <c r="AY19" s="373"/>
      <c r="AZ19" s="373"/>
      <c r="BA19" s="373"/>
      <c r="BB19" s="373"/>
      <c r="BC19" s="373"/>
      <c r="BD19" s="373"/>
      <c r="BE19" s="373"/>
      <c r="BF19" s="373"/>
      <c r="BG19" s="373"/>
      <c r="BH19" s="373"/>
      <c r="BI19" s="373"/>
      <c r="BJ19" s="373"/>
    </row>
    <row r="20" spans="2:62" s="15" customFormat="1" ht="18.75" customHeight="1" x14ac:dyDescent="0.25">
      <c r="B20" s="395" t="s">
        <v>880</v>
      </c>
      <c r="C20" s="371"/>
      <c r="D20" s="371"/>
      <c r="E20" s="371"/>
      <c r="F20" s="371"/>
      <c r="G20" s="371"/>
      <c r="H20" s="371"/>
      <c r="I20" s="371"/>
      <c r="J20" s="371"/>
      <c r="K20" s="371"/>
      <c r="L20" s="371"/>
      <c r="M20" s="371"/>
      <c r="N20" s="371"/>
      <c r="O20" s="371"/>
      <c r="P20" s="371"/>
      <c r="Q20" s="371"/>
      <c r="R20" s="371"/>
      <c r="S20" s="371"/>
      <c r="T20" s="371"/>
      <c r="U20" s="282"/>
      <c r="V20" s="282"/>
      <c r="W20" s="282"/>
      <c r="X20" s="282"/>
      <c r="Y20" s="282"/>
      <c r="Z20" s="282"/>
      <c r="AA20" s="282"/>
      <c r="AB20" s="282"/>
      <c r="AC20" s="282"/>
      <c r="AD20" s="282"/>
      <c r="AE20" s="282"/>
      <c r="AF20" s="282"/>
      <c r="AG20" s="282"/>
      <c r="AH20" s="282"/>
      <c r="AI20" s="282"/>
      <c r="AJ20" s="282"/>
      <c r="AK20" s="373"/>
      <c r="AL20" s="373"/>
      <c r="AM20" s="373"/>
      <c r="AN20" s="373"/>
      <c r="AO20" s="373"/>
      <c r="AP20" s="373"/>
      <c r="AQ20" s="373"/>
      <c r="AR20" s="373"/>
      <c r="AS20" s="373"/>
      <c r="AT20" s="373"/>
      <c r="AU20" s="373"/>
      <c r="AV20" s="373"/>
      <c r="AW20" s="373"/>
      <c r="AX20" s="373"/>
      <c r="AY20" s="373">
        <v>36</v>
      </c>
      <c r="AZ20" s="373">
        <v>34</v>
      </c>
      <c r="BA20" s="373">
        <v>36</v>
      </c>
      <c r="BB20" s="373">
        <v>34</v>
      </c>
      <c r="BC20" s="373">
        <v>37</v>
      </c>
      <c r="BD20" s="373">
        <v>38</v>
      </c>
      <c r="BE20" s="373">
        <v>27</v>
      </c>
      <c r="BF20" s="373">
        <v>25</v>
      </c>
      <c r="BG20" s="373">
        <v>25</v>
      </c>
      <c r="BH20" s="373">
        <v>28</v>
      </c>
      <c r="BI20" s="373">
        <v>22</v>
      </c>
      <c r="BJ20" s="373">
        <v>21</v>
      </c>
    </row>
    <row r="21" spans="2:62" s="15" customFormat="1" ht="18.75" customHeight="1" x14ac:dyDescent="0.25">
      <c r="B21" s="395" t="s">
        <v>881</v>
      </c>
      <c r="C21" s="371"/>
      <c r="D21" s="371"/>
      <c r="E21" s="371"/>
      <c r="F21" s="371"/>
      <c r="G21" s="371"/>
      <c r="H21" s="371"/>
      <c r="I21" s="371"/>
      <c r="J21" s="371"/>
      <c r="K21" s="371"/>
      <c r="L21" s="371"/>
      <c r="M21" s="371"/>
      <c r="N21" s="371"/>
      <c r="O21" s="371"/>
      <c r="P21" s="371"/>
      <c r="Q21" s="371"/>
      <c r="R21" s="371"/>
      <c r="S21" s="371"/>
      <c r="T21" s="371"/>
      <c r="U21" s="282"/>
      <c r="V21" s="282"/>
      <c r="W21" s="282"/>
      <c r="X21" s="282"/>
      <c r="Y21" s="282"/>
      <c r="Z21" s="282"/>
      <c r="AA21" s="282"/>
      <c r="AB21" s="282"/>
      <c r="AC21" s="282"/>
      <c r="AD21" s="282"/>
      <c r="AE21" s="282"/>
      <c r="AF21" s="282"/>
      <c r="AG21" s="282"/>
      <c r="AH21" s="282"/>
      <c r="AI21" s="282"/>
      <c r="AJ21" s="282"/>
      <c r="AK21" s="373"/>
      <c r="AL21" s="373"/>
      <c r="AM21" s="373"/>
      <c r="AN21" s="373"/>
      <c r="AO21" s="373"/>
      <c r="AP21" s="373"/>
      <c r="AQ21" s="373"/>
      <c r="AR21" s="373"/>
      <c r="AS21" s="373"/>
      <c r="AT21" s="373"/>
      <c r="AU21" s="373"/>
      <c r="AV21" s="373"/>
      <c r="AW21" s="373"/>
      <c r="AX21" s="373"/>
      <c r="AY21" s="373">
        <v>35</v>
      </c>
      <c r="AZ21" s="373">
        <v>35</v>
      </c>
      <c r="BA21" s="373">
        <v>36</v>
      </c>
      <c r="BB21" s="373">
        <v>35</v>
      </c>
      <c r="BC21" s="373">
        <v>29</v>
      </c>
      <c r="BD21" s="373">
        <v>30</v>
      </c>
      <c r="BE21" s="373">
        <v>32</v>
      </c>
      <c r="BF21" s="373">
        <v>32</v>
      </c>
      <c r="BG21" s="373">
        <v>26</v>
      </c>
      <c r="BH21" s="373">
        <v>21</v>
      </c>
      <c r="BI21" s="373">
        <v>33</v>
      </c>
      <c r="BJ21" s="373">
        <v>35</v>
      </c>
    </row>
    <row r="22" spans="2:62" s="15" customFormat="1" ht="18.75" customHeight="1" x14ac:dyDescent="0.25">
      <c r="B22" s="395" t="s">
        <v>1900</v>
      </c>
      <c r="C22" s="371"/>
      <c r="D22" s="371"/>
      <c r="E22" s="371"/>
      <c r="F22" s="371"/>
      <c r="G22" s="371"/>
      <c r="H22" s="371"/>
      <c r="I22" s="371"/>
      <c r="J22" s="371"/>
      <c r="K22" s="371"/>
      <c r="L22" s="371"/>
      <c r="M22" s="371"/>
      <c r="N22" s="371"/>
      <c r="O22" s="371"/>
      <c r="P22" s="371"/>
      <c r="Q22" s="371"/>
      <c r="R22" s="371"/>
      <c r="S22" s="371"/>
      <c r="T22" s="371"/>
      <c r="U22" s="282"/>
      <c r="V22" s="282"/>
      <c r="W22" s="282"/>
      <c r="X22" s="282"/>
      <c r="Y22" s="282"/>
      <c r="Z22" s="282"/>
      <c r="AA22" s="282"/>
      <c r="AB22" s="282"/>
      <c r="AC22" s="282"/>
      <c r="AD22" s="282"/>
      <c r="AE22" s="282"/>
      <c r="AF22" s="282"/>
      <c r="AG22" s="282"/>
      <c r="AH22" s="282"/>
      <c r="AI22" s="282"/>
      <c r="AJ22" s="282"/>
      <c r="AK22" s="373"/>
      <c r="AL22" s="373"/>
      <c r="AM22" s="373"/>
      <c r="AN22" s="373"/>
      <c r="AO22" s="373"/>
      <c r="AP22" s="373"/>
      <c r="AQ22" s="373"/>
      <c r="AR22" s="373"/>
      <c r="AS22" s="373"/>
      <c r="AT22" s="373"/>
      <c r="AU22" s="373"/>
      <c r="AV22" s="373"/>
      <c r="AW22" s="373"/>
      <c r="AX22" s="373"/>
      <c r="AY22" s="373"/>
      <c r="AZ22" s="373"/>
      <c r="BA22" s="373">
        <v>16</v>
      </c>
      <c r="BB22" s="373">
        <v>30</v>
      </c>
      <c r="BC22" s="373">
        <v>49</v>
      </c>
      <c r="BD22" s="373">
        <v>53</v>
      </c>
      <c r="BE22" s="373">
        <v>27</v>
      </c>
      <c r="BF22" s="373">
        <v>29</v>
      </c>
      <c r="BG22" s="373">
        <v>16</v>
      </c>
      <c r="BH22" s="373">
        <v>28</v>
      </c>
      <c r="BI22" s="373">
        <v>28</v>
      </c>
      <c r="BJ22" s="373">
        <v>28</v>
      </c>
    </row>
    <row r="23" spans="2:62" s="15" customFormat="1" ht="18.75" customHeight="1" x14ac:dyDescent="0.25">
      <c r="B23" s="395" t="s">
        <v>1901</v>
      </c>
      <c r="C23" s="371"/>
      <c r="D23" s="371"/>
      <c r="E23" s="371"/>
      <c r="F23" s="371"/>
      <c r="G23" s="371"/>
      <c r="H23" s="371"/>
      <c r="I23" s="371"/>
      <c r="J23" s="371"/>
      <c r="K23" s="371"/>
      <c r="L23" s="371"/>
      <c r="M23" s="371"/>
      <c r="N23" s="371"/>
      <c r="O23" s="371"/>
      <c r="P23" s="371"/>
      <c r="Q23" s="371"/>
      <c r="R23" s="371"/>
      <c r="S23" s="371"/>
      <c r="T23" s="371"/>
      <c r="U23" s="282"/>
      <c r="V23" s="282"/>
      <c r="W23" s="282"/>
      <c r="X23" s="282"/>
      <c r="Y23" s="282"/>
      <c r="Z23" s="282"/>
      <c r="AA23" s="282"/>
      <c r="AB23" s="282"/>
      <c r="AC23" s="282"/>
      <c r="AD23" s="282"/>
      <c r="AE23" s="282"/>
      <c r="AF23" s="282"/>
      <c r="AG23" s="282"/>
      <c r="AH23" s="282"/>
      <c r="AI23" s="282"/>
      <c r="AJ23" s="282"/>
      <c r="AK23" s="373"/>
      <c r="AL23" s="373"/>
      <c r="AM23" s="373"/>
      <c r="AN23" s="373"/>
      <c r="AO23" s="373"/>
      <c r="AP23" s="373"/>
      <c r="AQ23" s="373"/>
      <c r="AR23" s="373"/>
      <c r="AS23" s="373"/>
      <c r="AT23" s="373"/>
      <c r="AU23" s="373"/>
      <c r="AV23" s="373"/>
      <c r="AW23" s="373"/>
      <c r="AX23" s="373"/>
      <c r="AY23" s="373"/>
      <c r="AZ23" s="373"/>
      <c r="BA23" s="373">
        <v>36</v>
      </c>
      <c r="BB23" s="373">
        <v>34</v>
      </c>
      <c r="BC23" s="373">
        <v>61</v>
      </c>
      <c r="BD23" s="373">
        <v>59</v>
      </c>
      <c r="BE23" s="373">
        <v>62</v>
      </c>
      <c r="BF23" s="373">
        <v>61</v>
      </c>
      <c r="BG23" s="373">
        <v>66</v>
      </c>
      <c r="BH23" s="373">
        <v>61</v>
      </c>
      <c r="BI23" s="373">
        <v>61</v>
      </c>
      <c r="BJ23" s="373">
        <v>52</v>
      </c>
    </row>
    <row r="24" spans="2:62" s="15" customFormat="1" ht="18.75" customHeight="1" x14ac:dyDescent="0.25">
      <c r="B24" s="395" t="s">
        <v>4408</v>
      </c>
      <c r="C24" s="371"/>
      <c r="D24" s="371"/>
      <c r="E24" s="371"/>
      <c r="F24" s="371"/>
      <c r="G24" s="371"/>
      <c r="H24" s="371"/>
      <c r="I24" s="371"/>
      <c r="J24" s="371"/>
      <c r="K24" s="371"/>
      <c r="L24" s="371"/>
      <c r="M24" s="371"/>
      <c r="N24" s="371"/>
      <c r="O24" s="371"/>
      <c r="P24" s="371"/>
      <c r="Q24" s="371"/>
      <c r="R24" s="371"/>
      <c r="S24" s="371"/>
      <c r="T24" s="371"/>
      <c r="U24" s="1350"/>
      <c r="V24" s="1350"/>
      <c r="W24" s="1350"/>
      <c r="X24" s="1350"/>
      <c r="Y24" s="1350"/>
      <c r="Z24" s="1350"/>
      <c r="AA24" s="1350"/>
      <c r="AB24" s="1350"/>
      <c r="AC24" s="1350"/>
      <c r="AD24" s="1350"/>
      <c r="AE24" s="1350"/>
      <c r="AF24" s="1350"/>
      <c r="AG24" s="1350"/>
      <c r="AH24" s="1350"/>
      <c r="AI24" s="1350"/>
      <c r="AJ24" s="1350"/>
      <c r="AK24" s="373"/>
      <c r="AL24" s="373"/>
      <c r="AM24" s="373"/>
      <c r="AN24" s="373"/>
      <c r="AO24" s="373"/>
      <c r="AP24" s="373"/>
      <c r="AQ24" s="373"/>
      <c r="AR24" s="373"/>
      <c r="AS24" s="373"/>
      <c r="AT24" s="373"/>
      <c r="AU24" s="373"/>
      <c r="AV24" s="373"/>
      <c r="AW24" s="373"/>
      <c r="AX24" s="373"/>
      <c r="AY24" s="373"/>
      <c r="AZ24" s="373"/>
      <c r="BA24" s="373"/>
      <c r="BB24" s="373"/>
      <c r="BC24" s="373"/>
      <c r="BD24" s="373"/>
      <c r="BE24" s="373"/>
      <c r="BF24" s="373"/>
      <c r="BG24" s="373">
        <v>23</v>
      </c>
      <c r="BH24" s="373">
        <v>23</v>
      </c>
      <c r="BI24" s="373">
        <v>19</v>
      </c>
      <c r="BJ24" s="373">
        <v>20</v>
      </c>
    </row>
    <row r="25" spans="2:62" s="15" customFormat="1" ht="18.75" customHeight="1" x14ac:dyDescent="0.25">
      <c r="B25" s="395" t="s">
        <v>4409</v>
      </c>
      <c r="C25" s="371"/>
      <c r="D25" s="371"/>
      <c r="E25" s="371"/>
      <c r="F25" s="371"/>
      <c r="G25" s="371"/>
      <c r="H25" s="371"/>
      <c r="I25" s="371"/>
      <c r="J25" s="371"/>
      <c r="K25" s="371"/>
      <c r="L25" s="371"/>
      <c r="M25" s="371"/>
      <c r="N25" s="371"/>
      <c r="O25" s="371"/>
      <c r="P25" s="371"/>
      <c r="Q25" s="371"/>
      <c r="R25" s="371"/>
      <c r="S25" s="371"/>
      <c r="T25" s="371"/>
      <c r="U25" s="1350"/>
      <c r="V25" s="1350"/>
      <c r="W25" s="1350"/>
      <c r="X25" s="1350"/>
      <c r="Y25" s="1350"/>
      <c r="Z25" s="1350"/>
      <c r="AA25" s="1350"/>
      <c r="AB25" s="1350"/>
      <c r="AC25" s="1350"/>
      <c r="AD25" s="1350"/>
      <c r="AE25" s="1350"/>
      <c r="AF25" s="1350"/>
      <c r="AG25" s="1350"/>
      <c r="AH25" s="1350"/>
      <c r="AI25" s="1350"/>
      <c r="AJ25" s="1350"/>
      <c r="AK25" s="373"/>
      <c r="AL25" s="373"/>
      <c r="AM25" s="373"/>
      <c r="AN25" s="373"/>
      <c r="AO25" s="373"/>
      <c r="AP25" s="373"/>
      <c r="AQ25" s="373"/>
      <c r="AR25" s="373"/>
      <c r="AS25" s="373"/>
      <c r="AT25" s="373"/>
      <c r="AU25" s="373"/>
      <c r="AV25" s="373"/>
      <c r="AW25" s="373"/>
      <c r="AX25" s="373"/>
      <c r="AY25" s="373"/>
      <c r="AZ25" s="373"/>
      <c r="BA25" s="373"/>
      <c r="BB25" s="373"/>
      <c r="BC25" s="373"/>
      <c r="BD25" s="373"/>
      <c r="BE25" s="373"/>
      <c r="BF25" s="373"/>
      <c r="BG25" s="373">
        <v>19</v>
      </c>
      <c r="BH25" s="373">
        <v>17</v>
      </c>
      <c r="BI25" s="373">
        <v>19</v>
      </c>
      <c r="BJ25" s="373">
        <v>19</v>
      </c>
    </row>
    <row r="26" spans="2:62" s="15" customFormat="1" ht="18.75" customHeight="1" x14ac:dyDescent="0.25">
      <c r="B26" s="209" t="s">
        <v>217</v>
      </c>
      <c r="C26" s="209">
        <f t="shared" ref="C26:AV26" si="46">SUM(C27:C44)</f>
        <v>0</v>
      </c>
      <c r="D26" s="209">
        <f t="shared" si="46"/>
        <v>0</v>
      </c>
      <c r="E26" s="209">
        <f t="shared" si="46"/>
        <v>0</v>
      </c>
      <c r="F26" s="209">
        <f t="shared" si="46"/>
        <v>0</v>
      </c>
      <c r="G26" s="209">
        <f t="shared" si="46"/>
        <v>0</v>
      </c>
      <c r="H26" s="209">
        <f t="shared" si="46"/>
        <v>0</v>
      </c>
      <c r="I26" s="209">
        <f t="shared" si="46"/>
        <v>17</v>
      </c>
      <c r="J26" s="209">
        <f t="shared" si="46"/>
        <v>30</v>
      </c>
      <c r="K26" s="209">
        <f t="shared" si="46"/>
        <v>72</v>
      </c>
      <c r="L26" s="209">
        <f t="shared" si="46"/>
        <v>80</v>
      </c>
      <c r="M26" s="209">
        <f t="shared" si="46"/>
        <v>166</v>
      </c>
      <c r="N26" s="209">
        <f t="shared" si="46"/>
        <v>168</v>
      </c>
      <c r="O26" s="209">
        <f t="shared" si="46"/>
        <v>73</v>
      </c>
      <c r="P26" s="209">
        <f t="shared" si="46"/>
        <v>82</v>
      </c>
      <c r="Q26" s="209">
        <f t="shared" si="46"/>
        <v>14</v>
      </c>
      <c r="R26" s="209">
        <f t="shared" si="46"/>
        <v>15</v>
      </c>
      <c r="S26" s="209">
        <f t="shared" si="46"/>
        <v>88</v>
      </c>
      <c r="T26" s="209">
        <f t="shared" si="46"/>
        <v>56</v>
      </c>
      <c r="U26" s="209">
        <f t="shared" si="46"/>
        <v>76</v>
      </c>
      <c r="V26" s="209">
        <f t="shared" si="46"/>
        <v>43</v>
      </c>
      <c r="W26" s="209">
        <f t="shared" si="46"/>
        <v>51</v>
      </c>
      <c r="X26" s="209">
        <f t="shared" si="46"/>
        <v>35</v>
      </c>
      <c r="Y26" s="209">
        <f t="shared" si="46"/>
        <v>23</v>
      </c>
      <c r="Z26" s="209">
        <f t="shared" si="46"/>
        <v>47</v>
      </c>
      <c r="AA26" s="209">
        <f t="shared" si="46"/>
        <v>78</v>
      </c>
      <c r="AB26" s="209">
        <f t="shared" si="46"/>
        <v>109</v>
      </c>
      <c r="AC26" s="209">
        <f t="shared" si="46"/>
        <v>70</v>
      </c>
      <c r="AD26" s="209">
        <f t="shared" si="46"/>
        <v>101</v>
      </c>
      <c r="AE26" s="209">
        <f t="shared" si="46"/>
        <v>76</v>
      </c>
      <c r="AF26" s="209">
        <f t="shared" si="46"/>
        <v>122</v>
      </c>
      <c r="AG26" s="209">
        <f t="shared" si="46"/>
        <v>86</v>
      </c>
      <c r="AH26" s="209">
        <f t="shared" si="46"/>
        <v>125</v>
      </c>
      <c r="AI26" s="209">
        <f t="shared" si="46"/>
        <v>111</v>
      </c>
      <c r="AJ26" s="209">
        <f t="shared" si="46"/>
        <v>160</v>
      </c>
      <c r="AK26" s="209">
        <f t="shared" si="46"/>
        <v>136</v>
      </c>
      <c r="AL26" s="209">
        <f t="shared" si="46"/>
        <v>104</v>
      </c>
      <c r="AM26" s="209">
        <f t="shared" si="46"/>
        <v>129</v>
      </c>
      <c r="AN26" s="209">
        <f t="shared" si="46"/>
        <v>110</v>
      </c>
      <c r="AO26" s="209">
        <f t="shared" si="46"/>
        <v>124</v>
      </c>
      <c r="AP26" s="209">
        <f t="shared" si="46"/>
        <v>95</v>
      </c>
      <c r="AQ26" s="209">
        <f t="shared" si="46"/>
        <v>105</v>
      </c>
      <c r="AR26" s="209">
        <f t="shared" si="46"/>
        <v>82</v>
      </c>
      <c r="AS26" s="209">
        <f t="shared" si="46"/>
        <v>101</v>
      </c>
      <c r="AT26" s="209">
        <f t="shared" si="46"/>
        <v>83</v>
      </c>
      <c r="AU26" s="209">
        <f t="shared" si="46"/>
        <v>104</v>
      </c>
      <c r="AV26" s="209">
        <f t="shared" si="46"/>
        <v>83</v>
      </c>
      <c r="AW26" s="209">
        <f t="shared" ref="AW26:AZ26" si="47">SUM(AW27:AW44)</f>
        <v>92</v>
      </c>
      <c r="AX26" s="209">
        <f t="shared" si="47"/>
        <v>111</v>
      </c>
      <c r="AY26" s="209">
        <f t="shared" si="47"/>
        <v>138</v>
      </c>
      <c r="AZ26" s="209">
        <f t="shared" si="47"/>
        <v>134</v>
      </c>
      <c r="BA26" s="209">
        <f>SUM(BA27:BA44)</f>
        <v>146</v>
      </c>
      <c r="BB26" s="209">
        <f>SUM(BB27:BB44)</f>
        <v>101</v>
      </c>
      <c r="BC26" s="209">
        <f>SUM(BC27:BC44)</f>
        <v>132</v>
      </c>
      <c r="BD26" s="209">
        <f>SUM(BD27:BD44)</f>
        <v>119</v>
      </c>
      <c r="BE26" s="209">
        <f t="shared" ref="BE26:BF26" si="48">SUM(BE27:BE44)</f>
        <v>123</v>
      </c>
      <c r="BF26" s="209">
        <f t="shared" si="48"/>
        <v>115</v>
      </c>
      <c r="BG26" s="209">
        <f>SUM(BG27:BG44)</f>
        <v>113</v>
      </c>
      <c r="BH26" s="209">
        <f>SUM(BH27:BH44)</f>
        <v>143</v>
      </c>
      <c r="BI26" s="209">
        <f>SUM(BI27:BI44)</f>
        <v>128</v>
      </c>
      <c r="BJ26" s="209">
        <f>SUM(BJ27:BJ44)</f>
        <v>142</v>
      </c>
    </row>
    <row r="27" spans="2:62" s="15" customFormat="1" ht="18.75" customHeight="1" x14ac:dyDescent="0.25">
      <c r="B27" s="395" t="s">
        <v>882</v>
      </c>
      <c r="C27" s="371"/>
      <c r="D27" s="371"/>
      <c r="E27" s="371"/>
      <c r="F27" s="371"/>
      <c r="G27" s="371"/>
      <c r="H27" s="371"/>
      <c r="I27" s="371">
        <v>17</v>
      </c>
      <c r="J27" s="371">
        <v>16</v>
      </c>
      <c r="K27" s="371">
        <v>16</v>
      </c>
      <c r="L27" s="371"/>
      <c r="M27" s="371"/>
      <c r="N27" s="371"/>
      <c r="O27" s="371"/>
      <c r="P27" s="371"/>
      <c r="Q27" s="371"/>
      <c r="R27" s="371"/>
      <c r="S27" s="371"/>
      <c r="T27" s="371"/>
      <c r="U27" s="282"/>
      <c r="V27" s="282"/>
      <c r="W27" s="282"/>
      <c r="X27" s="282"/>
      <c r="Y27" s="282"/>
      <c r="Z27" s="282"/>
      <c r="AA27" s="282"/>
      <c r="AB27" s="282"/>
      <c r="AC27" s="282"/>
      <c r="AD27" s="282"/>
      <c r="AE27" s="282"/>
      <c r="AF27" s="282"/>
      <c r="AG27" s="282"/>
      <c r="AH27" s="282"/>
      <c r="AI27" s="282"/>
      <c r="AJ27" s="282"/>
      <c r="AK27" s="373"/>
      <c r="AL27" s="373"/>
      <c r="AM27" s="373"/>
      <c r="AN27" s="373"/>
      <c r="AO27" s="373"/>
      <c r="AP27" s="373"/>
      <c r="AQ27" s="373"/>
      <c r="AR27" s="373"/>
      <c r="AS27" s="373"/>
      <c r="AT27" s="373"/>
      <c r="AU27" s="373"/>
      <c r="AV27" s="373"/>
      <c r="AW27" s="373"/>
      <c r="AX27" s="373"/>
      <c r="AY27" s="373"/>
      <c r="AZ27" s="373"/>
      <c r="BA27" s="373"/>
      <c r="BB27" s="373"/>
      <c r="BC27" s="373"/>
      <c r="BD27" s="373"/>
      <c r="BE27" s="373"/>
      <c r="BF27" s="373"/>
      <c r="BG27" s="373"/>
      <c r="BH27" s="373"/>
      <c r="BI27" s="373"/>
      <c r="BJ27" s="373"/>
    </row>
    <row r="28" spans="2:62" s="15" customFormat="1" ht="18.75" customHeight="1" x14ac:dyDescent="0.25">
      <c r="B28" s="395" t="s">
        <v>883</v>
      </c>
      <c r="C28" s="371"/>
      <c r="D28" s="371"/>
      <c r="E28" s="371"/>
      <c r="F28" s="371"/>
      <c r="G28" s="371"/>
      <c r="H28" s="371"/>
      <c r="I28" s="371"/>
      <c r="J28" s="371">
        <v>14</v>
      </c>
      <c r="K28" s="371">
        <v>28</v>
      </c>
      <c r="L28" s="371">
        <v>27</v>
      </c>
      <c r="M28" s="371"/>
      <c r="N28" s="371">
        <v>37</v>
      </c>
      <c r="O28" s="371"/>
      <c r="P28" s="371"/>
      <c r="Q28" s="371"/>
      <c r="R28" s="371"/>
      <c r="S28" s="371">
        <v>33</v>
      </c>
      <c r="T28" s="371">
        <v>28</v>
      </c>
      <c r="U28" s="282">
        <v>29</v>
      </c>
      <c r="V28" s="282">
        <v>22</v>
      </c>
      <c r="W28" s="282">
        <v>21</v>
      </c>
      <c r="X28" s="282">
        <v>21</v>
      </c>
      <c r="Y28" s="282"/>
      <c r="Z28" s="282">
        <v>17</v>
      </c>
      <c r="AA28" s="282">
        <v>15</v>
      </c>
      <c r="AB28" s="282">
        <v>29</v>
      </c>
      <c r="AC28" s="282">
        <v>16</v>
      </c>
      <c r="AD28" s="282">
        <v>37</v>
      </c>
      <c r="AE28" s="282">
        <v>19</v>
      </c>
      <c r="AF28" s="282">
        <v>42</v>
      </c>
      <c r="AG28" s="282">
        <v>18</v>
      </c>
      <c r="AH28" s="282">
        <v>37</v>
      </c>
      <c r="AI28" s="282">
        <v>19</v>
      </c>
      <c r="AJ28" s="282">
        <v>47</v>
      </c>
      <c r="AK28" s="373">
        <v>22</v>
      </c>
      <c r="AL28" s="373">
        <v>22</v>
      </c>
      <c r="AM28" s="373">
        <v>25</v>
      </c>
      <c r="AN28" s="373">
        <v>25</v>
      </c>
      <c r="AO28" s="373">
        <v>36</v>
      </c>
      <c r="AP28" s="373">
        <v>14</v>
      </c>
      <c r="AQ28" s="373">
        <v>24</v>
      </c>
      <c r="AR28" s="373">
        <v>9</v>
      </c>
      <c r="AS28" s="373">
        <v>11</v>
      </c>
      <c r="AT28" s="373"/>
      <c r="AU28" s="373"/>
      <c r="AV28" s="373"/>
      <c r="AW28" s="373"/>
      <c r="AX28" s="373"/>
      <c r="AY28" s="373"/>
      <c r="AZ28" s="373"/>
      <c r="BA28" s="373"/>
      <c r="BB28" s="373"/>
      <c r="BC28" s="373"/>
      <c r="BD28" s="373"/>
      <c r="BE28" s="373"/>
      <c r="BF28" s="373"/>
      <c r="BG28" s="373"/>
      <c r="BH28" s="373"/>
      <c r="BI28" s="373"/>
      <c r="BJ28" s="373"/>
    </row>
    <row r="29" spans="2:62" s="15" customFormat="1" ht="31.5" x14ac:dyDescent="0.25">
      <c r="B29" s="395" t="s">
        <v>884</v>
      </c>
      <c r="C29" s="371"/>
      <c r="D29" s="371"/>
      <c r="E29" s="371"/>
      <c r="F29" s="371"/>
      <c r="G29" s="371"/>
      <c r="H29" s="371"/>
      <c r="I29" s="371"/>
      <c r="J29" s="371"/>
      <c r="K29" s="371"/>
      <c r="L29" s="371">
        <v>27</v>
      </c>
      <c r="M29" s="371">
        <v>27</v>
      </c>
      <c r="N29" s="371">
        <v>27</v>
      </c>
      <c r="O29" s="371">
        <v>34</v>
      </c>
      <c r="P29" s="371">
        <v>34</v>
      </c>
      <c r="Q29" s="371"/>
      <c r="R29" s="371"/>
      <c r="S29" s="371"/>
      <c r="T29" s="371"/>
      <c r="U29" s="282"/>
      <c r="V29" s="282"/>
      <c r="W29" s="282"/>
      <c r="X29" s="282"/>
      <c r="Y29" s="282"/>
      <c r="Z29" s="282"/>
      <c r="AA29" s="282"/>
      <c r="AB29" s="282"/>
      <c r="AC29" s="282"/>
      <c r="AD29" s="282"/>
      <c r="AE29" s="282"/>
      <c r="AF29" s="282"/>
      <c r="AG29" s="282"/>
      <c r="AH29" s="282"/>
      <c r="AI29" s="282"/>
      <c r="AJ29" s="282"/>
      <c r="AK29" s="373"/>
      <c r="AL29" s="373"/>
      <c r="AM29" s="373"/>
      <c r="AN29" s="373"/>
      <c r="AO29" s="373"/>
      <c r="AP29" s="373"/>
      <c r="AQ29" s="373"/>
      <c r="AR29" s="373"/>
      <c r="AS29" s="373"/>
      <c r="AT29" s="373"/>
      <c r="AU29" s="373"/>
      <c r="AV29" s="373"/>
      <c r="AW29" s="373"/>
      <c r="AX29" s="373"/>
      <c r="AY29" s="373"/>
      <c r="AZ29" s="373"/>
      <c r="BA29" s="373"/>
      <c r="BB29" s="373"/>
      <c r="BC29" s="373"/>
      <c r="BD29" s="373"/>
      <c r="BE29" s="373"/>
      <c r="BF29" s="373"/>
      <c r="BG29" s="373"/>
      <c r="BH29" s="373"/>
      <c r="BI29" s="373"/>
      <c r="BJ29" s="373"/>
    </row>
    <row r="30" spans="2:62" s="15" customFormat="1" ht="18.75" customHeight="1" x14ac:dyDescent="0.25">
      <c r="B30" s="395" t="s">
        <v>262</v>
      </c>
      <c r="C30" s="371"/>
      <c r="D30" s="371"/>
      <c r="E30" s="371"/>
      <c r="F30" s="371"/>
      <c r="G30" s="371"/>
      <c r="H30" s="371"/>
      <c r="I30" s="371"/>
      <c r="J30" s="371"/>
      <c r="K30" s="371"/>
      <c r="L30" s="371"/>
      <c r="M30" s="371"/>
      <c r="N30" s="371"/>
      <c r="O30" s="371"/>
      <c r="P30" s="371"/>
      <c r="Q30" s="371"/>
      <c r="R30" s="371"/>
      <c r="S30" s="371">
        <v>29</v>
      </c>
      <c r="T30" s="371">
        <v>24</v>
      </c>
      <c r="U30" s="282">
        <v>24</v>
      </c>
      <c r="V30" s="282">
        <v>1</v>
      </c>
      <c r="W30" s="282"/>
      <c r="X30" s="282"/>
      <c r="Y30" s="282"/>
      <c r="Z30" s="282">
        <v>13</v>
      </c>
      <c r="AA30" s="282">
        <v>19</v>
      </c>
      <c r="AB30" s="282">
        <v>37</v>
      </c>
      <c r="AC30" s="282">
        <v>14</v>
      </c>
      <c r="AD30" s="282">
        <v>35</v>
      </c>
      <c r="AE30" s="282">
        <v>17</v>
      </c>
      <c r="AF30" s="282">
        <v>37</v>
      </c>
      <c r="AG30" s="282">
        <v>22</v>
      </c>
      <c r="AH30" s="282">
        <v>42</v>
      </c>
      <c r="AI30" s="282">
        <v>26</v>
      </c>
      <c r="AJ30" s="282">
        <v>43</v>
      </c>
      <c r="AK30" s="373">
        <v>37</v>
      </c>
      <c r="AL30" s="373">
        <v>16</v>
      </c>
      <c r="AM30" s="373">
        <v>18</v>
      </c>
      <c r="AN30" s="373">
        <v>19</v>
      </c>
      <c r="AO30" s="373">
        <v>21</v>
      </c>
      <c r="AP30" s="373">
        <v>20</v>
      </c>
      <c r="AQ30" s="373">
        <v>15</v>
      </c>
      <c r="AR30" s="373">
        <v>14</v>
      </c>
      <c r="AS30" s="373">
        <v>19</v>
      </c>
      <c r="AT30" s="373">
        <v>19</v>
      </c>
      <c r="AU30" s="373">
        <v>33</v>
      </c>
      <c r="AV30" s="373">
        <v>19</v>
      </c>
      <c r="AW30" s="373">
        <v>24</v>
      </c>
      <c r="AX30" s="373">
        <v>21</v>
      </c>
      <c r="AY30" s="373">
        <v>44</v>
      </c>
      <c r="AZ30" s="373">
        <v>34</v>
      </c>
      <c r="BA30" s="373">
        <v>47</v>
      </c>
      <c r="BB30" s="373">
        <v>22</v>
      </c>
      <c r="BC30" s="373">
        <v>27</v>
      </c>
      <c r="BD30" s="373">
        <v>39</v>
      </c>
      <c r="BE30" s="373">
        <v>26</v>
      </c>
      <c r="BF30" s="373">
        <v>30</v>
      </c>
      <c r="BG30" s="373">
        <v>29</v>
      </c>
      <c r="BH30" s="373">
        <v>57</v>
      </c>
      <c r="BI30" s="373">
        <v>12</v>
      </c>
      <c r="BJ30" s="373">
        <v>35</v>
      </c>
    </row>
    <row r="31" spans="2:62" s="15" customFormat="1" ht="18.75" customHeight="1" x14ac:dyDescent="0.25">
      <c r="B31" s="395" t="s">
        <v>885</v>
      </c>
      <c r="C31" s="371"/>
      <c r="D31" s="371"/>
      <c r="E31" s="371"/>
      <c r="F31" s="371"/>
      <c r="G31" s="371"/>
      <c r="H31" s="371"/>
      <c r="I31" s="371"/>
      <c r="J31" s="371"/>
      <c r="K31" s="371"/>
      <c r="L31" s="371"/>
      <c r="M31" s="371"/>
      <c r="N31" s="371"/>
      <c r="O31" s="371"/>
      <c r="P31" s="371"/>
      <c r="Q31" s="371"/>
      <c r="R31" s="371"/>
      <c r="S31" s="371"/>
      <c r="T31" s="371"/>
      <c r="U31" s="282"/>
      <c r="V31" s="282"/>
      <c r="W31" s="282"/>
      <c r="X31" s="282"/>
      <c r="Y31" s="282"/>
      <c r="Z31" s="282"/>
      <c r="AA31" s="282"/>
      <c r="AB31" s="282"/>
      <c r="AC31" s="282"/>
      <c r="AD31" s="282"/>
      <c r="AE31" s="282"/>
      <c r="AF31" s="282"/>
      <c r="AG31" s="282"/>
      <c r="AH31" s="282"/>
      <c r="AI31" s="282">
        <v>17</v>
      </c>
      <c r="AJ31" s="282">
        <v>17</v>
      </c>
      <c r="AK31" s="373">
        <v>27</v>
      </c>
      <c r="AL31" s="373">
        <v>10</v>
      </c>
      <c r="AM31" s="373">
        <v>9</v>
      </c>
      <c r="AN31" s="373"/>
      <c r="AO31" s="373"/>
      <c r="AP31" s="373"/>
      <c r="AQ31" s="373"/>
      <c r="AR31" s="373"/>
      <c r="AS31" s="373"/>
      <c r="AT31" s="373"/>
      <c r="AU31" s="373"/>
      <c r="AV31" s="373"/>
      <c r="AW31" s="373"/>
      <c r="AX31" s="373"/>
      <c r="AY31" s="373"/>
      <c r="AZ31" s="373"/>
      <c r="BA31" s="373"/>
      <c r="BB31" s="373"/>
      <c r="BC31" s="373"/>
      <c r="BD31" s="373"/>
      <c r="BE31" s="373"/>
      <c r="BF31" s="373"/>
      <c r="BG31" s="373"/>
      <c r="BH31" s="373"/>
      <c r="BI31" s="373"/>
      <c r="BJ31" s="373"/>
    </row>
    <row r="32" spans="2:62" s="15" customFormat="1" ht="18.75" customHeight="1" x14ac:dyDescent="0.25">
      <c r="B32" s="395" t="s">
        <v>886</v>
      </c>
      <c r="C32" s="371"/>
      <c r="D32" s="371"/>
      <c r="E32" s="371"/>
      <c r="F32" s="371"/>
      <c r="G32" s="371"/>
      <c r="H32" s="371"/>
      <c r="I32" s="371"/>
      <c r="J32" s="371"/>
      <c r="K32" s="371">
        <v>24</v>
      </c>
      <c r="L32" s="371">
        <v>22</v>
      </c>
      <c r="M32" s="371">
        <v>22</v>
      </c>
      <c r="N32" s="371">
        <v>21</v>
      </c>
      <c r="O32" s="371">
        <v>21</v>
      </c>
      <c r="P32" s="371">
        <v>21</v>
      </c>
      <c r="Q32" s="371"/>
      <c r="R32" s="371"/>
      <c r="S32" s="371"/>
      <c r="T32" s="371"/>
      <c r="U32" s="282"/>
      <c r="V32" s="282"/>
      <c r="W32" s="282"/>
      <c r="X32" s="282"/>
      <c r="Y32" s="282"/>
      <c r="Z32" s="282"/>
      <c r="AA32" s="282">
        <v>20</v>
      </c>
      <c r="AB32" s="282">
        <v>16</v>
      </c>
      <c r="AC32" s="282">
        <v>14</v>
      </c>
      <c r="AD32" s="282"/>
      <c r="AE32" s="282">
        <v>1</v>
      </c>
      <c r="AF32" s="282"/>
      <c r="AG32" s="282"/>
      <c r="AH32" s="282"/>
      <c r="AI32" s="282"/>
      <c r="AJ32" s="282"/>
      <c r="AK32" s="373"/>
      <c r="AL32" s="373"/>
      <c r="AM32" s="373"/>
      <c r="AN32" s="373"/>
      <c r="AO32" s="373"/>
      <c r="AP32" s="373"/>
      <c r="AQ32" s="373"/>
      <c r="AR32" s="373"/>
      <c r="AS32" s="373"/>
      <c r="AT32" s="373"/>
      <c r="AU32" s="373"/>
      <c r="AV32" s="373"/>
      <c r="AW32" s="373"/>
      <c r="AX32" s="373"/>
      <c r="AY32" s="373"/>
      <c r="AZ32" s="373"/>
      <c r="BA32" s="373"/>
      <c r="BB32" s="373"/>
      <c r="BC32" s="373"/>
      <c r="BD32" s="373"/>
      <c r="BE32" s="373"/>
      <c r="BF32" s="373"/>
      <c r="BG32" s="373"/>
      <c r="BH32" s="373"/>
      <c r="BI32" s="373"/>
      <c r="BJ32" s="373"/>
    </row>
    <row r="33" spans="2:62" s="15" customFormat="1" ht="18.75" customHeight="1" x14ac:dyDescent="0.25">
      <c r="B33" s="395" t="s">
        <v>1958</v>
      </c>
      <c r="C33" s="371"/>
      <c r="D33" s="371"/>
      <c r="E33" s="371"/>
      <c r="F33" s="371"/>
      <c r="G33" s="371"/>
      <c r="H33" s="371"/>
      <c r="I33" s="371"/>
      <c r="J33" s="371"/>
      <c r="K33" s="371"/>
      <c r="L33" s="371"/>
      <c r="M33" s="371"/>
      <c r="N33" s="371"/>
      <c r="O33" s="371"/>
      <c r="P33" s="371"/>
      <c r="Q33" s="371"/>
      <c r="R33" s="371"/>
      <c r="S33" s="371"/>
      <c r="T33" s="371"/>
      <c r="U33" s="282"/>
      <c r="V33" s="282"/>
      <c r="W33" s="282"/>
      <c r="X33" s="282"/>
      <c r="Y33" s="282"/>
      <c r="Z33" s="282"/>
      <c r="AA33" s="282"/>
      <c r="AB33" s="282"/>
      <c r="AC33" s="282"/>
      <c r="AD33" s="282"/>
      <c r="AE33" s="282"/>
      <c r="AF33" s="282"/>
      <c r="AG33" s="282"/>
      <c r="AH33" s="282"/>
      <c r="AI33" s="282"/>
      <c r="AJ33" s="282"/>
      <c r="AK33" s="373"/>
      <c r="AL33" s="373"/>
      <c r="AM33" s="373"/>
      <c r="AN33" s="373"/>
      <c r="AO33" s="373"/>
      <c r="AP33" s="373"/>
      <c r="AQ33" s="373"/>
      <c r="AR33" s="373"/>
      <c r="AS33" s="373"/>
      <c r="AT33" s="373"/>
      <c r="AU33" s="373"/>
      <c r="AV33" s="373"/>
      <c r="AW33" s="373"/>
      <c r="AX33" s="373"/>
      <c r="AY33" s="373"/>
      <c r="AZ33" s="373"/>
      <c r="BA33" s="373">
        <v>4</v>
      </c>
      <c r="BB33" s="373">
        <v>3</v>
      </c>
      <c r="BC33" s="373">
        <v>3</v>
      </c>
      <c r="BD33" s="373">
        <v>3</v>
      </c>
      <c r="BE33" s="373">
        <v>1</v>
      </c>
      <c r="BF33" s="373">
        <v>0</v>
      </c>
      <c r="BG33" s="373">
        <v>2</v>
      </c>
      <c r="BH33" s="373">
        <v>6</v>
      </c>
      <c r="BI33" s="373">
        <v>11</v>
      </c>
      <c r="BJ33" s="373">
        <v>8</v>
      </c>
    </row>
    <row r="34" spans="2:62" s="15" customFormat="1" ht="18.75" customHeight="1" x14ac:dyDescent="0.25">
      <c r="B34" s="395" t="s">
        <v>887</v>
      </c>
      <c r="C34" s="371"/>
      <c r="D34" s="371"/>
      <c r="E34" s="371"/>
      <c r="F34" s="371"/>
      <c r="G34" s="371"/>
      <c r="H34" s="371"/>
      <c r="I34" s="371"/>
      <c r="J34" s="371"/>
      <c r="K34" s="371">
        <v>4</v>
      </c>
      <c r="L34" s="371">
        <v>4</v>
      </c>
      <c r="M34" s="371">
        <v>4</v>
      </c>
      <c r="N34" s="371">
        <v>4</v>
      </c>
      <c r="O34" s="371">
        <v>8</v>
      </c>
      <c r="P34" s="371">
        <v>12</v>
      </c>
      <c r="Q34" s="371">
        <v>7</v>
      </c>
      <c r="R34" s="371">
        <v>8</v>
      </c>
      <c r="S34" s="371">
        <v>6</v>
      </c>
      <c r="T34" s="371">
        <v>0</v>
      </c>
      <c r="U34" s="282">
        <v>4</v>
      </c>
      <c r="V34" s="282">
        <v>3</v>
      </c>
      <c r="W34" s="282">
        <v>4</v>
      </c>
      <c r="X34" s="282">
        <v>2</v>
      </c>
      <c r="Y34" s="282">
        <v>6</v>
      </c>
      <c r="Z34" s="282">
        <v>5</v>
      </c>
      <c r="AA34" s="282">
        <v>5</v>
      </c>
      <c r="AB34" s="282">
        <v>5</v>
      </c>
      <c r="AC34" s="282">
        <v>4</v>
      </c>
      <c r="AD34" s="282">
        <v>4</v>
      </c>
      <c r="AE34" s="282">
        <v>6</v>
      </c>
      <c r="AF34" s="282">
        <v>6</v>
      </c>
      <c r="AG34" s="282">
        <v>6</v>
      </c>
      <c r="AH34" s="282">
        <v>6</v>
      </c>
      <c r="AI34" s="282">
        <v>7</v>
      </c>
      <c r="AJ34" s="282">
        <v>7</v>
      </c>
      <c r="AK34" s="373">
        <v>9</v>
      </c>
      <c r="AL34" s="373">
        <v>6</v>
      </c>
      <c r="AM34" s="373">
        <v>10</v>
      </c>
      <c r="AN34" s="373">
        <v>8</v>
      </c>
      <c r="AO34" s="373">
        <v>7</v>
      </c>
      <c r="AP34" s="373">
        <v>6</v>
      </c>
      <c r="AQ34" s="373">
        <v>6</v>
      </c>
      <c r="AR34" s="373">
        <v>7</v>
      </c>
      <c r="AS34" s="373">
        <v>8</v>
      </c>
      <c r="AT34" s="373">
        <v>8</v>
      </c>
      <c r="AU34" s="373">
        <v>12</v>
      </c>
      <c r="AV34" s="373">
        <v>8</v>
      </c>
      <c r="AW34" s="373">
        <v>11</v>
      </c>
      <c r="AX34" s="373">
        <v>12</v>
      </c>
      <c r="AY34" s="373">
        <v>12</v>
      </c>
      <c r="AZ34" s="373">
        <v>12</v>
      </c>
      <c r="BA34" s="373">
        <v>11</v>
      </c>
      <c r="BB34" s="373">
        <v>14</v>
      </c>
      <c r="BC34" s="373">
        <v>13</v>
      </c>
      <c r="BD34" s="373">
        <v>13</v>
      </c>
      <c r="BE34" s="373">
        <v>13</v>
      </c>
      <c r="BF34" s="373">
        <v>13</v>
      </c>
      <c r="BG34" s="373">
        <v>13</v>
      </c>
      <c r="BH34" s="373">
        <v>8</v>
      </c>
      <c r="BI34" s="373">
        <v>11</v>
      </c>
      <c r="BJ34" s="373">
        <v>12</v>
      </c>
    </row>
    <row r="35" spans="2:62" s="15" customFormat="1" ht="18.75" customHeight="1" x14ac:dyDescent="0.25">
      <c r="B35" s="395" t="s">
        <v>888</v>
      </c>
      <c r="C35" s="371"/>
      <c r="D35" s="371"/>
      <c r="E35" s="371"/>
      <c r="F35" s="371"/>
      <c r="G35" s="371"/>
      <c r="H35" s="371"/>
      <c r="I35" s="371"/>
      <c r="J35" s="371"/>
      <c r="K35" s="371"/>
      <c r="L35" s="371"/>
      <c r="M35" s="371">
        <v>2</v>
      </c>
      <c r="N35" s="371">
        <v>2</v>
      </c>
      <c r="O35" s="371">
        <v>2</v>
      </c>
      <c r="P35" s="371">
        <v>4</v>
      </c>
      <c r="Q35" s="371">
        <v>2</v>
      </c>
      <c r="R35" s="371">
        <v>2</v>
      </c>
      <c r="S35" s="371">
        <v>2</v>
      </c>
      <c r="T35" s="371">
        <v>1</v>
      </c>
      <c r="U35" s="282">
        <v>6</v>
      </c>
      <c r="V35" s="282">
        <v>2</v>
      </c>
      <c r="W35" s="282">
        <v>6</v>
      </c>
      <c r="X35" s="282">
        <v>2</v>
      </c>
      <c r="Y35" s="282">
        <v>5</v>
      </c>
      <c r="Z35" s="282">
        <v>3</v>
      </c>
      <c r="AA35" s="282">
        <v>5</v>
      </c>
      <c r="AB35" s="282">
        <v>4</v>
      </c>
      <c r="AC35" s="282">
        <v>3</v>
      </c>
      <c r="AD35" s="282">
        <v>3</v>
      </c>
      <c r="AE35" s="282">
        <v>5</v>
      </c>
      <c r="AF35" s="282">
        <v>5</v>
      </c>
      <c r="AG35" s="282">
        <v>7</v>
      </c>
      <c r="AH35" s="282">
        <v>7</v>
      </c>
      <c r="AI35" s="282">
        <v>8</v>
      </c>
      <c r="AJ35" s="282">
        <v>8</v>
      </c>
      <c r="AK35" s="373">
        <v>7</v>
      </c>
      <c r="AL35" s="373">
        <v>5</v>
      </c>
      <c r="AM35" s="373">
        <v>8</v>
      </c>
      <c r="AN35" s="373">
        <v>8</v>
      </c>
      <c r="AO35" s="373">
        <v>8</v>
      </c>
      <c r="AP35" s="373">
        <v>7</v>
      </c>
      <c r="AQ35" s="373">
        <v>8</v>
      </c>
      <c r="AR35" s="373">
        <v>8</v>
      </c>
      <c r="AS35" s="373">
        <v>10</v>
      </c>
      <c r="AT35" s="373">
        <v>6</v>
      </c>
      <c r="AU35" s="373">
        <v>9</v>
      </c>
      <c r="AV35" s="373">
        <v>6</v>
      </c>
      <c r="AW35" s="373">
        <v>11</v>
      </c>
      <c r="AX35" s="373">
        <v>11</v>
      </c>
      <c r="AY35" s="373">
        <v>12</v>
      </c>
      <c r="AZ35" s="373">
        <v>11</v>
      </c>
      <c r="BA35" s="373">
        <v>9</v>
      </c>
      <c r="BB35" s="373">
        <v>9</v>
      </c>
      <c r="BC35" s="373">
        <v>10</v>
      </c>
      <c r="BD35" s="373">
        <v>7</v>
      </c>
      <c r="BE35" s="373">
        <v>8</v>
      </c>
      <c r="BF35" s="373">
        <v>8</v>
      </c>
      <c r="BG35" s="373">
        <v>9</v>
      </c>
      <c r="BH35" s="373">
        <v>8</v>
      </c>
      <c r="BI35" s="373">
        <v>8</v>
      </c>
      <c r="BJ35" s="373">
        <v>8</v>
      </c>
    </row>
    <row r="36" spans="2:62" s="15" customFormat="1" ht="18.75" customHeight="1" x14ac:dyDescent="0.25">
      <c r="B36" s="395" t="s">
        <v>889</v>
      </c>
      <c r="C36" s="371"/>
      <c r="D36" s="371"/>
      <c r="E36" s="371"/>
      <c r="F36" s="371"/>
      <c r="G36" s="371"/>
      <c r="H36" s="371"/>
      <c r="I36" s="371"/>
      <c r="J36" s="371"/>
      <c r="K36" s="371"/>
      <c r="L36" s="371"/>
      <c r="M36" s="371">
        <v>3</v>
      </c>
      <c r="N36" s="371">
        <v>3</v>
      </c>
      <c r="O36" s="371"/>
      <c r="P36" s="371"/>
      <c r="Q36" s="371">
        <v>2</v>
      </c>
      <c r="R36" s="371">
        <v>2</v>
      </c>
      <c r="S36" s="371">
        <v>8</v>
      </c>
      <c r="T36" s="371">
        <v>0</v>
      </c>
      <c r="U36" s="282">
        <v>6</v>
      </c>
      <c r="V36" s="282">
        <v>5</v>
      </c>
      <c r="W36" s="282">
        <v>6</v>
      </c>
      <c r="X36" s="282">
        <v>2</v>
      </c>
      <c r="Y36" s="282">
        <v>4</v>
      </c>
      <c r="Z36" s="282">
        <v>3</v>
      </c>
      <c r="AA36" s="282">
        <v>5</v>
      </c>
      <c r="AB36" s="282">
        <v>5</v>
      </c>
      <c r="AC36" s="282">
        <v>6</v>
      </c>
      <c r="AD36" s="282">
        <v>6</v>
      </c>
      <c r="AE36" s="282">
        <v>8</v>
      </c>
      <c r="AF36" s="282">
        <v>8</v>
      </c>
      <c r="AG36" s="282">
        <v>9</v>
      </c>
      <c r="AH36" s="282">
        <v>8</v>
      </c>
      <c r="AI36" s="282">
        <v>8</v>
      </c>
      <c r="AJ36" s="282">
        <v>9</v>
      </c>
      <c r="AK36" s="373">
        <v>9</v>
      </c>
      <c r="AL36" s="373">
        <v>8</v>
      </c>
      <c r="AM36" s="373">
        <v>10</v>
      </c>
      <c r="AN36" s="373">
        <v>10</v>
      </c>
      <c r="AO36" s="373">
        <v>10</v>
      </c>
      <c r="AP36" s="373">
        <v>9</v>
      </c>
      <c r="AQ36" s="373">
        <v>10</v>
      </c>
      <c r="AR36" s="373">
        <v>9</v>
      </c>
      <c r="AS36" s="373">
        <v>9</v>
      </c>
      <c r="AT36" s="373">
        <v>9</v>
      </c>
      <c r="AU36" s="373">
        <v>9</v>
      </c>
      <c r="AV36" s="373">
        <v>9</v>
      </c>
      <c r="AW36" s="373">
        <v>6</v>
      </c>
      <c r="AX36" s="373">
        <v>9</v>
      </c>
      <c r="AY36" s="373">
        <v>9</v>
      </c>
      <c r="AZ36" s="373">
        <v>9</v>
      </c>
      <c r="BA36" s="373">
        <v>10</v>
      </c>
      <c r="BB36" s="373">
        <v>9</v>
      </c>
      <c r="BC36" s="373">
        <v>12</v>
      </c>
      <c r="BD36" s="373">
        <v>8</v>
      </c>
      <c r="BE36" s="373">
        <v>5</v>
      </c>
      <c r="BF36" s="373">
        <v>8</v>
      </c>
      <c r="BG36" s="373">
        <v>8</v>
      </c>
      <c r="BH36" s="373">
        <v>8</v>
      </c>
      <c r="BI36" s="373">
        <v>12</v>
      </c>
      <c r="BJ36" s="373">
        <v>12</v>
      </c>
    </row>
    <row r="37" spans="2:62" s="15" customFormat="1" ht="18.75" customHeight="1" x14ac:dyDescent="0.25">
      <c r="B37" s="395" t="s">
        <v>890</v>
      </c>
      <c r="C37" s="371"/>
      <c r="D37" s="371"/>
      <c r="E37" s="371"/>
      <c r="F37" s="371"/>
      <c r="G37" s="371"/>
      <c r="H37" s="371"/>
      <c r="I37" s="371"/>
      <c r="J37" s="371"/>
      <c r="K37" s="371"/>
      <c r="L37" s="371"/>
      <c r="M37" s="371">
        <v>2</v>
      </c>
      <c r="N37" s="371">
        <v>2</v>
      </c>
      <c r="O37" s="371">
        <v>1</v>
      </c>
      <c r="P37" s="371">
        <v>2</v>
      </c>
      <c r="Q37" s="371">
        <v>1</v>
      </c>
      <c r="R37" s="371">
        <v>1</v>
      </c>
      <c r="S37" s="371">
        <v>2</v>
      </c>
      <c r="T37" s="371">
        <v>2</v>
      </c>
      <c r="U37" s="282">
        <v>5</v>
      </c>
      <c r="V37" s="282">
        <v>4</v>
      </c>
      <c r="W37" s="282">
        <v>6</v>
      </c>
      <c r="X37" s="282">
        <v>5</v>
      </c>
      <c r="Y37" s="282">
        <v>5</v>
      </c>
      <c r="Z37" s="282">
        <v>3</v>
      </c>
      <c r="AA37" s="282">
        <v>4</v>
      </c>
      <c r="AB37" s="282">
        <v>6</v>
      </c>
      <c r="AC37" s="282">
        <v>6</v>
      </c>
      <c r="AD37" s="282">
        <v>8</v>
      </c>
      <c r="AE37" s="282">
        <v>9</v>
      </c>
      <c r="AF37" s="282">
        <v>11</v>
      </c>
      <c r="AG37" s="282">
        <v>10</v>
      </c>
      <c r="AH37" s="282">
        <v>10</v>
      </c>
      <c r="AI37" s="282">
        <v>9</v>
      </c>
      <c r="AJ37" s="282">
        <v>11</v>
      </c>
      <c r="AK37" s="373">
        <v>8</v>
      </c>
      <c r="AL37" s="373">
        <v>8</v>
      </c>
      <c r="AM37" s="373">
        <v>13</v>
      </c>
      <c r="AN37" s="373">
        <v>8</v>
      </c>
      <c r="AO37" s="373">
        <v>13</v>
      </c>
      <c r="AP37" s="373">
        <v>14</v>
      </c>
      <c r="AQ37" s="373">
        <v>15</v>
      </c>
      <c r="AR37" s="373">
        <v>14</v>
      </c>
      <c r="AS37" s="373">
        <v>19</v>
      </c>
      <c r="AT37" s="373">
        <v>16</v>
      </c>
      <c r="AU37" s="373">
        <v>16</v>
      </c>
      <c r="AV37" s="373">
        <v>16</v>
      </c>
      <c r="AW37" s="373">
        <v>15</v>
      </c>
      <c r="AX37" s="373">
        <v>12</v>
      </c>
      <c r="AY37" s="373">
        <v>15</v>
      </c>
      <c r="AZ37" s="373">
        <v>12</v>
      </c>
      <c r="BA37" s="373">
        <v>12</v>
      </c>
      <c r="BB37" s="373">
        <v>12</v>
      </c>
      <c r="BC37" s="373">
        <v>12</v>
      </c>
      <c r="BD37" s="373">
        <v>12</v>
      </c>
      <c r="BE37" s="373">
        <v>12</v>
      </c>
      <c r="BF37" s="373">
        <v>12</v>
      </c>
      <c r="BG37" s="373">
        <v>12</v>
      </c>
      <c r="BH37" s="373">
        <v>12</v>
      </c>
      <c r="BI37" s="373">
        <v>12</v>
      </c>
      <c r="BJ37" s="373">
        <v>11</v>
      </c>
    </row>
    <row r="38" spans="2:62" s="15" customFormat="1" ht="18.75" customHeight="1" x14ac:dyDescent="0.25">
      <c r="B38" s="395" t="s">
        <v>891</v>
      </c>
      <c r="C38" s="371"/>
      <c r="D38" s="371"/>
      <c r="E38" s="371"/>
      <c r="F38" s="371"/>
      <c r="G38" s="371"/>
      <c r="H38" s="371"/>
      <c r="I38" s="371"/>
      <c r="J38" s="371"/>
      <c r="K38" s="371"/>
      <c r="L38" s="371"/>
      <c r="M38" s="371">
        <v>4</v>
      </c>
      <c r="N38" s="371">
        <v>4</v>
      </c>
      <c r="O38" s="371">
        <v>3</v>
      </c>
      <c r="P38" s="371">
        <v>5</v>
      </c>
      <c r="Q38" s="371">
        <v>2</v>
      </c>
      <c r="R38" s="371">
        <v>2</v>
      </c>
      <c r="S38" s="371">
        <v>8</v>
      </c>
      <c r="T38" s="371">
        <v>1</v>
      </c>
      <c r="U38" s="282">
        <v>2</v>
      </c>
      <c r="V38" s="282">
        <v>4</v>
      </c>
      <c r="W38" s="282">
        <v>6</v>
      </c>
      <c r="X38" s="282">
        <v>3</v>
      </c>
      <c r="Y38" s="282">
        <v>2</v>
      </c>
      <c r="Z38" s="282">
        <v>3</v>
      </c>
      <c r="AA38" s="282">
        <v>5</v>
      </c>
      <c r="AB38" s="282">
        <v>5</v>
      </c>
      <c r="AC38" s="282">
        <v>6</v>
      </c>
      <c r="AD38" s="282">
        <v>8</v>
      </c>
      <c r="AE38" s="282">
        <v>11</v>
      </c>
      <c r="AF38" s="282">
        <v>13</v>
      </c>
      <c r="AG38" s="282">
        <v>14</v>
      </c>
      <c r="AH38" s="282">
        <v>15</v>
      </c>
      <c r="AI38" s="282">
        <v>17</v>
      </c>
      <c r="AJ38" s="282">
        <v>18</v>
      </c>
      <c r="AK38" s="373">
        <v>17</v>
      </c>
      <c r="AL38" s="373">
        <v>17</v>
      </c>
      <c r="AM38" s="373">
        <v>20</v>
      </c>
      <c r="AN38" s="373">
        <v>16</v>
      </c>
      <c r="AO38" s="373">
        <v>19</v>
      </c>
      <c r="AP38" s="373">
        <v>16</v>
      </c>
      <c r="AQ38" s="373">
        <v>19</v>
      </c>
      <c r="AR38" s="373">
        <v>17</v>
      </c>
      <c r="AS38" s="373">
        <v>18</v>
      </c>
      <c r="AT38" s="373">
        <v>18</v>
      </c>
      <c r="AU38" s="373">
        <v>18</v>
      </c>
      <c r="AV38" s="373">
        <v>18</v>
      </c>
      <c r="AW38" s="373">
        <v>18</v>
      </c>
      <c r="AX38" s="373">
        <v>18</v>
      </c>
      <c r="AY38" s="373">
        <v>19</v>
      </c>
      <c r="AZ38" s="373">
        <v>18</v>
      </c>
      <c r="BA38" s="373">
        <v>19</v>
      </c>
      <c r="BB38" s="373">
        <v>18</v>
      </c>
      <c r="BC38" s="373">
        <v>18</v>
      </c>
      <c r="BD38" s="373">
        <v>18</v>
      </c>
      <c r="BE38" s="373">
        <v>18</v>
      </c>
      <c r="BF38" s="373">
        <v>18</v>
      </c>
      <c r="BG38" s="373">
        <v>19</v>
      </c>
      <c r="BH38" s="373">
        <v>16</v>
      </c>
      <c r="BI38" s="373">
        <v>18</v>
      </c>
      <c r="BJ38" s="373">
        <v>17</v>
      </c>
    </row>
    <row r="39" spans="2:62" s="15" customFormat="1" ht="18.75" customHeight="1" x14ac:dyDescent="0.25">
      <c r="B39" s="395" t="s">
        <v>892</v>
      </c>
      <c r="C39" s="371"/>
      <c r="D39" s="371"/>
      <c r="E39" s="371"/>
      <c r="F39" s="371"/>
      <c r="G39" s="371"/>
      <c r="H39" s="371"/>
      <c r="I39" s="371"/>
      <c r="J39" s="371"/>
      <c r="K39" s="371"/>
      <c r="L39" s="371"/>
      <c r="M39" s="371"/>
      <c r="N39" s="371"/>
      <c r="O39" s="371">
        <v>4</v>
      </c>
      <c r="P39" s="371">
        <v>4</v>
      </c>
      <c r="Q39" s="371"/>
      <c r="R39" s="371"/>
      <c r="S39" s="371"/>
      <c r="T39" s="371"/>
      <c r="U39" s="282"/>
      <c r="V39" s="282">
        <v>2</v>
      </c>
      <c r="W39" s="282">
        <v>2</v>
      </c>
      <c r="X39" s="282"/>
      <c r="Y39" s="282">
        <v>1</v>
      </c>
      <c r="Z39" s="282"/>
      <c r="AA39" s="282"/>
      <c r="AB39" s="282"/>
      <c r="AC39" s="282"/>
      <c r="AD39" s="282"/>
      <c r="AE39" s="282"/>
      <c r="AF39" s="282"/>
      <c r="AG39" s="282"/>
      <c r="AH39" s="282"/>
      <c r="AI39" s="282"/>
      <c r="AJ39" s="282"/>
      <c r="AK39" s="373"/>
      <c r="AL39" s="373"/>
      <c r="AM39" s="373">
        <v>5</v>
      </c>
      <c r="AN39" s="373">
        <v>5</v>
      </c>
      <c r="AO39" s="373">
        <v>5</v>
      </c>
      <c r="AP39" s="373">
        <v>5</v>
      </c>
      <c r="AQ39" s="373">
        <v>4</v>
      </c>
      <c r="AR39" s="373">
        <v>4</v>
      </c>
      <c r="AS39" s="373">
        <v>4</v>
      </c>
      <c r="AT39" s="373">
        <v>4</v>
      </c>
      <c r="AU39" s="373">
        <v>4</v>
      </c>
      <c r="AV39" s="373">
        <v>4</v>
      </c>
      <c r="AW39" s="373">
        <v>6</v>
      </c>
      <c r="AX39" s="373">
        <v>6</v>
      </c>
      <c r="AY39" s="373">
        <v>2</v>
      </c>
      <c r="AZ39" s="373">
        <v>1</v>
      </c>
      <c r="BA39" s="373">
        <v>1</v>
      </c>
      <c r="BB39" s="373"/>
      <c r="BC39" s="373">
        <v>2</v>
      </c>
      <c r="BD39" s="373">
        <v>2</v>
      </c>
      <c r="BE39" s="373">
        <v>4</v>
      </c>
      <c r="BF39" s="373">
        <v>2</v>
      </c>
      <c r="BG39" s="373">
        <v>2</v>
      </c>
      <c r="BH39" s="373"/>
      <c r="BI39" s="373">
        <v>2</v>
      </c>
      <c r="BJ39" s="373">
        <v>2</v>
      </c>
    </row>
    <row r="40" spans="2:62" s="15" customFormat="1" ht="18.75" customHeight="1" x14ac:dyDescent="0.25">
      <c r="B40" s="395" t="s">
        <v>893</v>
      </c>
      <c r="C40" s="371"/>
      <c r="D40" s="371"/>
      <c r="E40" s="371"/>
      <c r="F40" s="371"/>
      <c r="G40" s="371"/>
      <c r="H40" s="371"/>
      <c r="I40" s="371"/>
      <c r="J40" s="371"/>
      <c r="K40" s="371"/>
      <c r="L40" s="371"/>
      <c r="M40" s="371"/>
      <c r="N40" s="371"/>
      <c r="O40" s="371"/>
      <c r="P40" s="371"/>
      <c r="Q40" s="371"/>
      <c r="R40" s="371"/>
      <c r="S40" s="371"/>
      <c r="T40" s="371"/>
      <c r="U40" s="282"/>
      <c r="V40" s="282"/>
      <c r="W40" s="282"/>
      <c r="X40" s="282"/>
      <c r="Y40" s="282"/>
      <c r="Z40" s="282"/>
      <c r="AA40" s="282"/>
      <c r="AB40" s="282"/>
      <c r="AC40" s="282"/>
      <c r="AD40" s="282"/>
      <c r="AE40" s="282"/>
      <c r="AF40" s="282"/>
      <c r="AG40" s="282"/>
      <c r="AH40" s="282"/>
      <c r="AI40" s="282"/>
      <c r="AJ40" s="282"/>
      <c r="AK40" s="373"/>
      <c r="AL40" s="373">
        <v>12</v>
      </c>
      <c r="AM40" s="373">
        <v>11</v>
      </c>
      <c r="AN40" s="373">
        <v>11</v>
      </c>
      <c r="AO40" s="373">
        <v>5</v>
      </c>
      <c r="AP40" s="373">
        <v>4</v>
      </c>
      <c r="AQ40" s="373">
        <v>4</v>
      </c>
      <c r="AR40" s="373"/>
      <c r="AS40" s="373">
        <v>3</v>
      </c>
      <c r="AT40" s="373">
        <v>3</v>
      </c>
      <c r="AU40" s="373">
        <v>3</v>
      </c>
      <c r="AV40" s="373">
        <v>3</v>
      </c>
      <c r="AW40" s="373">
        <v>1</v>
      </c>
      <c r="AX40" s="373">
        <v>1</v>
      </c>
      <c r="AY40" s="373">
        <v>5</v>
      </c>
      <c r="AZ40" s="373">
        <v>5</v>
      </c>
      <c r="BA40" s="373">
        <v>5</v>
      </c>
      <c r="BB40" s="373"/>
      <c r="BC40" s="373">
        <v>4</v>
      </c>
      <c r="BD40" s="373">
        <v>4</v>
      </c>
      <c r="BE40" s="373">
        <v>12</v>
      </c>
      <c r="BF40" s="373">
        <v>5</v>
      </c>
      <c r="BG40" s="373">
        <v>5</v>
      </c>
      <c r="BH40" s="373"/>
      <c r="BI40" s="373">
        <v>7</v>
      </c>
      <c r="BJ40" s="373">
        <v>4</v>
      </c>
    </row>
    <row r="41" spans="2:62" s="15" customFormat="1" ht="18.75" customHeight="1" x14ac:dyDescent="0.25">
      <c r="B41" s="395" t="s">
        <v>894</v>
      </c>
      <c r="C41" s="371"/>
      <c r="D41" s="371"/>
      <c r="E41" s="371"/>
      <c r="F41" s="371"/>
      <c r="G41" s="371"/>
      <c r="H41" s="371"/>
      <c r="I41" s="371"/>
      <c r="J41" s="371"/>
      <c r="K41" s="371"/>
      <c r="L41" s="371"/>
      <c r="M41" s="371">
        <v>102</v>
      </c>
      <c r="N41" s="371">
        <v>68</v>
      </c>
      <c r="O41" s="371"/>
      <c r="P41" s="371"/>
      <c r="Q41" s="371"/>
      <c r="R41" s="371"/>
      <c r="S41" s="371"/>
      <c r="T41" s="371"/>
      <c r="U41" s="282"/>
      <c r="V41" s="282"/>
      <c r="W41" s="282"/>
      <c r="X41" s="282"/>
      <c r="Y41" s="282"/>
      <c r="Z41" s="282"/>
      <c r="AA41" s="282"/>
      <c r="AB41" s="282">
        <v>2</v>
      </c>
      <c r="AC41" s="282">
        <v>1</v>
      </c>
      <c r="AD41" s="282"/>
      <c r="AE41" s="282"/>
      <c r="AF41" s="282"/>
      <c r="AG41" s="282"/>
      <c r="AH41" s="282"/>
      <c r="AI41" s="282"/>
      <c r="AJ41" s="282"/>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row>
    <row r="42" spans="2:62" s="15" customFormat="1" ht="18.75" customHeight="1" x14ac:dyDescent="0.25">
      <c r="B42" s="395" t="s">
        <v>895</v>
      </c>
      <c r="C42" s="371"/>
      <c r="D42" s="371"/>
      <c r="E42" s="371"/>
      <c r="F42" s="371"/>
      <c r="G42" s="371"/>
      <c r="H42" s="371"/>
      <c r="I42" s="371"/>
      <c r="J42" s="371"/>
      <c r="K42" s="371"/>
      <c r="L42" s="371"/>
      <c r="M42" s="371"/>
      <c r="N42" s="371"/>
      <c r="O42" s="371"/>
      <c r="P42" s="371"/>
      <c r="Q42" s="371"/>
      <c r="R42" s="371"/>
      <c r="S42" s="371"/>
      <c r="T42" s="371"/>
      <c r="U42" s="282"/>
      <c r="V42" s="282"/>
      <c r="W42" s="282"/>
      <c r="X42" s="282"/>
      <c r="Y42" s="282"/>
      <c r="Z42" s="282"/>
      <c r="AA42" s="282"/>
      <c r="AB42" s="282"/>
      <c r="AC42" s="282"/>
      <c r="AD42" s="282"/>
      <c r="AE42" s="282"/>
      <c r="AF42" s="282"/>
      <c r="AG42" s="282"/>
      <c r="AH42" s="282"/>
      <c r="AI42" s="282"/>
      <c r="AJ42" s="282"/>
      <c r="AK42" s="373"/>
      <c r="AL42" s="373"/>
      <c r="AM42" s="373"/>
      <c r="AN42" s="373"/>
      <c r="AO42" s="373"/>
      <c r="AP42" s="373"/>
      <c r="AQ42" s="373"/>
      <c r="AR42" s="373"/>
      <c r="AS42" s="373"/>
      <c r="AT42" s="373"/>
      <c r="AU42" s="373"/>
      <c r="AV42" s="373"/>
      <c r="AW42" s="373"/>
      <c r="AX42" s="373">
        <v>21</v>
      </c>
      <c r="AY42" s="373">
        <v>20</v>
      </c>
      <c r="AZ42" s="373">
        <v>32</v>
      </c>
      <c r="BA42" s="373">
        <v>26</v>
      </c>
      <c r="BB42" s="373">
        <v>12</v>
      </c>
      <c r="BC42" s="373">
        <v>27</v>
      </c>
      <c r="BD42" s="373">
        <v>10</v>
      </c>
      <c r="BE42" s="373">
        <v>19</v>
      </c>
      <c r="BF42" s="373">
        <v>14</v>
      </c>
      <c r="BG42" s="373">
        <v>6</v>
      </c>
      <c r="BH42" s="373">
        <v>25</v>
      </c>
      <c r="BI42" s="373">
        <v>14</v>
      </c>
      <c r="BJ42" s="373">
        <v>27</v>
      </c>
    </row>
    <row r="43" spans="2:62" s="15" customFormat="1" ht="18.75" customHeight="1" x14ac:dyDescent="0.25">
      <c r="B43" s="395" t="s">
        <v>4410</v>
      </c>
      <c r="C43" s="371"/>
      <c r="D43" s="371"/>
      <c r="E43" s="371"/>
      <c r="F43" s="371"/>
      <c r="G43" s="371"/>
      <c r="H43" s="371"/>
      <c r="I43" s="371"/>
      <c r="J43" s="371"/>
      <c r="K43" s="371"/>
      <c r="L43" s="371"/>
      <c r="M43" s="371"/>
      <c r="N43" s="371"/>
      <c r="O43" s="371"/>
      <c r="P43" s="371"/>
      <c r="Q43" s="371"/>
      <c r="R43" s="371"/>
      <c r="S43" s="371"/>
      <c r="T43" s="371"/>
      <c r="U43" s="1350"/>
      <c r="V43" s="1350"/>
      <c r="W43" s="1350"/>
      <c r="X43" s="1350"/>
      <c r="Y43" s="1350"/>
      <c r="Z43" s="1350"/>
      <c r="AA43" s="1350"/>
      <c r="AB43" s="1350"/>
      <c r="AC43" s="1350"/>
      <c r="AD43" s="1350"/>
      <c r="AE43" s="1350"/>
      <c r="AF43" s="1350"/>
      <c r="AG43" s="1350"/>
      <c r="AH43" s="1350"/>
      <c r="AI43" s="1350"/>
      <c r="AJ43" s="1350"/>
      <c r="AK43" s="373"/>
      <c r="AL43" s="373"/>
      <c r="AM43" s="373"/>
      <c r="AN43" s="373"/>
      <c r="AO43" s="373"/>
      <c r="AP43" s="373"/>
      <c r="AQ43" s="373"/>
      <c r="AR43" s="373"/>
      <c r="AS43" s="373"/>
      <c r="AT43" s="373"/>
      <c r="AU43" s="373"/>
      <c r="AV43" s="373"/>
      <c r="AW43" s="373"/>
      <c r="AX43" s="373"/>
      <c r="AY43" s="373"/>
      <c r="AZ43" s="373"/>
      <c r="BA43" s="373"/>
      <c r="BB43" s="373"/>
      <c r="BC43" s="373"/>
      <c r="BD43" s="373"/>
      <c r="BE43" s="373"/>
      <c r="BF43" s="373"/>
      <c r="BG43" s="373"/>
      <c r="BH43" s="373"/>
      <c r="BI43" s="373">
        <v>18</v>
      </c>
      <c r="BJ43" s="373"/>
    </row>
    <row r="44" spans="2:62" s="15" customFormat="1" ht="18.75" customHeight="1" x14ac:dyDescent="0.25">
      <c r="B44" s="395" t="s">
        <v>1890</v>
      </c>
      <c r="C44" s="371"/>
      <c r="D44" s="371"/>
      <c r="E44" s="371"/>
      <c r="F44" s="371"/>
      <c r="G44" s="371"/>
      <c r="H44" s="371"/>
      <c r="I44" s="371"/>
      <c r="J44" s="371"/>
      <c r="K44" s="371"/>
      <c r="L44" s="371"/>
      <c r="M44" s="371"/>
      <c r="N44" s="371"/>
      <c r="O44" s="371"/>
      <c r="P44" s="371"/>
      <c r="Q44" s="371"/>
      <c r="R44" s="371"/>
      <c r="S44" s="371"/>
      <c r="T44" s="371"/>
      <c r="U44" s="282"/>
      <c r="V44" s="282"/>
      <c r="W44" s="282"/>
      <c r="X44" s="282"/>
      <c r="Y44" s="282"/>
      <c r="Z44" s="282"/>
      <c r="AA44" s="282"/>
      <c r="AB44" s="282"/>
      <c r="AC44" s="282"/>
      <c r="AD44" s="282"/>
      <c r="AE44" s="282"/>
      <c r="AF44" s="282"/>
      <c r="AG44" s="282"/>
      <c r="AH44" s="282"/>
      <c r="AI44" s="282"/>
      <c r="AJ44" s="282"/>
      <c r="AK44" s="373"/>
      <c r="AL44" s="373"/>
      <c r="AM44" s="373"/>
      <c r="AN44" s="373"/>
      <c r="AO44" s="373"/>
      <c r="AP44" s="373"/>
      <c r="AQ44" s="373"/>
      <c r="AR44" s="373"/>
      <c r="AS44" s="373"/>
      <c r="AT44" s="373"/>
      <c r="AU44" s="373"/>
      <c r="AV44" s="373"/>
      <c r="AW44" s="373"/>
      <c r="AX44" s="373"/>
      <c r="AY44" s="373"/>
      <c r="AZ44" s="373"/>
      <c r="BA44" s="373">
        <v>2</v>
      </c>
      <c r="BB44" s="373">
        <v>2</v>
      </c>
      <c r="BC44" s="373">
        <v>4</v>
      </c>
      <c r="BD44" s="373">
        <v>3</v>
      </c>
      <c r="BE44" s="373">
        <v>5</v>
      </c>
      <c r="BF44" s="373">
        <v>5</v>
      </c>
      <c r="BG44" s="373">
        <v>8</v>
      </c>
      <c r="BH44" s="373">
        <v>3</v>
      </c>
      <c r="BI44" s="373">
        <v>3</v>
      </c>
      <c r="BJ44" s="373">
        <v>6</v>
      </c>
    </row>
    <row r="45" spans="2:62" s="15" customFormat="1" ht="18.75" customHeight="1" x14ac:dyDescent="0.25">
      <c r="B45" s="209" t="s">
        <v>209</v>
      </c>
      <c r="C45" s="209">
        <f>SUM(C46:C50)</f>
        <v>0</v>
      </c>
      <c r="D45" s="209">
        <f t="shared" ref="D45:AR45" si="49">SUM(D46:D50)</f>
        <v>0</v>
      </c>
      <c r="E45" s="209">
        <f t="shared" si="49"/>
        <v>0</v>
      </c>
      <c r="F45" s="209">
        <f t="shared" si="49"/>
        <v>0</v>
      </c>
      <c r="G45" s="209">
        <f t="shared" si="49"/>
        <v>0</v>
      </c>
      <c r="H45" s="209">
        <f t="shared" si="49"/>
        <v>0</v>
      </c>
      <c r="I45" s="209">
        <f t="shared" si="49"/>
        <v>0</v>
      </c>
      <c r="J45" s="209">
        <f t="shared" si="49"/>
        <v>30</v>
      </c>
      <c r="K45" s="209">
        <f t="shared" si="49"/>
        <v>61</v>
      </c>
      <c r="L45" s="209">
        <f t="shared" si="49"/>
        <v>68</v>
      </c>
      <c r="M45" s="209">
        <f t="shared" si="49"/>
        <v>102</v>
      </c>
      <c r="N45" s="209">
        <f t="shared" si="49"/>
        <v>68</v>
      </c>
      <c r="O45" s="209">
        <f t="shared" si="49"/>
        <v>72</v>
      </c>
      <c r="P45" s="209">
        <f t="shared" si="49"/>
        <v>35</v>
      </c>
      <c r="Q45" s="209">
        <f t="shared" si="49"/>
        <v>60</v>
      </c>
      <c r="R45" s="209">
        <f t="shared" si="49"/>
        <v>44</v>
      </c>
      <c r="S45" s="209">
        <f t="shared" si="49"/>
        <v>0</v>
      </c>
      <c r="T45" s="209">
        <f t="shared" si="49"/>
        <v>15</v>
      </c>
      <c r="U45" s="209">
        <f t="shared" si="49"/>
        <v>0</v>
      </c>
      <c r="V45" s="209">
        <f t="shared" si="49"/>
        <v>0</v>
      </c>
      <c r="W45" s="209">
        <f t="shared" si="49"/>
        <v>0</v>
      </c>
      <c r="X45" s="209">
        <f t="shared" si="49"/>
        <v>30</v>
      </c>
      <c r="Y45" s="209">
        <f t="shared" si="49"/>
        <v>57</v>
      </c>
      <c r="Z45" s="209">
        <f t="shared" si="49"/>
        <v>31</v>
      </c>
      <c r="AA45" s="209">
        <f t="shared" si="49"/>
        <v>31</v>
      </c>
      <c r="AB45" s="209">
        <f t="shared" si="49"/>
        <v>29</v>
      </c>
      <c r="AC45" s="209">
        <f t="shared" si="49"/>
        <v>31</v>
      </c>
      <c r="AD45" s="209">
        <f t="shared" si="49"/>
        <v>34</v>
      </c>
      <c r="AE45" s="209">
        <f t="shared" si="49"/>
        <v>37</v>
      </c>
      <c r="AF45" s="209">
        <f t="shared" si="49"/>
        <v>80</v>
      </c>
      <c r="AG45" s="209">
        <f t="shared" si="49"/>
        <v>63</v>
      </c>
      <c r="AH45" s="209">
        <f t="shared" si="49"/>
        <v>40</v>
      </c>
      <c r="AI45" s="209">
        <f t="shared" si="49"/>
        <v>58</v>
      </c>
      <c r="AJ45" s="209">
        <f t="shared" si="49"/>
        <v>55</v>
      </c>
      <c r="AK45" s="209">
        <f t="shared" si="49"/>
        <v>42</v>
      </c>
      <c r="AL45" s="209">
        <f t="shared" si="49"/>
        <v>89</v>
      </c>
      <c r="AM45" s="209">
        <f t="shared" si="49"/>
        <v>89</v>
      </c>
      <c r="AN45" s="209">
        <f t="shared" si="49"/>
        <v>109</v>
      </c>
      <c r="AO45" s="209">
        <f t="shared" si="49"/>
        <v>100</v>
      </c>
      <c r="AP45" s="209">
        <f t="shared" si="49"/>
        <v>78</v>
      </c>
      <c r="AQ45" s="209">
        <f t="shared" si="49"/>
        <v>77</v>
      </c>
      <c r="AR45" s="209">
        <f t="shared" si="49"/>
        <v>85</v>
      </c>
      <c r="AS45" s="209">
        <f>SUM(AS46:AS52)</f>
        <v>79</v>
      </c>
      <c r="AT45" s="209">
        <f t="shared" ref="AT45:BJ45" si="50">SUM(AT46:AT52)</f>
        <v>88</v>
      </c>
      <c r="AU45" s="209">
        <f t="shared" si="50"/>
        <v>93</v>
      </c>
      <c r="AV45" s="209">
        <f t="shared" si="50"/>
        <v>88</v>
      </c>
      <c r="AW45" s="209">
        <f t="shared" si="50"/>
        <v>67</v>
      </c>
      <c r="AX45" s="209">
        <f t="shared" si="50"/>
        <v>58</v>
      </c>
      <c r="AY45" s="209">
        <f t="shared" si="50"/>
        <v>70</v>
      </c>
      <c r="AZ45" s="209">
        <f t="shared" si="50"/>
        <v>63</v>
      </c>
      <c r="BA45" s="209">
        <f t="shared" si="50"/>
        <v>55</v>
      </c>
      <c r="BB45" s="209">
        <f t="shared" si="50"/>
        <v>69</v>
      </c>
      <c r="BC45" s="209">
        <f t="shared" si="50"/>
        <v>43</v>
      </c>
      <c r="BD45" s="209">
        <f t="shared" si="50"/>
        <v>30</v>
      </c>
      <c r="BE45" s="209">
        <f t="shared" si="50"/>
        <v>61</v>
      </c>
      <c r="BF45" s="209">
        <f t="shared" si="50"/>
        <v>55</v>
      </c>
      <c r="BG45" s="209">
        <f t="shared" si="50"/>
        <v>82</v>
      </c>
      <c r="BH45" s="209">
        <f t="shared" si="50"/>
        <v>67</v>
      </c>
      <c r="BI45" s="209">
        <f t="shared" si="50"/>
        <v>105</v>
      </c>
      <c r="BJ45" s="209">
        <f t="shared" si="50"/>
        <v>98</v>
      </c>
    </row>
    <row r="46" spans="2:62" s="15" customFormat="1" ht="18.75" customHeight="1" x14ac:dyDescent="0.25">
      <c r="B46" s="395" t="s">
        <v>896</v>
      </c>
      <c r="C46" s="371"/>
      <c r="D46" s="371"/>
      <c r="E46" s="371"/>
      <c r="F46" s="371"/>
      <c r="G46" s="371"/>
      <c r="H46" s="371"/>
      <c r="I46" s="371"/>
      <c r="J46" s="371">
        <v>30</v>
      </c>
      <c r="K46" s="371">
        <v>61</v>
      </c>
      <c r="L46" s="371">
        <v>68</v>
      </c>
      <c r="M46" s="371">
        <v>102</v>
      </c>
      <c r="N46" s="371">
        <v>68</v>
      </c>
      <c r="O46" s="371">
        <v>53</v>
      </c>
      <c r="P46" s="371">
        <v>19</v>
      </c>
      <c r="Q46" s="371">
        <v>44</v>
      </c>
      <c r="R46" s="371">
        <v>44</v>
      </c>
      <c r="S46" s="371">
        <v>0</v>
      </c>
      <c r="T46" s="371">
        <v>15</v>
      </c>
      <c r="U46" s="282"/>
      <c r="V46" s="282"/>
      <c r="W46" s="282"/>
      <c r="X46" s="282">
        <v>30</v>
      </c>
      <c r="Y46" s="282">
        <v>57</v>
      </c>
      <c r="Z46" s="282">
        <v>31</v>
      </c>
      <c r="AA46" s="282">
        <v>31</v>
      </c>
      <c r="AB46" s="282">
        <v>29</v>
      </c>
      <c r="AC46" s="282">
        <v>31</v>
      </c>
      <c r="AD46" s="282">
        <v>33</v>
      </c>
      <c r="AE46" s="282">
        <v>37</v>
      </c>
      <c r="AF46" s="282">
        <v>80</v>
      </c>
      <c r="AG46" s="282">
        <v>63</v>
      </c>
      <c r="AH46" s="282">
        <v>40</v>
      </c>
      <c r="AI46" s="282">
        <v>58</v>
      </c>
      <c r="AJ46" s="282">
        <v>55</v>
      </c>
      <c r="AK46" s="373">
        <v>42</v>
      </c>
      <c r="AL46" s="373">
        <v>57</v>
      </c>
      <c r="AM46" s="373">
        <v>57</v>
      </c>
      <c r="AN46" s="373">
        <v>62</v>
      </c>
      <c r="AO46" s="373">
        <v>56</v>
      </c>
      <c r="AP46" s="373">
        <v>49</v>
      </c>
      <c r="AQ46" s="373">
        <v>47</v>
      </c>
      <c r="AR46" s="373">
        <v>56</v>
      </c>
      <c r="AS46" s="373">
        <v>49</v>
      </c>
      <c r="AT46" s="373">
        <v>54</v>
      </c>
      <c r="AU46" s="373">
        <v>30</v>
      </c>
      <c r="AV46" s="373">
        <v>54</v>
      </c>
      <c r="AW46" s="373"/>
      <c r="AX46" s="373"/>
      <c r="AY46" s="373">
        <v>5</v>
      </c>
      <c r="AZ46" s="373">
        <v>5</v>
      </c>
      <c r="BA46" s="373"/>
      <c r="BB46" s="373"/>
      <c r="BC46" s="373"/>
      <c r="BD46" s="373"/>
      <c r="BE46" s="373"/>
      <c r="BF46" s="373"/>
      <c r="BG46" s="373"/>
      <c r="BH46" s="373"/>
      <c r="BI46" s="373"/>
      <c r="BJ46" s="373"/>
    </row>
    <row r="47" spans="2:62" s="15" customFormat="1" ht="18.75" customHeight="1" x14ac:dyDescent="0.25">
      <c r="B47" s="395" t="s">
        <v>897</v>
      </c>
      <c r="C47" s="371"/>
      <c r="D47" s="371"/>
      <c r="E47" s="371"/>
      <c r="F47" s="371"/>
      <c r="G47" s="371"/>
      <c r="H47" s="371"/>
      <c r="I47" s="371"/>
      <c r="J47" s="371"/>
      <c r="K47" s="371"/>
      <c r="L47" s="371"/>
      <c r="M47" s="371"/>
      <c r="N47" s="371"/>
      <c r="O47" s="371">
        <v>19</v>
      </c>
      <c r="P47" s="371">
        <v>16</v>
      </c>
      <c r="Q47" s="371">
        <v>16</v>
      </c>
      <c r="R47" s="371"/>
      <c r="S47" s="371"/>
      <c r="T47" s="371"/>
      <c r="U47" s="282"/>
      <c r="V47" s="282"/>
      <c r="W47" s="282"/>
      <c r="X47" s="282"/>
      <c r="Y47" s="282"/>
      <c r="Z47" s="282"/>
      <c r="AA47" s="282"/>
      <c r="AB47" s="282"/>
      <c r="AC47" s="282"/>
      <c r="AD47" s="282">
        <v>1</v>
      </c>
      <c r="AE47" s="282"/>
      <c r="AF47" s="282"/>
      <c r="AG47" s="282"/>
      <c r="AH47" s="282"/>
      <c r="AI47" s="282"/>
      <c r="AJ47" s="282"/>
      <c r="AK47" s="373"/>
      <c r="AL47" s="373"/>
      <c r="AM47" s="373"/>
      <c r="AN47" s="373"/>
      <c r="AO47" s="373"/>
      <c r="AP47" s="373"/>
      <c r="AQ47" s="373"/>
      <c r="AR47" s="373"/>
      <c r="AS47" s="373"/>
      <c r="AT47" s="373"/>
      <c r="AU47" s="373"/>
      <c r="AV47" s="373"/>
      <c r="AW47" s="373"/>
      <c r="AX47" s="373"/>
      <c r="AY47" s="373"/>
      <c r="AZ47" s="373"/>
      <c r="BA47" s="373"/>
      <c r="BB47" s="373"/>
      <c r="BC47" s="373"/>
      <c r="BD47" s="373"/>
      <c r="BE47" s="373"/>
      <c r="BF47" s="373"/>
      <c r="BG47" s="373"/>
      <c r="BH47" s="373"/>
      <c r="BI47" s="373"/>
      <c r="BJ47" s="373"/>
    </row>
    <row r="48" spans="2:62" s="15" customFormat="1" ht="18.75" customHeight="1" x14ac:dyDescent="0.25">
      <c r="B48" s="395" t="s">
        <v>898</v>
      </c>
      <c r="C48" s="371"/>
      <c r="D48" s="371"/>
      <c r="E48" s="371"/>
      <c r="F48" s="371"/>
      <c r="G48" s="371"/>
      <c r="H48" s="371"/>
      <c r="I48" s="371"/>
      <c r="J48" s="371"/>
      <c r="K48" s="371"/>
      <c r="L48" s="371"/>
      <c r="M48" s="371"/>
      <c r="N48" s="371"/>
      <c r="O48" s="371"/>
      <c r="P48" s="371"/>
      <c r="Q48" s="371"/>
      <c r="R48" s="371"/>
      <c r="S48" s="371"/>
      <c r="T48" s="371"/>
      <c r="U48" s="282"/>
      <c r="V48" s="282"/>
      <c r="W48" s="282"/>
      <c r="X48" s="282"/>
      <c r="Y48" s="282"/>
      <c r="Z48" s="282"/>
      <c r="AA48" s="282"/>
      <c r="AB48" s="282"/>
      <c r="AC48" s="282"/>
      <c r="AD48" s="282"/>
      <c r="AE48" s="282"/>
      <c r="AF48" s="282"/>
      <c r="AG48" s="282"/>
      <c r="AH48" s="282"/>
      <c r="AI48" s="282"/>
      <c r="AJ48" s="282"/>
      <c r="AK48" s="373"/>
      <c r="AL48" s="373">
        <v>32</v>
      </c>
      <c r="AM48" s="373">
        <v>32</v>
      </c>
      <c r="AN48" s="373">
        <v>47</v>
      </c>
      <c r="AO48" s="373">
        <v>44</v>
      </c>
      <c r="AP48" s="373">
        <v>29</v>
      </c>
      <c r="AQ48" s="373">
        <v>30</v>
      </c>
      <c r="AR48" s="373">
        <v>29</v>
      </c>
      <c r="AS48" s="373">
        <v>30</v>
      </c>
      <c r="AT48" s="373">
        <v>16</v>
      </c>
      <c r="AU48" s="373">
        <v>20</v>
      </c>
      <c r="AV48" s="373">
        <v>16</v>
      </c>
      <c r="AW48" s="373"/>
      <c r="AX48" s="373"/>
      <c r="AY48" s="373">
        <v>3</v>
      </c>
      <c r="AZ48" s="373">
        <v>3</v>
      </c>
      <c r="BA48" s="373">
        <v>4</v>
      </c>
      <c r="BB48" s="373">
        <v>26</v>
      </c>
      <c r="BC48" s="373"/>
      <c r="BD48" s="373"/>
      <c r="BE48" s="373"/>
      <c r="BF48" s="373"/>
      <c r="BG48" s="373"/>
      <c r="BH48" s="373"/>
      <c r="BI48" s="373"/>
      <c r="BJ48" s="373"/>
    </row>
    <row r="49" spans="2:62" s="15" customFormat="1" ht="18.75" customHeight="1" x14ac:dyDescent="0.25">
      <c r="B49" s="401" t="s">
        <v>899</v>
      </c>
      <c r="C49" s="371"/>
      <c r="D49" s="371"/>
      <c r="E49" s="371"/>
      <c r="F49" s="371"/>
      <c r="G49" s="371"/>
      <c r="H49" s="371"/>
      <c r="I49" s="371"/>
      <c r="J49" s="371"/>
      <c r="K49" s="371"/>
      <c r="L49" s="371"/>
      <c r="M49" s="371"/>
      <c r="N49" s="371"/>
      <c r="O49" s="371"/>
      <c r="P49" s="371"/>
      <c r="Q49" s="371"/>
      <c r="R49" s="371"/>
      <c r="S49" s="371"/>
      <c r="T49" s="371"/>
      <c r="U49" s="282"/>
      <c r="V49" s="282"/>
      <c r="W49" s="282"/>
      <c r="X49" s="282"/>
      <c r="Y49" s="282"/>
      <c r="Z49" s="282"/>
      <c r="AA49" s="282"/>
      <c r="AB49" s="282"/>
      <c r="AC49" s="282"/>
      <c r="AD49" s="282"/>
      <c r="AE49" s="282"/>
      <c r="AF49" s="282"/>
      <c r="AG49" s="282"/>
      <c r="AH49" s="282"/>
      <c r="AI49" s="282"/>
      <c r="AJ49" s="282"/>
      <c r="AK49" s="373"/>
      <c r="AL49" s="373"/>
      <c r="AM49" s="373"/>
      <c r="AN49" s="373"/>
      <c r="AO49" s="373"/>
      <c r="AP49" s="373"/>
      <c r="AQ49" s="373"/>
      <c r="AR49" s="373"/>
      <c r="AS49" s="373"/>
      <c r="AT49" s="373">
        <v>18</v>
      </c>
      <c r="AU49" s="373">
        <v>43</v>
      </c>
      <c r="AV49" s="373">
        <v>18</v>
      </c>
      <c r="AW49" s="373">
        <v>64</v>
      </c>
      <c r="AX49" s="373">
        <v>55</v>
      </c>
      <c r="AY49" s="373">
        <v>55</v>
      </c>
      <c r="AZ49" s="373">
        <v>49</v>
      </c>
      <c r="BA49" s="373">
        <v>44</v>
      </c>
      <c r="BB49" s="373">
        <v>36</v>
      </c>
      <c r="BC49" s="373">
        <v>30</v>
      </c>
      <c r="BD49" s="373">
        <v>29</v>
      </c>
      <c r="BE49" s="373"/>
      <c r="BF49" s="373">
        <v>20</v>
      </c>
      <c r="BG49" s="373">
        <v>16</v>
      </c>
      <c r="BH49" s="373">
        <v>16</v>
      </c>
      <c r="BI49" s="373">
        <v>42</v>
      </c>
      <c r="BJ49" s="373">
        <v>38</v>
      </c>
    </row>
    <row r="50" spans="2:62" s="15" customFormat="1" ht="31.5" x14ac:dyDescent="0.25">
      <c r="B50" s="361" t="s">
        <v>900</v>
      </c>
      <c r="C50" s="1085"/>
      <c r="D50" s="371"/>
      <c r="E50" s="371"/>
      <c r="F50" s="371"/>
      <c r="G50" s="371"/>
      <c r="H50" s="371"/>
      <c r="I50" s="371"/>
      <c r="J50" s="371"/>
      <c r="K50" s="371"/>
      <c r="L50" s="371"/>
      <c r="M50" s="371"/>
      <c r="N50" s="371"/>
      <c r="O50" s="371"/>
      <c r="P50" s="371"/>
      <c r="Q50" s="371"/>
      <c r="R50" s="371"/>
      <c r="S50" s="371"/>
      <c r="T50" s="371"/>
      <c r="U50" s="282"/>
      <c r="V50" s="282"/>
      <c r="W50" s="282"/>
      <c r="X50" s="282"/>
      <c r="Y50" s="282"/>
      <c r="Z50" s="282"/>
      <c r="AA50" s="282"/>
      <c r="AB50" s="282"/>
      <c r="AC50" s="282"/>
      <c r="AD50" s="282"/>
      <c r="AE50" s="282"/>
      <c r="AF50" s="282"/>
      <c r="AG50" s="282"/>
      <c r="AH50" s="282"/>
      <c r="AI50" s="282"/>
      <c r="AJ50" s="282"/>
      <c r="AK50" s="373"/>
      <c r="AL50" s="373"/>
      <c r="AM50" s="373"/>
      <c r="AN50" s="373"/>
      <c r="AO50" s="373"/>
      <c r="AP50" s="373"/>
      <c r="AQ50" s="373"/>
      <c r="AR50" s="373"/>
      <c r="AS50" s="373"/>
      <c r="AT50" s="373"/>
      <c r="AU50" s="373"/>
      <c r="AV50" s="373"/>
      <c r="AW50" s="373">
        <v>3</v>
      </c>
      <c r="AX50" s="373">
        <v>3</v>
      </c>
      <c r="AY50" s="373">
        <v>7</v>
      </c>
      <c r="AZ50" s="373">
        <v>6</v>
      </c>
      <c r="BA50" s="373">
        <v>7</v>
      </c>
      <c r="BB50" s="373">
        <v>7</v>
      </c>
      <c r="BC50" s="373">
        <v>8</v>
      </c>
      <c r="BD50" s="373">
        <v>1</v>
      </c>
      <c r="BE50" s="373">
        <v>58</v>
      </c>
      <c r="BF50" s="373">
        <v>35</v>
      </c>
      <c r="BG50" s="373">
        <v>42</v>
      </c>
      <c r="BH50" s="373">
        <v>27</v>
      </c>
      <c r="BI50" s="373">
        <v>34</v>
      </c>
      <c r="BJ50" s="373">
        <v>32</v>
      </c>
    </row>
    <row r="51" spans="2:62" s="15" customFormat="1" ht="31.5" x14ac:dyDescent="0.25">
      <c r="B51" s="1297" t="s">
        <v>898</v>
      </c>
      <c r="C51" s="1085"/>
      <c r="D51" s="371"/>
      <c r="E51" s="371"/>
      <c r="F51" s="371"/>
      <c r="G51" s="371"/>
      <c r="H51" s="371"/>
      <c r="I51" s="371"/>
      <c r="J51" s="371"/>
      <c r="K51" s="371"/>
      <c r="L51" s="371"/>
      <c r="M51" s="371"/>
      <c r="N51" s="371"/>
      <c r="O51" s="371"/>
      <c r="P51" s="371"/>
      <c r="Q51" s="371"/>
      <c r="R51" s="371"/>
      <c r="S51" s="371"/>
      <c r="T51" s="371"/>
      <c r="U51" s="282"/>
      <c r="V51" s="282"/>
      <c r="W51" s="282"/>
      <c r="X51" s="282"/>
      <c r="Y51" s="282"/>
      <c r="Z51" s="282"/>
      <c r="AA51" s="282"/>
      <c r="AB51" s="282"/>
      <c r="AC51" s="282"/>
      <c r="AD51" s="282"/>
      <c r="AE51" s="282"/>
      <c r="AF51" s="282"/>
      <c r="AG51" s="282"/>
      <c r="AH51" s="282"/>
      <c r="AI51" s="282"/>
      <c r="AJ51" s="282"/>
      <c r="AK51" s="373"/>
      <c r="AL51" s="373"/>
      <c r="AM51" s="373"/>
      <c r="AN51" s="373"/>
      <c r="AO51" s="373"/>
      <c r="AP51" s="373"/>
      <c r="AQ51" s="373"/>
      <c r="AR51" s="373"/>
      <c r="AS51" s="373"/>
      <c r="AT51" s="373"/>
      <c r="AU51" s="373"/>
      <c r="AV51" s="373"/>
      <c r="AW51" s="373"/>
      <c r="AX51" s="373"/>
      <c r="AY51" s="373"/>
      <c r="AZ51" s="373"/>
      <c r="BA51" s="373"/>
      <c r="BB51" s="373"/>
      <c r="BC51" s="373">
        <v>5</v>
      </c>
      <c r="BD51" s="373"/>
      <c r="BE51" s="373">
        <v>3</v>
      </c>
      <c r="BF51" s="373">
        <v>0</v>
      </c>
      <c r="BG51" s="373">
        <v>2</v>
      </c>
      <c r="BH51" s="373">
        <v>4</v>
      </c>
      <c r="BI51" s="373">
        <v>9</v>
      </c>
      <c r="BJ51" s="373">
        <v>10</v>
      </c>
    </row>
    <row r="52" spans="2:62" s="15" customFormat="1" ht="31.5" x14ac:dyDescent="0.25">
      <c r="B52" s="361" t="s">
        <v>4411</v>
      </c>
      <c r="C52" s="1085"/>
      <c r="D52" s="371"/>
      <c r="E52" s="371"/>
      <c r="F52" s="371"/>
      <c r="G52" s="371"/>
      <c r="H52" s="371"/>
      <c r="I52" s="371"/>
      <c r="J52" s="371"/>
      <c r="K52" s="371"/>
      <c r="L52" s="371"/>
      <c r="M52" s="371"/>
      <c r="N52" s="371"/>
      <c r="O52" s="371"/>
      <c r="P52" s="371"/>
      <c r="Q52" s="371"/>
      <c r="R52" s="371"/>
      <c r="S52" s="371"/>
      <c r="T52" s="371"/>
      <c r="U52" s="1350"/>
      <c r="V52" s="1350"/>
      <c r="W52" s="1350"/>
      <c r="X52" s="1350"/>
      <c r="Y52" s="1350"/>
      <c r="Z52" s="1350"/>
      <c r="AA52" s="1350"/>
      <c r="AB52" s="1350"/>
      <c r="AC52" s="1350"/>
      <c r="AD52" s="1350"/>
      <c r="AE52" s="1350"/>
      <c r="AF52" s="1350"/>
      <c r="AG52" s="1350"/>
      <c r="AH52" s="1350"/>
      <c r="AI52" s="1350"/>
      <c r="AJ52" s="1350"/>
      <c r="AK52" s="373"/>
      <c r="AL52" s="373"/>
      <c r="AM52" s="373"/>
      <c r="AN52" s="373"/>
      <c r="AO52" s="373"/>
      <c r="AP52" s="373"/>
      <c r="AQ52" s="373"/>
      <c r="AR52" s="373"/>
      <c r="AS52" s="373"/>
      <c r="AT52" s="373"/>
      <c r="AU52" s="373"/>
      <c r="AV52" s="373"/>
      <c r="AW52" s="373"/>
      <c r="AX52" s="373"/>
      <c r="AY52" s="373"/>
      <c r="AZ52" s="373"/>
      <c r="BA52" s="373"/>
      <c r="BB52" s="373"/>
      <c r="BC52" s="373"/>
      <c r="BD52" s="373"/>
      <c r="BE52" s="373"/>
      <c r="BF52" s="373"/>
      <c r="BG52" s="373">
        <v>22</v>
      </c>
      <c r="BH52" s="373">
        <v>20</v>
      </c>
      <c r="BI52" s="373">
        <v>20</v>
      </c>
      <c r="BJ52" s="373">
        <v>18</v>
      </c>
    </row>
    <row r="53" spans="2:62" s="15" customFormat="1" ht="18.75" customHeight="1" x14ac:dyDescent="0.25">
      <c r="B53" s="219" t="s">
        <v>568</v>
      </c>
      <c r="C53" s="209">
        <f t="shared" ref="C53:AV53" si="51">SUM(C54:C84)</f>
        <v>3</v>
      </c>
      <c r="D53" s="209">
        <f t="shared" si="51"/>
        <v>2</v>
      </c>
      <c r="E53" s="209">
        <f t="shared" si="51"/>
        <v>5</v>
      </c>
      <c r="F53" s="209">
        <f t="shared" si="51"/>
        <v>3</v>
      </c>
      <c r="G53" s="209">
        <f t="shared" si="51"/>
        <v>3</v>
      </c>
      <c r="H53" s="209">
        <f t="shared" si="51"/>
        <v>2</v>
      </c>
      <c r="I53" s="209">
        <f t="shared" si="51"/>
        <v>72</v>
      </c>
      <c r="J53" s="209">
        <f t="shared" si="51"/>
        <v>0</v>
      </c>
      <c r="K53" s="209">
        <f t="shared" si="51"/>
        <v>169</v>
      </c>
      <c r="L53" s="209">
        <f t="shared" si="51"/>
        <v>160</v>
      </c>
      <c r="M53" s="209">
        <f t="shared" si="51"/>
        <v>0</v>
      </c>
      <c r="N53" s="209">
        <f t="shared" si="51"/>
        <v>0</v>
      </c>
      <c r="O53" s="209">
        <f t="shared" si="51"/>
        <v>203</v>
      </c>
      <c r="P53" s="209">
        <f t="shared" si="51"/>
        <v>158</v>
      </c>
      <c r="Q53" s="209">
        <f t="shared" si="51"/>
        <v>192</v>
      </c>
      <c r="R53" s="209">
        <f t="shared" si="51"/>
        <v>189</v>
      </c>
      <c r="S53" s="209">
        <f t="shared" si="51"/>
        <v>116</v>
      </c>
      <c r="T53" s="209">
        <f t="shared" si="51"/>
        <v>72</v>
      </c>
      <c r="U53" s="209">
        <f t="shared" si="51"/>
        <v>0</v>
      </c>
      <c r="V53" s="209">
        <f t="shared" si="51"/>
        <v>21</v>
      </c>
      <c r="W53" s="209">
        <f t="shared" si="51"/>
        <v>16</v>
      </c>
      <c r="X53" s="209">
        <f t="shared" si="51"/>
        <v>0</v>
      </c>
      <c r="Y53" s="209">
        <f t="shared" si="51"/>
        <v>11</v>
      </c>
      <c r="Z53" s="209">
        <f t="shared" si="51"/>
        <v>10</v>
      </c>
      <c r="AA53" s="209">
        <f t="shared" si="51"/>
        <v>0</v>
      </c>
      <c r="AB53" s="209">
        <f t="shared" si="51"/>
        <v>48</v>
      </c>
      <c r="AC53" s="209">
        <f t="shared" si="51"/>
        <v>70</v>
      </c>
      <c r="AD53" s="209">
        <f t="shared" si="51"/>
        <v>106</v>
      </c>
      <c r="AE53" s="209">
        <f t="shared" si="51"/>
        <v>99</v>
      </c>
      <c r="AF53" s="209">
        <f t="shared" si="51"/>
        <v>145</v>
      </c>
      <c r="AG53" s="209">
        <f t="shared" si="51"/>
        <v>91</v>
      </c>
      <c r="AH53" s="209">
        <f t="shared" si="51"/>
        <v>95</v>
      </c>
      <c r="AI53" s="209">
        <f t="shared" si="51"/>
        <v>117</v>
      </c>
      <c r="AJ53" s="209">
        <f t="shared" si="51"/>
        <v>190</v>
      </c>
      <c r="AK53" s="209">
        <f t="shared" si="51"/>
        <v>289</v>
      </c>
      <c r="AL53" s="209">
        <f t="shared" si="51"/>
        <v>251</v>
      </c>
      <c r="AM53" s="209">
        <f t="shared" si="51"/>
        <v>289</v>
      </c>
      <c r="AN53" s="209">
        <f t="shared" si="51"/>
        <v>266</v>
      </c>
      <c r="AO53" s="209">
        <f t="shared" si="51"/>
        <v>167</v>
      </c>
      <c r="AP53" s="209">
        <f t="shared" si="51"/>
        <v>98</v>
      </c>
      <c r="AQ53" s="209">
        <f t="shared" si="51"/>
        <v>133</v>
      </c>
      <c r="AR53" s="209">
        <f t="shared" si="51"/>
        <v>98</v>
      </c>
      <c r="AS53" s="209">
        <f t="shared" si="51"/>
        <v>130</v>
      </c>
      <c r="AT53" s="209">
        <f t="shared" si="51"/>
        <v>144</v>
      </c>
      <c r="AU53" s="209">
        <f t="shared" si="51"/>
        <v>187</v>
      </c>
      <c r="AV53" s="209">
        <f t="shared" si="51"/>
        <v>144</v>
      </c>
      <c r="AW53" s="209">
        <f t="shared" ref="AW53:BD53" si="52">SUM(AW54:AW84)</f>
        <v>277</v>
      </c>
      <c r="AX53" s="209">
        <f t="shared" si="52"/>
        <v>318</v>
      </c>
      <c r="AY53" s="209">
        <f t="shared" si="52"/>
        <v>338</v>
      </c>
      <c r="AZ53" s="209">
        <f t="shared" si="52"/>
        <v>303</v>
      </c>
      <c r="BA53" s="209">
        <f t="shared" si="52"/>
        <v>295</v>
      </c>
      <c r="BB53" s="209">
        <f t="shared" si="52"/>
        <v>281</v>
      </c>
      <c r="BC53" s="209">
        <f t="shared" si="52"/>
        <v>438</v>
      </c>
      <c r="BD53" s="209">
        <f t="shared" si="52"/>
        <v>438</v>
      </c>
      <c r="BE53" s="209">
        <f>SUM(BE54:BE84)</f>
        <v>454</v>
      </c>
      <c r="BF53" s="209">
        <f>SUM(BF54:BF84)</f>
        <v>410</v>
      </c>
      <c r="BG53" s="209">
        <f t="shared" ref="BG53:BH53" si="53">SUM(BG54:BG84)</f>
        <v>372</v>
      </c>
      <c r="BH53" s="209">
        <f t="shared" si="53"/>
        <v>362</v>
      </c>
      <c r="BI53" s="209">
        <f>SUM(BI54:BI84)</f>
        <v>398</v>
      </c>
      <c r="BJ53" s="209">
        <f>SUM(BJ54:BJ84)</f>
        <v>348</v>
      </c>
    </row>
    <row r="54" spans="2:62" s="15" customFormat="1" ht="18.75" customHeight="1" x14ac:dyDescent="0.25">
      <c r="B54" s="395" t="s">
        <v>901</v>
      </c>
      <c r="C54" s="371"/>
      <c r="D54" s="371"/>
      <c r="E54" s="371"/>
      <c r="F54" s="371"/>
      <c r="G54" s="371"/>
      <c r="H54" s="371"/>
      <c r="I54" s="371"/>
      <c r="J54" s="371"/>
      <c r="K54" s="371"/>
      <c r="L54" s="371"/>
      <c r="M54" s="371"/>
      <c r="N54" s="371"/>
      <c r="O54" s="371"/>
      <c r="P54" s="371"/>
      <c r="Q54" s="371">
        <v>32</v>
      </c>
      <c r="R54" s="371">
        <v>32</v>
      </c>
      <c r="S54" s="371">
        <v>4</v>
      </c>
      <c r="T54" s="371">
        <v>0</v>
      </c>
      <c r="U54" s="282"/>
      <c r="V54" s="282"/>
      <c r="W54" s="282"/>
      <c r="X54" s="282"/>
      <c r="Y54" s="282"/>
      <c r="Z54" s="282"/>
      <c r="AA54" s="282"/>
      <c r="AB54" s="282"/>
      <c r="AC54" s="282"/>
      <c r="AD54" s="282"/>
      <c r="AE54" s="282"/>
      <c r="AF54" s="282"/>
      <c r="AG54" s="282"/>
      <c r="AH54" s="282"/>
      <c r="AI54" s="282"/>
      <c r="AJ54" s="282"/>
      <c r="AK54" s="373"/>
      <c r="AL54" s="373"/>
      <c r="AM54" s="373"/>
      <c r="AN54" s="373"/>
      <c r="AO54" s="373"/>
      <c r="AP54" s="373"/>
      <c r="AQ54" s="373"/>
      <c r="AR54" s="373"/>
      <c r="AS54" s="373"/>
      <c r="AT54" s="373"/>
      <c r="AU54" s="373"/>
      <c r="AV54" s="373"/>
      <c r="AW54" s="373">
        <v>24</v>
      </c>
      <c r="AX54" s="373">
        <v>46</v>
      </c>
      <c r="AY54" s="373">
        <v>43</v>
      </c>
      <c r="AZ54" s="373">
        <v>30</v>
      </c>
      <c r="BA54" s="373"/>
      <c r="BB54" s="373"/>
      <c r="BC54" s="373"/>
      <c r="BD54" s="373"/>
      <c r="BE54" s="373"/>
      <c r="BF54" s="373"/>
      <c r="BG54" s="373"/>
      <c r="BH54" s="373"/>
      <c r="BI54" s="373"/>
      <c r="BJ54" s="373"/>
    </row>
    <row r="55" spans="2:62" s="15" customFormat="1" ht="31.5" x14ac:dyDescent="0.25">
      <c r="B55" s="395" t="s">
        <v>902</v>
      </c>
      <c r="C55" s="371"/>
      <c r="D55" s="371"/>
      <c r="E55" s="371"/>
      <c r="F55" s="371"/>
      <c r="G55" s="371"/>
      <c r="H55" s="371"/>
      <c r="I55" s="371">
        <v>41</v>
      </c>
      <c r="J55" s="371"/>
      <c r="K55" s="371">
        <v>45</v>
      </c>
      <c r="L55" s="371">
        <v>36</v>
      </c>
      <c r="M55" s="371"/>
      <c r="N55" s="371"/>
      <c r="O55" s="371"/>
      <c r="P55" s="371"/>
      <c r="Q55" s="371"/>
      <c r="R55" s="371"/>
      <c r="S55" s="371"/>
      <c r="T55" s="371"/>
      <c r="U55" s="282"/>
      <c r="V55" s="282"/>
      <c r="W55" s="282"/>
      <c r="X55" s="282"/>
      <c r="Y55" s="282"/>
      <c r="Z55" s="282"/>
      <c r="AA55" s="282"/>
      <c r="AB55" s="282"/>
      <c r="AC55" s="282"/>
      <c r="AD55" s="282"/>
      <c r="AE55" s="282"/>
      <c r="AF55" s="282"/>
      <c r="AG55" s="282"/>
      <c r="AH55" s="282"/>
      <c r="AI55" s="282"/>
      <c r="AJ55" s="282"/>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row>
    <row r="56" spans="2:62" s="15" customFormat="1" ht="18.75" customHeight="1" x14ac:dyDescent="0.25">
      <c r="B56" s="395" t="s">
        <v>903</v>
      </c>
      <c r="C56" s="371"/>
      <c r="D56" s="371"/>
      <c r="E56" s="371"/>
      <c r="F56" s="371"/>
      <c r="G56" s="371"/>
      <c r="H56" s="371"/>
      <c r="I56" s="371"/>
      <c r="J56" s="371"/>
      <c r="K56" s="371">
        <v>39</v>
      </c>
      <c r="L56" s="371"/>
      <c r="M56" s="371"/>
      <c r="N56" s="371"/>
      <c r="O56" s="371"/>
      <c r="P56" s="371"/>
      <c r="Q56" s="371"/>
      <c r="R56" s="371"/>
      <c r="S56" s="371"/>
      <c r="T56" s="371"/>
      <c r="U56" s="282"/>
      <c r="V56" s="282"/>
      <c r="W56" s="282"/>
      <c r="X56" s="282"/>
      <c r="Y56" s="282"/>
      <c r="Z56" s="282"/>
      <c r="AA56" s="282"/>
      <c r="AB56" s="282"/>
      <c r="AC56" s="282"/>
      <c r="AD56" s="282"/>
      <c r="AE56" s="282"/>
      <c r="AF56" s="282"/>
      <c r="AG56" s="282"/>
      <c r="AH56" s="282"/>
      <c r="AI56" s="282"/>
      <c r="AJ56" s="282"/>
      <c r="AK56" s="373"/>
      <c r="AL56" s="373"/>
      <c r="AM56" s="373"/>
      <c r="AN56" s="373"/>
      <c r="AO56" s="373"/>
      <c r="AP56" s="373"/>
      <c r="AQ56" s="373"/>
      <c r="AR56" s="373"/>
      <c r="AS56" s="373"/>
      <c r="AT56" s="373"/>
      <c r="AU56" s="373"/>
      <c r="AV56" s="373"/>
      <c r="AW56" s="373"/>
      <c r="AX56" s="373"/>
      <c r="AY56" s="373"/>
      <c r="AZ56" s="373"/>
      <c r="BA56" s="373"/>
      <c r="BB56" s="373"/>
      <c r="BC56" s="373"/>
      <c r="BD56" s="373"/>
      <c r="BE56" s="373"/>
      <c r="BF56" s="373"/>
      <c r="BG56" s="373"/>
      <c r="BH56" s="373"/>
      <c r="BI56" s="373"/>
      <c r="BJ56" s="373"/>
    </row>
    <row r="57" spans="2:62" s="15" customFormat="1" ht="31.5" x14ac:dyDescent="0.25">
      <c r="B57" s="395" t="s">
        <v>904</v>
      </c>
      <c r="C57" s="371"/>
      <c r="D57" s="371"/>
      <c r="E57" s="371"/>
      <c r="F57" s="371"/>
      <c r="G57" s="371"/>
      <c r="H57" s="371"/>
      <c r="I57" s="371"/>
      <c r="J57" s="371"/>
      <c r="K57" s="371"/>
      <c r="L57" s="371">
        <v>39</v>
      </c>
      <c r="M57" s="371"/>
      <c r="N57" s="371"/>
      <c r="O57" s="371"/>
      <c r="P57" s="371"/>
      <c r="Q57" s="371"/>
      <c r="R57" s="371"/>
      <c r="S57" s="371"/>
      <c r="T57" s="371"/>
      <c r="U57" s="282"/>
      <c r="V57" s="282"/>
      <c r="W57" s="282"/>
      <c r="X57" s="282"/>
      <c r="Y57" s="282"/>
      <c r="Z57" s="282"/>
      <c r="AA57" s="282"/>
      <c r="AB57" s="282"/>
      <c r="AC57" s="282"/>
      <c r="AD57" s="282"/>
      <c r="AE57" s="282"/>
      <c r="AF57" s="282"/>
      <c r="AG57" s="282"/>
      <c r="AH57" s="282"/>
      <c r="AI57" s="282"/>
      <c r="AJ57" s="282"/>
      <c r="AK57" s="373"/>
      <c r="AL57" s="373"/>
      <c r="AM57" s="373"/>
      <c r="AN57" s="373"/>
      <c r="AO57" s="373"/>
      <c r="AP57" s="373"/>
      <c r="AQ57" s="373"/>
      <c r="AR57" s="373"/>
      <c r="AS57" s="373"/>
      <c r="AT57" s="373"/>
      <c r="AU57" s="373"/>
      <c r="AV57" s="373"/>
      <c r="AW57" s="373"/>
      <c r="AX57" s="373"/>
      <c r="AY57" s="373"/>
      <c r="AZ57" s="373"/>
      <c r="BA57" s="373"/>
      <c r="BB57" s="373"/>
      <c r="BC57" s="373"/>
      <c r="BD57" s="373"/>
      <c r="BE57" s="373"/>
      <c r="BF57" s="373"/>
      <c r="BG57" s="373"/>
      <c r="BH57" s="373"/>
      <c r="BI57" s="373"/>
      <c r="BJ57" s="373"/>
    </row>
    <row r="58" spans="2:62" s="15" customFormat="1" ht="18.75" customHeight="1" x14ac:dyDescent="0.25">
      <c r="B58" s="395" t="s">
        <v>905</v>
      </c>
      <c r="C58" s="371"/>
      <c r="D58" s="371"/>
      <c r="E58" s="371"/>
      <c r="F58" s="371"/>
      <c r="G58" s="371"/>
      <c r="H58" s="371"/>
      <c r="I58" s="371"/>
      <c r="J58" s="371"/>
      <c r="K58" s="371">
        <v>24</v>
      </c>
      <c r="L58" s="371">
        <v>24</v>
      </c>
      <c r="M58" s="371"/>
      <c r="N58" s="371"/>
      <c r="O58" s="371"/>
      <c r="P58" s="371"/>
      <c r="Q58" s="371"/>
      <c r="R58" s="371"/>
      <c r="S58" s="371"/>
      <c r="T58" s="371"/>
      <c r="U58" s="282"/>
      <c r="V58" s="282"/>
      <c r="W58" s="282"/>
      <c r="X58" s="282"/>
      <c r="Y58" s="282"/>
      <c r="Z58" s="282"/>
      <c r="AA58" s="282"/>
      <c r="AB58" s="282"/>
      <c r="AC58" s="282"/>
      <c r="AD58" s="282"/>
      <c r="AE58" s="282"/>
      <c r="AF58" s="282"/>
      <c r="AG58" s="282"/>
      <c r="AH58" s="282"/>
      <c r="AI58" s="282"/>
      <c r="AJ58" s="282"/>
      <c r="AK58" s="373"/>
      <c r="AL58" s="373"/>
      <c r="AM58" s="373"/>
      <c r="AN58" s="373"/>
      <c r="AO58" s="373"/>
      <c r="AP58" s="373"/>
      <c r="AQ58" s="373"/>
      <c r="AR58" s="373"/>
      <c r="AS58" s="373"/>
      <c r="AT58" s="373"/>
      <c r="AU58" s="373"/>
      <c r="AV58" s="373"/>
      <c r="AW58" s="373"/>
      <c r="AX58" s="373"/>
      <c r="AY58" s="373"/>
      <c r="AZ58" s="373"/>
      <c r="BA58" s="373"/>
      <c r="BB58" s="373"/>
      <c r="BC58" s="373"/>
      <c r="BD58" s="373"/>
      <c r="BE58" s="373"/>
      <c r="BF58" s="373"/>
      <c r="BG58" s="373"/>
      <c r="BH58" s="373"/>
      <c r="BI58" s="373"/>
      <c r="BJ58" s="373"/>
    </row>
    <row r="59" spans="2:62" s="15" customFormat="1" ht="18.75" customHeight="1" x14ac:dyDescent="0.25">
      <c r="B59" s="395" t="s">
        <v>906</v>
      </c>
      <c r="C59" s="371"/>
      <c r="D59" s="371"/>
      <c r="E59" s="371"/>
      <c r="F59" s="371"/>
      <c r="G59" s="371"/>
      <c r="H59" s="371"/>
      <c r="I59" s="371">
        <v>31</v>
      </c>
      <c r="J59" s="371"/>
      <c r="K59" s="371">
        <v>33</v>
      </c>
      <c r="L59" s="371">
        <v>33</v>
      </c>
      <c r="M59" s="371"/>
      <c r="N59" s="371"/>
      <c r="O59" s="371"/>
      <c r="P59" s="371"/>
      <c r="Q59" s="371"/>
      <c r="R59" s="371"/>
      <c r="S59" s="371"/>
      <c r="T59" s="371"/>
      <c r="U59" s="282"/>
      <c r="V59" s="282"/>
      <c r="W59" s="282"/>
      <c r="X59" s="282"/>
      <c r="Y59" s="282"/>
      <c r="Z59" s="282"/>
      <c r="AA59" s="282"/>
      <c r="AB59" s="282"/>
      <c r="AC59" s="282"/>
      <c r="AD59" s="282"/>
      <c r="AE59" s="282"/>
      <c r="AF59" s="282"/>
      <c r="AG59" s="282"/>
      <c r="AH59" s="282"/>
      <c r="AI59" s="282"/>
      <c r="AJ59" s="282"/>
      <c r="AK59" s="373"/>
      <c r="AL59" s="373"/>
      <c r="AM59" s="373"/>
      <c r="AN59" s="373"/>
      <c r="AO59" s="373"/>
      <c r="AP59" s="373"/>
      <c r="AQ59" s="373"/>
      <c r="AR59" s="373"/>
      <c r="AS59" s="373"/>
      <c r="AT59" s="373"/>
      <c r="AU59" s="373"/>
      <c r="AV59" s="373"/>
      <c r="AW59" s="373"/>
      <c r="AX59" s="373"/>
      <c r="AY59" s="373"/>
      <c r="AZ59" s="373"/>
      <c r="BA59" s="373"/>
      <c r="BB59" s="373"/>
      <c r="BC59" s="373"/>
      <c r="BD59" s="373"/>
      <c r="BE59" s="373"/>
      <c r="BF59" s="373"/>
      <c r="BG59" s="373"/>
      <c r="BH59" s="373"/>
      <c r="BI59" s="373"/>
      <c r="BJ59" s="373"/>
    </row>
    <row r="60" spans="2:62" s="15" customFormat="1" ht="18.75" customHeight="1" x14ac:dyDescent="0.25">
      <c r="B60" s="395" t="s">
        <v>907</v>
      </c>
      <c r="C60" s="371"/>
      <c r="D60" s="371"/>
      <c r="E60" s="371"/>
      <c r="F60" s="371"/>
      <c r="G60" s="371"/>
      <c r="H60" s="371"/>
      <c r="I60" s="371"/>
      <c r="J60" s="371"/>
      <c r="K60" s="371"/>
      <c r="L60" s="371"/>
      <c r="M60" s="371"/>
      <c r="N60" s="371"/>
      <c r="O60" s="371">
        <v>24</v>
      </c>
      <c r="P60" s="371">
        <v>24</v>
      </c>
      <c r="Q60" s="371">
        <v>18</v>
      </c>
      <c r="R60" s="371">
        <v>17</v>
      </c>
      <c r="S60" s="371"/>
      <c r="T60" s="371"/>
      <c r="U60" s="282"/>
      <c r="V60" s="282"/>
      <c r="W60" s="282"/>
      <c r="X60" s="282"/>
      <c r="Y60" s="282"/>
      <c r="Z60" s="282"/>
      <c r="AA60" s="282"/>
      <c r="AB60" s="282"/>
      <c r="AC60" s="282"/>
      <c r="AD60" s="282"/>
      <c r="AE60" s="282"/>
      <c r="AF60" s="282"/>
      <c r="AG60" s="282"/>
      <c r="AH60" s="282"/>
      <c r="AI60" s="282"/>
      <c r="AJ60" s="282"/>
      <c r="AK60" s="373"/>
      <c r="AL60" s="373"/>
      <c r="AM60" s="373"/>
      <c r="AN60" s="373"/>
      <c r="AO60" s="373"/>
      <c r="AP60" s="373"/>
      <c r="AQ60" s="373"/>
      <c r="AR60" s="373"/>
      <c r="AS60" s="373"/>
      <c r="AT60" s="373"/>
      <c r="AU60" s="373"/>
      <c r="AV60" s="373"/>
      <c r="AW60" s="373"/>
      <c r="AX60" s="373"/>
      <c r="AY60" s="373"/>
      <c r="AZ60" s="373"/>
      <c r="BA60" s="373"/>
      <c r="BB60" s="373"/>
      <c r="BC60" s="373"/>
      <c r="BD60" s="373"/>
      <c r="BE60" s="373"/>
      <c r="BF60" s="373"/>
      <c r="BG60" s="373"/>
      <c r="BH60" s="373"/>
      <c r="BI60" s="373"/>
      <c r="BJ60" s="373"/>
    </row>
    <row r="61" spans="2:62" s="4" customFormat="1" ht="18.75" customHeight="1" x14ac:dyDescent="0.25">
      <c r="B61" s="395" t="s">
        <v>908</v>
      </c>
      <c r="C61" s="371"/>
      <c r="D61" s="371"/>
      <c r="E61" s="371"/>
      <c r="F61" s="371"/>
      <c r="G61" s="371"/>
      <c r="H61" s="371"/>
      <c r="I61" s="371"/>
      <c r="J61" s="371"/>
      <c r="K61" s="371"/>
      <c r="L61" s="371"/>
      <c r="M61" s="371"/>
      <c r="N61" s="371"/>
      <c r="O61" s="371">
        <v>45</v>
      </c>
      <c r="P61" s="371"/>
      <c r="Q61" s="371">
        <v>74</v>
      </c>
      <c r="R61" s="371">
        <v>73</v>
      </c>
      <c r="S61" s="371">
        <v>45</v>
      </c>
      <c r="T61" s="371">
        <v>46</v>
      </c>
      <c r="U61" s="282"/>
      <c r="V61" s="282"/>
      <c r="W61" s="371"/>
      <c r="X61" s="282"/>
      <c r="Y61" s="282"/>
      <c r="Z61" s="282"/>
      <c r="AA61" s="282"/>
      <c r="AB61" s="282">
        <v>12</v>
      </c>
      <c r="AC61" s="282">
        <v>21</v>
      </c>
      <c r="AD61" s="282">
        <v>31</v>
      </c>
      <c r="AE61" s="282">
        <v>27</v>
      </c>
      <c r="AF61" s="282">
        <v>37</v>
      </c>
      <c r="AG61" s="282">
        <v>17</v>
      </c>
      <c r="AH61" s="282">
        <v>25</v>
      </c>
      <c r="AI61" s="282">
        <v>15</v>
      </c>
      <c r="AJ61" s="282">
        <v>15</v>
      </c>
      <c r="AK61" s="373">
        <v>28</v>
      </c>
      <c r="AL61" s="373">
        <v>31</v>
      </c>
      <c r="AM61" s="373">
        <v>51</v>
      </c>
      <c r="AN61" s="373">
        <v>32</v>
      </c>
      <c r="AO61" s="373">
        <v>32</v>
      </c>
      <c r="AP61" s="373">
        <v>22</v>
      </c>
      <c r="AQ61" s="373">
        <v>24</v>
      </c>
      <c r="AR61" s="373">
        <v>14</v>
      </c>
      <c r="AS61" s="373">
        <v>13</v>
      </c>
      <c r="AT61" s="373">
        <v>12</v>
      </c>
      <c r="AU61" s="373">
        <v>16</v>
      </c>
      <c r="AV61" s="373">
        <v>12</v>
      </c>
      <c r="AW61" s="373">
        <v>18</v>
      </c>
      <c r="AX61" s="373">
        <v>25</v>
      </c>
      <c r="AY61" s="373">
        <v>22</v>
      </c>
      <c r="AZ61" s="373">
        <v>20</v>
      </c>
      <c r="BA61" s="373">
        <v>24</v>
      </c>
      <c r="BB61" s="373">
        <v>26</v>
      </c>
      <c r="BC61" s="373">
        <v>17</v>
      </c>
      <c r="BD61" s="373"/>
      <c r="BE61" s="373">
        <v>0</v>
      </c>
      <c r="BF61" s="373"/>
      <c r="BG61" s="373"/>
      <c r="BH61" s="373"/>
      <c r="BI61" s="373"/>
      <c r="BJ61" s="373"/>
    </row>
    <row r="62" spans="2:62" s="4" customFormat="1" ht="18.75" customHeight="1" x14ac:dyDescent="0.25">
      <c r="B62" s="395" t="s">
        <v>909</v>
      </c>
      <c r="C62" s="371"/>
      <c r="D62" s="371"/>
      <c r="E62" s="371"/>
      <c r="F62" s="371"/>
      <c r="G62" s="371"/>
      <c r="H62" s="371"/>
      <c r="I62" s="371"/>
      <c r="J62" s="371"/>
      <c r="K62" s="371"/>
      <c r="L62" s="371"/>
      <c r="M62" s="371"/>
      <c r="N62" s="371"/>
      <c r="O62" s="371">
        <v>47</v>
      </c>
      <c r="P62" s="371">
        <v>49</v>
      </c>
      <c r="Q62" s="371"/>
      <c r="R62" s="371"/>
      <c r="S62" s="371"/>
      <c r="T62" s="371"/>
      <c r="U62" s="282"/>
      <c r="V62" s="282"/>
      <c r="W62" s="371"/>
      <c r="X62" s="282"/>
      <c r="Y62" s="282"/>
      <c r="Z62" s="282"/>
      <c r="AA62" s="282"/>
      <c r="AB62" s="282"/>
      <c r="AC62" s="282"/>
      <c r="AD62" s="282"/>
      <c r="AE62" s="282"/>
      <c r="AF62" s="282"/>
      <c r="AG62" s="282"/>
      <c r="AH62" s="282"/>
      <c r="AI62" s="282"/>
      <c r="AJ62" s="282"/>
      <c r="AK62" s="373"/>
      <c r="AL62" s="373"/>
      <c r="AM62" s="373"/>
      <c r="AN62" s="373"/>
      <c r="AO62" s="373"/>
      <c r="AP62" s="373"/>
      <c r="AQ62" s="373"/>
      <c r="AR62" s="373"/>
      <c r="AS62" s="373"/>
      <c r="AT62" s="373"/>
      <c r="AU62" s="373"/>
      <c r="AV62" s="373"/>
      <c r="AW62" s="373"/>
      <c r="AX62" s="373"/>
      <c r="AY62" s="373"/>
      <c r="AZ62" s="373"/>
      <c r="BA62" s="373"/>
      <c r="BB62" s="373"/>
      <c r="BC62" s="373"/>
      <c r="BD62" s="373"/>
      <c r="BE62" s="373"/>
      <c r="BF62" s="373"/>
      <c r="BG62" s="373"/>
      <c r="BH62" s="373"/>
      <c r="BI62" s="373"/>
      <c r="BJ62" s="373"/>
    </row>
    <row r="63" spans="2:62" s="4" customFormat="1" ht="31.5" x14ac:dyDescent="0.25">
      <c r="B63" s="395" t="s">
        <v>910</v>
      </c>
      <c r="C63" s="371">
        <v>3</v>
      </c>
      <c r="D63" s="371">
        <v>2</v>
      </c>
      <c r="E63" s="371">
        <v>5</v>
      </c>
      <c r="F63" s="371">
        <v>3</v>
      </c>
      <c r="G63" s="371">
        <v>3</v>
      </c>
      <c r="H63" s="371">
        <v>2</v>
      </c>
      <c r="I63" s="371"/>
      <c r="J63" s="371"/>
      <c r="K63" s="371"/>
      <c r="L63" s="371"/>
      <c r="M63" s="371"/>
      <c r="N63" s="371"/>
      <c r="O63" s="371">
        <v>17</v>
      </c>
      <c r="P63" s="371">
        <v>16</v>
      </c>
      <c r="Q63" s="371">
        <v>18</v>
      </c>
      <c r="R63" s="371">
        <v>18</v>
      </c>
      <c r="S63" s="371">
        <v>16</v>
      </c>
      <c r="T63" s="371">
        <v>0</v>
      </c>
      <c r="U63" s="282"/>
      <c r="V63" s="282"/>
      <c r="W63" s="371"/>
      <c r="X63" s="282"/>
      <c r="Y63" s="282"/>
      <c r="Z63" s="282"/>
      <c r="AA63" s="282"/>
      <c r="AB63" s="282">
        <v>12</v>
      </c>
      <c r="AC63" s="282">
        <v>18</v>
      </c>
      <c r="AD63" s="282">
        <v>30</v>
      </c>
      <c r="AE63" s="282">
        <v>20</v>
      </c>
      <c r="AF63" s="282">
        <v>10</v>
      </c>
      <c r="AG63" s="282">
        <v>18</v>
      </c>
      <c r="AH63" s="282">
        <v>15</v>
      </c>
      <c r="AI63" s="282">
        <v>16</v>
      </c>
      <c r="AJ63" s="282">
        <v>12</v>
      </c>
      <c r="AK63" s="373">
        <v>26</v>
      </c>
      <c r="AL63" s="373">
        <v>36</v>
      </c>
      <c r="AM63" s="373">
        <v>37</v>
      </c>
      <c r="AN63" s="373">
        <v>26</v>
      </c>
      <c r="AO63" s="373">
        <v>18</v>
      </c>
      <c r="AP63" s="373">
        <v>11</v>
      </c>
      <c r="AQ63" s="373">
        <v>14</v>
      </c>
      <c r="AR63" s="373">
        <v>17</v>
      </c>
      <c r="AS63" s="373">
        <v>17</v>
      </c>
      <c r="AT63" s="373">
        <v>19</v>
      </c>
      <c r="AU63" s="373">
        <v>21</v>
      </c>
      <c r="AV63" s="373">
        <v>19</v>
      </c>
      <c r="AW63" s="373">
        <v>22</v>
      </c>
      <c r="AX63" s="373">
        <v>27</v>
      </c>
      <c r="AY63" s="373">
        <v>26</v>
      </c>
      <c r="AZ63" s="373">
        <v>30</v>
      </c>
      <c r="BA63" s="373">
        <v>23</v>
      </c>
      <c r="BB63" s="373">
        <v>22</v>
      </c>
      <c r="BC63" s="373">
        <v>9</v>
      </c>
      <c r="BD63" s="373"/>
      <c r="BE63" s="373">
        <v>1</v>
      </c>
      <c r="BF63" s="373">
        <v>1</v>
      </c>
      <c r="BG63" s="373"/>
      <c r="BH63" s="373"/>
      <c r="BI63" s="373"/>
      <c r="BJ63" s="373"/>
    </row>
    <row r="64" spans="2:62" s="4" customFormat="1" ht="31.5" x14ac:dyDescent="0.25">
      <c r="B64" s="395" t="s">
        <v>911</v>
      </c>
      <c r="C64" s="371"/>
      <c r="D64" s="371"/>
      <c r="E64" s="371"/>
      <c r="F64" s="371"/>
      <c r="G64" s="371"/>
      <c r="H64" s="371"/>
      <c r="I64" s="371"/>
      <c r="J64" s="371"/>
      <c r="K64" s="371">
        <v>28</v>
      </c>
      <c r="L64" s="371">
        <v>28</v>
      </c>
      <c r="M64" s="371"/>
      <c r="N64" s="371"/>
      <c r="O64" s="371">
        <v>17</v>
      </c>
      <c r="P64" s="371">
        <v>17</v>
      </c>
      <c r="Q64" s="371"/>
      <c r="R64" s="371"/>
      <c r="S64" s="371"/>
      <c r="T64" s="371"/>
      <c r="U64" s="282"/>
      <c r="V64" s="282"/>
      <c r="W64" s="371"/>
      <c r="X64" s="282"/>
      <c r="Y64" s="282"/>
      <c r="Z64" s="282"/>
      <c r="AA64" s="282"/>
      <c r="AB64" s="282"/>
      <c r="AC64" s="282"/>
      <c r="AD64" s="282"/>
      <c r="AE64" s="282"/>
      <c r="AF64" s="282"/>
      <c r="AG64" s="282"/>
      <c r="AH64" s="282"/>
      <c r="AI64" s="282"/>
      <c r="AJ64" s="282"/>
      <c r="AK64" s="373"/>
      <c r="AL64" s="373"/>
      <c r="AM64" s="373"/>
      <c r="AN64" s="373"/>
      <c r="AO64" s="373"/>
      <c r="AP64" s="373"/>
      <c r="AQ64" s="373"/>
      <c r="AR64" s="373"/>
      <c r="AS64" s="373"/>
      <c r="AT64" s="373"/>
      <c r="AU64" s="373"/>
      <c r="AV64" s="373"/>
      <c r="AW64" s="373"/>
      <c r="AX64" s="373"/>
      <c r="AY64" s="373"/>
      <c r="AZ64" s="373"/>
      <c r="BA64" s="373"/>
      <c r="BB64" s="373"/>
      <c r="BC64" s="373"/>
      <c r="BD64" s="373"/>
      <c r="BE64" s="373"/>
      <c r="BF64" s="373"/>
      <c r="BG64" s="373"/>
      <c r="BH64" s="373"/>
      <c r="BI64" s="373"/>
      <c r="BJ64" s="373"/>
    </row>
    <row r="65" spans="2:62" s="4" customFormat="1" ht="31.5" x14ac:dyDescent="0.25">
      <c r="B65" s="395" t="s">
        <v>912</v>
      </c>
      <c r="C65" s="371"/>
      <c r="D65" s="371"/>
      <c r="E65" s="371"/>
      <c r="F65" s="371"/>
      <c r="G65" s="371"/>
      <c r="H65" s="371"/>
      <c r="I65" s="371"/>
      <c r="J65" s="371"/>
      <c r="K65" s="371"/>
      <c r="L65" s="371"/>
      <c r="M65" s="371"/>
      <c r="N65" s="371"/>
      <c r="O65" s="371"/>
      <c r="P65" s="371"/>
      <c r="Q65" s="371">
        <v>25</v>
      </c>
      <c r="R65" s="371">
        <v>24</v>
      </c>
      <c r="S65" s="371">
        <v>25</v>
      </c>
      <c r="T65" s="371">
        <v>0</v>
      </c>
      <c r="U65" s="282"/>
      <c r="V65" s="282"/>
      <c r="W65" s="371"/>
      <c r="X65" s="282"/>
      <c r="Y65" s="282"/>
      <c r="Z65" s="282"/>
      <c r="AA65" s="282"/>
      <c r="AB65" s="282"/>
      <c r="AC65" s="282"/>
      <c r="AD65" s="282"/>
      <c r="AE65" s="282"/>
      <c r="AF65" s="282"/>
      <c r="AG65" s="282"/>
      <c r="AH65" s="282"/>
      <c r="AI65" s="282"/>
      <c r="AJ65" s="282"/>
      <c r="AK65" s="373"/>
      <c r="AL65" s="373"/>
      <c r="AM65" s="373"/>
      <c r="AN65" s="373"/>
      <c r="AO65" s="373"/>
      <c r="AP65" s="373"/>
      <c r="AQ65" s="373"/>
      <c r="AR65" s="373"/>
      <c r="AS65" s="373"/>
      <c r="AT65" s="373"/>
      <c r="AU65" s="373"/>
      <c r="AV65" s="373"/>
      <c r="AW65" s="373"/>
      <c r="AX65" s="373"/>
      <c r="AY65" s="373"/>
      <c r="AZ65" s="373"/>
      <c r="BA65" s="373"/>
      <c r="BB65" s="373"/>
      <c r="BC65" s="373"/>
      <c r="BD65" s="373"/>
      <c r="BE65" s="373"/>
      <c r="BF65" s="373"/>
      <c r="BG65" s="373"/>
      <c r="BH65" s="373"/>
      <c r="BI65" s="373"/>
      <c r="BJ65" s="373"/>
    </row>
    <row r="66" spans="2:62" s="4" customFormat="1" ht="31.5" x14ac:dyDescent="0.25">
      <c r="B66" s="395" t="s">
        <v>913</v>
      </c>
      <c r="C66" s="371"/>
      <c r="D66" s="371"/>
      <c r="E66" s="371"/>
      <c r="F66" s="371"/>
      <c r="G66" s="371"/>
      <c r="H66" s="371"/>
      <c r="I66" s="371"/>
      <c r="J66" s="371"/>
      <c r="K66" s="371"/>
      <c r="L66" s="371"/>
      <c r="M66" s="371"/>
      <c r="N66" s="371"/>
      <c r="O66" s="371">
        <v>17</v>
      </c>
      <c r="P66" s="371">
        <v>16</v>
      </c>
      <c r="Q66" s="371"/>
      <c r="R66" s="371"/>
      <c r="S66" s="371"/>
      <c r="T66" s="371"/>
      <c r="U66" s="282"/>
      <c r="V66" s="282"/>
      <c r="W66" s="371"/>
      <c r="X66" s="282"/>
      <c r="Y66" s="282"/>
      <c r="Z66" s="282"/>
      <c r="AA66" s="282"/>
      <c r="AB66" s="282"/>
      <c r="AC66" s="282"/>
      <c r="AD66" s="282"/>
      <c r="AE66" s="282"/>
      <c r="AF66" s="282"/>
      <c r="AG66" s="282"/>
      <c r="AH66" s="282"/>
      <c r="AI66" s="282"/>
      <c r="AJ66" s="282"/>
      <c r="AK66" s="373"/>
      <c r="AL66" s="373"/>
      <c r="AM66" s="373"/>
      <c r="AN66" s="373"/>
      <c r="AO66" s="373"/>
      <c r="AP66" s="373"/>
      <c r="AQ66" s="373"/>
      <c r="AR66" s="373"/>
      <c r="AS66" s="373"/>
      <c r="AT66" s="373"/>
      <c r="AU66" s="373"/>
      <c r="AV66" s="373"/>
      <c r="AW66" s="373"/>
      <c r="AX66" s="373"/>
      <c r="AY66" s="373"/>
      <c r="AZ66" s="373"/>
      <c r="BA66" s="373"/>
      <c r="BB66" s="373"/>
      <c r="BC66" s="373"/>
      <c r="BD66" s="373"/>
      <c r="BE66" s="373"/>
      <c r="BF66" s="373"/>
      <c r="BG66" s="373"/>
      <c r="BH66" s="373"/>
      <c r="BI66" s="373"/>
      <c r="BJ66" s="373"/>
    </row>
    <row r="67" spans="2:62" s="4" customFormat="1" ht="31.5" x14ac:dyDescent="0.25">
      <c r="B67" s="395" t="s">
        <v>914</v>
      </c>
      <c r="C67" s="371"/>
      <c r="D67" s="371"/>
      <c r="E67" s="371"/>
      <c r="F67" s="371"/>
      <c r="G67" s="371"/>
      <c r="H67" s="371"/>
      <c r="I67" s="371"/>
      <c r="J67" s="371"/>
      <c r="K67" s="371"/>
      <c r="L67" s="371"/>
      <c r="M67" s="371"/>
      <c r="N67" s="371"/>
      <c r="O67" s="371"/>
      <c r="P67" s="371"/>
      <c r="Q67" s="371"/>
      <c r="R67" s="371"/>
      <c r="S67" s="371"/>
      <c r="T67" s="371"/>
      <c r="U67" s="282"/>
      <c r="V67" s="282"/>
      <c r="W67" s="371"/>
      <c r="X67" s="282"/>
      <c r="Y67" s="282"/>
      <c r="Z67" s="282"/>
      <c r="AA67" s="282"/>
      <c r="AB67" s="282"/>
      <c r="AC67" s="282"/>
      <c r="AD67" s="282"/>
      <c r="AE67" s="282"/>
      <c r="AF67" s="282"/>
      <c r="AG67" s="282"/>
      <c r="AH67" s="282"/>
      <c r="AI67" s="282"/>
      <c r="AJ67" s="282"/>
      <c r="AK67" s="373"/>
      <c r="AL67" s="373"/>
      <c r="AM67" s="373"/>
      <c r="AN67" s="373"/>
      <c r="AO67" s="373"/>
      <c r="AP67" s="373"/>
      <c r="AQ67" s="373"/>
      <c r="AR67" s="373"/>
      <c r="AS67" s="373"/>
      <c r="AT67" s="373"/>
      <c r="AU67" s="373"/>
      <c r="AV67" s="373"/>
      <c r="AW67" s="373"/>
      <c r="AX67" s="373"/>
      <c r="AY67" s="373"/>
      <c r="AZ67" s="373"/>
      <c r="BA67" s="373"/>
      <c r="BB67" s="373"/>
      <c r="BC67" s="373"/>
      <c r="BD67" s="373"/>
      <c r="BE67" s="373"/>
      <c r="BF67" s="373"/>
      <c r="BG67" s="373"/>
      <c r="BH67" s="373"/>
      <c r="BI67" s="373"/>
      <c r="BJ67" s="373"/>
    </row>
    <row r="68" spans="2:62" s="4" customFormat="1" ht="31.5" x14ac:dyDescent="0.25">
      <c r="B68" s="395" t="s">
        <v>915</v>
      </c>
      <c r="C68" s="371"/>
      <c r="D68" s="371"/>
      <c r="E68" s="371"/>
      <c r="F68" s="371"/>
      <c r="G68" s="371"/>
      <c r="H68" s="371"/>
      <c r="I68" s="371"/>
      <c r="J68" s="371"/>
      <c r="K68" s="371"/>
      <c r="L68" s="371"/>
      <c r="M68" s="371"/>
      <c r="N68" s="371"/>
      <c r="O68" s="371"/>
      <c r="P68" s="371"/>
      <c r="Q68" s="371"/>
      <c r="R68" s="371"/>
      <c r="S68" s="371"/>
      <c r="T68" s="371"/>
      <c r="U68" s="282"/>
      <c r="V68" s="282"/>
      <c r="W68" s="371"/>
      <c r="X68" s="282"/>
      <c r="Y68" s="282"/>
      <c r="Z68" s="282"/>
      <c r="AA68" s="282"/>
      <c r="AB68" s="282"/>
      <c r="AC68" s="282"/>
      <c r="AD68" s="282"/>
      <c r="AE68" s="282"/>
      <c r="AF68" s="282"/>
      <c r="AG68" s="282"/>
      <c r="AH68" s="282"/>
      <c r="AI68" s="282"/>
      <c r="AJ68" s="282"/>
      <c r="AK68" s="373"/>
      <c r="AL68" s="373"/>
      <c r="AM68" s="373"/>
      <c r="AN68" s="373"/>
      <c r="AO68" s="373"/>
      <c r="AP68" s="373"/>
      <c r="AQ68" s="373"/>
      <c r="AR68" s="373"/>
      <c r="AS68" s="373"/>
      <c r="AT68" s="373"/>
      <c r="AU68" s="373"/>
      <c r="AV68" s="373"/>
      <c r="AW68" s="373"/>
      <c r="AX68" s="373"/>
      <c r="AY68" s="373"/>
      <c r="AZ68" s="373"/>
      <c r="BA68" s="373"/>
      <c r="BB68" s="373"/>
      <c r="BC68" s="373"/>
      <c r="BD68" s="373"/>
      <c r="BE68" s="373"/>
      <c r="BF68" s="373"/>
      <c r="BG68" s="373"/>
      <c r="BH68" s="373"/>
      <c r="BI68" s="373"/>
      <c r="BJ68" s="373"/>
    </row>
    <row r="69" spans="2:62" s="4" customFormat="1" ht="31.5" x14ac:dyDescent="0.25">
      <c r="B69" s="395" t="s">
        <v>916</v>
      </c>
      <c r="C69" s="371"/>
      <c r="D69" s="371"/>
      <c r="E69" s="371"/>
      <c r="F69" s="371"/>
      <c r="G69" s="371"/>
      <c r="H69" s="371"/>
      <c r="I69" s="371"/>
      <c r="J69" s="371"/>
      <c r="K69" s="371"/>
      <c r="L69" s="371"/>
      <c r="M69" s="371"/>
      <c r="N69" s="371"/>
      <c r="O69" s="371"/>
      <c r="P69" s="371"/>
      <c r="Q69" s="371"/>
      <c r="R69" s="371"/>
      <c r="S69" s="371"/>
      <c r="T69" s="371"/>
      <c r="U69" s="282"/>
      <c r="V69" s="282"/>
      <c r="W69" s="371"/>
      <c r="X69" s="282"/>
      <c r="Y69" s="282"/>
      <c r="Z69" s="282"/>
      <c r="AA69" s="282"/>
      <c r="AB69" s="282">
        <v>12</v>
      </c>
      <c r="AC69" s="282">
        <v>19</v>
      </c>
      <c r="AD69" s="282">
        <v>33</v>
      </c>
      <c r="AE69" s="282">
        <v>35</v>
      </c>
      <c r="AF69" s="282">
        <v>43</v>
      </c>
      <c r="AG69" s="282">
        <v>18</v>
      </c>
      <c r="AH69" s="282">
        <v>30</v>
      </c>
      <c r="AI69" s="282">
        <v>34</v>
      </c>
      <c r="AJ69" s="282">
        <v>36</v>
      </c>
      <c r="AK69" s="373">
        <v>34</v>
      </c>
      <c r="AL69" s="373">
        <v>48</v>
      </c>
      <c r="AM69" s="373">
        <v>52</v>
      </c>
      <c r="AN69" s="373">
        <v>40</v>
      </c>
      <c r="AO69" s="373">
        <v>48</v>
      </c>
      <c r="AP69" s="373">
        <v>35</v>
      </c>
      <c r="AQ69" s="373">
        <v>45</v>
      </c>
      <c r="AR69" s="373">
        <v>32</v>
      </c>
      <c r="AS69" s="373">
        <v>29</v>
      </c>
      <c r="AT69" s="373">
        <v>29</v>
      </c>
      <c r="AU69" s="373">
        <v>33</v>
      </c>
      <c r="AV69" s="373">
        <v>29</v>
      </c>
      <c r="AW69" s="373">
        <v>17</v>
      </c>
      <c r="AX69" s="373"/>
      <c r="AY69" s="373">
        <v>4</v>
      </c>
      <c r="AZ69" s="373"/>
      <c r="BA69" s="373"/>
      <c r="BB69" s="373"/>
      <c r="BC69" s="373"/>
      <c r="BD69" s="373"/>
      <c r="BE69" s="373"/>
      <c r="BF69" s="373"/>
      <c r="BG69" s="373"/>
      <c r="BH69" s="373"/>
      <c r="BI69" s="373"/>
      <c r="BJ69" s="373"/>
    </row>
    <row r="70" spans="2:62" s="4" customFormat="1" ht="31.5" x14ac:dyDescent="0.25">
      <c r="B70" s="395" t="s">
        <v>917</v>
      </c>
      <c r="C70" s="371"/>
      <c r="D70" s="371"/>
      <c r="E70" s="371"/>
      <c r="F70" s="371"/>
      <c r="G70" s="371"/>
      <c r="H70" s="371"/>
      <c r="I70" s="371"/>
      <c r="J70" s="371"/>
      <c r="K70" s="371"/>
      <c r="L70" s="371"/>
      <c r="M70" s="371"/>
      <c r="N70" s="371"/>
      <c r="O70" s="371">
        <v>36</v>
      </c>
      <c r="P70" s="371">
        <v>36</v>
      </c>
      <c r="Q70" s="371">
        <v>25</v>
      </c>
      <c r="R70" s="371">
        <v>25</v>
      </c>
      <c r="S70" s="371">
        <v>26</v>
      </c>
      <c r="T70" s="371">
        <v>26</v>
      </c>
      <c r="U70" s="282"/>
      <c r="V70" s="282">
        <v>21</v>
      </c>
      <c r="W70" s="282">
        <v>16</v>
      </c>
      <c r="X70" s="282"/>
      <c r="Y70" s="282">
        <v>11</v>
      </c>
      <c r="Z70" s="282">
        <v>10</v>
      </c>
      <c r="AA70" s="282"/>
      <c r="AB70" s="282">
        <v>12</v>
      </c>
      <c r="AC70" s="282">
        <v>12</v>
      </c>
      <c r="AD70" s="282">
        <v>12</v>
      </c>
      <c r="AE70" s="282">
        <v>17</v>
      </c>
      <c r="AF70" s="371">
        <v>37</v>
      </c>
      <c r="AG70" s="282">
        <v>21</v>
      </c>
      <c r="AH70" s="1094">
        <v>25</v>
      </c>
      <c r="AI70" s="282">
        <v>22</v>
      </c>
      <c r="AJ70" s="282">
        <v>26</v>
      </c>
      <c r="AK70" s="373">
        <v>51</v>
      </c>
      <c r="AL70" s="373">
        <v>24</v>
      </c>
      <c r="AM70" s="373">
        <v>25</v>
      </c>
      <c r="AN70" s="373">
        <v>45</v>
      </c>
      <c r="AO70" s="373">
        <v>22</v>
      </c>
      <c r="AP70" s="373"/>
      <c r="AQ70" s="373"/>
      <c r="AR70" s="373"/>
      <c r="AS70" s="373"/>
      <c r="AT70" s="373"/>
      <c r="AU70" s="373"/>
      <c r="AV70" s="373"/>
      <c r="AW70" s="373"/>
      <c r="AX70" s="373"/>
      <c r="AY70" s="373"/>
      <c r="AZ70" s="373"/>
      <c r="BA70" s="373"/>
      <c r="BB70" s="373"/>
      <c r="BC70" s="373"/>
      <c r="BD70" s="373"/>
      <c r="BE70" s="373"/>
      <c r="BF70" s="373"/>
      <c r="BG70" s="373"/>
      <c r="BH70" s="373"/>
      <c r="BI70" s="373"/>
      <c r="BJ70" s="373"/>
    </row>
    <row r="71" spans="2:62" s="4" customFormat="1" ht="31.5" x14ac:dyDescent="0.25">
      <c r="B71" s="395" t="s">
        <v>918</v>
      </c>
      <c r="C71" s="371"/>
      <c r="D71" s="371"/>
      <c r="E71" s="371"/>
      <c r="F71" s="371"/>
      <c r="G71" s="371"/>
      <c r="H71" s="371"/>
      <c r="I71" s="371"/>
      <c r="J71" s="371"/>
      <c r="K71" s="371"/>
      <c r="L71" s="371"/>
      <c r="M71" s="371"/>
      <c r="N71" s="371"/>
      <c r="O71" s="371"/>
      <c r="P71" s="371"/>
      <c r="Q71" s="371"/>
      <c r="R71" s="371"/>
      <c r="S71" s="371"/>
      <c r="T71" s="371"/>
      <c r="U71" s="282"/>
      <c r="V71" s="282"/>
      <c r="W71" s="282"/>
      <c r="X71" s="282"/>
      <c r="Y71" s="282"/>
      <c r="Z71" s="282"/>
      <c r="AA71" s="282"/>
      <c r="AB71" s="282"/>
      <c r="AC71" s="282"/>
      <c r="AD71" s="282"/>
      <c r="AE71" s="282"/>
      <c r="AF71" s="371">
        <v>18</v>
      </c>
      <c r="AG71" s="282">
        <v>17</v>
      </c>
      <c r="AH71" s="282"/>
      <c r="AI71" s="282"/>
      <c r="AJ71" s="282"/>
      <c r="AK71" s="373">
        <v>27</v>
      </c>
      <c r="AL71" s="373">
        <v>25</v>
      </c>
      <c r="AM71" s="373">
        <v>23</v>
      </c>
      <c r="AN71" s="373">
        <v>23</v>
      </c>
      <c r="AO71" s="373"/>
      <c r="AP71" s="373"/>
      <c r="AQ71" s="373"/>
      <c r="AR71" s="373"/>
      <c r="AS71" s="373"/>
      <c r="AT71" s="373"/>
      <c r="AU71" s="373"/>
      <c r="AV71" s="373"/>
      <c r="AW71" s="373"/>
      <c r="AX71" s="373"/>
      <c r="AY71" s="373"/>
      <c r="AZ71" s="373"/>
      <c r="BA71" s="373"/>
      <c r="BB71" s="373"/>
      <c r="BC71" s="373"/>
      <c r="BD71" s="373"/>
      <c r="BE71" s="373"/>
      <c r="BF71" s="373"/>
      <c r="BG71" s="373"/>
      <c r="BH71" s="373"/>
      <c r="BI71" s="373"/>
      <c r="BJ71" s="373"/>
    </row>
    <row r="72" spans="2:62" s="4" customFormat="1" ht="31.5" x14ac:dyDescent="0.25">
      <c r="B72" s="395" t="s">
        <v>919</v>
      </c>
      <c r="C72" s="371"/>
      <c r="D72" s="371"/>
      <c r="E72" s="371"/>
      <c r="F72" s="371"/>
      <c r="G72" s="371"/>
      <c r="H72" s="371"/>
      <c r="I72" s="371"/>
      <c r="J72" s="371"/>
      <c r="K72" s="371"/>
      <c r="L72" s="371"/>
      <c r="M72" s="371"/>
      <c r="N72" s="371"/>
      <c r="O72" s="371"/>
      <c r="P72" s="371"/>
      <c r="Q72" s="371"/>
      <c r="R72" s="371"/>
      <c r="S72" s="371"/>
      <c r="T72" s="371"/>
      <c r="U72" s="282"/>
      <c r="V72" s="282"/>
      <c r="W72" s="282"/>
      <c r="X72" s="282"/>
      <c r="Y72" s="282"/>
      <c r="Z72" s="282"/>
      <c r="AA72" s="282"/>
      <c r="AB72" s="282"/>
      <c r="AC72" s="282"/>
      <c r="AD72" s="282"/>
      <c r="AE72" s="282"/>
      <c r="AF72" s="371"/>
      <c r="AG72" s="282"/>
      <c r="AH72" s="282"/>
      <c r="AI72" s="282">
        <v>30</v>
      </c>
      <c r="AJ72" s="282">
        <v>50</v>
      </c>
      <c r="AK72" s="373">
        <v>45</v>
      </c>
      <c r="AL72" s="373">
        <v>23</v>
      </c>
      <c r="AM72" s="373">
        <v>22</v>
      </c>
      <c r="AN72" s="373">
        <v>45</v>
      </c>
      <c r="AO72" s="373">
        <v>22</v>
      </c>
      <c r="AP72" s="373"/>
      <c r="AQ72" s="373"/>
      <c r="AR72" s="373"/>
      <c r="AS72" s="373"/>
      <c r="AT72" s="373"/>
      <c r="AU72" s="373"/>
      <c r="AV72" s="373"/>
      <c r="AW72" s="373"/>
      <c r="AX72" s="373"/>
      <c r="AY72" s="373"/>
      <c r="AZ72" s="373"/>
      <c r="BA72" s="373"/>
      <c r="BB72" s="373"/>
      <c r="BC72" s="373"/>
      <c r="BD72" s="373"/>
      <c r="BE72" s="373"/>
      <c r="BF72" s="373"/>
      <c r="BG72" s="373"/>
      <c r="BH72" s="373"/>
      <c r="BI72" s="373"/>
      <c r="BJ72" s="373"/>
    </row>
    <row r="73" spans="2:62" s="4" customFormat="1" ht="31.5" x14ac:dyDescent="0.25">
      <c r="B73" s="395" t="s">
        <v>920</v>
      </c>
      <c r="C73" s="371"/>
      <c r="D73" s="371"/>
      <c r="E73" s="371"/>
      <c r="F73" s="371"/>
      <c r="G73" s="371"/>
      <c r="H73" s="371"/>
      <c r="I73" s="371"/>
      <c r="J73" s="371"/>
      <c r="K73" s="371"/>
      <c r="L73" s="371"/>
      <c r="M73" s="371"/>
      <c r="N73" s="371"/>
      <c r="O73" s="371"/>
      <c r="P73" s="371"/>
      <c r="Q73" s="371"/>
      <c r="R73" s="371"/>
      <c r="S73" s="371"/>
      <c r="T73" s="371"/>
      <c r="U73" s="282"/>
      <c r="V73" s="282"/>
      <c r="W73" s="282"/>
      <c r="X73" s="282"/>
      <c r="Y73" s="282"/>
      <c r="Z73" s="282"/>
      <c r="AA73" s="282"/>
      <c r="AB73" s="282"/>
      <c r="AC73" s="282"/>
      <c r="AD73" s="282"/>
      <c r="AE73" s="282"/>
      <c r="AF73" s="371"/>
      <c r="AG73" s="282"/>
      <c r="AH73" s="282"/>
      <c r="AI73" s="282"/>
      <c r="AJ73" s="282">
        <v>24</v>
      </c>
      <c r="AK73" s="373">
        <v>42</v>
      </c>
      <c r="AL73" s="373">
        <v>19</v>
      </c>
      <c r="AM73" s="373">
        <v>30</v>
      </c>
      <c r="AN73" s="373">
        <v>29</v>
      </c>
      <c r="AO73" s="373"/>
      <c r="AP73" s="373"/>
      <c r="AQ73" s="373"/>
      <c r="AR73" s="373"/>
      <c r="AS73" s="373"/>
      <c r="AT73" s="373"/>
      <c r="AU73" s="373"/>
      <c r="AV73" s="373"/>
      <c r="AW73" s="373"/>
      <c r="AX73" s="373"/>
      <c r="AY73" s="373"/>
      <c r="AZ73" s="373"/>
      <c r="BA73" s="373"/>
      <c r="BB73" s="373"/>
      <c r="BC73" s="373"/>
      <c r="BD73" s="373"/>
      <c r="BE73" s="373"/>
      <c r="BF73" s="373"/>
      <c r="BG73" s="373"/>
      <c r="BH73" s="373"/>
      <c r="BI73" s="373"/>
      <c r="BJ73" s="373"/>
    </row>
    <row r="74" spans="2:62" s="4" customFormat="1" ht="18.75" customHeight="1" x14ac:dyDescent="0.25">
      <c r="B74" s="395" t="s">
        <v>921</v>
      </c>
      <c r="C74" s="371"/>
      <c r="D74" s="371"/>
      <c r="E74" s="371"/>
      <c r="F74" s="371"/>
      <c r="G74" s="371"/>
      <c r="H74" s="371"/>
      <c r="I74" s="371"/>
      <c r="J74" s="371"/>
      <c r="K74" s="371"/>
      <c r="L74" s="371"/>
      <c r="M74" s="371"/>
      <c r="N74" s="371"/>
      <c r="O74" s="371"/>
      <c r="P74" s="371"/>
      <c r="Q74" s="371"/>
      <c r="R74" s="371"/>
      <c r="S74" s="371"/>
      <c r="T74" s="371"/>
      <c r="U74" s="282"/>
      <c r="V74" s="282"/>
      <c r="W74" s="282"/>
      <c r="X74" s="282"/>
      <c r="Y74" s="282"/>
      <c r="Z74" s="282"/>
      <c r="AA74" s="282"/>
      <c r="AB74" s="282"/>
      <c r="AC74" s="282"/>
      <c r="AD74" s="282"/>
      <c r="AE74" s="282"/>
      <c r="AF74" s="371"/>
      <c r="AG74" s="282"/>
      <c r="AH74" s="282"/>
      <c r="AI74" s="282"/>
      <c r="AJ74" s="282">
        <v>27</v>
      </c>
      <c r="AK74" s="373">
        <v>36</v>
      </c>
      <c r="AL74" s="373">
        <v>45</v>
      </c>
      <c r="AM74" s="373">
        <v>49</v>
      </c>
      <c r="AN74" s="373">
        <v>26</v>
      </c>
      <c r="AO74" s="373">
        <v>25</v>
      </c>
      <c r="AP74" s="373">
        <v>30</v>
      </c>
      <c r="AQ74" s="373">
        <v>50</v>
      </c>
      <c r="AR74" s="373">
        <v>35</v>
      </c>
      <c r="AS74" s="373">
        <v>47</v>
      </c>
      <c r="AT74" s="373">
        <v>64</v>
      </c>
      <c r="AU74" s="373">
        <v>39</v>
      </c>
      <c r="AV74" s="373">
        <v>64</v>
      </c>
      <c r="AW74" s="373">
        <v>4</v>
      </c>
      <c r="AX74" s="373">
        <v>25</v>
      </c>
      <c r="AY74" s="373">
        <v>11</v>
      </c>
      <c r="AZ74" s="373">
        <v>13</v>
      </c>
      <c r="BA74" s="373">
        <v>7</v>
      </c>
      <c r="BB74" s="373">
        <v>8</v>
      </c>
      <c r="BC74" s="373">
        <v>6</v>
      </c>
      <c r="BD74" s="373">
        <v>16</v>
      </c>
      <c r="BE74" s="373">
        <v>10</v>
      </c>
      <c r="BF74" s="373">
        <v>6</v>
      </c>
      <c r="BG74" s="373">
        <v>2</v>
      </c>
      <c r="BH74" s="373"/>
      <c r="BI74" s="373">
        <v>3</v>
      </c>
      <c r="BJ74" s="373">
        <v>3</v>
      </c>
    </row>
    <row r="75" spans="2:62" s="4" customFormat="1" ht="31.5" x14ac:dyDescent="0.25">
      <c r="B75" s="395" t="s">
        <v>922</v>
      </c>
      <c r="C75" s="371"/>
      <c r="D75" s="371"/>
      <c r="E75" s="371"/>
      <c r="F75" s="371"/>
      <c r="G75" s="371"/>
      <c r="H75" s="371"/>
      <c r="I75" s="371"/>
      <c r="J75" s="371"/>
      <c r="K75" s="371"/>
      <c r="L75" s="371"/>
      <c r="M75" s="371"/>
      <c r="N75" s="371"/>
      <c r="O75" s="371"/>
      <c r="P75" s="371"/>
      <c r="Q75" s="371"/>
      <c r="R75" s="371"/>
      <c r="S75" s="371"/>
      <c r="T75" s="371"/>
      <c r="U75" s="282"/>
      <c r="V75" s="282"/>
      <c r="W75" s="282"/>
      <c r="X75" s="282"/>
      <c r="Y75" s="282"/>
      <c r="Z75" s="282"/>
      <c r="AA75" s="282"/>
      <c r="AB75" s="282"/>
      <c r="AC75" s="282"/>
      <c r="AD75" s="282"/>
      <c r="AE75" s="282"/>
      <c r="AF75" s="371"/>
      <c r="AG75" s="282"/>
      <c r="AH75" s="282"/>
      <c r="AI75" s="282"/>
      <c r="AJ75" s="282"/>
      <c r="AK75" s="373"/>
      <c r="AL75" s="373"/>
      <c r="AM75" s="373"/>
      <c r="AN75" s="373"/>
      <c r="AO75" s="373"/>
      <c r="AP75" s="373"/>
      <c r="AQ75" s="373"/>
      <c r="AR75" s="373"/>
      <c r="AS75" s="373"/>
      <c r="AT75" s="373"/>
      <c r="AU75" s="373"/>
      <c r="AV75" s="373"/>
      <c r="AW75" s="373"/>
      <c r="AX75" s="373"/>
      <c r="AY75" s="373"/>
      <c r="AZ75" s="373"/>
      <c r="BA75" s="373"/>
      <c r="BB75" s="373"/>
      <c r="BC75" s="373"/>
      <c r="BD75" s="373"/>
      <c r="BE75" s="373"/>
      <c r="BF75" s="373"/>
      <c r="BG75" s="373"/>
      <c r="BH75" s="373"/>
      <c r="BI75" s="373"/>
      <c r="BJ75" s="373"/>
    </row>
    <row r="76" spans="2:62" s="4" customFormat="1" ht="15.75" x14ac:dyDescent="0.25">
      <c r="B76" s="395" t="s">
        <v>1959</v>
      </c>
      <c r="C76" s="371"/>
      <c r="D76" s="371"/>
      <c r="E76" s="371"/>
      <c r="F76" s="371"/>
      <c r="G76" s="371"/>
      <c r="H76" s="371"/>
      <c r="I76" s="371"/>
      <c r="J76" s="371"/>
      <c r="K76" s="371"/>
      <c r="L76" s="371"/>
      <c r="M76" s="371"/>
      <c r="N76" s="371"/>
      <c r="O76" s="371"/>
      <c r="P76" s="371"/>
      <c r="Q76" s="371"/>
      <c r="R76" s="371"/>
      <c r="S76" s="371"/>
      <c r="T76" s="371"/>
      <c r="U76" s="282"/>
      <c r="V76" s="282"/>
      <c r="W76" s="282"/>
      <c r="X76" s="282"/>
      <c r="Y76" s="282"/>
      <c r="Z76" s="282"/>
      <c r="AA76" s="282"/>
      <c r="AB76" s="282"/>
      <c r="AC76" s="282"/>
      <c r="AD76" s="282"/>
      <c r="AE76" s="282"/>
      <c r="AF76" s="371"/>
      <c r="AG76" s="282"/>
      <c r="AH76" s="282"/>
      <c r="AI76" s="282"/>
      <c r="AJ76" s="282"/>
      <c r="AK76" s="373"/>
      <c r="AL76" s="373"/>
      <c r="AM76" s="373"/>
      <c r="AN76" s="373"/>
      <c r="AO76" s="373"/>
      <c r="AP76" s="373"/>
      <c r="AQ76" s="373"/>
      <c r="AR76" s="373"/>
      <c r="AS76" s="373"/>
      <c r="AT76" s="373"/>
      <c r="AU76" s="373"/>
      <c r="AV76" s="373"/>
      <c r="AW76" s="373"/>
      <c r="AX76" s="373"/>
      <c r="AY76" s="373"/>
      <c r="AZ76" s="373"/>
      <c r="BA76" s="373">
        <v>44</v>
      </c>
      <c r="BB76" s="373">
        <v>14</v>
      </c>
      <c r="BC76" s="373">
        <v>27</v>
      </c>
      <c r="BD76" s="373">
        <v>44</v>
      </c>
      <c r="BE76" s="373">
        <v>44</v>
      </c>
      <c r="BF76" s="373">
        <v>25</v>
      </c>
      <c r="BG76" s="373">
        <v>34</v>
      </c>
      <c r="BH76" s="373">
        <v>25</v>
      </c>
      <c r="BI76" s="373">
        <v>18</v>
      </c>
      <c r="BJ76" s="373">
        <v>15</v>
      </c>
    </row>
    <row r="77" spans="2:62" s="4" customFormat="1" ht="18.75" customHeight="1" x14ac:dyDescent="0.25">
      <c r="B77" s="395" t="s">
        <v>923</v>
      </c>
      <c r="C77" s="371"/>
      <c r="D77" s="371"/>
      <c r="E77" s="371"/>
      <c r="F77" s="371"/>
      <c r="G77" s="371"/>
      <c r="H77" s="371"/>
      <c r="I77" s="371"/>
      <c r="J77" s="371"/>
      <c r="K77" s="371"/>
      <c r="L77" s="371"/>
      <c r="M77" s="371"/>
      <c r="N77" s="371"/>
      <c r="O77" s="371"/>
      <c r="P77" s="371"/>
      <c r="Q77" s="371"/>
      <c r="R77" s="371"/>
      <c r="S77" s="371"/>
      <c r="T77" s="371"/>
      <c r="U77" s="282"/>
      <c r="V77" s="282"/>
      <c r="W77" s="282"/>
      <c r="X77" s="282"/>
      <c r="Y77" s="282"/>
      <c r="Z77" s="282"/>
      <c r="AA77" s="282"/>
      <c r="AB77" s="282"/>
      <c r="AC77" s="282"/>
      <c r="AD77" s="282"/>
      <c r="AE77" s="282"/>
      <c r="AF77" s="371"/>
      <c r="AG77" s="282"/>
      <c r="AH77" s="282"/>
      <c r="AI77" s="282"/>
      <c r="AJ77" s="282"/>
      <c r="AK77" s="373"/>
      <c r="AL77" s="373"/>
      <c r="AM77" s="373"/>
      <c r="AN77" s="373"/>
      <c r="AO77" s="373"/>
      <c r="AP77" s="373"/>
      <c r="AQ77" s="373"/>
      <c r="AR77" s="373"/>
      <c r="AS77" s="373">
        <v>24</v>
      </c>
      <c r="AT77" s="373">
        <v>20</v>
      </c>
      <c r="AU77" s="373">
        <v>38</v>
      </c>
      <c r="AV77" s="373">
        <v>20</v>
      </c>
      <c r="AW77" s="373">
        <v>55</v>
      </c>
      <c r="AX77" s="373">
        <v>51</v>
      </c>
      <c r="AY77" s="373">
        <v>64</v>
      </c>
      <c r="AZ77" s="373">
        <v>55</v>
      </c>
      <c r="BA77" s="373">
        <v>39</v>
      </c>
      <c r="BB77" s="373">
        <v>45</v>
      </c>
      <c r="BC77" s="373">
        <v>98</v>
      </c>
      <c r="BD77" s="373">
        <v>76</v>
      </c>
      <c r="BE77" s="373">
        <v>85</v>
      </c>
      <c r="BF77" s="373">
        <v>77</v>
      </c>
      <c r="BG77" s="373">
        <v>83</v>
      </c>
      <c r="BH77" s="373">
        <v>88</v>
      </c>
      <c r="BI77" s="373">
        <v>129</v>
      </c>
      <c r="BJ77" s="373">
        <v>124</v>
      </c>
    </row>
    <row r="78" spans="2:62" s="4" customFormat="1" ht="18.75" customHeight="1" x14ac:dyDescent="0.25">
      <c r="B78" s="395" t="s">
        <v>924</v>
      </c>
      <c r="C78" s="371"/>
      <c r="D78" s="371"/>
      <c r="E78" s="371"/>
      <c r="F78" s="371"/>
      <c r="G78" s="371"/>
      <c r="H78" s="371"/>
      <c r="I78" s="371"/>
      <c r="J78" s="371"/>
      <c r="K78" s="371"/>
      <c r="L78" s="371"/>
      <c r="M78" s="371"/>
      <c r="N78" s="371"/>
      <c r="O78" s="371"/>
      <c r="P78" s="371"/>
      <c r="Q78" s="371"/>
      <c r="R78" s="371"/>
      <c r="S78" s="371"/>
      <c r="T78" s="371"/>
      <c r="U78" s="282"/>
      <c r="V78" s="282"/>
      <c r="W78" s="282"/>
      <c r="X78" s="282"/>
      <c r="Y78" s="282"/>
      <c r="Z78" s="282"/>
      <c r="AA78" s="282"/>
      <c r="AB78" s="282"/>
      <c r="AC78" s="282"/>
      <c r="AD78" s="282"/>
      <c r="AE78" s="282"/>
      <c r="AF78" s="371"/>
      <c r="AG78" s="282"/>
      <c r="AH78" s="282"/>
      <c r="AI78" s="282"/>
      <c r="AJ78" s="282"/>
      <c r="AK78" s="373"/>
      <c r="AL78" s="373"/>
      <c r="AM78" s="373"/>
      <c r="AN78" s="373"/>
      <c r="AO78" s="373"/>
      <c r="AP78" s="373"/>
      <c r="AQ78" s="373"/>
      <c r="AR78" s="373"/>
      <c r="AS78" s="373"/>
      <c r="AT78" s="373"/>
      <c r="AU78" s="373"/>
      <c r="AV78" s="373"/>
      <c r="AW78" s="373">
        <v>32</v>
      </c>
      <c r="AX78" s="373">
        <v>30</v>
      </c>
      <c r="AY78" s="373">
        <v>62</v>
      </c>
      <c r="AZ78" s="373">
        <v>48</v>
      </c>
      <c r="BA78" s="373">
        <v>54</v>
      </c>
      <c r="BB78" s="373">
        <v>55</v>
      </c>
      <c r="BC78" s="373">
        <v>88</v>
      </c>
      <c r="BD78" s="373">
        <v>85</v>
      </c>
      <c r="BE78" s="373">
        <v>83</v>
      </c>
      <c r="BF78" s="373">
        <v>81</v>
      </c>
      <c r="BG78" s="373">
        <v>92</v>
      </c>
      <c r="BH78" s="373">
        <v>81</v>
      </c>
      <c r="BI78" s="373">
        <v>83</v>
      </c>
      <c r="BJ78" s="373">
        <v>81</v>
      </c>
    </row>
    <row r="79" spans="2:62" s="4" customFormat="1" ht="18.75" customHeight="1" x14ac:dyDescent="0.25">
      <c r="B79" s="395" t="s">
        <v>275</v>
      </c>
      <c r="C79" s="371"/>
      <c r="D79" s="371"/>
      <c r="E79" s="371"/>
      <c r="F79" s="371"/>
      <c r="G79" s="371"/>
      <c r="H79" s="371"/>
      <c r="I79" s="371"/>
      <c r="J79" s="371"/>
      <c r="K79" s="371"/>
      <c r="L79" s="371"/>
      <c r="M79" s="371"/>
      <c r="N79" s="371"/>
      <c r="O79" s="371"/>
      <c r="P79" s="371"/>
      <c r="Q79" s="371"/>
      <c r="R79" s="371"/>
      <c r="S79" s="371"/>
      <c r="T79" s="371"/>
      <c r="U79" s="282"/>
      <c r="V79" s="282"/>
      <c r="W79" s="282"/>
      <c r="X79" s="282"/>
      <c r="Y79" s="282"/>
      <c r="Z79" s="282"/>
      <c r="AA79" s="282"/>
      <c r="AB79" s="282"/>
      <c r="AC79" s="282"/>
      <c r="AD79" s="282"/>
      <c r="AE79" s="282"/>
      <c r="AF79" s="371"/>
      <c r="AG79" s="282"/>
      <c r="AH79" s="282"/>
      <c r="AI79" s="282"/>
      <c r="AJ79" s="282"/>
      <c r="AK79" s="373"/>
      <c r="AL79" s="373"/>
      <c r="AM79" s="373"/>
      <c r="AN79" s="373"/>
      <c r="AO79" s="373"/>
      <c r="AP79" s="373"/>
      <c r="AQ79" s="373"/>
      <c r="AR79" s="373"/>
      <c r="AS79" s="373"/>
      <c r="AT79" s="373"/>
      <c r="AU79" s="373">
        <v>26</v>
      </c>
      <c r="AV79" s="373"/>
      <c r="AW79" s="373">
        <v>23</v>
      </c>
      <c r="AX79" s="373">
        <v>43</v>
      </c>
      <c r="AY79" s="373">
        <v>23</v>
      </c>
      <c r="AZ79" s="373">
        <v>23</v>
      </c>
      <c r="BA79" s="373">
        <v>15</v>
      </c>
      <c r="BB79" s="373">
        <v>19</v>
      </c>
      <c r="BC79" s="373">
        <v>51</v>
      </c>
      <c r="BD79" s="373">
        <v>52</v>
      </c>
      <c r="BE79" s="373">
        <v>50</v>
      </c>
      <c r="BF79" s="373">
        <v>51</v>
      </c>
      <c r="BG79" s="373">
        <v>20</v>
      </c>
      <c r="BH79" s="373">
        <v>21</v>
      </c>
      <c r="BI79" s="373">
        <v>22</v>
      </c>
      <c r="BJ79" s="373"/>
    </row>
    <row r="80" spans="2:62" s="4" customFormat="1" ht="18.75" customHeight="1" x14ac:dyDescent="0.25">
      <c r="B80" s="395" t="s">
        <v>925</v>
      </c>
      <c r="C80" s="371"/>
      <c r="D80" s="371"/>
      <c r="E80" s="371"/>
      <c r="F80" s="371"/>
      <c r="G80" s="371"/>
      <c r="H80" s="371"/>
      <c r="I80" s="371"/>
      <c r="J80" s="371"/>
      <c r="K80" s="371"/>
      <c r="L80" s="371"/>
      <c r="M80" s="371"/>
      <c r="N80" s="371"/>
      <c r="O80" s="371"/>
      <c r="P80" s="371"/>
      <c r="Q80" s="371"/>
      <c r="R80" s="371"/>
      <c r="S80" s="371"/>
      <c r="T80" s="371"/>
      <c r="U80" s="282"/>
      <c r="V80" s="282"/>
      <c r="W80" s="282"/>
      <c r="X80" s="282"/>
      <c r="Y80" s="282"/>
      <c r="Z80" s="282"/>
      <c r="AA80" s="282"/>
      <c r="AB80" s="282"/>
      <c r="AC80" s="282"/>
      <c r="AD80" s="282"/>
      <c r="AE80" s="282"/>
      <c r="AF80" s="371"/>
      <c r="AG80" s="282"/>
      <c r="AH80" s="282"/>
      <c r="AI80" s="282"/>
      <c r="AJ80" s="282"/>
      <c r="AK80" s="373"/>
      <c r="AL80" s="373"/>
      <c r="AM80" s="373"/>
      <c r="AN80" s="373"/>
      <c r="AO80" s="373"/>
      <c r="AP80" s="373"/>
      <c r="AQ80" s="373"/>
      <c r="AR80" s="373"/>
      <c r="AS80" s="373"/>
      <c r="AT80" s="373"/>
      <c r="AU80" s="373">
        <v>14</v>
      </c>
      <c r="AV80" s="373"/>
      <c r="AW80" s="373">
        <v>78</v>
      </c>
      <c r="AX80" s="373">
        <v>67</v>
      </c>
      <c r="AY80" s="373">
        <v>79</v>
      </c>
      <c r="AZ80" s="373">
        <v>60</v>
      </c>
      <c r="BA80" s="373">
        <v>34</v>
      </c>
      <c r="BB80" s="373">
        <v>26</v>
      </c>
      <c r="BC80" s="373">
        <v>19</v>
      </c>
      <c r="BD80" s="373">
        <v>32</v>
      </c>
      <c r="BE80" s="373">
        <v>31</v>
      </c>
      <c r="BF80" s="373">
        <v>18</v>
      </c>
      <c r="BG80" s="373">
        <v>15</v>
      </c>
      <c r="BH80" s="373">
        <v>6</v>
      </c>
      <c r="BI80" s="373">
        <v>19</v>
      </c>
      <c r="BJ80" s="373">
        <v>21</v>
      </c>
    </row>
    <row r="81" spans="2:62" s="4" customFormat="1" ht="18.75" customHeight="1" x14ac:dyDescent="0.25">
      <c r="B81" s="395" t="s">
        <v>926</v>
      </c>
      <c r="C81" s="371"/>
      <c r="D81" s="371"/>
      <c r="E81" s="371"/>
      <c r="F81" s="371"/>
      <c r="G81" s="371"/>
      <c r="H81" s="371"/>
      <c r="I81" s="371"/>
      <c r="J81" s="371"/>
      <c r="K81" s="371"/>
      <c r="L81" s="371"/>
      <c r="M81" s="371"/>
      <c r="N81" s="371"/>
      <c r="O81" s="371"/>
      <c r="P81" s="371"/>
      <c r="Q81" s="371"/>
      <c r="R81" s="371"/>
      <c r="S81" s="371"/>
      <c r="T81" s="371"/>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2"/>
      <c r="AV81" s="282"/>
      <c r="AW81" s="1350"/>
      <c r="AX81" s="1350"/>
      <c r="AY81" s="1350"/>
      <c r="AZ81" s="1350">
        <v>20</v>
      </c>
      <c r="BA81" s="1350">
        <v>42</v>
      </c>
      <c r="BB81" s="1350">
        <v>56</v>
      </c>
      <c r="BC81" s="1350">
        <v>71</v>
      </c>
      <c r="BD81" s="1350">
        <v>83</v>
      </c>
      <c r="BE81" s="282">
        <v>101</v>
      </c>
      <c r="BF81" s="282">
        <v>106</v>
      </c>
      <c r="BG81" s="282">
        <v>83</v>
      </c>
      <c r="BH81" s="282">
        <v>89</v>
      </c>
      <c r="BI81" s="282">
        <v>68</v>
      </c>
      <c r="BJ81" s="282">
        <v>69</v>
      </c>
    </row>
    <row r="82" spans="2:62" s="4" customFormat="1" ht="18.75" customHeight="1" x14ac:dyDescent="0.25">
      <c r="B82" s="395" t="s">
        <v>2491</v>
      </c>
      <c r="C82" s="371"/>
      <c r="D82" s="371"/>
      <c r="E82" s="371"/>
      <c r="F82" s="371"/>
      <c r="G82" s="371"/>
      <c r="H82" s="371"/>
      <c r="I82" s="371"/>
      <c r="J82" s="371"/>
      <c r="K82" s="371"/>
      <c r="L82" s="371"/>
      <c r="M82" s="371"/>
      <c r="N82" s="371"/>
      <c r="O82" s="371"/>
      <c r="P82" s="371"/>
      <c r="Q82" s="371"/>
      <c r="R82" s="371"/>
      <c r="S82" s="371"/>
      <c r="T82" s="371"/>
      <c r="U82" s="282"/>
      <c r="V82" s="282"/>
      <c r="W82" s="282"/>
      <c r="X82" s="282"/>
      <c r="Y82" s="282"/>
      <c r="Z82" s="282"/>
      <c r="AA82" s="282"/>
      <c r="AB82" s="282"/>
      <c r="AC82" s="282"/>
      <c r="AD82" s="282"/>
      <c r="AE82" s="282"/>
      <c r="AF82" s="282"/>
      <c r="AG82" s="282"/>
      <c r="AH82" s="282"/>
      <c r="AI82" s="282"/>
      <c r="AJ82" s="282"/>
      <c r="AK82" s="282"/>
      <c r="AL82" s="282"/>
      <c r="AM82" s="282"/>
      <c r="AN82" s="282"/>
      <c r="AO82" s="282"/>
      <c r="AP82" s="282"/>
      <c r="AQ82" s="282"/>
      <c r="AR82" s="282"/>
      <c r="AS82" s="282"/>
      <c r="AT82" s="282"/>
      <c r="AU82" s="282"/>
      <c r="AV82" s="282"/>
      <c r="AW82" s="1350"/>
      <c r="AX82" s="1350"/>
      <c r="AY82" s="1350"/>
      <c r="AZ82" s="1350"/>
      <c r="BA82" s="1350"/>
      <c r="BB82" s="1350"/>
      <c r="BC82" s="1350">
        <v>30</v>
      </c>
      <c r="BD82" s="1350">
        <v>30</v>
      </c>
      <c r="BE82" s="282">
        <v>30</v>
      </c>
      <c r="BF82" s="282">
        <v>30</v>
      </c>
      <c r="BG82" s="282">
        <v>33</v>
      </c>
      <c r="BH82" s="282">
        <v>34</v>
      </c>
      <c r="BI82" s="282">
        <v>34</v>
      </c>
      <c r="BJ82" s="282"/>
    </row>
    <row r="83" spans="2:62" s="4" customFormat="1" ht="18.75" customHeight="1" x14ac:dyDescent="0.25">
      <c r="B83" s="395" t="s">
        <v>4046</v>
      </c>
      <c r="C83" s="371"/>
      <c r="D83" s="371"/>
      <c r="E83" s="371"/>
      <c r="F83" s="371"/>
      <c r="G83" s="371"/>
      <c r="H83" s="371"/>
      <c r="I83" s="371"/>
      <c r="J83" s="371"/>
      <c r="K83" s="371"/>
      <c r="L83" s="371"/>
      <c r="M83" s="371"/>
      <c r="N83" s="371"/>
      <c r="O83" s="371"/>
      <c r="P83" s="371"/>
      <c r="Q83" s="371"/>
      <c r="R83" s="371"/>
      <c r="S83" s="371"/>
      <c r="T83" s="371"/>
      <c r="U83" s="1350"/>
      <c r="V83" s="1350"/>
      <c r="W83" s="1350"/>
      <c r="X83" s="1350"/>
      <c r="Y83" s="1350"/>
      <c r="Z83" s="1350"/>
      <c r="AA83" s="1350"/>
      <c r="AB83" s="1350"/>
      <c r="AC83" s="1350"/>
      <c r="AD83" s="1350"/>
      <c r="AE83" s="1350"/>
      <c r="AF83" s="1350"/>
      <c r="AG83" s="1350"/>
      <c r="AH83" s="1350"/>
      <c r="AI83" s="1350"/>
      <c r="AJ83" s="1350"/>
      <c r="AK83" s="1350"/>
      <c r="AL83" s="1350"/>
      <c r="AM83" s="1350"/>
      <c r="AN83" s="1350"/>
      <c r="AO83" s="1350"/>
      <c r="AP83" s="1350"/>
      <c r="AQ83" s="1350"/>
      <c r="AR83" s="1350"/>
      <c r="AS83" s="1350"/>
      <c r="AT83" s="1350"/>
      <c r="AU83" s="1350"/>
      <c r="AV83" s="1350"/>
      <c r="AW83" s="1350"/>
      <c r="AX83" s="1350"/>
      <c r="AY83" s="1350"/>
      <c r="AZ83" s="1350"/>
      <c r="BA83" s="1350"/>
      <c r="BB83" s="1350"/>
      <c r="BC83" s="1350"/>
      <c r="BD83" s="1350"/>
      <c r="BE83" s="1350"/>
      <c r="BF83" s="1350"/>
      <c r="BG83" s="1350"/>
      <c r="BH83" s="1350"/>
      <c r="BI83" s="1350"/>
      <c r="BJ83" s="1350">
        <v>16</v>
      </c>
    </row>
    <row r="84" spans="2:62" s="4" customFormat="1" ht="18.75" customHeight="1" x14ac:dyDescent="0.25">
      <c r="B84" s="395" t="s">
        <v>927</v>
      </c>
      <c r="C84" s="371"/>
      <c r="D84" s="371"/>
      <c r="E84" s="371"/>
      <c r="F84" s="371"/>
      <c r="G84" s="371"/>
      <c r="H84" s="371"/>
      <c r="I84" s="371"/>
      <c r="J84" s="371"/>
      <c r="K84" s="371"/>
      <c r="L84" s="371"/>
      <c r="M84" s="371"/>
      <c r="N84" s="371"/>
      <c r="O84" s="371"/>
      <c r="P84" s="371"/>
      <c r="Q84" s="371"/>
      <c r="R84" s="371"/>
      <c r="S84" s="371"/>
      <c r="T84" s="371"/>
      <c r="U84" s="282"/>
      <c r="V84" s="282"/>
      <c r="W84" s="282"/>
      <c r="X84" s="282"/>
      <c r="Y84" s="282"/>
      <c r="Z84" s="282"/>
      <c r="AA84" s="282"/>
      <c r="AB84" s="282"/>
      <c r="AC84" s="282"/>
      <c r="AD84" s="282"/>
      <c r="AE84" s="282"/>
      <c r="AF84" s="282"/>
      <c r="AG84" s="282"/>
      <c r="AH84" s="282"/>
      <c r="AI84" s="282"/>
      <c r="AJ84" s="282"/>
      <c r="AK84" s="282"/>
      <c r="AL84" s="282"/>
      <c r="AM84" s="282"/>
      <c r="AN84" s="282"/>
      <c r="AO84" s="282"/>
      <c r="AP84" s="282"/>
      <c r="AQ84" s="282"/>
      <c r="AR84" s="282"/>
      <c r="AS84" s="282"/>
      <c r="AT84" s="282"/>
      <c r="AU84" s="282"/>
      <c r="AV84" s="282"/>
      <c r="AW84" s="1350">
        <v>4</v>
      </c>
      <c r="AX84" s="1350">
        <v>4</v>
      </c>
      <c r="AY84" s="1350">
        <v>4</v>
      </c>
      <c r="AZ84" s="1350">
        <v>4</v>
      </c>
      <c r="BA84" s="1350">
        <v>13</v>
      </c>
      <c r="BB84" s="1350">
        <v>10</v>
      </c>
      <c r="BC84" s="1350">
        <v>22</v>
      </c>
      <c r="BD84" s="1350">
        <v>20</v>
      </c>
      <c r="BE84" s="282">
        <v>19</v>
      </c>
      <c r="BF84" s="282">
        <v>15</v>
      </c>
      <c r="BG84" s="282">
        <v>10</v>
      </c>
      <c r="BH84" s="282">
        <v>18</v>
      </c>
      <c r="BI84" s="282">
        <v>22</v>
      </c>
      <c r="BJ84" s="282">
        <v>19</v>
      </c>
    </row>
    <row r="85" spans="2:62" s="4" customFormat="1" ht="18.75" customHeight="1" x14ac:dyDescent="0.25">
      <c r="B85" s="209" t="s">
        <v>641</v>
      </c>
      <c r="C85" s="209">
        <f>C86</f>
        <v>0</v>
      </c>
      <c r="D85" s="209">
        <f t="shared" ref="D85:BH85" si="54">D86</f>
        <v>0</v>
      </c>
      <c r="E85" s="209">
        <f t="shared" si="54"/>
        <v>0</v>
      </c>
      <c r="F85" s="209">
        <f t="shared" si="54"/>
        <v>0</v>
      </c>
      <c r="G85" s="209">
        <f t="shared" si="54"/>
        <v>0</v>
      </c>
      <c r="H85" s="209">
        <f t="shared" si="54"/>
        <v>0</v>
      </c>
      <c r="I85" s="209">
        <f t="shared" si="54"/>
        <v>0</v>
      </c>
      <c r="J85" s="209">
        <f t="shared" si="54"/>
        <v>0</v>
      </c>
      <c r="K85" s="209">
        <f t="shared" si="54"/>
        <v>0</v>
      </c>
      <c r="L85" s="209">
        <f t="shared" si="54"/>
        <v>0</v>
      </c>
      <c r="M85" s="209">
        <f t="shared" si="54"/>
        <v>0</v>
      </c>
      <c r="N85" s="209">
        <f t="shared" si="54"/>
        <v>0</v>
      </c>
      <c r="O85" s="209">
        <f t="shared" si="54"/>
        <v>0</v>
      </c>
      <c r="P85" s="209">
        <f t="shared" si="54"/>
        <v>0</v>
      </c>
      <c r="Q85" s="209">
        <f t="shared" si="54"/>
        <v>0</v>
      </c>
      <c r="R85" s="209">
        <f t="shared" si="54"/>
        <v>0</v>
      </c>
      <c r="S85" s="209">
        <f t="shared" si="54"/>
        <v>0</v>
      </c>
      <c r="T85" s="209">
        <f t="shared" si="54"/>
        <v>0</v>
      </c>
      <c r="U85" s="209">
        <f t="shared" si="54"/>
        <v>0</v>
      </c>
      <c r="V85" s="209">
        <f t="shared" si="54"/>
        <v>0</v>
      </c>
      <c r="W85" s="209">
        <f t="shared" si="54"/>
        <v>0</v>
      </c>
      <c r="X85" s="209">
        <f t="shared" si="54"/>
        <v>0</v>
      </c>
      <c r="Y85" s="209">
        <f t="shared" si="54"/>
        <v>0</v>
      </c>
      <c r="Z85" s="209">
        <f t="shared" si="54"/>
        <v>0</v>
      </c>
      <c r="AA85" s="209">
        <f t="shared" si="54"/>
        <v>0</v>
      </c>
      <c r="AB85" s="209">
        <f t="shared" si="54"/>
        <v>0</v>
      </c>
      <c r="AC85" s="209">
        <f t="shared" si="54"/>
        <v>0</v>
      </c>
      <c r="AD85" s="209">
        <f t="shared" si="54"/>
        <v>0</v>
      </c>
      <c r="AE85" s="209">
        <f t="shared" si="54"/>
        <v>0</v>
      </c>
      <c r="AF85" s="209">
        <f t="shared" si="54"/>
        <v>0</v>
      </c>
      <c r="AG85" s="209">
        <f t="shared" si="54"/>
        <v>0</v>
      </c>
      <c r="AH85" s="209">
        <f t="shared" si="54"/>
        <v>0</v>
      </c>
      <c r="AI85" s="209">
        <f t="shared" si="54"/>
        <v>0</v>
      </c>
      <c r="AJ85" s="209">
        <f t="shared" si="54"/>
        <v>0</v>
      </c>
      <c r="AK85" s="209">
        <f t="shared" si="54"/>
        <v>0</v>
      </c>
      <c r="AL85" s="209">
        <f t="shared" si="54"/>
        <v>0</v>
      </c>
      <c r="AM85" s="209">
        <f t="shared" si="54"/>
        <v>0</v>
      </c>
      <c r="AN85" s="209">
        <f t="shared" si="54"/>
        <v>0</v>
      </c>
      <c r="AO85" s="209">
        <f t="shared" si="54"/>
        <v>0</v>
      </c>
      <c r="AP85" s="209">
        <f t="shared" si="54"/>
        <v>0</v>
      </c>
      <c r="AQ85" s="209">
        <f t="shared" si="54"/>
        <v>0</v>
      </c>
      <c r="AR85" s="209">
        <f t="shared" si="54"/>
        <v>0</v>
      </c>
      <c r="AS85" s="209">
        <f t="shared" si="54"/>
        <v>0</v>
      </c>
      <c r="AT85" s="209">
        <f t="shared" si="54"/>
        <v>0</v>
      </c>
      <c r="AU85" s="209">
        <f t="shared" si="54"/>
        <v>0</v>
      </c>
      <c r="AV85" s="209">
        <f t="shared" si="54"/>
        <v>0</v>
      </c>
      <c r="AW85" s="209">
        <f t="shared" si="54"/>
        <v>0</v>
      </c>
      <c r="AX85" s="209">
        <f t="shared" si="54"/>
        <v>0</v>
      </c>
      <c r="AY85" s="209">
        <f t="shared" si="54"/>
        <v>0</v>
      </c>
      <c r="AZ85" s="209">
        <f t="shared" si="54"/>
        <v>25</v>
      </c>
      <c r="BA85" s="209">
        <f t="shared" si="54"/>
        <v>50</v>
      </c>
      <c r="BB85" s="209">
        <f t="shared" si="54"/>
        <v>49</v>
      </c>
      <c r="BC85" s="209">
        <f>BC86+BC87</f>
        <v>106</v>
      </c>
      <c r="BD85" s="209">
        <f>BD86+BD87</f>
        <v>107</v>
      </c>
      <c r="BE85" s="209">
        <f t="shared" si="54"/>
        <v>76</v>
      </c>
      <c r="BF85" s="209">
        <f t="shared" si="54"/>
        <v>75</v>
      </c>
      <c r="BG85" s="209">
        <f t="shared" si="54"/>
        <v>87</v>
      </c>
      <c r="BH85" s="209">
        <f t="shared" si="54"/>
        <v>86</v>
      </c>
      <c r="BI85" s="209">
        <f>BI86+BI87</f>
        <v>142</v>
      </c>
      <c r="BJ85" s="209">
        <f>BJ86+BJ87</f>
        <v>144</v>
      </c>
    </row>
    <row r="86" spans="2:62" s="4" customFormat="1" ht="31.5" x14ac:dyDescent="0.25">
      <c r="B86" s="395" t="s">
        <v>928</v>
      </c>
      <c r="C86" s="371"/>
      <c r="D86" s="371"/>
      <c r="E86" s="371"/>
      <c r="F86" s="371"/>
      <c r="G86" s="371"/>
      <c r="H86" s="371"/>
      <c r="I86" s="371"/>
      <c r="J86" s="371"/>
      <c r="K86" s="371"/>
      <c r="L86" s="371"/>
      <c r="M86" s="371"/>
      <c r="N86" s="371"/>
      <c r="O86" s="371"/>
      <c r="P86" s="371"/>
      <c r="Q86" s="371"/>
      <c r="R86" s="371"/>
      <c r="S86" s="371"/>
      <c r="T86" s="371"/>
      <c r="U86" s="282"/>
      <c r="V86" s="282"/>
      <c r="W86" s="282"/>
      <c r="X86" s="282"/>
      <c r="Y86" s="282"/>
      <c r="Z86" s="282"/>
      <c r="AA86" s="282"/>
      <c r="AB86" s="282"/>
      <c r="AC86" s="282"/>
      <c r="AD86" s="282"/>
      <c r="AE86" s="282"/>
      <c r="AF86" s="282"/>
      <c r="AG86" s="282"/>
      <c r="AH86" s="282"/>
      <c r="AI86" s="282"/>
      <c r="AJ86" s="282"/>
      <c r="AK86" s="282"/>
      <c r="AL86" s="282"/>
      <c r="AM86" s="282"/>
      <c r="AN86" s="282"/>
      <c r="AO86" s="282"/>
      <c r="AP86" s="282"/>
      <c r="AQ86" s="282"/>
      <c r="AR86" s="282"/>
      <c r="AS86" s="282"/>
      <c r="AT86" s="282"/>
      <c r="AU86" s="282"/>
      <c r="AV86" s="282"/>
      <c r="AW86" s="1350"/>
      <c r="AX86" s="1350"/>
      <c r="AY86" s="1350"/>
      <c r="AZ86" s="1350">
        <v>25</v>
      </c>
      <c r="BA86" s="1350">
        <v>50</v>
      </c>
      <c r="BB86" s="1350">
        <v>49</v>
      </c>
      <c r="BC86" s="1350">
        <v>106</v>
      </c>
      <c r="BD86" s="1350">
        <v>78</v>
      </c>
      <c r="BE86" s="282">
        <v>76</v>
      </c>
      <c r="BF86" s="282">
        <v>75</v>
      </c>
      <c r="BG86" s="282">
        <v>87</v>
      </c>
      <c r="BH86" s="282">
        <v>86</v>
      </c>
      <c r="BI86" s="282">
        <v>115</v>
      </c>
      <c r="BJ86" s="282">
        <v>115</v>
      </c>
    </row>
    <row r="87" spans="2:62" s="4" customFormat="1" ht="15.75" x14ac:dyDescent="0.25">
      <c r="B87" s="395" t="s">
        <v>2522</v>
      </c>
      <c r="C87" s="371"/>
      <c r="D87" s="371"/>
      <c r="E87" s="371"/>
      <c r="F87" s="371"/>
      <c r="G87" s="371"/>
      <c r="H87" s="371"/>
      <c r="I87" s="371"/>
      <c r="J87" s="371"/>
      <c r="K87" s="371"/>
      <c r="L87" s="371"/>
      <c r="M87" s="371"/>
      <c r="N87" s="371"/>
      <c r="O87" s="371"/>
      <c r="P87" s="371"/>
      <c r="Q87" s="371"/>
      <c r="R87" s="371"/>
      <c r="S87" s="371"/>
      <c r="T87" s="371"/>
      <c r="U87" s="282"/>
      <c r="V87" s="282"/>
      <c r="W87" s="282"/>
      <c r="X87" s="282"/>
      <c r="Y87" s="282"/>
      <c r="Z87" s="282"/>
      <c r="AA87" s="282"/>
      <c r="AB87" s="282"/>
      <c r="AC87" s="282"/>
      <c r="AD87" s="282"/>
      <c r="AE87" s="282"/>
      <c r="AF87" s="282"/>
      <c r="AG87" s="282"/>
      <c r="AH87" s="282"/>
      <c r="AI87" s="282"/>
      <c r="AJ87" s="282"/>
      <c r="AK87" s="282"/>
      <c r="AL87" s="282"/>
      <c r="AM87" s="282"/>
      <c r="AN87" s="282"/>
      <c r="AO87" s="282"/>
      <c r="AP87" s="282"/>
      <c r="AQ87" s="282"/>
      <c r="AR87" s="282"/>
      <c r="AS87" s="282"/>
      <c r="AT87" s="282"/>
      <c r="AU87" s="282"/>
      <c r="AV87" s="282"/>
      <c r="AW87" s="1350"/>
      <c r="AX87" s="1350"/>
      <c r="AY87" s="1350"/>
      <c r="AZ87" s="1350"/>
      <c r="BA87" s="1350"/>
      <c r="BB87" s="1350"/>
      <c r="BC87" s="1350"/>
      <c r="BD87" s="1350">
        <v>29</v>
      </c>
      <c r="BE87" s="282">
        <v>28</v>
      </c>
      <c r="BF87" s="282">
        <v>24</v>
      </c>
      <c r="BG87" s="282">
        <v>23</v>
      </c>
      <c r="BH87" s="282">
        <v>28</v>
      </c>
      <c r="BI87" s="282">
        <v>27</v>
      </c>
      <c r="BJ87" s="282">
        <v>29</v>
      </c>
    </row>
    <row r="88" spans="2:62" s="4" customFormat="1" ht="18.75" customHeight="1" x14ac:dyDescent="0.25">
      <c r="B88" s="209" t="s">
        <v>231</v>
      </c>
      <c r="C88" s="209">
        <f>C89</f>
        <v>0</v>
      </c>
      <c r="D88" s="209">
        <f t="shared" ref="D88:AR88" si="55">D89</f>
        <v>0</v>
      </c>
      <c r="E88" s="209">
        <f t="shared" si="55"/>
        <v>0</v>
      </c>
      <c r="F88" s="209">
        <f t="shared" si="55"/>
        <v>0</v>
      </c>
      <c r="G88" s="209">
        <f t="shared" si="55"/>
        <v>0</v>
      </c>
      <c r="H88" s="209">
        <f t="shared" si="55"/>
        <v>0</v>
      </c>
      <c r="I88" s="209">
        <f t="shared" si="55"/>
        <v>0</v>
      </c>
      <c r="J88" s="209">
        <f t="shared" si="55"/>
        <v>0</v>
      </c>
      <c r="K88" s="209">
        <f t="shared" si="55"/>
        <v>0</v>
      </c>
      <c r="L88" s="209">
        <f t="shared" si="55"/>
        <v>0</v>
      </c>
      <c r="M88" s="209">
        <f t="shared" si="55"/>
        <v>0</v>
      </c>
      <c r="N88" s="209">
        <f t="shared" si="55"/>
        <v>0</v>
      </c>
      <c r="O88" s="209">
        <f t="shared" si="55"/>
        <v>0</v>
      </c>
      <c r="P88" s="209">
        <f t="shared" si="55"/>
        <v>0</v>
      </c>
      <c r="Q88" s="209">
        <f t="shared" si="55"/>
        <v>0</v>
      </c>
      <c r="R88" s="209">
        <f t="shared" si="55"/>
        <v>0</v>
      </c>
      <c r="S88" s="209">
        <f t="shared" si="55"/>
        <v>0</v>
      </c>
      <c r="T88" s="209">
        <f t="shared" si="55"/>
        <v>0</v>
      </c>
      <c r="U88" s="209">
        <f t="shared" si="55"/>
        <v>0</v>
      </c>
      <c r="V88" s="209">
        <f t="shared" si="55"/>
        <v>0</v>
      </c>
      <c r="W88" s="209">
        <f t="shared" si="55"/>
        <v>0</v>
      </c>
      <c r="X88" s="209">
        <f t="shared" si="55"/>
        <v>0</v>
      </c>
      <c r="Y88" s="209">
        <f t="shared" si="55"/>
        <v>0</v>
      </c>
      <c r="Z88" s="209">
        <f t="shared" si="55"/>
        <v>0</v>
      </c>
      <c r="AA88" s="209">
        <f t="shared" si="55"/>
        <v>0</v>
      </c>
      <c r="AB88" s="209">
        <f t="shared" si="55"/>
        <v>0</v>
      </c>
      <c r="AC88" s="209">
        <f t="shared" si="55"/>
        <v>0</v>
      </c>
      <c r="AD88" s="209">
        <f t="shared" si="55"/>
        <v>0</v>
      </c>
      <c r="AE88" s="209">
        <f t="shared" si="55"/>
        <v>0</v>
      </c>
      <c r="AF88" s="209">
        <f t="shared" si="55"/>
        <v>0</v>
      </c>
      <c r="AG88" s="209">
        <f t="shared" si="55"/>
        <v>0</v>
      </c>
      <c r="AH88" s="209">
        <f t="shared" si="55"/>
        <v>0</v>
      </c>
      <c r="AI88" s="209">
        <f t="shared" si="55"/>
        <v>0</v>
      </c>
      <c r="AJ88" s="209">
        <f t="shared" si="55"/>
        <v>29</v>
      </c>
      <c r="AK88" s="209">
        <f t="shared" si="55"/>
        <v>20</v>
      </c>
      <c r="AL88" s="209">
        <f t="shared" si="55"/>
        <v>40</v>
      </c>
      <c r="AM88" s="209">
        <f t="shared" si="55"/>
        <v>29</v>
      </c>
      <c r="AN88" s="209">
        <f t="shared" si="55"/>
        <v>27</v>
      </c>
      <c r="AO88" s="209">
        <f t="shared" si="55"/>
        <v>24</v>
      </c>
      <c r="AP88" s="209">
        <f t="shared" si="55"/>
        <v>20</v>
      </c>
      <c r="AQ88" s="209">
        <f t="shared" si="55"/>
        <v>14</v>
      </c>
      <c r="AR88" s="209">
        <f t="shared" si="55"/>
        <v>17</v>
      </c>
      <c r="AS88" s="209">
        <f>AS89+AS90</f>
        <v>15</v>
      </c>
      <c r="AT88" s="209">
        <f t="shared" ref="AT88:BJ88" si="56">AT89+AT90</f>
        <v>17</v>
      </c>
      <c r="AU88" s="209">
        <f t="shared" si="56"/>
        <v>19</v>
      </c>
      <c r="AV88" s="209">
        <f t="shared" si="56"/>
        <v>17</v>
      </c>
      <c r="AW88" s="209">
        <f t="shared" si="56"/>
        <v>28</v>
      </c>
      <c r="AX88" s="209">
        <f t="shared" si="56"/>
        <v>17</v>
      </c>
      <c r="AY88" s="209">
        <f t="shared" si="56"/>
        <v>26</v>
      </c>
      <c r="AZ88" s="209">
        <f t="shared" si="56"/>
        <v>21</v>
      </c>
      <c r="BA88" s="209">
        <f t="shared" si="56"/>
        <v>15</v>
      </c>
      <c r="BB88" s="209">
        <f t="shared" si="56"/>
        <v>23</v>
      </c>
      <c r="BC88" s="209">
        <f t="shared" si="56"/>
        <v>52</v>
      </c>
      <c r="BD88" s="209">
        <f t="shared" si="56"/>
        <v>46</v>
      </c>
      <c r="BE88" s="209">
        <f t="shared" si="56"/>
        <v>44</v>
      </c>
      <c r="BF88" s="209">
        <f t="shared" si="56"/>
        <v>44</v>
      </c>
      <c r="BG88" s="209">
        <f t="shared" si="56"/>
        <v>0</v>
      </c>
      <c r="BH88" s="209">
        <f t="shared" si="56"/>
        <v>18</v>
      </c>
      <c r="BI88" s="209">
        <f t="shared" si="56"/>
        <v>17</v>
      </c>
      <c r="BJ88" s="209">
        <f t="shared" si="56"/>
        <v>17</v>
      </c>
    </row>
    <row r="89" spans="2:62" s="4" customFormat="1" ht="18.75" customHeight="1" x14ac:dyDescent="0.25">
      <c r="B89" s="395" t="s">
        <v>929</v>
      </c>
      <c r="C89" s="371"/>
      <c r="D89" s="371"/>
      <c r="E89" s="371"/>
      <c r="F89" s="371"/>
      <c r="G89" s="371"/>
      <c r="H89" s="371"/>
      <c r="I89" s="371"/>
      <c r="J89" s="371"/>
      <c r="K89" s="371"/>
      <c r="L89" s="371"/>
      <c r="M89" s="371"/>
      <c r="N89" s="371"/>
      <c r="O89" s="371"/>
      <c r="P89" s="371"/>
      <c r="Q89" s="371"/>
      <c r="R89" s="371"/>
      <c r="S89" s="371"/>
      <c r="T89" s="371"/>
      <c r="U89" s="282"/>
      <c r="V89" s="282"/>
      <c r="W89" s="282"/>
      <c r="X89" s="282"/>
      <c r="Y89" s="282"/>
      <c r="Z89" s="282"/>
      <c r="AA89" s="282"/>
      <c r="AB89" s="282"/>
      <c r="AC89" s="282"/>
      <c r="AD89" s="282"/>
      <c r="AE89" s="282"/>
      <c r="AF89" s="282"/>
      <c r="AG89" s="282"/>
      <c r="AH89" s="282"/>
      <c r="AI89" s="282"/>
      <c r="AJ89" s="282">
        <v>29</v>
      </c>
      <c r="AK89" s="282">
        <v>20</v>
      </c>
      <c r="AL89" s="282">
        <v>40</v>
      </c>
      <c r="AM89" s="282">
        <v>29</v>
      </c>
      <c r="AN89" s="282">
        <v>27</v>
      </c>
      <c r="AO89" s="282">
        <v>24</v>
      </c>
      <c r="AP89" s="282">
        <v>20</v>
      </c>
      <c r="AQ89" s="282">
        <v>14</v>
      </c>
      <c r="AR89" s="282">
        <v>17</v>
      </c>
      <c r="AS89" s="282">
        <v>15</v>
      </c>
      <c r="AT89" s="282">
        <v>17</v>
      </c>
      <c r="AU89" s="282">
        <v>19</v>
      </c>
      <c r="AV89" s="282">
        <v>17</v>
      </c>
      <c r="AW89" s="1350">
        <v>28</v>
      </c>
      <c r="AX89" s="1350">
        <v>17</v>
      </c>
      <c r="AY89" s="1350">
        <v>26</v>
      </c>
      <c r="AZ89" s="1350">
        <v>21</v>
      </c>
      <c r="BA89" s="1350">
        <v>15</v>
      </c>
      <c r="BB89" s="1350">
        <v>23</v>
      </c>
      <c r="BC89" s="1350">
        <v>52</v>
      </c>
      <c r="BD89" s="1350">
        <v>46</v>
      </c>
      <c r="BE89" s="282">
        <v>44</v>
      </c>
      <c r="BF89" s="282">
        <v>44</v>
      </c>
      <c r="BG89" s="282"/>
      <c r="BH89" s="282">
        <v>18</v>
      </c>
      <c r="BI89" s="282">
        <v>17</v>
      </c>
      <c r="BJ89" s="282">
        <v>17</v>
      </c>
    </row>
    <row r="90" spans="2:62" s="4" customFormat="1" ht="18.75" customHeight="1" x14ac:dyDescent="0.25">
      <c r="B90" s="395" t="s">
        <v>3403</v>
      </c>
      <c r="C90" s="371"/>
      <c r="D90" s="371"/>
      <c r="E90" s="371"/>
      <c r="F90" s="371"/>
      <c r="G90" s="371"/>
      <c r="H90" s="371"/>
      <c r="I90" s="371"/>
      <c r="J90" s="371"/>
      <c r="K90" s="371"/>
      <c r="L90" s="371"/>
      <c r="M90" s="371"/>
      <c r="N90" s="371"/>
      <c r="O90" s="371"/>
      <c r="P90" s="371"/>
      <c r="Q90" s="371"/>
      <c r="R90" s="371"/>
      <c r="S90" s="371"/>
      <c r="T90" s="371"/>
      <c r="U90" s="1350"/>
      <c r="V90" s="1350"/>
      <c r="W90" s="1350"/>
      <c r="X90" s="1350"/>
      <c r="Y90" s="1350"/>
      <c r="Z90" s="1350"/>
      <c r="AA90" s="1350"/>
      <c r="AB90" s="1350"/>
      <c r="AC90" s="1350"/>
      <c r="AD90" s="1350"/>
      <c r="AE90" s="1350"/>
      <c r="AF90" s="1350"/>
      <c r="AG90" s="1350"/>
      <c r="AH90" s="1350"/>
      <c r="AI90" s="1350"/>
      <c r="AJ90" s="1350"/>
      <c r="AK90" s="1350"/>
      <c r="AL90" s="1350"/>
      <c r="AM90" s="1350"/>
      <c r="AN90" s="1350"/>
      <c r="AO90" s="1350"/>
      <c r="AP90" s="1350"/>
      <c r="AQ90" s="1350"/>
      <c r="AR90" s="1350"/>
      <c r="AS90" s="1350"/>
      <c r="AT90" s="1350"/>
      <c r="AU90" s="1350"/>
      <c r="AV90" s="1350"/>
      <c r="AW90" s="1350"/>
      <c r="AX90" s="1350"/>
      <c r="AY90" s="1350"/>
      <c r="AZ90" s="1350"/>
      <c r="BA90" s="1350"/>
      <c r="BB90" s="1350"/>
      <c r="BC90" s="1350"/>
      <c r="BD90" s="1350"/>
      <c r="BE90" s="1350"/>
      <c r="BF90" s="1350"/>
      <c r="BG90" s="1350"/>
      <c r="BH90" s="1350"/>
      <c r="BI90" s="1350"/>
      <c r="BJ90" s="1350"/>
    </row>
    <row r="91" spans="2:62" s="4" customFormat="1" ht="18.75" customHeight="1" x14ac:dyDescent="0.25">
      <c r="B91" s="209" t="s">
        <v>930</v>
      </c>
      <c r="C91" s="209">
        <f>C92</f>
        <v>0</v>
      </c>
      <c r="D91" s="209">
        <f t="shared" ref="D91:AR91" si="57">D92</f>
        <v>0</v>
      </c>
      <c r="E91" s="209">
        <f t="shared" si="57"/>
        <v>0</v>
      </c>
      <c r="F91" s="209">
        <f t="shared" si="57"/>
        <v>0</v>
      </c>
      <c r="G91" s="209">
        <f t="shared" si="57"/>
        <v>0</v>
      </c>
      <c r="H91" s="209">
        <f t="shared" si="57"/>
        <v>0</v>
      </c>
      <c r="I91" s="209">
        <f t="shared" si="57"/>
        <v>0</v>
      </c>
      <c r="J91" s="209">
        <f t="shared" si="57"/>
        <v>0</v>
      </c>
      <c r="K91" s="209">
        <f t="shared" si="57"/>
        <v>0</v>
      </c>
      <c r="L91" s="209">
        <f t="shared" si="57"/>
        <v>0</v>
      </c>
      <c r="M91" s="209">
        <f t="shared" si="57"/>
        <v>0</v>
      </c>
      <c r="N91" s="209">
        <f t="shared" si="57"/>
        <v>0</v>
      </c>
      <c r="O91" s="209">
        <f t="shared" si="57"/>
        <v>0</v>
      </c>
      <c r="P91" s="209">
        <f t="shared" si="57"/>
        <v>0</v>
      </c>
      <c r="Q91" s="209">
        <f t="shared" si="57"/>
        <v>0</v>
      </c>
      <c r="R91" s="209">
        <f t="shared" si="57"/>
        <v>0</v>
      </c>
      <c r="S91" s="209">
        <f t="shared" si="57"/>
        <v>0</v>
      </c>
      <c r="T91" s="209">
        <f t="shared" si="57"/>
        <v>0</v>
      </c>
      <c r="U91" s="209">
        <f t="shared" si="57"/>
        <v>0</v>
      </c>
      <c r="V91" s="209">
        <f t="shared" si="57"/>
        <v>0</v>
      </c>
      <c r="W91" s="209">
        <f t="shared" si="57"/>
        <v>0</v>
      </c>
      <c r="X91" s="209">
        <f t="shared" si="57"/>
        <v>0</v>
      </c>
      <c r="Y91" s="209">
        <f t="shared" si="57"/>
        <v>0</v>
      </c>
      <c r="Z91" s="209">
        <f t="shared" si="57"/>
        <v>0</v>
      </c>
      <c r="AA91" s="209">
        <f t="shared" si="57"/>
        <v>0</v>
      </c>
      <c r="AB91" s="209">
        <f t="shared" si="57"/>
        <v>0</v>
      </c>
      <c r="AC91" s="209">
        <f t="shared" si="57"/>
        <v>0</v>
      </c>
      <c r="AD91" s="209">
        <f t="shared" si="57"/>
        <v>0</v>
      </c>
      <c r="AE91" s="209">
        <f t="shared" si="57"/>
        <v>0</v>
      </c>
      <c r="AF91" s="209">
        <f t="shared" si="57"/>
        <v>0</v>
      </c>
      <c r="AG91" s="209">
        <f t="shared" si="57"/>
        <v>0</v>
      </c>
      <c r="AH91" s="209">
        <f t="shared" si="57"/>
        <v>0</v>
      </c>
      <c r="AI91" s="209">
        <f t="shared" si="57"/>
        <v>0</v>
      </c>
      <c r="AJ91" s="209">
        <f t="shared" si="57"/>
        <v>0</v>
      </c>
      <c r="AK91" s="209">
        <f t="shared" si="57"/>
        <v>0</v>
      </c>
      <c r="AL91" s="209">
        <f t="shared" si="57"/>
        <v>0</v>
      </c>
      <c r="AM91" s="209">
        <f t="shared" si="57"/>
        <v>0</v>
      </c>
      <c r="AN91" s="209">
        <f t="shared" si="57"/>
        <v>0</v>
      </c>
      <c r="AO91" s="209">
        <f t="shared" si="57"/>
        <v>0</v>
      </c>
      <c r="AP91" s="209">
        <f t="shared" si="57"/>
        <v>0</v>
      </c>
      <c r="AQ91" s="209">
        <f t="shared" si="57"/>
        <v>0</v>
      </c>
      <c r="AR91" s="209">
        <f t="shared" si="57"/>
        <v>0</v>
      </c>
      <c r="AS91" s="209">
        <f>AS92+AS93+AS94+AS95</f>
        <v>0</v>
      </c>
      <c r="AT91" s="209">
        <f t="shared" ref="AT91:BJ91" si="58">AT92+AT93+AT94+AT95</f>
        <v>0</v>
      </c>
      <c r="AU91" s="209">
        <f t="shared" si="58"/>
        <v>47</v>
      </c>
      <c r="AV91" s="209">
        <f t="shared" si="58"/>
        <v>0</v>
      </c>
      <c r="AW91" s="209">
        <f t="shared" si="58"/>
        <v>75</v>
      </c>
      <c r="AX91" s="209">
        <f t="shared" si="58"/>
        <v>74</v>
      </c>
      <c r="AY91" s="209">
        <f t="shared" si="58"/>
        <v>71</v>
      </c>
      <c r="AZ91" s="209">
        <f t="shared" si="58"/>
        <v>69</v>
      </c>
      <c r="BA91" s="209">
        <f t="shared" si="58"/>
        <v>63</v>
      </c>
      <c r="BB91" s="209">
        <f t="shared" si="58"/>
        <v>42</v>
      </c>
      <c r="BC91" s="209">
        <f t="shared" si="58"/>
        <v>52</v>
      </c>
      <c r="BD91" s="209">
        <f t="shared" si="58"/>
        <v>26</v>
      </c>
      <c r="BE91" s="209">
        <f t="shared" si="58"/>
        <v>47</v>
      </c>
      <c r="BF91" s="209">
        <f t="shared" si="58"/>
        <v>44</v>
      </c>
      <c r="BG91" s="209">
        <f t="shared" si="58"/>
        <v>75</v>
      </c>
      <c r="BH91" s="209">
        <f t="shared" si="58"/>
        <v>110</v>
      </c>
      <c r="BI91" s="209">
        <f t="shared" si="58"/>
        <v>111</v>
      </c>
      <c r="BJ91" s="209">
        <f t="shared" si="58"/>
        <v>53</v>
      </c>
    </row>
    <row r="92" spans="2:62" s="4" customFormat="1" ht="18.75" customHeight="1" x14ac:dyDescent="0.25">
      <c r="B92" s="402" t="s">
        <v>4412</v>
      </c>
      <c r="C92" s="371"/>
      <c r="D92" s="371"/>
      <c r="E92" s="371"/>
      <c r="F92" s="371"/>
      <c r="G92" s="371"/>
      <c r="H92" s="371"/>
      <c r="I92" s="371"/>
      <c r="J92" s="371"/>
      <c r="K92" s="371"/>
      <c r="L92" s="371"/>
      <c r="M92" s="371"/>
      <c r="N92" s="371"/>
      <c r="O92" s="371"/>
      <c r="P92" s="371"/>
      <c r="Q92" s="371"/>
      <c r="R92" s="371"/>
      <c r="S92" s="371"/>
      <c r="T92" s="371"/>
      <c r="U92" s="282"/>
      <c r="V92" s="282"/>
      <c r="W92" s="282"/>
      <c r="X92" s="282"/>
      <c r="Y92" s="282"/>
      <c r="Z92" s="282"/>
      <c r="AA92" s="282"/>
      <c r="AB92" s="282"/>
      <c r="AC92" s="282"/>
      <c r="AD92" s="282"/>
      <c r="AE92" s="282"/>
      <c r="AF92" s="282"/>
      <c r="AG92" s="282"/>
      <c r="AH92" s="282"/>
      <c r="AI92" s="282"/>
      <c r="AJ92" s="282"/>
      <c r="AK92" s="282"/>
      <c r="AL92" s="282"/>
      <c r="AM92" s="282"/>
      <c r="AN92" s="282"/>
      <c r="AO92" s="282"/>
      <c r="AP92" s="282"/>
      <c r="AQ92" s="282"/>
      <c r="AR92" s="282"/>
      <c r="AS92" s="282"/>
      <c r="AT92" s="282"/>
      <c r="AU92" s="282">
        <v>47</v>
      </c>
      <c r="AV92" s="282"/>
      <c r="AW92" s="1350">
        <v>75</v>
      </c>
      <c r="AX92" s="1350">
        <v>74</v>
      </c>
      <c r="AY92" s="1350">
        <v>71</v>
      </c>
      <c r="AZ92" s="1350">
        <v>69</v>
      </c>
      <c r="BA92" s="1350">
        <v>63</v>
      </c>
      <c r="BB92" s="1350">
        <v>42</v>
      </c>
      <c r="BC92" s="1350">
        <v>52</v>
      </c>
      <c r="BD92" s="1350">
        <v>26</v>
      </c>
      <c r="BE92" s="282">
        <v>47</v>
      </c>
      <c r="BF92" s="282">
        <v>44</v>
      </c>
      <c r="BG92" s="282">
        <v>43</v>
      </c>
      <c r="BH92" s="282">
        <v>38</v>
      </c>
      <c r="BI92" s="282">
        <v>20</v>
      </c>
      <c r="BJ92" s="282"/>
    </row>
    <row r="93" spans="2:62" s="4" customFormat="1" ht="18.75" customHeight="1" x14ac:dyDescent="0.25">
      <c r="B93" s="1820" t="s">
        <v>4413</v>
      </c>
      <c r="C93" s="1085"/>
      <c r="D93" s="371"/>
      <c r="E93" s="371"/>
      <c r="F93" s="371"/>
      <c r="G93" s="371"/>
      <c r="H93" s="371"/>
      <c r="I93" s="371"/>
      <c r="J93" s="371"/>
      <c r="K93" s="371"/>
      <c r="L93" s="371"/>
      <c r="M93" s="371"/>
      <c r="N93" s="371"/>
      <c r="O93" s="371"/>
      <c r="P93" s="371"/>
      <c r="Q93" s="371"/>
      <c r="R93" s="371"/>
      <c r="S93" s="371"/>
      <c r="T93" s="371"/>
      <c r="U93" s="1350"/>
      <c r="V93" s="1350"/>
      <c r="W93" s="1350"/>
      <c r="X93" s="1350"/>
      <c r="Y93" s="1350"/>
      <c r="Z93" s="1350"/>
      <c r="AA93" s="1350"/>
      <c r="AB93" s="1350"/>
      <c r="AC93" s="1350"/>
      <c r="AD93" s="1350"/>
      <c r="AE93" s="1350"/>
      <c r="AF93" s="1350"/>
      <c r="AG93" s="1350"/>
      <c r="AH93" s="1350"/>
      <c r="AI93" s="1350"/>
      <c r="AJ93" s="1350"/>
      <c r="AK93" s="1350"/>
      <c r="AL93" s="1350"/>
      <c r="AM93" s="1350"/>
      <c r="AN93" s="1350"/>
      <c r="AO93" s="1350"/>
      <c r="AP93" s="1350"/>
      <c r="AQ93" s="1350"/>
      <c r="AR93" s="1350"/>
      <c r="AS93" s="1350"/>
      <c r="AT93" s="1350"/>
      <c r="AU93" s="1350"/>
      <c r="AV93" s="1350"/>
      <c r="AW93" s="1350"/>
      <c r="AX93" s="1350"/>
      <c r="AY93" s="1350"/>
      <c r="AZ93" s="1350"/>
      <c r="BA93" s="1350"/>
      <c r="BB93" s="1350"/>
      <c r="BC93" s="1350"/>
      <c r="BD93" s="1350"/>
      <c r="BE93" s="1350"/>
      <c r="BF93" s="1350"/>
      <c r="BG93" s="1350">
        <v>32</v>
      </c>
      <c r="BH93" s="1350">
        <v>40</v>
      </c>
      <c r="BI93" s="1350">
        <v>41</v>
      </c>
      <c r="BJ93" s="1350">
        <v>40</v>
      </c>
    </row>
    <row r="94" spans="2:62" s="4" customFormat="1" ht="18.75" customHeight="1" x14ac:dyDescent="0.25">
      <c r="B94" s="1820" t="s">
        <v>4414</v>
      </c>
      <c r="C94" s="1085"/>
      <c r="D94" s="371"/>
      <c r="E94" s="371"/>
      <c r="F94" s="371"/>
      <c r="G94" s="371"/>
      <c r="H94" s="371"/>
      <c r="I94" s="371"/>
      <c r="J94" s="371"/>
      <c r="K94" s="371"/>
      <c r="L94" s="371"/>
      <c r="M94" s="371"/>
      <c r="N94" s="371"/>
      <c r="O94" s="371"/>
      <c r="P94" s="371"/>
      <c r="Q94" s="371"/>
      <c r="R94" s="371"/>
      <c r="S94" s="371"/>
      <c r="T94" s="371"/>
      <c r="U94" s="1350"/>
      <c r="V94" s="1350"/>
      <c r="W94" s="1350"/>
      <c r="X94" s="1350"/>
      <c r="Y94" s="1350"/>
      <c r="Z94" s="1350"/>
      <c r="AA94" s="1350"/>
      <c r="AB94" s="1350"/>
      <c r="AC94" s="1350"/>
      <c r="AD94" s="1350"/>
      <c r="AE94" s="1350"/>
      <c r="AF94" s="1350"/>
      <c r="AG94" s="1350"/>
      <c r="AH94" s="1350"/>
      <c r="AI94" s="1350"/>
      <c r="AJ94" s="1350"/>
      <c r="AK94" s="1350"/>
      <c r="AL94" s="1350"/>
      <c r="AM94" s="1350"/>
      <c r="AN94" s="1350"/>
      <c r="AO94" s="1350"/>
      <c r="AP94" s="1350"/>
      <c r="AQ94" s="1350"/>
      <c r="AR94" s="1350"/>
      <c r="AS94" s="1350"/>
      <c r="AT94" s="1350"/>
      <c r="AU94" s="1350"/>
      <c r="AV94" s="1350"/>
      <c r="AW94" s="1350"/>
      <c r="AX94" s="1350"/>
      <c r="AY94" s="1350"/>
      <c r="AZ94" s="1350"/>
      <c r="BA94" s="1350"/>
      <c r="BB94" s="1350"/>
      <c r="BC94" s="1350"/>
      <c r="BD94" s="1350"/>
      <c r="BE94" s="1350"/>
      <c r="BF94" s="1350"/>
      <c r="BG94" s="1350"/>
      <c r="BH94" s="1350"/>
      <c r="BI94" s="1350">
        <v>18</v>
      </c>
      <c r="BJ94" s="1350">
        <v>13</v>
      </c>
    </row>
    <row r="95" spans="2:62" s="4" customFormat="1" ht="18.75" customHeight="1" x14ac:dyDescent="0.25">
      <c r="B95" s="1820" t="s">
        <v>4415</v>
      </c>
      <c r="C95" s="1085"/>
      <c r="D95" s="371"/>
      <c r="E95" s="371"/>
      <c r="F95" s="371"/>
      <c r="G95" s="371"/>
      <c r="H95" s="371"/>
      <c r="I95" s="371"/>
      <c r="J95" s="371"/>
      <c r="K95" s="371"/>
      <c r="L95" s="371"/>
      <c r="M95" s="371"/>
      <c r="N95" s="371"/>
      <c r="O95" s="371"/>
      <c r="P95" s="371"/>
      <c r="Q95" s="371"/>
      <c r="R95" s="371"/>
      <c r="S95" s="371"/>
      <c r="T95" s="371"/>
      <c r="U95" s="1350"/>
      <c r="V95" s="1350"/>
      <c r="W95" s="1350"/>
      <c r="X95" s="1350"/>
      <c r="Y95" s="1350"/>
      <c r="Z95" s="1350"/>
      <c r="AA95" s="1350"/>
      <c r="AB95" s="1350"/>
      <c r="AC95" s="1350"/>
      <c r="AD95" s="1350"/>
      <c r="AE95" s="1350"/>
      <c r="AF95" s="1350"/>
      <c r="AG95" s="1350"/>
      <c r="AH95" s="1350"/>
      <c r="AI95" s="1350"/>
      <c r="AJ95" s="1350"/>
      <c r="AK95" s="1350"/>
      <c r="AL95" s="1350"/>
      <c r="AM95" s="1350"/>
      <c r="AN95" s="1350"/>
      <c r="AO95" s="1350"/>
      <c r="AP95" s="1350"/>
      <c r="AQ95" s="1350"/>
      <c r="AR95" s="1350"/>
      <c r="AS95" s="1350"/>
      <c r="AT95" s="1350"/>
      <c r="AU95" s="1350"/>
      <c r="AV95" s="1350"/>
      <c r="AW95" s="1350"/>
      <c r="AX95" s="1350"/>
      <c r="AY95" s="1350"/>
      <c r="AZ95" s="1350"/>
      <c r="BA95" s="1350"/>
      <c r="BB95" s="1350"/>
      <c r="BC95" s="1350"/>
      <c r="BD95" s="1350"/>
      <c r="BE95" s="1350"/>
      <c r="BF95" s="1350"/>
      <c r="BG95" s="1350"/>
      <c r="BH95" s="1350">
        <v>32</v>
      </c>
      <c r="BI95" s="1350">
        <v>32</v>
      </c>
      <c r="BJ95" s="1350"/>
    </row>
    <row r="96" spans="2:62" s="15" customFormat="1" ht="18.75" customHeight="1" x14ac:dyDescent="0.25">
      <c r="B96" s="1819" t="s">
        <v>870</v>
      </c>
      <c r="C96" s="209">
        <f t="shared" ref="C96:AH96" si="59">C8+C26+C45+C53+C91+C85+C88</f>
        <v>12</v>
      </c>
      <c r="D96" s="209">
        <f t="shared" si="59"/>
        <v>4</v>
      </c>
      <c r="E96" s="209">
        <f t="shared" si="59"/>
        <v>24</v>
      </c>
      <c r="F96" s="209">
        <f t="shared" si="59"/>
        <v>22</v>
      </c>
      <c r="G96" s="209">
        <f t="shared" si="59"/>
        <v>38</v>
      </c>
      <c r="H96" s="209">
        <f t="shared" si="59"/>
        <v>23</v>
      </c>
      <c r="I96" s="209">
        <f t="shared" si="59"/>
        <v>207</v>
      </c>
      <c r="J96" s="209">
        <f t="shared" si="59"/>
        <v>175</v>
      </c>
      <c r="K96" s="209">
        <f t="shared" si="59"/>
        <v>494</v>
      </c>
      <c r="L96" s="209">
        <f t="shared" si="59"/>
        <v>532</v>
      </c>
      <c r="M96" s="209">
        <f t="shared" si="59"/>
        <v>560</v>
      </c>
      <c r="N96" s="209">
        <f t="shared" si="59"/>
        <v>496</v>
      </c>
      <c r="O96" s="209">
        <f t="shared" si="59"/>
        <v>533</v>
      </c>
      <c r="P96" s="209">
        <f t="shared" si="59"/>
        <v>387</v>
      </c>
      <c r="Q96" s="209">
        <f t="shared" si="59"/>
        <v>340</v>
      </c>
      <c r="R96" s="209">
        <f t="shared" si="59"/>
        <v>311</v>
      </c>
      <c r="S96" s="209">
        <f t="shared" si="59"/>
        <v>266</v>
      </c>
      <c r="T96" s="209">
        <f t="shared" si="59"/>
        <v>174</v>
      </c>
      <c r="U96" s="209">
        <f t="shared" si="59"/>
        <v>129</v>
      </c>
      <c r="V96" s="209">
        <f t="shared" si="59"/>
        <v>110</v>
      </c>
      <c r="W96" s="209">
        <f t="shared" si="59"/>
        <v>82</v>
      </c>
      <c r="X96" s="209">
        <f t="shared" si="59"/>
        <v>100</v>
      </c>
      <c r="Y96" s="209">
        <f t="shared" si="59"/>
        <v>126</v>
      </c>
      <c r="Z96" s="209">
        <f t="shared" si="59"/>
        <v>123</v>
      </c>
      <c r="AA96" s="209">
        <f t="shared" si="59"/>
        <v>142</v>
      </c>
      <c r="AB96" s="209">
        <f t="shared" si="59"/>
        <v>217</v>
      </c>
      <c r="AC96" s="209">
        <f t="shared" si="59"/>
        <v>237</v>
      </c>
      <c r="AD96" s="209">
        <f t="shared" si="59"/>
        <v>325</v>
      </c>
      <c r="AE96" s="209">
        <f t="shared" si="59"/>
        <v>337</v>
      </c>
      <c r="AF96" s="209">
        <f t="shared" si="59"/>
        <v>462</v>
      </c>
      <c r="AG96" s="209">
        <f t="shared" si="59"/>
        <v>340</v>
      </c>
      <c r="AH96" s="209">
        <f t="shared" si="59"/>
        <v>329</v>
      </c>
      <c r="AI96" s="209">
        <f t="shared" ref="AI96:AV96" si="60">AI8+AI26+AI45+AI53+AI91+AI85+AI88</f>
        <v>351</v>
      </c>
      <c r="AJ96" s="209">
        <f t="shared" si="60"/>
        <v>539</v>
      </c>
      <c r="AK96" s="209">
        <f t="shared" si="60"/>
        <v>590</v>
      </c>
      <c r="AL96" s="209">
        <f t="shared" si="60"/>
        <v>615</v>
      </c>
      <c r="AM96" s="209">
        <f t="shared" si="60"/>
        <v>665</v>
      </c>
      <c r="AN96" s="209">
        <f t="shared" si="60"/>
        <v>634</v>
      </c>
      <c r="AO96" s="209">
        <f t="shared" si="60"/>
        <v>511</v>
      </c>
      <c r="AP96" s="209">
        <f t="shared" si="60"/>
        <v>391</v>
      </c>
      <c r="AQ96" s="209">
        <f t="shared" si="60"/>
        <v>415</v>
      </c>
      <c r="AR96" s="209">
        <f t="shared" si="60"/>
        <v>369</v>
      </c>
      <c r="AS96" s="209">
        <f t="shared" si="60"/>
        <v>409</v>
      </c>
      <c r="AT96" s="209">
        <f t="shared" si="60"/>
        <v>433</v>
      </c>
      <c r="AU96" s="209">
        <f t="shared" si="60"/>
        <v>548</v>
      </c>
      <c r="AV96" s="209">
        <f t="shared" si="60"/>
        <v>433</v>
      </c>
      <c r="AW96" s="209">
        <f t="shared" ref="AW96:BB96" si="61">AW8+AW26+AW45+AW53+AW91+AW85+AW88</f>
        <v>638</v>
      </c>
      <c r="AX96" s="209">
        <f t="shared" si="61"/>
        <v>704</v>
      </c>
      <c r="AY96" s="209">
        <f t="shared" si="61"/>
        <v>821</v>
      </c>
      <c r="AZ96" s="209">
        <f t="shared" si="61"/>
        <v>784</v>
      </c>
      <c r="BA96" s="209">
        <f t="shared" si="61"/>
        <v>855</v>
      </c>
      <c r="BB96" s="209">
        <f t="shared" si="61"/>
        <v>793</v>
      </c>
      <c r="BC96" s="209">
        <f>BC8+BC26+BC45+BC53+BC91+BC85+BC88</f>
        <v>1095</v>
      </c>
      <c r="BD96" s="209">
        <f>BD8+BD26+BD45+BD53+BD91+BD85+BD88</f>
        <v>1037</v>
      </c>
      <c r="BE96" s="209">
        <f t="shared" ref="BE96:BH96" si="62">BE8+BE26+BE45+BE53+BE91+BE85+BE88</f>
        <v>1039</v>
      </c>
      <c r="BF96" s="209">
        <f t="shared" si="62"/>
        <v>975</v>
      </c>
      <c r="BG96" s="209">
        <f t="shared" si="62"/>
        <v>990</v>
      </c>
      <c r="BH96" s="209">
        <f t="shared" si="62"/>
        <v>1030</v>
      </c>
      <c r="BI96" s="209">
        <f>BI8+BI26+BI45+BI53+BI91+BI85+BI88</f>
        <v>1183</v>
      </c>
      <c r="BJ96" s="209">
        <f>BJ8+BJ26+BJ45+BJ53+BJ91+BJ85+BJ88</f>
        <v>1084</v>
      </c>
    </row>
    <row r="97" spans="2:62" ht="15" customHeight="1" x14ac:dyDescent="0.25">
      <c r="C97" s="132"/>
      <c r="D97" s="132"/>
      <c r="E97" s="132"/>
      <c r="F97" s="132"/>
      <c r="G97" s="132"/>
      <c r="H97" s="132"/>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32"/>
      <c r="AX97" s="132"/>
      <c r="AY97" s="132"/>
      <c r="AZ97" s="132"/>
      <c r="BA97" s="132"/>
      <c r="BB97" s="132"/>
      <c r="BC97" s="132"/>
      <c r="BD97" s="132"/>
      <c r="BE97" s="132"/>
      <c r="BF97" s="132"/>
      <c r="BG97" s="132"/>
      <c r="BH97" s="132"/>
      <c r="BI97" s="132"/>
      <c r="BJ97" s="132"/>
    </row>
    <row r="98" spans="2:62" s="7" customFormat="1" ht="18.75" customHeight="1" x14ac:dyDescent="0.25">
      <c r="B98" s="362" t="s">
        <v>790</v>
      </c>
      <c r="C98" s="281">
        <f>'Historico MatriculaT Pregrado'!C67</f>
        <v>1884</v>
      </c>
      <c r="D98" s="281">
        <f>'Historico MatriculaT Pregrado'!D67</f>
        <v>1901</v>
      </c>
      <c r="E98" s="281">
        <f>'Historico MatriculaT Pregrado'!E67</f>
        <v>1987</v>
      </c>
      <c r="F98" s="281">
        <f>'Historico MatriculaT Pregrado'!F67</f>
        <v>1997</v>
      </c>
      <c r="G98" s="281">
        <f>'Historico MatriculaT Pregrado'!G67</f>
        <v>2014</v>
      </c>
      <c r="H98" s="281">
        <f>'Historico MatriculaT Pregrado'!H67</f>
        <v>2058</v>
      </c>
      <c r="I98" s="281">
        <f>'Historico MatriculaT Pregrado'!I67</f>
        <v>2372</v>
      </c>
      <c r="J98" s="281">
        <f>'Historico MatriculaT Pregrado'!J67</f>
        <v>2602</v>
      </c>
      <c r="K98" s="281">
        <f>'Historico MatriculaT Pregrado'!K67</f>
        <v>2800</v>
      </c>
      <c r="L98" s="281">
        <f>'Historico MatriculaT Pregrado'!L67</f>
        <v>2901</v>
      </c>
      <c r="M98" s="281">
        <f>'Historico MatriculaT Pregrado'!M67</f>
        <v>3456</v>
      </c>
      <c r="N98" s="281">
        <f>'Historico MatriculaT Pregrado'!N67</f>
        <v>3366</v>
      </c>
      <c r="O98" s="281">
        <f>'Historico MatriculaT Pregrado'!O67</f>
        <v>3852</v>
      </c>
      <c r="P98" s="281">
        <f>'Historico MatriculaT Pregrado'!P67</f>
        <v>3734</v>
      </c>
      <c r="Q98" s="281">
        <f>'Historico MatriculaT Pregrado'!Q67</f>
        <v>3923</v>
      </c>
      <c r="R98" s="281">
        <f>'Historico MatriculaT Pregrado'!R67</f>
        <v>3949</v>
      </c>
      <c r="S98" s="281">
        <f>'Historico MatriculaT Pregrado'!S67</f>
        <v>4372</v>
      </c>
      <c r="T98" s="281">
        <f>'Historico MatriculaT Pregrado'!T67</f>
        <v>3944</v>
      </c>
      <c r="U98" s="281">
        <f>'Historico MatriculaT Pregrado'!U67</f>
        <v>4339</v>
      </c>
      <c r="V98" s="281">
        <f>'Historico MatriculaT Pregrado'!V67</f>
        <v>4143</v>
      </c>
      <c r="W98" s="281">
        <f>'Historico MatriculaT Pregrado'!W67</f>
        <v>4701</v>
      </c>
      <c r="X98" s="281">
        <f>'Historico MatriculaT Pregrado'!X67</f>
        <v>4637</v>
      </c>
      <c r="Y98" s="281">
        <f>'Historico MatriculaT Pregrado'!Y67</f>
        <v>4867</v>
      </c>
      <c r="Z98" s="281">
        <f>'Historico MatriculaT Pregrado'!Z67</f>
        <v>4892</v>
      </c>
      <c r="AA98" s="281">
        <f>'Historico MatriculaT Pregrado'!AA67</f>
        <v>5239</v>
      </c>
      <c r="AB98" s="281">
        <f>'Historico MatriculaT Pregrado'!AB67</f>
        <v>5414</v>
      </c>
      <c r="AC98" s="281">
        <f>'Historico MatriculaT Pregrado'!AC67</f>
        <v>5757</v>
      </c>
      <c r="AD98" s="281">
        <f>'Historico MatriculaT Pregrado'!AD67</f>
        <v>6025</v>
      </c>
      <c r="AE98" s="281">
        <f>'Historico MatriculaT Pregrado'!AE67</f>
        <v>6380</v>
      </c>
      <c r="AF98" s="281">
        <f>'Historico MatriculaT Pregrado'!AF67</f>
        <v>6614</v>
      </c>
      <c r="AG98" s="281">
        <f>'Historico MatriculaT Pregrado'!AG67</f>
        <v>6871</v>
      </c>
      <c r="AH98" s="281">
        <f>'Historico MatriculaT Pregrado'!AH67</f>
        <v>6868</v>
      </c>
      <c r="AI98" s="281">
        <f>'Historico MatriculaT Pregrado'!AI67</f>
        <v>7126</v>
      </c>
      <c r="AJ98" s="281">
        <f>'Historico MatriculaT Pregrado'!AJ67</f>
        <v>7237</v>
      </c>
      <c r="AK98" s="281">
        <f>'Historico MatriculaT Pregrado'!AK67</f>
        <v>7418</v>
      </c>
      <c r="AL98" s="281">
        <f>'Historico MatriculaT Pregrado'!AL67</f>
        <v>7402</v>
      </c>
      <c r="AM98" s="281">
        <f>'Historico MatriculaT Pregrado'!AM67</f>
        <v>7504</v>
      </c>
      <c r="AN98" s="281">
        <f>'Historico MatriculaT Pregrado'!AN67</f>
        <v>7607</v>
      </c>
      <c r="AO98" s="281">
        <f>'Historico MatriculaT Pregrado'!AO67</f>
        <v>7850</v>
      </c>
      <c r="AP98" s="281">
        <f>'Historico MatriculaT Pregrado'!AP67</f>
        <v>7909</v>
      </c>
      <c r="AQ98" s="281">
        <f>'Historico MatriculaT Pregrado'!AQ67</f>
        <v>8118</v>
      </c>
      <c r="AR98" s="281">
        <f>'Historico MatriculaT Pregrado'!AR67</f>
        <v>8254</v>
      </c>
      <c r="AS98" s="281">
        <f>'Historico MatriculaT Pregrado'!AS67</f>
        <v>8385</v>
      </c>
      <c r="AT98" s="281">
        <f>'Historico MatriculaT Pregrado'!AT67</f>
        <v>8256</v>
      </c>
      <c r="AU98" s="281">
        <f>'Historico MatriculaT Pregrado'!AU67</f>
        <v>8289</v>
      </c>
      <c r="AV98" s="281">
        <f>'Historico MatriculaT Pregrado'!AV67</f>
        <v>8448</v>
      </c>
      <c r="AW98" s="1349">
        <f>'Historico MatriculaT Pregrado'!AW67</f>
        <v>8804</v>
      </c>
      <c r="AX98" s="1349">
        <f>'Historico MatriculaT Pregrado'!AX67</f>
        <v>9163</v>
      </c>
      <c r="AY98" s="1349">
        <f>'Historico MatriculaT Pregrado'!AY67</f>
        <v>9244</v>
      </c>
      <c r="AZ98" s="1349">
        <f>'Historico MatriculaT Pregrado'!AZ67</f>
        <v>9185</v>
      </c>
      <c r="BA98" s="1349">
        <f>'Historico MatriculaT Pregrado'!BA67</f>
        <v>9104</v>
      </c>
      <c r="BB98" s="1349">
        <f>'Historico MatriculaT Pregrado'!BB67</f>
        <v>9064</v>
      </c>
      <c r="BC98" s="1349">
        <f>'Historico MatriculaT Pregrado'!BC67</f>
        <v>9417</v>
      </c>
      <c r="BD98" s="1349">
        <f>'Historico MatriculaT Pregrado'!BD67</f>
        <v>9520</v>
      </c>
      <c r="BE98" s="281">
        <f>'Historico MatriculaT Pregrado'!BE67</f>
        <v>9307</v>
      </c>
      <c r="BF98" s="281">
        <f>'Historico MatriculaT Pregrado'!BF67</f>
        <v>9153</v>
      </c>
      <c r="BG98" s="281">
        <f>'Historico MatriculaT Pregrado'!BG67</f>
        <v>9156</v>
      </c>
      <c r="BH98" s="281">
        <f>'Historico MatriculaT Pregrado'!BH67</f>
        <v>9462</v>
      </c>
      <c r="BI98" s="281">
        <f>'Historico MatriculaT Pregrado'!BI67</f>
        <v>9759</v>
      </c>
      <c r="BJ98" s="281">
        <f>'Historico MatriculaT Pregrado'!BJ67</f>
        <v>9387</v>
      </c>
    </row>
    <row r="99" spans="2:62" s="7" customFormat="1" ht="18.75" customHeight="1" x14ac:dyDescent="0.25">
      <c r="B99" s="362" t="s">
        <v>830</v>
      </c>
      <c r="C99" s="281">
        <f>'Historico MatriculaT PregSede'!C61</f>
        <v>0</v>
      </c>
      <c r="D99" s="281">
        <f>'Historico MatriculaT PregSede'!D61</f>
        <v>0</v>
      </c>
      <c r="E99" s="281">
        <f>'Historico MatriculaT PregSede'!E61</f>
        <v>169</v>
      </c>
      <c r="F99" s="281">
        <f>'Historico MatriculaT PregSede'!F61</f>
        <v>167</v>
      </c>
      <c r="G99" s="281">
        <f>'Historico MatriculaT PregSede'!G61</f>
        <v>248</v>
      </c>
      <c r="H99" s="281">
        <f>'Historico MatriculaT PregSede'!H61</f>
        <v>565</v>
      </c>
      <c r="I99" s="281">
        <f>'Historico MatriculaT PregSede'!I61</f>
        <v>371</v>
      </c>
      <c r="J99" s="281">
        <f>'Historico MatriculaT PregSede'!J61</f>
        <v>0</v>
      </c>
      <c r="K99" s="281">
        <f>'Historico MatriculaT PregSede'!K61</f>
        <v>851</v>
      </c>
      <c r="L99" s="281">
        <f>'Historico MatriculaT PregSede'!L61</f>
        <v>933</v>
      </c>
      <c r="M99" s="281">
        <f>'Historico MatriculaT PregSede'!M61</f>
        <v>949</v>
      </c>
      <c r="N99" s="281">
        <f>'Historico MatriculaT PregSede'!N61</f>
        <v>846</v>
      </c>
      <c r="O99" s="281">
        <f>'Historico MatriculaT PregSede'!O61</f>
        <v>1021</v>
      </c>
      <c r="P99" s="281">
        <f>'Historico MatriculaT PregSede'!P61</f>
        <v>948</v>
      </c>
      <c r="Q99" s="281">
        <f>'Historico MatriculaT PregSede'!Q61</f>
        <v>880</v>
      </c>
      <c r="R99" s="281">
        <f>'Historico MatriculaT PregSede'!R61</f>
        <v>889</v>
      </c>
      <c r="S99" s="281">
        <f>'Historico MatriculaT PregSede'!S61</f>
        <v>661</v>
      </c>
      <c r="T99" s="281">
        <f>'Historico MatriculaT PregSede'!T61</f>
        <v>482</v>
      </c>
      <c r="U99" s="281">
        <f>'Historico MatriculaT PregSede'!U61</f>
        <v>482</v>
      </c>
      <c r="V99" s="281">
        <f>'Historico MatriculaT PregSede'!V61</f>
        <v>387</v>
      </c>
      <c r="W99" s="281">
        <f>'Historico MatriculaT PregSede'!W61</f>
        <v>338</v>
      </c>
      <c r="X99" s="281">
        <f>'Historico MatriculaT PregSede'!X61</f>
        <v>287</v>
      </c>
      <c r="Y99" s="281">
        <f>'Historico MatriculaT PregSede'!Y61</f>
        <v>277</v>
      </c>
      <c r="Z99" s="281">
        <f>'Historico MatriculaT PregSede'!Z61</f>
        <v>246</v>
      </c>
      <c r="AA99" s="281">
        <f>'Historico MatriculaT PregSede'!AA61</f>
        <v>163</v>
      </c>
      <c r="AB99" s="281">
        <f>'Historico MatriculaT PregSede'!AB61</f>
        <v>154</v>
      </c>
      <c r="AC99" s="281">
        <f>'Historico MatriculaT PregSede'!AC61</f>
        <v>108</v>
      </c>
      <c r="AD99" s="281">
        <f>'Historico MatriculaT PregSede'!AD61</f>
        <v>153</v>
      </c>
      <c r="AE99" s="281">
        <f>'Historico MatriculaT PregSede'!AE61</f>
        <v>219</v>
      </c>
      <c r="AF99" s="281">
        <f>'Historico MatriculaT PregSede'!AF61</f>
        <v>215</v>
      </c>
      <c r="AG99" s="281">
        <f>'Historico MatriculaT PregSede'!AG61</f>
        <v>278</v>
      </c>
      <c r="AH99" s="281">
        <f>'Historico MatriculaT PregSede'!AH61</f>
        <v>237</v>
      </c>
      <c r="AI99" s="281">
        <f>'Historico MatriculaT PregSede'!AI61</f>
        <v>211</v>
      </c>
      <c r="AJ99" s="281">
        <f>'Historico MatriculaT PregSede'!AJ61</f>
        <v>515</v>
      </c>
      <c r="AK99" s="281">
        <f>'Historico MatriculaT PregSede'!AK61</f>
        <v>806</v>
      </c>
      <c r="AL99" s="281">
        <f>'Historico MatriculaT PregSede'!AL61</f>
        <v>859</v>
      </c>
      <c r="AM99" s="281">
        <f>'Historico MatriculaT PregSede'!AM61</f>
        <v>1025</v>
      </c>
      <c r="AN99" s="281">
        <f>'Historico MatriculaT PregSede'!AN61</f>
        <v>1019</v>
      </c>
      <c r="AO99" s="281">
        <f>'Historico MatriculaT PregSede'!AO61</f>
        <v>1249</v>
      </c>
      <c r="AP99" s="281">
        <f>'Historico MatriculaT PregSede'!AP61</f>
        <v>1304</v>
      </c>
      <c r="AQ99" s="281">
        <f>'Historico MatriculaT PregSede'!AQ61</f>
        <v>1422</v>
      </c>
      <c r="AR99" s="281">
        <f>'Historico MatriculaT PregSede'!AR61</f>
        <v>1522</v>
      </c>
      <c r="AS99" s="281">
        <f>'Historico MatriculaT PregSede'!AS61</f>
        <v>1473</v>
      </c>
      <c r="AT99" s="281">
        <f>'Historico MatriculaT PregSede'!AT61</f>
        <v>1479</v>
      </c>
      <c r="AU99" s="281">
        <f>'Historico MatriculaT PregSede'!AU61</f>
        <v>1541</v>
      </c>
      <c r="AV99" s="281">
        <f>'Historico MatriculaT PregSede'!AV61</f>
        <v>1514</v>
      </c>
      <c r="AW99" s="1349">
        <f>'Historico MatriculaT PregSede'!AW61</f>
        <v>1811</v>
      </c>
      <c r="AX99" s="1349">
        <f>'Historico MatriculaT PregSede'!AX61</f>
        <v>1902</v>
      </c>
      <c r="AY99" s="1349">
        <f>'Historico MatriculaT PregSede'!AY61</f>
        <v>2106</v>
      </c>
      <c r="AZ99" s="1349">
        <f>'Historico MatriculaT PregSede'!AZ61</f>
        <v>2099</v>
      </c>
      <c r="BA99" s="1349">
        <f>'Historico MatriculaT PregSede'!BA61</f>
        <v>2353</v>
      </c>
      <c r="BB99" s="1349">
        <f>'Historico MatriculaT PregSede'!BB61</f>
        <v>2321</v>
      </c>
      <c r="BC99" s="1349">
        <f>'Historico MatriculaT PregSede'!BC61</f>
        <v>2540</v>
      </c>
      <c r="BD99" s="1349">
        <f>'Historico MatriculaT PregSede'!BD61</f>
        <v>2605</v>
      </c>
      <c r="BE99" s="281">
        <f>'Historico MatriculaT PregSede'!BE61</f>
        <v>2712</v>
      </c>
      <c r="BF99" s="281">
        <f>'Historico MatriculaT PregSede'!BF61</f>
        <v>2697</v>
      </c>
      <c r="BG99" s="281">
        <f>'Historico MatriculaT PregSede'!BG61</f>
        <v>2913</v>
      </c>
      <c r="BH99" s="281">
        <f>'Historico MatriculaT PregSede'!BH61</f>
        <v>3119</v>
      </c>
      <c r="BI99" s="281">
        <f>'Historico MatriculaT PregSede'!BI61</f>
        <v>3415</v>
      </c>
      <c r="BJ99" s="281">
        <f>'Historico MatriculaT PregSede'!BJ61</f>
        <v>3338</v>
      </c>
    </row>
    <row r="100" spans="2:62" s="7" customFormat="1" ht="18.75" customHeight="1" x14ac:dyDescent="0.25">
      <c r="B100" s="362" t="s">
        <v>1058</v>
      </c>
      <c r="C100" s="281">
        <f>'Historico MatriculaT PregConv'!C50</f>
        <v>1187</v>
      </c>
      <c r="D100" s="281">
        <f>'Historico MatriculaT PregConv'!D50</f>
        <v>1142</v>
      </c>
      <c r="E100" s="281">
        <f>'Historico MatriculaT PregConv'!E50</f>
        <v>888</v>
      </c>
      <c r="F100" s="281">
        <f>'Historico MatriculaT PregConv'!F50</f>
        <v>860</v>
      </c>
      <c r="G100" s="281">
        <f>'Historico MatriculaT PregConv'!G50</f>
        <v>567</v>
      </c>
      <c r="H100" s="281">
        <f>'Historico MatriculaT PregConv'!H50</f>
        <v>525</v>
      </c>
      <c r="I100" s="281">
        <f>'Historico MatriculaT PregConv'!I50</f>
        <v>552</v>
      </c>
      <c r="J100" s="281">
        <f>'Historico MatriculaT PregConv'!J50</f>
        <v>541</v>
      </c>
      <c r="K100" s="281">
        <f>'Historico MatriculaT PregConv'!K50</f>
        <v>304</v>
      </c>
      <c r="L100" s="281">
        <f>'Historico MatriculaT PregConv'!L50</f>
        <v>347</v>
      </c>
      <c r="M100" s="281">
        <f>'Historico MatriculaT PregConv'!M50</f>
        <v>455</v>
      </c>
      <c r="N100" s="281">
        <f>'Historico MatriculaT PregConv'!N50</f>
        <v>400</v>
      </c>
      <c r="O100" s="281">
        <f>'Historico MatriculaT PregConv'!O50</f>
        <v>278</v>
      </c>
      <c r="P100" s="281">
        <f>'Historico MatriculaT PregConv'!P50</f>
        <v>279</v>
      </c>
      <c r="Q100" s="281">
        <f>'Historico MatriculaT PregConv'!Q50</f>
        <v>250</v>
      </c>
      <c r="R100" s="281">
        <f>'Historico MatriculaT PregConv'!R50</f>
        <v>227</v>
      </c>
      <c r="S100" s="281">
        <f>'Historico MatriculaT PregConv'!S50</f>
        <v>188</v>
      </c>
      <c r="T100" s="281">
        <f>'Historico MatriculaT PregConv'!T50</f>
        <v>167</v>
      </c>
      <c r="U100" s="281">
        <f>'Historico MatriculaT PregConv'!U50</f>
        <v>94</v>
      </c>
      <c r="V100" s="281">
        <f>'Historico MatriculaT PregConv'!V50</f>
        <v>9</v>
      </c>
      <c r="W100" s="281">
        <f>'Historico MatriculaT PregConv'!W50</f>
        <v>4</v>
      </c>
      <c r="X100" s="281">
        <f>'Historico MatriculaT PregConv'!X50</f>
        <v>0</v>
      </c>
      <c r="Y100" s="281">
        <f>'Historico MatriculaT PregConv'!Y50</f>
        <v>2</v>
      </c>
      <c r="Z100" s="281">
        <f>'Historico MatriculaT PregConv'!Z50</f>
        <v>562</v>
      </c>
      <c r="AA100" s="281">
        <f>'Historico MatriculaT PregConv'!AA50</f>
        <v>633</v>
      </c>
      <c r="AB100" s="281">
        <f>'Historico MatriculaT PregConv'!AB50</f>
        <v>624</v>
      </c>
      <c r="AC100" s="281">
        <f>'Historico MatriculaT PregConv'!AC50</f>
        <v>520</v>
      </c>
      <c r="AD100" s="281">
        <f>'Historico MatriculaT PregConv'!AD50</f>
        <v>523</v>
      </c>
      <c r="AE100" s="281">
        <f>'Historico MatriculaT PregConv'!AE50</f>
        <v>479</v>
      </c>
      <c r="AF100" s="281">
        <f>'Historico MatriculaT PregConv'!AF50</f>
        <v>385</v>
      </c>
      <c r="AG100" s="281">
        <f>'Historico MatriculaT PregConv'!AG50</f>
        <v>275</v>
      </c>
      <c r="AH100" s="281">
        <f>'Historico MatriculaT PregConv'!AH50</f>
        <v>164</v>
      </c>
      <c r="AI100" s="281">
        <f>'Historico MatriculaT PregConv'!AI50</f>
        <v>158</v>
      </c>
      <c r="AJ100" s="281">
        <f>'Historico MatriculaT PregConv'!AJ50</f>
        <v>104</v>
      </c>
      <c r="AK100" s="281">
        <f>'Historico MatriculaT PregConv'!AK50</f>
        <v>11</v>
      </c>
      <c r="AL100" s="281">
        <f>'Historico MatriculaT PregConv'!AL50</f>
        <v>6</v>
      </c>
      <c r="AM100" s="281">
        <f>'Historico MatriculaT PregConv'!AM50</f>
        <v>0</v>
      </c>
      <c r="AN100" s="281">
        <f>'Historico MatriculaT PregConv'!AN50</f>
        <v>0</v>
      </c>
      <c r="AO100" s="281">
        <f>'Historico MatriculaT PregConv'!AO50</f>
        <v>0</v>
      </c>
      <c r="AP100" s="281">
        <f>'Historico MatriculaT PregConv'!AP50</f>
        <v>0</v>
      </c>
      <c r="AQ100" s="281">
        <f>'Historico MatriculaT PregConv'!AQ50</f>
        <v>0</v>
      </c>
      <c r="AR100" s="281">
        <f>'Historico MatriculaT PregConv'!AR50</f>
        <v>0</v>
      </c>
      <c r="AS100" s="281">
        <f>'Historico MatriculaT PregConv'!AS50</f>
        <v>0</v>
      </c>
      <c r="AT100" s="281">
        <f>'Historico MatriculaT PregConv'!AT50</f>
        <v>0</v>
      </c>
      <c r="AU100" s="281">
        <f>'Historico MatriculaT PregConv'!AU50</f>
        <v>0</v>
      </c>
      <c r="AV100" s="281">
        <f>'Historico MatriculaT PregConv'!AV50</f>
        <v>0</v>
      </c>
      <c r="AW100" s="1349">
        <f>'Historico MatriculaT PregConv'!AQ50</f>
        <v>0</v>
      </c>
      <c r="AX100" s="1349">
        <f>'Historico MatriculaT PregConv'!AR50</f>
        <v>0</v>
      </c>
      <c r="AY100" s="1349">
        <f>'Historico MatriculaT PregConv'!AQ50</f>
        <v>0</v>
      </c>
      <c r="AZ100" s="1349">
        <f>'Historico MatriculaT PregConv'!AR50</f>
        <v>0</v>
      </c>
      <c r="BA100" s="1349">
        <f>'Historico MatriculaT PregConv'!AU50</f>
        <v>0</v>
      </c>
      <c r="BB100" s="1349">
        <f>'Historico MatriculaT PregConv'!AV50</f>
        <v>0</v>
      </c>
      <c r="BC100" s="1349">
        <f>'Historico MatriculaT PregConv'!BC50</f>
        <v>0</v>
      </c>
      <c r="BD100" s="1349">
        <f>'Historico MatriculaT PregConv'!BD50</f>
        <v>0</v>
      </c>
      <c r="BE100" s="281">
        <f>'Historico MatriculaT PregConv'!BC50</f>
        <v>0</v>
      </c>
      <c r="BF100" s="281">
        <f>'Historico MatriculaT PregConv'!BD50</f>
        <v>0</v>
      </c>
      <c r="BG100" s="281">
        <f>'Historico MatriculaT PregConv'!BG50</f>
        <v>0</v>
      </c>
      <c r="BH100" s="281">
        <f>'Historico MatriculaT PregConv'!BH50</f>
        <v>0</v>
      </c>
      <c r="BI100" s="281">
        <f>'Historico MatriculaT PregConv'!BI50</f>
        <v>0</v>
      </c>
      <c r="BJ100" s="281">
        <f>'Historico MatriculaT PregConv'!BJ50</f>
        <v>0</v>
      </c>
    </row>
    <row r="101" spans="2:62" s="7" customFormat="1" ht="18.75" customHeight="1" x14ac:dyDescent="0.25">
      <c r="B101" s="164" t="s">
        <v>1059</v>
      </c>
      <c r="C101" s="172">
        <f>SUM(C98:C100)</f>
        <v>3071</v>
      </c>
      <c r="D101" s="172">
        <f t="shared" ref="D101:BJ101" si="63">SUM(D98:D100)</f>
        <v>3043</v>
      </c>
      <c r="E101" s="172">
        <f t="shared" si="63"/>
        <v>3044</v>
      </c>
      <c r="F101" s="172">
        <f t="shared" si="63"/>
        <v>3024</v>
      </c>
      <c r="G101" s="172">
        <f t="shared" si="63"/>
        <v>2829</v>
      </c>
      <c r="H101" s="172">
        <f t="shared" si="63"/>
        <v>3148</v>
      </c>
      <c r="I101" s="172">
        <f t="shared" si="63"/>
        <v>3295</v>
      </c>
      <c r="J101" s="172">
        <f t="shared" si="63"/>
        <v>3143</v>
      </c>
      <c r="K101" s="172">
        <f t="shared" si="63"/>
        <v>3955</v>
      </c>
      <c r="L101" s="172">
        <f t="shared" si="63"/>
        <v>4181</v>
      </c>
      <c r="M101" s="172">
        <f t="shared" si="63"/>
        <v>4860</v>
      </c>
      <c r="N101" s="172">
        <f t="shared" si="63"/>
        <v>4612</v>
      </c>
      <c r="O101" s="172">
        <f t="shared" si="63"/>
        <v>5151</v>
      </c>
      <c r="P101" s="172">
        <f t="shared" si="63"/>
        <v>4961</v>
      </c>
      <c r="Q101" s="172">
        <f t="shared" si="63"/>
        <v>5053</v>
      </c>
      <c r="R101" s="172">
        <f t="shared" si="63"/>
        <v>5065</v>
      </c>
      <c r="S101" s="172">
        <f t="shared" si="63"/>
        <v>5221</v>
      </c>
      <c r="T101" s="172">
        <f t="shared" si="63"/>
        <v>4593</v>
      </c>
      <c r="U101" s="172">
        <f t="shared" si="63"/>
        <v>4915</v>
      </c>
      <c r="V101" s="172">
        <f t="shared" si="63"/>
        <v>4539</v>
      </c>
      <c r="W101" s="172">
        <f t="shared" si="63"/>
        <v>5043</v>
      </c>
      <c r="X101" s="172">
        <f t="shared" si="63"/>
        <v>4924</v>
      </c>
      <c r="Y101" s="172">
        <f t="shared" si="63"/>
        <v>5146</v>
      </c>
      <c r="Z101" s="172">
        <f t="shared" si="63"/>
        <v>5700</v>
      </c>
      <c r="AA101" s="172">
        <f t="shared" si="63"/>
        <v>6035</v>
      </c>
      <c r="AB101" s="172">
        <f t="shared" si="63"/>
        <v>6192</v>
      </c>
      <c r="AC101" s="172">
        <f t="shared" si="63"/>
        <v>6385</v>
      </c>
      <c r="AD101" s="172">
        <f t="shared" si="63"/>
        <v>6701</v>
      </c>
      <c r="AE101" s="172">
        <f t="shared" si="63"/>
        <v>7078</v>
      </c>
      <c r="AF101" s="172">
        <f t="shared" si="63"/>
        <v>7214</v>
      </c>
      <c r="AG101" s="172">
        <f t="shared" si="63"/>
        <v>7424</v>
      </c>
      <c r="AH101" s="172">
        <f t="shared" si="63"/>
        <v>7269</v>
      </c>
      <c r="AI101" s="172">
        <f t="shared" si="63"/>
        <v>7495</v>
      </c>
      <c r="AJ101" s="172">
        <f t="shared" si="63"/>
        <v>7856</v>
      </c>
      <c r="AK101" s="172">
        <f t="shared" si="63"/>
        <v>8235</v>
      </c>
      <c r="AL101" s="172">
        <f t="shared" si="63"/>
        <v>8267</v>
      </c>
      <c r="AM101" s="172">
        <f t="shared" si="63"/>
        <v>8529</v>
      </c>
      <c r="AN101" s="172">
        <f t="shared" si="63"/>
        <v>8626</v>
      </c>
      <c r="AO101" s="172">
        <f t="shared" si="63"/>
        <v>9099</v>
      </c>
      <c r="AP101" s="172">
        <f t="shared" si="63"/>
        <v>9213</v>
      </c>
      <c r="AQ101" s="172">
        <f t="shared" si="63"/>
        <v>9540</v>
      </c>
      <c r="AR101" s="172">
        <f t="shared" si="63"/>
        <v>9776</v>
      </c>
      <c r="AS101" s="172">
        <f t="shared" si="63"/>
        <v>9858</v>
      </c>
      <c r="AT101" s="172">
        <f t="shared" si="63"/>
        <v>9735</v>
      </c>
      <c r="AU101" s="172">
        <f t="shared" si="63"/>
        <v>9830</v>
      </c>
      <c r="AV101" s="172">
        <f t="shared" si="63"/>
        <v>9962</v>
      </c>
      <c r="AW101" s="172">
        <f t="shared" ref="AW101:BD101" si="64">SUM(AW98:AW100)</f>
        <v>10615</v>
      </c>
      <c r="AX101" s="172">
        <f t="shared" si="64"/>
        <v>11065</v>
      </c>
      <c r="AY101" s="172">
        <f t="shared" si="64"/>
        <v>11350</v>
      </c>
      <c r="AZ101" s="172">
        <f t="shared" si="64"/>
        <v>11284</v>
      </c>
      <c r="BA101" s="172">
        <f t="shared" si="64"/>
        <v>11457</v>
      </c>
      <c r="BB101" s="172">
        <f t="shared" si="64"/>
        <v>11385</v>
      </c>
      <c r="BC101" s="172">
        <f t="shared" si="64"/>
        <v>11957</v>
      </c>
      <c r="BD101" s="172">
        <f t="shared" si="64"/>
        <v>12125</v>
      </c>
      <c r="BE101" s="172">
        <f t="shared" si="63"/>
        <v>12019</v>
      </c>
      <c r="BF101" s="172">
        <f t="shared" si="63"/>
        <v>11850</v>
      </c>
      <c r="BG101" s="172">
        <f t="shared" ref="BG101:BH101" si="65">SUM(BG98:BG100)</f>
        <v>12069</v>
      </c>
      <c r="BH101" s="172">
        <f t="shared" si="65"/>
        <v>12581</v>
      </c>
      <c r="BI101" s="172">
        <f t="shared" si="63"/>
        <v>13174</v>
      </c>
      <c r="BJ101" s="172">
        <f t="shared" si="63"/>
        <v>12725</v>
      </c>
    </row>
    <row r="102" spans="2:62" s="7" customFormat="1" ht="18.75" hidden="1" customHeight="1" x14ac:dyDescent="0.25">
      <c r="B102" s="547" t="s">
        <v>1064</v>
      </c>
      <c r="C102" s="2310">
        <f>SUM(C101:D101)</f>
        <v>6114</v>
      </c>
      <c r="D102" s="2311"/>
      <c r="E102" s="2310">
        <f>SUM(E101:F101)</f>
        <v>6068</v>
      </c>
      <c r="F102" s="2311"/>
      <c r="G102" s="2310">
        <f>SUM(G101:H101)</f>
        <v>5977</v>
      </c>
      <c r="H102" s="2311"/>
      <c r="I102" s="2310">
        <f>SUM(I101:J101)</f>
        <v>6438</v>
      </c>
      <c r="J102" s="2311"/>
      <c r="K102" s="2310">
        <f>SUM(K101:L101)</f>
        <v>8136</v>
      </c>
      <c r="L102" s="2311"/>
      <c r="M102" s="2310">
        <f>SUM(M101:N101)</f>
        <v>9472</v>
      </c>
      <c r="N102" s="2311"/>
      <c r="O102" s="2310">
        <f>SUM(O101:P101)</f>
        <v>10112</v>
      </c>
      <c r="P102" s="2311"/>
      <c r="Q102" s="2310">
        <f>SUM(Q101:R101)</f>
        <v>10118</v>
      </c>
      <c r="R102" s="2311"/>
      <c r="S102" s="2310">
        <f>SUM(S101:T101)</f>
        <v>9814</v>
      </c>
      <c r="T102" s="2311"/>
      <c r="U102" s="2310">
        <f>SUM(U101:V101)</f>
        <v>9454</v>
      </c>
      <c r="V102" s="2311"/>
      <c r="W102" s="2310">
        <f>SUM(W101:X101)</f>
        <v>9967</v>
      </c>
      <c r="X102" s="2311"/>
      <c r="Y102" s="2310">
        <f>SUM(Y101:Z101)</f>
        <v>10846</v>
      </c>
      <c r="Z102" s="2311"/>
      <c r="AA102" s="2310">
        <f>SUM(AA101:AB101)</f>
        <v>12227</v>
      </c>
      <c r="AB102" s="2311"/>
      <c r="AC102" s="2310">
        <f>SUM(AC101:AD101)</f>
        <v>13086</v>
      </c>
      <c r="AD102" s="2311"/>
      <c r="AE102" s="2310">
        <f>SUM(AE101:AF101)</f>
        <v>14292</v>
      </c>
      <c r="AF102" s="2311"/>
      <c r="AG102" s="2310">
        <f>SUM(AG101:AH101)</f>
        <v>14693</v>
      </c>
      <c r="AH102" s="2311"/>
      <c r="AI102" s="2310">
        <f>SUM(AI101:AJ101)</f>
        <v>15351</v>
      </c>
      <c r="AJ102" s="2311"/>
      <c r="AK102" s="2310">
        <f>SUM(AK101:AL101)</f>
        <v>16502</v>
      </c>
      <c r="AL102" s="2311"/>
      <c r="AM102" s="2310">
        <f>SUM(AM101:AN101)</f>
        <v>17155</v>
      </c>
      <c r="AN102" s="2311"/>
      <c r="AO102" s="2310">
        <f>SUM(AO101:AP101)</f>
        <v>18312</v>
      </c>
      <c r="AP102" s="2311"/>
      <c r="AQ102" s="2310">
        <f>SUM(AQ101:AR101)</f>
        <v>19316</v>
      </c>
      <c r="AR102" s="2311"/>
      <c r="AS102" s="2310">
        <f>SUM(AS101:AT101)</f>
        <v>19593</v>
      </c>
      <c r="AT102" s="2311"/>
      <c r="AU102" s="2310">
        <f>SUM(AU101:AV101)</f>
        <v>19792</v>
      </c>
      <c r="AV102" s="2311"/>
      <c r="AW102" s="1783">
        <f>SUM(AW101:AX101)</f>
        <v>21680</v>
      </c>
      <c r="AX102" s="1784"/>
      <c r="AY102" s="1783">
        <f>SUM(AY101:AZ101)</f>
        <v>22634</v>
      </c>
      <c r="AZ102" s="1784"/>
      <c r="BA102" s="2310">
        <f>SUM(BA101:BB101)</f>
        <v>22842</v>
      </c>
      <c r="BB102" s="2311"/>
      <c r="BC102" s="2310">
        <f>SUM(BC101:BD101)</f>
        <v>24082</v>
      </c>
      <c r="BD102" s="2311"/>
      <c r="BE102" s="1139">
        <f>SUM(BE101:BF101)</f>
        <v>23869</v>
      </c>
      <c r="BF102" s="1140"/>
      <c r="BG102" s="2310">
        <f>SUM(BG101:BH101)</f>
        <v>24650</v>
      </c>
      <c r="BH102" s="2311"/>
      <c r="BI102" s="2310">
        <f>SUM(BI101:BJ101)</f>
        <v>25899</v>
      </c>
      <c r="BJ102" s="2311"/>
    </row>
    <row r="103" spans="2:62" s="7" customFormat="1" ht="18.75" hidden="1" customHeight="1" x14ac:dyDescent="0.25">
      <c r="B103" s="547" t="s">
        <v>1065</v>
      </c>
      <c r="C103" s="2310">
        <f>E102-C102</f>
        <v>-46</v>
      </c>
      <c r="D103" s="2311"/>
      <c r="E103" s="2310">
        <f>G102-E102</f>
        <v>-91</v>
      </c>
      <c r="F103" s="2311"/>
      <c r="G103" s="2310">
        <f>I102-G102</f>
        <v>461</v>
      </c>
      <c r="H103" s="2311"/>
      <c r="I103" s="2310">
        <f>K102-I102</f>
        <v>1698</v>
      </c>
      <c r="J103" s="2311"/>
      <c r="K103" s="2310">
        <f>M102-K102</f>
        <v>1336</v>
      </c>
      <c r="L103" s="2311"/>
      <c r="M103" s="2310">
        <f>O102-M102</f>
        <v>640</v>
      </c>
      <c r="N103" s="2311"/>
      <c r="O103" s="2310">
        <f>Q102-O102</f>
        <v>6</v>
      </c>
      <c r="P103" s="2311"/>
      <c r="Q103" s="2310">
        <f>S102-Q102</f>
        <v>-304</v>
      </c>
      <c r="R103" s="2311"/>
      <c r="S103" s="2310">
        <f>U102-S102</f>
        <v>-360</v>
      </c>
      <c r="T103" s="2311"/>
      <c r="U103" s="2310">
        <f>W102-U102</f>
        <v>513</v>
      </c>
      <c r="V103" s="2311"/>
      <c r="W103" s="2310">
        <f>Y102-W102</f>
        <v>879</v>
      </c>
      <c r="X103" s="2311"/>
      <c r="Y103" s="2310">
        <f>AA102-Y102</f>
        <v>1381</v>
      </c>
      <c r="Z103" s="2311"/>
      <c r="AA103" s="2310">
        <f>AC102-AA102</f>
        <v>859</v>
      </c>
      <c r="AB103" s="2311"/>
      <c r="AC103" s="2310">
        <f>AE102-AC102</f>
        <v>1206</v>
      </c>
      <c r="AD103" s="2311"/>
      <c r="AE103" s="2310">
        <f>AG102-AE102</f>
        <v>401</v>
      </c>
      <c r="AF103" s="2311"/>
      <c r="AG103" s="2310">
        <f>AI102-AG102</f>
        <v>658</v>
      </c>
      <c r="AH103" s="2311"/>
      <c r="AI103" s="2310">
        <f>AK102-AI102</f>
        <v>1151</v>
      </c>
      <c r="AJ103" s="2311"/>
      <c r="AK103" s="2310">
        <f>AM102-AK102</f>
        <v>653</v>
      </c>
      <c r="AL103" s="2311"/>
      <c r="AM103" s="2310">
        <f>AO102-AM102</f>
        <v>1157</v>
      </c>
      <c r="AN103" s="2311"/>
      <c r="AO103" s="2310">
        <f>AQ102-AO102</f>
        <v>1004</v>
      </c>
      <c r="AP103" s="2311"/>
      <c r="AQ103" s="2310">
        <f>AS102-AQ102</f>
        <v>277</v>
      </c>
      <c r="AR103" s="2311"/>
      <c r="AS103" s="2310">
        <f>AU102-AS102</f>
        <v>199</v>
      </c>
      <c r="AT103" s="2311"/>
      <c r="AU103" s="2310">
        <f>BC102-AU102</f>
        <v>4290</v>
      </c>
      <c r="AV103" s="2311"/>
      <c r="AW103" s="1783">
        <f t="shared" ref="AW103" si="66">BA102-AW102</f>
        <v>1162</v>
      </c>
      <c r="AX103" s="1784"/>
      <c r="AY103" s="1783">
        <f t="shared" ref="AY103" si="67">BA102-AY102</f>
        <v>208</v>
      </c>
      <c r="AZ103" s="1784"/>
      <c r="BA103" s="2310">
        <f t="shared" ref="BA103" si="68">BC102-BA102</f>
        <v>1240</v>
      </c>
      <c r="BB103" s="2311"/>
      <c r="BC103" s="2310">
        <f t="shared" ref="BC103" si="69">BE102-BC102</f>
        <v>-213</v>
      </c>
      <c r="BD103" s="2311"/>
      <c r="BE103" s="1139">
        <f t="shared" ref="BE103" si="70">BG102-BE102</f>
        <v>781</v>
      </c>
      <c r="BF103" s="1140"/>
      <c r="BG103" s="2310">
        <f t="shared" ref="BG103" si="71">BI102-BG102</f>
        <v>1249</v>
      </c>
      <c r="BH103" s="2311"/>
      <c r="BI103" s="2310">
        <f t="shared" ref="BI103" si="72">BK102-BI102</f>
        <v>-25899</v>
      </c>
      <c r="BJ103" s="2311"/>
    </row>
    <row r="104" spans="2:62" s="7" customFormat="1" ht="18.75" hidden="1" customHeight="1" x14ac:dyDescent="0.25">
      <c r="B104" s="547" t="s">
        <v>1066</v>
      </c>
      <c r="C104" s="2308">
        <f>IFERROR(C103/E102,0)</f>
        <v>-7.5807514831905077E-3</v>
      </c>
      <c r="D104" s="2309"/>
      <c r="E104" s="2308">
        <f t="shared" ref="E104" si="73">IFERROR(E103/G102,0)</f>
        <v>-1.5225029278902459E-2</v>
      </c>
      <c r="F104" s="2309"/>
      <c r="G104" s="2308">
        <f t="shared" ref="G104" si="74">IFERROR(G103/I102,0)</f>
        <v>7.1606088847468163E-2</v>
      </c>
      <c r="H104" s="2309"/>
      <c r="I104" s="2308">
        <f t="shared" ref="I104" si="75">IFERROR(I103/K102,0)</f>
        <v>0.20870206489675516</v>
      </c>
      <c r="J104" s="2309"/>
      <c r="K104" s="2308">
        <f t="shared" ref="K104" si="76">IFERROR(K103/M102,0)</f>
        <v>0.14104729729729729</v>
      </c>
      <c r="L104" s="2309"/>
      <c r="M104" s="2308">
        <f t="shared" ref="M104" si="77">IFERROR(M103/O102,0)</f>
        <v>6.3291139240506333E-2</v>
      </c>
      <c r="N104" s="2309"/>
      <c r="O104" s="2308">
        <f t="shared" ref="O104" si="78">IFERROR(O103/Q102,0)</f>
        <v>5.9300256967780192E-4</v>
      </c>
      <c r="P104" s="2309"/>
      <c r="Q104" s="2308">
        <f t="shared" ref="Q104" si="79">IFERROR(Q103/S102,0)</f>
        <v>-3.0976156511106582E-2</v>
      </c>
      <c r="R104" s="2309"/>
      <c r="S104" s="2308">
        <f t="shared" ref="S104" si="80">IFERROR(S103/U102,0)</f>
        <v>-3.8079119949227837E-2</v>
      </c>
      <c r="T104" s="2309"/>
      <c r="U104" s="2308">
        <f t="shared" ref="U104" si="81">IFERROR(U103/W102,0)</f>
        <v>5.1469850506672014E-2</v>
      </c>
      <c r="V104" s="2309"/>
      <c r="W104" s="2308">
        <f t="shared" ref="W104" si="82">IFERROR(W103/Y102,0)</f>
        <v>8.1043702747556706E-2</v>
      </c>
      <c r="X104" s="2309"/>
      <c r="Y104" s="2308">
        <f t="shared" ref="Y104" si="83">IFERROR(Y103/AA102,0)</f>
        <v>0.11294675717674001</v>
      </c>
      <c r="Z104" s="2309"/>
      <c r="AA104" s="2308">
        <f t="shared" ref="AA104" si="84">IFERROR(AA103/AC102,0)</f>
        <v>6.5642671557389579E-2</v>
      </c>
      <c r="AB104" s="2309"/>
      <c r="AC104" s="2308">
        <f t="shared" ref="AC104" si="85">IFERROR(AC103/AE102,0)</f>
        <v>8.4382871536523935E-2</v>
      </c>
      <c r="AD104" s="2309"/>
      <c r="AE104" s="2308">
        <f t="shared" ref="AE104" si="86">IFERROR(AE103/AG102,0)</f>
        <v>2.7291907711154972E-2</v>
      </c>
      <c r="AF104" s="2309"/>
      <c r="AG104" s="2308">
        <f t="shared" ref="AG104" si="87">IFERROR(AG103/AI102,0)</f>
        <v>4.2863657090743273E-2</v>
      </c>
      <c r="AH104" s="2309"/>
      <c r="AI104" s="2308">
        <f t="shared" ref="AI104" si="88">IFERROR(AI103/AK102,0)</f>
        <v>6.9749121318628052E-2</v>
      </c>
      <c r="AJ104" s="2309"/>
      <c r="AK104" s="2308">
        <f t="shared" ref="AK104" si="89">IFERROR(AK103/AM102,0)</f>
        <v>3.8064704167881082E-2</v>
      </c>
      <c r="AL104" s="2309"/>
      <c r="AM104" s="2308">
        <f t="shared" ref="AM104" si="90">IFERROR(AM103/AO102,0)</f>
        <v>6.3182612494539103E-2</v>
      </c>
      <c r="AN104" s="2309"/>
      <c r="AO104" s="2308">
        <f t="shared" ref="AO104" si="91">IFERROR(AO103/AQ102,0)</f>
        <v>5.1977635121143097E-2</v>
      </c>
      <c r="AP104" s="2309"/>
      <c r="AQ104" s="2308">
        <f t="shared" ref="AQ104" si="92">IFERROR(AQ103/AS102,0)</f>
        <v>1.4137702240596132E-2</v>
      </c>
      <c r="AR104" s="2309"/>
      <c r="AS104" s="2308">
        <f t="shared" ref="AS104" si="93">IFERROR(AS103/AU102,0)</f>
        <v>1.0054567502021019E-2</v>
      </c>
      <c r="AT104" s="2309"/>
      <c r="AU104" s="2308">
        <f t="shared" ref="AU104" si="94">IFERROR(AU103/BC102,0)</f>
        <v>0.17814135038618056</v>
      </c>
      <c r="AV104" s="2309"/>
      <c r="AW104" s="1785">
        <f t="shared" ref="AW104" si="95">IFERROR(AW103/BA102,0)</f>
        <v>5.0871202171438576E-2</v>
      </c>
      <c r="AX104" s="1786"/>
      <c r="AY104" s="1785">
        <f t="shared" ref="AY104" si="96">IFERROR(AY103/BA102,0)</f>
        <v>9.1060327466946853E-3</v>
      </c>
      <c r="AZ104" s="1786"/>
      <c r="BA104" s="2308">
        <f t="shared" ref="BA104" si="97">IFERROR(BA103/BC102,0)</f>
        <v>5.1490739971763143E-2</v>
      </c>
      <c r="BB104" s="2309"/>
      <c r="BC104" s="2308">
        <f t="shared" ref="BC104" si="98">IFERROR(BC103/BE102,0)</f>
        <v>-8.9237085759772093E-3</v>
      </c>
      <c r="BD104" s="2309"/>
      <c r="BE104" s="1141">
        <f t="shared" ref="BE104" si="99">IFERROR(BE103/BG102,0)</f>
        <v>3.1683569979716025E-2</v>
      </c>
      <c r="BF104" s="1142"/>
      <c r="BG104" s="2308">
        <f t="shared" ref="BG104" si="100">IFERROR(BG103/BI102,0)</f>
        <v>4.8225800223946867E-2</v>
      </c>
      <c r="BH104" s="2309"/>
      <c r="BI104" s="2308">
        <f t="shared" ref="BI104" si="101">IFERROR(BI103/BK102,0)</f>
        <v>0</v>
      </c>
      <c r="BJ104" s="2309"/>
    </row>
    <row r="105" spans="2:62" s="7" customFormat="1" ht="18.75" customHeight="1" x14ac:dyDescent="0.25">
      <c r="B105" s="362" t="s">
        <v>1063</v>
      </c>
      <c r="C105" s="281">
        <f>C96</f>
        <v>12</v>
      </c>
      <c r="D105" s="281">
        <f t="shared" ref="D105:BJ105" si="102">D96</f>
        <v>4</v>
      </c>
      <c r="E105" s="281">
        <f t="shared" si="102"/>
        <v>24</v>
      </c>
      <c r="F105" s="281">
        <f t="shared" si="102"/>
        <v>22</v>
      </c>
      <c r="G105" s="281">
        <f t="shared" si="102"/>
        <v>38</v>
      </c>
      <c r="H105" s="281">
        <f t="shared" si="102"/>
        <v>23</v>
      </c>
      <c r="I105" s="281">
        <f t="shared" si="102"/>
        <v>207</v>
      </c>
      <c r="J105" s="281">
        <f t="shared" si="102"/>
        <v>175</v>
      </c>
      <c r="K105" s="281">
        <f t="shared" si="102"/>
        <v>494</v>
      </c>
      <c r="L105" s="281">
        <f t="shared" si="102"/>
        <v>532</v>
      </c>
      <c r="M105" s="281">
        <f t="shared" si="102"/>
        <v>560</v>
      </c>
      <c r="N105" s="281">
        <f t="shared" si="102"/>
        <v>496</v>
      </c>
      <c r="O105" s="281">
        <f t="shared" si="102"/>
        <v>533</v>
      </c>
      <c r="P105" s="281">
        <f t="shared" si="102"/>
        <v>387</v>
      </c>
      <c r="Q105" s="281">
        <f t="shared" si="102"/>
        <v>340</v>
      </c>
      <c r="R105" s="281">
        <f t="shared" si="102"/>
        <v>311</v>
      </c>
      <c r="S105" s="281">
        <f t="shared" si="102"/>
        <v>266</v>
      </c>
      <c r="T105" s="281">
        <f t="shared" si="102"/>
        <v>174</v>
      </c>
      <c r="U105" s="281">
        <f t="shared" si="102"/>
        <v>129</v>
      </c>
      <c r="V105" s="281">
        <f t="shared" si="102"/>
        <v>110</v>
      </c>
      <c r="W105" s="281">
        <f t="shared" si="102"/>
        <v>82</v>
      </c>
      <c r="X105" s="281">
        <f t="shared" si="102"/>
        <v>100</v>
      </c>
      <c r="Y105" s="281">
        <f t="shared" si="102"/>
        <v>126</v>
      </c>
      <c r="Z105" s="281">
        <f t="shared" si="102"/>
        <v>123</v>
      </c>
      <c r="AA105" s="281">
        <f t="shared" si="102"/>
        <v>142</v>
      </c>
      <c r="AB105" s="281">
        <f t="shared" si="102"/>
        <v>217</v>
      </c>
      <c r="AC105" s="281">
        <f t="shared" si="102"/>
        <v>237</v>
      </c>
      <c r="AD105" s="281">
        <f t="shared" si="102"/>
        <v>325</v>
      </c>
      <c r="AE105" s="281">
        <f t="shared" si="102"/>
        <v>337</v>
      </c>
      <c r="AF105" s="281">
        <f t="shared" si="102"/>
        <v>462</v>
      </c>
      <c r="AG105" s="281">
        <f t="shared" si="102"/>
        <v>340</v>
      </c>
      <c r="AH105" s="281">
        <f t="shared" si="102"/>
        <v>329</v>
      </c>
      <c r="AI105" s="281">
        <f t="shared" si="102"/>
        <v>351</v>
      </c>
      <c r="AJ105" s="281">
        <f t="shared" si="102"/>
        <v>539</v>
      </c>
      <c r="AK105" s="281">
        <f t="shared" si="102"/>
        <v>590</v>
      </c>
      <c r="AL105" s="281">
        <f t="shared" si="102"/>
        <v>615</v>
      </c>
      <c r="AM105" s="281">
        <f t="shared" si="102"/>
        <v>665</v>
      </c>
      <c r="AN105" s="281">
        <f t="shared" si="102"/>
        <v>634</v>
      </c>
      <c r="AO105" s="281">
        <f t="shared" si="102"/>
        <v>511</v>
      </c>
      <c r="AP105" s="281">
        <f t="shared" si="102"/>
        <v>391</v>
      </c>
      <c r="AQ105" s="281">
        <f t="shared" si="102"/>
        <v>415</v>
      </c>
      <c r="AR105" s="281">
        <f t="shared" si="102"/>
        <v>369</v>
      </c>
      <c r="AS105" s="281">
        <f t="shared" si="102"/>
        <v>409</v>
      </c>
      <c r="AT105" s="281">
        <f t="shared" si="102"/>
        <v>433</v>
      </c>
      <c r="AU105" s="281">
        <f t="shared" si="102"/>
        <v>548</v>
      </c>
      <c r="AV105" s="281">
        <f t="shared" si="102"/>
        <v>433</v>
      </c>
      <c r="AW105" s="1349">
        <f t="shared" ref="AW105:BD105" si="103">AW96</f>
        <v>638</v>
      </c>
      <c r="AX105" s="1349">
        <f t="shared" si="103"/>
        <v>704</v>
      </c>
      <c r="AY105" s="1349">
        <f t="shared" si="103"/>
        <v>821</v>
      </c>
      <c r="AZ105" s="1349">
        <f t="shared" si="103"/>
        <v>784</v>
      </c>
      <c r="BA105" s="1349">
        <f t="shared" si="103"/>
        <v>855</v>
      </c>
      <c r="BB105" s="1349">
        <f t="shared" si="103"/>
        <v>793</v>
      </c>
      <c r="BC105" s="1349">
        <f t="shared" si="103"/>
        <v>1095</v>
      </c>
      <c r="BD105" s="1349">
        <f t="shared" si="103"/>
        <v>1037</v>
      </c>
      <c r="BE105" s="281">
        <f t="shared" si="102"/>
        <v>1039</v>
      </c>
      <c r="BF105" s="281">
        <f t="shared" si="102"/>
        <v>975</v>
      </c>
      <c r="BG105" s="281">
        <f t="shared" ref="BG105:BH105" si="104">BG96</f>
        <v>990</v>
      </c>
      <c r="BH105" s="281">
        <f t="shared" si="104"/>
        <v>1030</v>
      </c>
      <c r="BI105" s="281">
        <f t="shared" si="102"/>
        <v>1183</v>
      </c>
      <c r="BJ105" s="281">
        <f t="shared" si="102"/>
        <v>1084</v>
      </c>
    </row>
    <row r="106" spans="2:62" s="7" customFormat="1" ht="18.75" customHeight="1" x14ac:dyDescent="0.25">
      <c r="B106" s="362" t="s">
        <v>1060</v>
      </c>
      <c r="C106" s="281">
        <f>'Historico MatriculaT PostConve'!C40</f>
        <v>38</v>
      </c>
      <c r="D106" s="281">
        <f>'Historico MatriculaT PostConve'!D40</f>
        <v>38</v>
      </c>
      <c r="E106" s="281">
        <f>'Historico MatriculaT PostConve'!E40</f>
        <v>38</v>
      </c>
      <c r="F106" s="281">
        <f>'Historico MatriculaT PostConve'!F40</f>
        <v>38</v>
      </c>
      <c r="G106" s="281">
        <f>'Historico MatriculaT PostConve'!G40</f>
        <v>55</v>
      </c>
      <c r="H106" s="281">
        <f>'Historico MatriculaT PostConve'!H40</f>
        <v>57</v>
      </c>
      <c r="I106" s="281">
        <f>'Historico MatriculaT PostConve'!I40</f>
        <v>242</v>
      </c>
      <c r="J106" s="281">
        <f>'Historico MatriculaT PostConve'!J40</f>
        <v>185</v>
      </c>
      <c r="K106" s="281">
        <f>'Historico MatriculaT PostConve'!K40</f>
        <v>375</v>
      </c>
      <c r="L106" s="281">
        <f>'Historico MatriculaT PostConve'!L40</f>
        <v>358</v>
      </c>
      <c r="M106" s="281">
        <f>'Historico MatriculaT PostConve'!M40</f>
        <v>77</v>
      </c>
      <c r="N106" s="281">
        <f>'Historico MatriculaT PostConve'!N40</f>
        <v>77</v>
      </c>
      <c r="O106" s="281">
        <f>'Historico MatriculaT PostConve'!O40</f>
        <v>242</v>
      </c>
      <c r="P106" s="281">
        <f>'Historico MatriculaT PostConve'!P40</f>
        <v>230</v>
      </c>
      <c r="Q106" s="281">
        <f>'Historico MatriculaT PostConve'!Q40</f>
        <v>165</v>
      </c>
      <c r="R106" s="281">
        <f>'Historico MatriculaT PostConve'!R40</f>
        <v>134</v>
      </c>
      <c r="S106" s="281">
        <f>'Historico MatriculaT PostConve'!S40</f>
        <v>0</v>
      </c>
      <c r="T106" s="281">
        <f>'Historico MatriculaT PostConve'!T40</f>
        <v>12</v>
      </c>
      <c r="U106" s="281">
        <f>'Historico MatriculaT PostConve'!U40</f>
        <v>11</v>
      </c>
      <c r="V106" s="281">
        <f>'Historico MatriculaT PostConve'!V40</f>
        <v>62</v>
      </c>
      <c r="W106" s="281">
        <f>'Historico MatriculaT PostConve'!W40</f>
        <v>21</v>
      </c>
      <c r="X106" s="281">
        <f>'Historico MatriculaT PostConve'!X40</f>
        <v>54</v>
      </c>
      <c r="Y106" s="281">
        <f>'Historico MatriculaT PostConve'!Y40</f>
        <v>49</v>
      </c>
      <c r="Z106" s="281">
        <f>'Historico MatriculaT PostConve'!Z40</f>
        <v>15</v>
      </c>
      <c r="AA106" s="281">
        <f>'Historico MatriculaT PostConve'!AA40</f>
        <v>49</v>
      </c>
      <c r="AB106" s="281">
        <f>'Historico MatriculaT PostConve'!AB40</f>
        <v>56</v>
      </c>
      <c r="AC106" s="281">
        <f>'Historico MatriculaT PostConve'!AC40</f>
        <v>47</v>
      </c>
      <c r="AD106" s="281">
        <f>'Historico MatriculaT PostConve'!AD40</f>
        <v>75</v>
      </c>
      <c r="AE106" s="281">
        <f>'Historico MatriculaT PostConve'!AE40</f>
        <v>23</v>
      </c>
      <c r="AF106" s="281">
        <f>'Historico MatriculaT PostConve'!AF40</f>
        <v>142</v>
      </c>
      <c r="AG106" s="281">
        <f>'Historico MatriculaT PostConve'!AG40</f>
        <v>170</v>
      </c>
      <c r="AH106" s="281">
        <f>'Historico MatriculaT PostConve'!AH40</f>
        <v>187</v>
      </c>
      <c r="AI106" s="281">
        <f>'Historico MatriculaT PostConve'!AI40</f>
        <v>267</v>
      </c>
      <c r="AJ106" s="281">
        <f>'Historico MatriculaT PostConve'!AJ40</f>
        <v>259</v>
      </c>
      <c r="AK106" s="281">
        <f>'Historico MatriculaT PostConve'!AK40</f>
        <v>189</v>
      </c>
      <c r="AL106" s="281">
        <f>'Historico MatriculaT PostConve'!AL40</f>
        <v>143</v>
      </c>
      <c r="AM106" s="281">
        <f>'Historico MatriculaT PostConve'!AM40</f>
        <v>0</v>
      </c>
      <c r="AN106" s="281">
        <f>'Historico MatriculaT PostConve'!AN40</f>
        <v>0</v>
      </c>
      <c r="AO106" s="281">
        <f>'Historico MatriculaT PostConve'!AO40</f>
        <v>0</v>
      </c>
      <c r="AP106" s="281">
        <f>'Historico MatriculaT PostConve'!AP40</f>
        <v>0</v>
      </c>
      <c r="AQ106" s="281">
        <f>'Historico MatriculaT PostConve'!BA40</f>
        <v>0</v>
      </c>
      <c r="AR106" s="281">
        <f>'Historico MatriculaT PostConve'!BB40</f>
        <v>0</v>
      </c>
      <c r="AS106" s="281">
        <f>'Historico MatriculaT PostConve'!BC40</f>
        <v>0</v>
      </c>
      <c r="AT106" s="281">
        <f>'Historico MatriculaT PostConve'!BD40</f>
        <v>0</v>
      </c>
      <c r="AU106" s="281">
        <f>'Historico MatriculaT PostConve'!BE40</f>
        <v>0</v>
      </c>
      <c r="AV106" s="281">
        <f>'Historico MatriculaT PostConve'!BF40</f>
        <v>0</v>
      </c>
      <c r="AW106" s="1349">
        <f>'Historico MatriculaT PostConve'!BA40</f>
        <v>0</v>
      </c>
      <c r="AX106" s="1349">
        <f>'Historico MatriculaT PostConve'!BB40</f>
        <v>0</v>
      </c>
      <c r="AY106" s="1349">
        <f>'Historico MatriculaT PostConve'!BC40</f>
        <v>0</v>
      </c>
      <c r="AZ106" s="1349">
        <f>'Historico MatriculaT PostConve'!BD40</f>
        <v>0</v>
      </c>
      <c r="BA106" s="1349">
        <f>'Historico MatriculaT PostConve'!BE40</f>
        <v>0</v>
      </c>
      <c r="BB106" s="1349">
        <f>'Historico MatriculaT PostConve'!BF40</f>
        <v>0</v>
      </c>
      <c r="BC106" s="1349">
        <f>'Historico MatriculaT PostConve'!BG40</f>
        <v>0</v>
      </c>
      <c r="BD106" s="1349">
        <f>'Historico MatriculaT PostConve'!BH40</f>
        <v>0</v>
      </c>
      <c r="BE106" s="281">
        <f>'Historico MatriculaT PostConve'!BG40</f>
        <v>0</v>
      </c>
      <c r="BF106" s="281">
        <f>'Historico MatriculaT PostConve'!BH40</f>
        <v>0</v>
      </c>
      <c r="BG106" s="281">
        <f>'Historico MatriculaT PostConve'!BI40</f>
        <v>0</v>
      </c>
      <c r="BH106" s="281">
        <f>'Historico MatriculaT PostConve'!BJ40</f>
        <v>0</v>
      </c>
      <c r="BI106" s="281">
        <f>'Historico MatriculaT PostConve'!BK40</f>
        <v>0</v>
      </c>
      <c r="BJ106" s="281">
        <f>'Historico MatriculaT PostConve'!BL40</f>
        <v>0</v>
      </c>
    </row>
    <row r="107" spans="2:62" s="7" customFormat="1" ht="18.75" customHeight="1" x14ac:dyDescent="0.25">
      <c r="B107" s="164" t="s">
        <v>1061</v>
      </c>
      <c r="C107" s="172">
        <f>SUM(C105:C106)</f>
        <v>50</v>
      </c>
      <c r="D107" s="172">
        <f t="shared" ref="D107:BJ107" si="105">SUM(D105:D106)</f>
        <v>42</v>
      </c>
      <c r="E107" s="172">
        <f t="shared" si="105"/>
        <v>62</v>
      </c>
      <c r="F107" s="172">
        <f t="shared" si="105"/>
        <v>60</v>
      </c>
      <c r="G107" s="172">
        <f t="shared" si="105"/>
        <v>93</v>
      </c>
      <c r="H107" s="172">
        <f t="shared" si="105"/>
        <v>80</v>
      </c>
      <c r="I107" s="172">
        <f t="shared" si="105"/>
        <v>449</v>
      </c>
      <c r="J107" s="172">
        <f t="shared" si="105"/>
        <v>360</v>
      </c>
      <c r="K107" s="172">
        <f t="shared" si="105"/>
        <v>869</v>
      </c>
      <c r="L107" s="172">
        <f t="shared" si="105"/>
        <v>890</v>
      </c>
      <c r="M107" s="172">
        <f t="shared" si="105"/>
        <v>637</v>
      </c>
      <c r="N107" s="172">
        <f t="shared" si="105"/>
        <v>573</v>
      </c>
      <c r="O107" s="172">
        <f t="shared" si="105"/>
        <v>775</v>
      </c>
      <c r="P107" s="172">
        <f t="shared" si="105"/>
        <v>617</v>
      </c>
      <c r="Q107" s="172">
        <f t="shared" si="105"/>
        <v>505</v>
      </c>
      <c r="R107" s="172">
        <f t="shared" si="105"/>
        <v>445</v>
      </c>
      <c r="S107" s="172">
        <f t="shared" si="105"/>
        <v>266</v>
      </c>
      <c r="T107" s="172">
        <f t="shared" si="105"/>
        <v>186</v>
      </c>
      <c r="U107" s="172">
        <f t="shared" si="105"/>
        <v>140</v>
      </c>
      <c r="V107" s="172">
        <f t="shared" si="105"/>
        <v>172</v>
      </c>
      <c r="W107" s="172">
        <f t="shared" si="105"/>
        <v>103</v>
      </c>
      <c r="X107" s="172">
        <f t="shared" si="105"/>
        <v>154</v>
      </c>
      <c r="Y107" s="172">
        <f t="shared" si="105"/>
        <v>175</v>
      </c>
      <c r="Z107" s="172">
        <f t="shared" si="105"/>
        <v>138</v>
      </c>
      <c r="AA107" s="172">
        <f t="shared" si="105"/>
        <v>191</v>
      </c>
      <c r="AB107" s="172">
        <f t="shared" si="105"/>
        <v>273</v>
      </c>
      <c r="AC107" s="172">
        <f t="shared" si="105"/>
        <v>284</v>
      </c>
      <c r="AD107" s="172">
        <f t="shared" si="105"/>
        <v>400</v>
      </c>
      <c r="AE107" s="172">
        <f t="shared" si="105"/>
        <v>360</v>
      </c>
      <c r="AF107" s="172">
        <f t="shared" si="105"/>
        <v>604</v>
      </c>
      <c r="AG107" s="172">
        <f t="shared" si="105"/>
        <v>510</v>
      </c>
      <c r="AH107" s="172">
        <f t="shared" si="105"/>
        <v>516</v>
      </c>
      <c r="AI107" s="172">
        <f t="shared" si="105"/>
        <v>618</v>
      </c>
      <c r="AJ107" s="172">
        <f t="shared" si="105"/>
        <v>798</v>
      </c>
      <c r="AK107" s="172">
        <f t="shared" si="105"/>
        <v>779</v>
      </c>
      <c r="AL107" s="172">
        <f t="shared" si="105"/>
        <v>758</v>
      </c>
      <c r="AM107" s="172">
        <f t="shared" si="105"/>
        <v>665</v>
      </c>
      <c r="AN107" s="172">
        <f t="shared" si="105"/>
        <v>634</v>
      </c>
      <c r="AO107" s="172">
        <f t="shared" si="105"/>
        <v>511</v>
      </c>
      <c r="AP107" s="172">
        <f t="shared" si="105"/>
        <v>391</v>
      </c>
      <c r="AQ107" s="172">
        <f t="shared" si="105"/>
        <v>415</v>
      </c>
      <c r="AR107" s="172">
        <f t="shared" si="105"/>
        <v>369</v>
      </c>
      <c r="AS107" s="172">
        <f t="shared" si="105"/>
        <v>409</v>
      </c>
      <c r="AT107" s="172">
        <f t="shared" si="105"/>
        <v>433</v>
      </c>
      <c r="AU107" s="172">
        <f t="shared" si="105"/>
        <v>548</v>
      </c>
      <c r="AV107" s="172">
        <f t="shared" si="105"/>
        <v>433</v>
      </c>
      <c r="AW107" s="172">
        <f t="shared" ref="AW107:BD107" si="106">SUM(AW105:AW106)</f>
        <v>638</v>
      </c>
      <c r="AX107" s="172">
        <f t="shared" si="106"/>
        <v>704</v>
      </c>
      <c r="AY107" s="172">
        <f t="shared" si="106"/>
        <v>821</v>
      </c>
      <c r="AZ107" s="172">
        <f t="shared" si="106"/>
        <v>784</v>
      </c>
      <c r="BA107" s="172">
        <f t="shared" si="106"/>
        <v>855</v>
      </c>
      <c r="BB107" s="172">
        <f t="shared" si="106"/>
        <v>793</v>
      </c>
      <c r="BC107" s="172">
        <f t="shared" si="106"/>
        <v>1095</v>
      </c>
      <c r="BD107" s="172">
        <f t="shared" si="106"/>
        <v>1037</v>
      </c>
      <c r="BE107" s="172">
        <f t="shared" si="105"/>
        <v>1039</v>
      </c>
      <c r="BF107" s="172">
        <f t="shared" si="105"/>
        <v>975</v>
      </c>
      <c r="BG107" s="172">
        <f t="shared" ref="BG107:BH107" si="107">SUM(BG105:BG106)</f>
        <v>990</v>
      </c>
      <c r="BH107" s="172">
        <f t="shared" si="107"/>
        <v>1030</v>
      </c>
      <c r="BI107" s="172">
        <f t="shared" si="105"/>
        <v>1183</v>
      </c>
      <c r="BJ107" s="172">
        <f t="shared" si="105"/>
        <v>1084</v>
      </c>
    </row>
    <row r="108" spans="2:62" s="7" customFormat="1" ht="18.75" hidden="1" customHeight="1" x14ac:dyDescent="0.25">
      <c r="B108" s="164" t="s">
        <v>1067</v>
      </c>
      <c r="C108" s="2272">
        <f>SUM(C107:D107)</f>
        <v>92</v>
      </c>
      <c r="D108" s="2273"/>
      <c r="E108" s="2272">
        <f>SUM(E107:F107)</f>
        <v>122</v>
      </c>
      <c r="F108" s="2273"/>
      <c r="G108" s="2272">
        <f>SUM(G107:H107)</f>
        <v>173</v>
      </c>
      <c r="H108" s="2273"/>
      <c r="I108" s="2272">
        <f>SUM(I107:J107)</f>
        <v>809</v>
      </c>
      <c r="J108" s="2273"/>
      <c r="K108" s="2272">
        <f>SUM(K107:L107)</f>
        <v>1759</v>
      </c>
      <c r="L108" s="2273"/>
      <c r="M108" s="2272">
        <f>SUM(M107:N107)</f>
        <v>1210</v>
      </c>
      <c r="N108" s="2273"/>
      <c r="O108" s="2272">
        <f>SUM(O107:P107)</f>
        <v>1392</v>
      </c>
      <c r="P108" s="2273"/>
      <c r="Q108" s="2272">
        <f>SUM(Q107:R107)</f>
        <v>950</v>
      </c>
      <c r="R108" s="2273"/>
      <c r="S108" s="2272">
        <f>SUM(S107:T107)</f>
        <v>452</v>
      </c>
      <c r="T108" s="2273"/>
      <c r="U108" s="2272">
        <f>SUM(U107:V107)</f>
        <v>312</v>
      </c>
      <c r="V108" s="2273"/>
      <c r="W108" s="2272">
        <f>SUM(W107:X107)</f>
        <v>257</v>
      </c>
      <c r="X108" s="2273"/>
      <c r="Y108" s="2272">
        <f>SUM(Y107:Z107)</f>
        <v>313</v>
      </c>
      <c r="Z108" s="2273"/>
      <c r="AA108" s="2272">
        <f>SUM(AA107:AB107)</f>
        <v>464</v>
      </c>
      <c r="AB108" s="2273"/>
      <c r="AC108" s="2272">
        <f>SUM(AC107:AD107)</f>
        <v>684</v>
      </c>
      <c r="AD108" s="2273"/>
      <c r="AE108" s="2272">
        <f>SUM(AE107:AF107)</f>
        <v>964</v>
      </c>
      <c r="AF108" s="2273"/>
      <c r="AG108" s="2272">
        <f>SUM(AG107:AH107)</f>
        <v>1026</v>
      </c>
      <c r="AH108" s="2273"/>
      <c r="AI108" s="2272">
        <f>SUM(AI107:AJ107)</f>
        <v>1416</v>
      </c>
      <c r="AJ108" s="2273"/>
      <c r="AK108" s="2272">
        <f>SUM(AK107:AL107)</f>
        <v>1537</v>
      </c>
      <c r="AL108" s="2273"/>
      <c r="AM108" s="2272">
        <f>SUM(AM107:AN107)</f>
        <v>1299</v>
      </c>
      <c r="AN108" s="2273"/>
      <c r="AO108" s="2272">
        <f>SUM(AO107:AP107)</f>
        <v>902</v>
      </c>
      <c r="AP108" s="2273"/>
      <c r="AQ108" s="2272">
        <f>SUM(AQ107:AR107)</f>
        <v>784</v>
      </c>
      <c r="AR108" s="2273"/>
      <c r="AS108" s="2272">
        <f>SUM(AS107:AT107)</f>
        <v>842</v>
      </c>
      <c r="AT108" s="2273"/>
      <c r="AU108" s="2272">
        <f>SUM(AU107:AV107)</f>
        <v>981</v>
      </c>
      <c r="AV108" s="2273"/>
      <c r="AW108" s="1774">
        <f>SUM(AW107:AX107)</f>
        <v>1342</v>
      </c>
      <c r="AX108" s="1775"/>
      <c r="AY108" s="1774">
        <f>SUM(AY107:AZ107)</f>
        <v>1605</v>
      </c>
      <c r="AZ108" s="1775"/>
      <c r="BA108" s="2272">
        <f>SUM(BA107:BB107)</f>
        <v>1648</v>
      </c>
      <c r="BB108" s="2273"/>
      <c r="BC108" s="2272">
        <f>SUM(BC107:BD107)</f>
        <v>2132</v>
      </c>
      <c r="BD108" s="2273"/>
      <c r="BE108" s="170">
        <f>SUM(BE107:BF107)</f>
        <v>2014</v>
      </c>
      <c r="BF108" s="171"/>
      <c r="BG108" s="2272">
        <f>SUM(BG107:BH107)</f>
        <v>2020</v>
      </c>
      <c r="BH108" s="2273"/>
      <c r="BI108" s="2272">
        <f>SUM(BI107:BJ107)</f>
        <v>2267</v>
      </c>
      <c r="BJ108" s="2273"/>
    </row>
    <row r="109" spans="2:62" s="7" customFormat="1" ht="18.75" hidden="1" customHeight="1" x14ac:dyDescent="0.25">
      <c r="B109" s="164" t="s">
        <v>1065</v>
      </c>
      <c r="C109" s="2272">
        <f>E108-C108</f>
        <v>30</v>
      </c>
      <c r="D109" s="2273"/>
      <c r="E109" s="2272">
        <f>G108-E108</f>
        <v>51</v>
      </c>
      <c r="F109" s="2273"/>
      <c r="G109" s="2272">
        <f>I108-G108</f>
        <v>636</v>
      </c>
      <c r="H109" s="2273"/>
      <c r="I109" s="2272">
        <f>K108-I108</f>
        <v>950</v>
      </c>
      <c r="J109" s="2273"/>
      <c r="K109" s="2272">
        <f>M108-K108</f>
        <v>-549</v>
      </c>
      <c r="L109" s="2273"/>
      <c r="M109" s="2272">
        <f>O108-M108</f>
        <v>182</v>
      </c>
      <c r="N109" s="2273"/>
      <c r="O109" s="2272">
        <f>Q108-O108</f>
        <v>-442</v>
      </c>
      <c r="P109" s="2273"/>
      <c r="Q109" s="2272">
        <f>S108-Q108</f>
        <v>-498</v>
      </c>
      <c r="R109" s="2273"/>
      <c r="S109" s="2272">
        <f>U108-S108</f>
        <v>-140</v>
      </c>
      <c r="T109" s="2273"/>
      <c r="U109" s="2272">
        <f>W108-U108</f>
        <v>-55</v>
      </c>
      <c r="V109" s="2273"/>
      <c r="W109" s="2272">
        <f>Y108-W108</f>
        <v>56</v>
      </c>
      <c r="X109" s="2273"/>
      <c r="Y109" s="2272">
        <f>AA108-Y108</f>
        <v>151</v>
      </c>
      <c r="Z109" s="2273"/>
      <c r="AA109" s="2272">
        <f>AC108-AA108</f>
        <v>220</v>
      </c>
      <c r="AB109" s="2273"/>
      <c r="AC109" s="2272">
        <f>AE108-AC108</f>
        <v>280</v>
      </c>
      <c r="AD109" s="2273"/>
      <c r="AE109" s="2272">
        <f>AG108-AE108</f>
        <v>62</v>
      </c>
      <c r="AF109" s="2273"/>
      <c r="AG109" s="2272">
        <f>AI108-AG108</f>
        <v>390</v>
      </c>
      <c r="AH109" s="2273"/>
      <c r="AI109" s="2272">
        <f>AK108-AI108</f>
        <v>121</v>
      </c>
      <c r="AJ109" s="2273"/>
      <c r="AK109" s="2272">
        <f>AM108-AK108</f>
        <v>-238</v>
      </c>
      <c r="AL109" s="2273"/>
      <c r="AM109" s="2272">
        <f>AO108-AM108</f>
        <v>-397</v>
      </c>
      <c r="AN109" s="2273"/>
      <c r="AO109" s="2272">
        <f>AQ108-AO108</f>
        <v>-118</v>
      </c>
      <c r="AP109" s="2273"/>
      <c r="AQ109" s="2272">
        <f>AS108-AQ108</f>
        <v>58</v>
      </c>
      <c r="AR109" s="2273"/>
      <c r="AS109" s="2272">
        <f>AU108-AS108</f>
        <v>139</v>
      </c>
      <c r="AT109" s="2273"/>
      <c r="AU109" s="2272">
        <f>BC108-AU108</f>
        <v>1151</v>
      </c>
      <c r="AV109" s="2273"/>
      <c r="AW109" s="1774">
        <f t="shared" ref="AW109" si="108">BA108-AW108</f>
        <v>306</v>
      </c>
      <c r="AX109" s="1775"/>
      <c r="AY109" s="1774">
        <f t="shared" ref="AY109" si="109">BA108-AY108</f>
        <v>43</v>
      </c>
      <c r="AZ109" s="1775"/>
      <c r="BA109" s="2272">
        <f t="shared" ref="BA109" si="110">BC108-BA108</f>
        <v>484</v>
      </c>
      <c r="BB109" s="2273"/>
      <c r="BC109" s="2272">
        <f t="shared" ref="BC109" si="111">BE108-BC108</f>
        <v>-118</v>
      </c>
      <c r="BD109" s="2273"/>
      <c r="BE109" s="170">
        <f t="shared" ref="BE109" si="112">BG108-BE108</f>
        <v>6</v>
      </c>
      <c r="BF109" s="171"/>
      <c r="BG109" s="2272">
        <f t="shared" ref="BG109" si="113">BI108-BG108</f>
        <v>247</v>
      </c>
      <c r="BH109" s="2273"/>
      <c r="BI109" s="2272">
        <f t="shared" ref="BI109" si="114">BK108-BI108</f>
        <v>-2267</v>
      </c>
      <c r="BJ109" s="2273"/>
    </row>
    <row r="110" spans="2:62" s="7" customFormat="1" ht="18.75" hidden="1" customHeight="1" x14ac:dyDescent="0.25">
      <c r="B110" s="164" t="s">
        <v>1066</v>
      </c>
      <c r="C110" s="2266">
        <f>IFERROR(C109/E108,0)</f>
        <v>0.24590163934426229</v>
      </c>
      <c r="D110" s="2267"/>
      <c r="E110" s="2266">
        <f t="shared" ref="E110" si="115">IFERROR(E109/G108,0)</f>
        <v>0.2947976878612717</v>
      </c>
      <c r="F110" s="2267"/>
      <c r="G110" s="2266">
        <f t="shared" ref="G110" si="116">IFERROR(G109/I108,0)</f>
        <v>0.78615574783683562</v>
      </c>
      <c r="H110" s="2267"/>
      <c r="I110" s="2266">
        <f t="shared" ref="I110" si="117">IFERROR(I109/K108,0)</f>
        <v>0.54007959067652078</v>
      </c>
      <c r="J110" s="2267"/>
      <c r="K110" s="2266">
        <f t="shared" ref="K110" si="118">IFERROR(K109/M108,0)</f>
        <v>-0.45371900826446282</v>
      </c>
      <c r="L110" s="2267"/>
      <c r="M110" s="2266">
        <f t="shared" ref="M110" si="119">IFERROR(M109/O108,0)</f>
        <v>0.1307471264367816</v>
      </c>
      <c r="N110" s="2267"/>
      <c r="O110" s="2266">
        <f t="shared" ref="O110" si="120">IFERROR(O109/Q108,0)</f>
        <v>-0.46526315789473682</v>
      </c>
      <c r="P110" s="2267"/>
      <c r="Q110" s="2266">
        <f t="shared" ref="Q110" si="121">IFERROR(Q109/S108,0)</f>
        <v>-1.1017699115044248</v>
      </c>
      <c r="R110" s="2267"/>
      <c r="S110" s="2266">
        <f t="shared" ref="S110" si="122">IFERROR(S109/U108,0)</f>
        <v>-0.44871794871794873</v>
      </c>
      <c r="T110" s="2267"/>
      <c r="U110" s="2266">
        <f t="shared" ref="U110" si="123">IFERROR(U109/W108,0)</f>
        <v>-0.2140077821011673</v>
      </c>
      <c r="V110" s="2267"/>
      <c r="W110" s="2266">
        <f t="shared" ref="W110" si="124">IFERROR(W109/Y108,0)</f>
        <v>0.17891373801916932</v>
      </c>
      <c r="X110" s="2267"/>
      <c r="Y110" s="2266">
        <f t="shared" ref="Y110" si="125">IFERROR(Y109/AA108,0)</f>
        <v>0.32543103448275862</v>
      </c>
      <c r="Z110" s="2267"/>
      <c r="AA110" s="2266">
        <f t="shared" ref="AA110" si="126">IFERROR(AA109/AC108,0)</f>
        <v>0.32163742690058478</v>
      </c>
      <c r="AB110" s="2267"/>
      <c r="AC110" s="2266">
        <f t="shared" ref="AC110" si="127">IFERROR(AC109/AE108,0)</f>
        <v>0.29045643153526973</v>
      </c>
      <c r="AD110" s="2267"/>
      <c r="AE110" s="2266">
        <f t="shared" ref="AE110" si="128">IFERROR(AE109/AG108,0)</f>
        <v>6.042884990253411E-2</v>
      </c>
      <c r="AF110" s="2267"/>
      <c r="AG110" s="2266">
        <f t="shared" ref="AG110" si="129">IFERROR(AG109/AI108,0)</f>
        <v>0.27542372881355931</v>
      </c>
      <c r="AH110" s="2267"/>
      <c r="AI110" s="2266">
        <f t="shared" ref="AI110" si="130">IFERROR(AI109/AK108,0)</f>
        <v>7.8724788549121669E-2</v>
      </c>
      <c r="AJ110" s="2267"/>
      <c r="AK110" s="2266">
        <f t="shared" ref="AK110" si="131">IFERROR(AK109/AM108,0)</f>
        <v>-0.18321785989222478</v>
      </c>
      <c r="AL110" s="2267"/>
      <c r="AM110" s="2266">
        <f t="shared" ref="AM110" si="132">IFERROR(AM109/AO108,0)</f>
        <v>-0.4401330376940133</v>
      </c>
      <c r="AN110" s="2267"/>
      <c r="AO110" s="2266">
        <f t="shared" ref="AO110" si="133">IFERROR(AO109/AQ108,0)</f>
        <v>-0.15051020408163265</v>
      </c>
      <c r="AP110" s="2267"/>
      <c r="AQ110" s="2266">
        <f t="shared" ref="AQ110" si="134">IFERROR(AQ109/AS108,0)</f>
        <v>6.8883610451306407E-2</v>
      </c>
      <c r="AR110" s="2267"/>
      <c r="AS110" s="2266">
        <f t="shared" ref="AS110" si="135">IFERROR(AS109/AU108,0)</f>
        <v>0.14169215086646278</v>
      </c>
      <c r="AT110" s="2267"/>
      <c r="AU110" s="2266">
        <f t="shared" ref="AU110" si="136">IFERROR(AU109/BC108,0)</f>
        <v>0.53986866791744836</v>
      </c>
      <c r="AV110" s="2267"/>
      <c r="AW110" s="1776">
        <f t="shared" ref="AW110" si="137">IFERROR(AW109/BA108,0)</f>
        <v>0.18567961165048544</v>
      </c>
      <c r="AX110" s="1777"/>
      <c r="AY110" s="1776">
        <f t="shared" ref="AY110" si="138">IFERROR(AY109/BA108,0)</f>
        <v>2.6092233009708737E-2</v>
      </c>
      <c r="AZ110" s="1777"/>
      <c r="BA110" s="2266">
        <f t="shared" ref="BA110" si="139">IFERROR(BA109/BC108,0)</f>
        <v>0.22701688555347091</v>
      </c>
      <c r="BB110" s="2267"/>
      <c r="BC110" s="2266">
        <f t="shared" ref="BC110" si="140">IFERROR(BC109/BE108,0)</f>
        <v>-5.8589870903674283E-2</v>
      </c>
      <c r="BD110" s="2267"/>
      <c r="BE110" s="1137">
        <f t="shared" ref="BE110" si="141">IFERROR(BE109/BG108,0)</f>
        <v>2.9702970297029703E-3</v>
      </c>
      <c r="BF110" s="1138"/>
      <c r="BG110" s="2266">
        <f t="shared" ref="BG110" si="142">IFERROR(BG109/BI108,0)</f>
        <v>0.10895456550507278</v>
      </c>
      <c r="BH110" s="2267"/>
      <c r="BI110" s="2266">
        <f t="shared" ref="BI110" si="143">IFERROR(BI109/BK108,0)</f>
        <v>0</v>
      </c>
      <c r="BJ110" s="2267"/>
    </row>
    <row r="111" spans="2:62" s="7" customFormat="1" ht="18.75" customHeight="1" x14ac:dyDescent="0.25">
      <c r="B111" s="164" t="s">
        <v>1062</v>
      </c>
      <c r="C111" s="172">
        <f>C107+C101</f>
        <v>3121</v>
      </c>
      <c r="D111" s="172">
        <f t="shared" ref="D111:BJ111" si="144">D107+D101</f>
        <v>3085</v>
      </c>
      <c r="E111" s="172">
        <f t="shared" si="144"/>
        <v>3106</v>
      </c>
      <c r="F111" s="172">
        <f t="shared" si="144"/>
        <v>3084</v>
      </c>
      <c r="G111" s="172">
        <f t="shared" si="144"/>
        <v>2922</v>
      </c>
      <c r="H111" s="172">
        <f t="shared" si="144"/>
        <v>3228</v>
      </c>
      <c r="I111" s="172">
        <f t="shared" si="144"/>
        <v>3744</v>
      </c>
      <c r="J111" s="172">
        <f t="shared" si="144"/>
        <v>3503</v>
      </c>
      <c r="K111" s="172">
        <f t="shared" si="144"/>
        <v>4824</v>
      </c>
      <c r="L111" s="172">
        <f t="shared" si="144"/>
        <v>5071</v>
      </c>
      <c r="M111" s="172">
        <f t="shared" si="144"/>
        <v>5497</v>
      </c>
      <c r="N111" s="172">
        <f t="shared" si="144"/>
        <v>5185</v>
      </c>
      <c r="O111" s="172">
        <f t="shared" si="144"/>
        <v>5926</v>
      </c>
      <c r="P111" s="172">
        <f t="shared" si="144"/>
        <v>5578</v>
      </c>
      <c r="Q111" s="172">
        <f t="shared" si="144"/>
        <v>5558</v>
      </c>
      <c r="R111" s="172">
        <f t="shared" si="144"/>
        <v>5510</v>
      </c>
      <c r="S111" s="172">
        <f t="shared" si="144"/>
        <v>5487</v>
      </c>
      <c r="T111" s="172">
        <f t="shared" si="144"/>
        <v>4779</v>
      </c>
      <c r="U111" s="172">
        <f t="shared" si="144"/>
        <v>5055</v>
      </c>
      <c r="V111" s="172">
        <f t="shared" si="144"/>
        <v>4711</v>
      </c>
      <c r="W111" s="172">
        <f t="shared" si="144"/>
        <v>5146</v>
      </c>
      <c r="X111" s="172">
        <f t="shared" si="144"/>
        <v>5078</v>
      </c>
      <c r="Y111" s="172">
        <f t="shared" si="144"/>
        <v>5321</v>
      </c>
      <c r="Z111" s="172">
        <f t="shared" si="144"/>
        <v>5838</v>
      </c>
      <c r="AA111" s="172">
        <f t="shared" si="144"/>
        <v>6226</v>
      </c>
      <c r="AB111" s="172">
        <f t="shared" si="144"/>
        <v>6465</v>
      </c>
      <c r="AC111" s="172">
        <f t="shared" si="144"/>
        <v>6669</v>
      </c>
      <c r="AD111" s="172">
        <f t="shared" si="144"/>
        <v>7101</v>
      </c>
      <c r="AE111" s="172">
        <f t="shared" si="144"/>
        <v>7438</v>
      </c>
      <c r="AF111" s="172">
        <f t="shared" si="144"/>
        <v>7818</v>
      </c>
      <c r="AG111" s="172">
        <f t="shared" si="144"/>
        <v>7934</v>
      </c>
      <c r="AH111" s="172">
        <f t="shared" si="144"/>
        <v>7785</v>
      </c>
      <c r="AI111" s="172">
        <f t="shared" si="144"/>
        <v>8113</v>
      </c>
      <c r="AJ111" s="172">
        <f t="shared" si="144"/>
        <v>8654</v>
      </c>
      <c r="AK111" s="172">
        <f t="shared" si="144"/>
        <v>9014</v>
      </c>
      <c r="AL111" s="172">
        <f t="shared" si="144"/>
        <v>9025</v>
      </c>
      <c r="AM111" s="172">
        <f t="shared" si="144"/>
        <v>9194</v>
      </c>
      <c r="AN111" s="172">
        <f t="shared" si="144"/>
        <v>9260</v>
      </c>
      <c r="AO111" s="172">
        <f t="shared" si="144"/>
        <v>9610</v>
      </c>
      <c r="AP111" s="172">
        <f t="shared" si="144"/>
        <v>9604</v>
      </c>
      <c r="AQ111" s="172">
        <f t="shared" si="144"/>
        <v>9955</v>
      </c>
      <c r="AR111" s="172">
        <f t="shared" si="144"/>
        <v>10145</v>
      </c>
      <c r="AS111" s="172">
        <f t="shared" si="144"/>
        <v>10267</v>
      </c>
      <c r="AT111" s="172">
        <f t="shared" si="144"/>
        <v>10168</v>
      </c>
      <c r="AU111" s="172">
        <f t="shared" si="144"/>
        <v>10378</v>
      </c>
      <c r="AV111" s="172">
        <f t="shared" si="144"/>
        <v>10395</v>
      </c>
      <c r="AW111" s="172">
        <f t="shared" ref="AW111:BD111" si="145">AW107+AW101</f>
        <v>11253</v>
      </c>
      <c r="AX111" s="172">
        <f t="shared" si="145"/>
        <v>11769</v>
      </c>
      <c r="AY111" s="172">
        <f t="shared" si="145"/>
        <v>12171</v>
      </c>
      <c r="AZ111" s="172">
        <f t="shared" si="145"/>
        <v>12068</v>
      </c>
      <c r="BA111" s="172">
        <f t="shared" si="145"/>
        <v>12312</v>
      </c>
      <c r="BB111" s="172">
        <f t="shared" si="145"/>
        <v>12178</v>
      </c>
      <c r="BC111" s="172">
        <f t="shared" si="145"/>
        <v>13052</v>
      </c>
      <c r="BD111" s="172">
        <f t="shared" si="145"/>
        <v>13162</v>
      </c>
      <c r="BE111" s="172">
        <f t="shared" si="144"/>
        <v>13058</v>
      </c>
      <c r="BF111" s="172">
        <f t="shared" si="144"/>
        <v>12825</v>
      </c>
      <c r="BG111" s="172">
        <f t="shared" ref="BG111:BH111" si="146">BG107+BG101</f>
        <v>13059</v>
      </c>
      <c r="BH111" s="172">
        <f t="shared" si="146"/>
        <v>13611</v>
      </c>
      <c r="BI111" s="172">
        <f t="shared" si="144"/>
        <v>14357</v>
      </c>
      <c r="BJ111" s="172">
        <f t="shared" si="144"/>
        <v>13809</v>
      </c>
    </row>
    <row r="112" spans="2:62" s="7" customFormat="1" ht="18.75" hidden="1" customHeight="1" x14ac:dyDescent="0.25">
      <c r="B112" s="547" t="s">
        <v>1068</v>
      </c>
      <c r="C112" s="2310">
        <f>SUM(C111:D111)</f>
        <v>6206</v>
      </c>
      <c r="D112" s="2311"/>
      <c r="E112" s="2310">
        <f>SUM(E111:F111)</f>
        <v>6190</v>
      </c>
      <c r="F112" s="2311"/>
      <c r="G112" s="2310">
        <f>SUM(G111:H111)</f>
        <v>6150</v>
      </c>
      <c r="H112" s="2311"/>
      <c r="I112" s="2310">
        <f>SUM(I111:J111)</f>
        <v>7247</v>
      </c>
      <c r="J112" s="2311"/>
      <c r="K112" s="2310">
        <f>SUM(K111:L111)</f>
        <v>9895</v>
      </c>
      <c r="L112" s="2311"/>
      <c r="M112" s="2310">
        <f>SUM(M111:N111)</f>
        <v>10682</v>
      </c>
      <c r="N112" s="2311"/>
      <c r="O112" s="2310">
        <f>SUM(O111:P111)</f>
        <v>11504</v>
      </c>
      <c r="P112" s="2311"/>
      <c r="Q112" s="2310">
        <f>SUM(Q111:R111)</f>
        <v>11068</v>
      </c>
      <c r="R112" s="2311"/>
      <c r="S112" s="2310">
        <f>SUM(S111:T111)</f>
        <v>10266</v>
      </c>
      <c r="T112" s="2311"/>
      <c r="U112" s="2310">
        <f>SUM(U111:V111)</f>
        <v>9766</v>
      </c>
      <c r="V112" s="2311"/>
      <c r="W112" s="2310">
        <f>SUM(W111:X111)</f>
        <v>10224</v>
      </c>
      <c r="X112" s="2311"/>
      <c r="Y112" s="2310">
        <f>SUM(Y111:Z111)</f>
        <v>11159</v>
      </c>
      <c r="Z112" s="2311"/>
      <c r="AA112" s="2310">
        <f>SUM(AA111:AB111)</f>
        <v>12691</v>
      </c>
      <c r="AB112" s="2311"/>
      <c r="AC112" s="2310">
        <f>SUM(AC111:AD111)</f>
        <v>13770</v>
      </c>
      <c r="AD112" s="2311"/>
      <c r="AE112" s="2310">
        <f>SUM(AE111:AF111)</f>
        <v>15256</v>
      </c>
      <c r="AF112" s="2311"/>
      <c r="AG112" s="2310">
        <f>SUM(AG111:AH111)</f>
        <v>15719</v>
      </c>
      <c r="AH112" s="2311"/>
      <c r="AI112" s="2310">
        <f>SUM(AI111:AJ111)</f>
        <v>16767</v>
      </c>
      <c r="AJ112" s="2311"/>
      <c r="AK112" s="2310">
        <f>SUM(AK111:AL111)</f>
        <v>18039</v>
      </c>
      <c r="AL112" s="2311"/>
      <c r="AM112" s="2310">
        <f>SUM(AM111:AN111)</f>
        <v>18454</v>
      </c>
      <c r="AN112" s="2311"/>
      <c r="AO112" s="2310">
        <f>SUM(AO111:AP111)</f>
        <v>19214</v>
      </c>
      <c r="AP112" s="2311"/>
      <c r="AQ112" s="2310">
        <f>SUM(AQ111:AR111)</f>
        <v>20100</v>
      </c>
      <c r="AR112" s="2311"/>
      <c r="AS112" s="2310">
        <f>SUM(AS111:AT111)</f>
        <v>20435</v>
      </c>
      <c r="AT112" s="2311"/>
      <c r="AU112" s="2310">
        <f>SUM(AU111:AV111)</f>
        <v>20773</v>
      </c>
      <c r="AV112" s="2311"/>
      <c r="AW112" s="548"/>
      <c r="AX112" s="548"/>
      <c r="AY112" s="548"/>
      <c r="AZ112" s="548"/>
      <c r="BA112" s="548"/>
      <c r="BB112" s="548"/>
      <c r="BC112" s="2310">
        <f t="shared" ref="BC112" si="147">SUM(BC111:BD111)</f>
        <v>26214</v>
      </c>
      <c r="BD112" s="2311"/>
      <c r="BE112" s="548"/>
      <c r="BF112" s="548"/>
      <c r="BG112" s="2310">
        <f t="shared" ref="BG112" si="148">SUM(BG111:BH111)</f>
        <v>26670</v>
      </c>
      <c r="BH112" s="2311"/>
      <c r="BI112" s="2310">
        <f>SUM(BI111:BJ111)</f>
        <v>28166</v>
      </c>
      <c r="BJ112" s="2311"/>
    </row>
    <row r="113" spans="2:62" s="7" customFormat="1" ht="18.75" hidden="1" customHeight="1" x14ac:dyDescent="0.25">
      <c r="B113" s="547" t="s">
        <v>1065</v>
      </c>
      <c r="C113" s="2310">
        <f>E112-C112</f>
        <v>-16</v>
      </c>
      <c r="D113" s="2311"/>
      <c r="E113" s="2310">
        <f>G112-E112</f>
        <v>-40</v>
      </c>
      <c r="F113" s="2311"/>
      <c r="G113" s="2310">
        <f>I112-G112</f>
        <v>1097</v>
      </c>
      <c r="H113" s="2311"/>
      <c r="I113" s="2310">
        <f>K112-I112</f>
        <v>2648</v>
      </c>
      <c r="J113" s="2311"/>
      <c r="K113" s="2310">
        <f>M112-K112</f>
        <v>787</v>
      </c>
      <c r="L113" s="2311"/>
      <c r="M113" s="2310">
        <f>O112-M112</f>
        <v>822</v>
      </c>
      <c r="N113" s="2311"/>
      <c r="O113" s="2310">
        <f>Q112-O112</f>
        <v>-436</v>
      </c>
      <c r="P113" s="2311"/>
      <c r="Q113" s="2310">
        <f>S112-Q112</f>
        <v>-802</v>
      </c>
      <c r="R113" s="2311"/>
      <c r="S113" s="2310">
        <f>U112-S112</f>
        <v>-500</v>
      </c>
      <c r="T113" s="2311"/>
      <c r="U113" s="2310">
        <f>W112-U112</f>
        <v>458</v>
      </c>
      <c r="V113" s="2311"/>
      <c r="W113" s="2310">
        <f>Y112-W112</f>
        <v>935</v>
      </c>
      <c r="X113" s="2311"/>
      <c r="Y113" s="2310">
        <f>AA112-Y112</f>
        <v>1532</v>
      </c>
      <c r="Z113" s="2311"/>
      <c r="AA113" s="2310">
        <f>AC112-AA112</f>
        <v>1079</v>
      </c>
      <c r="AB113" s="2311"/>
      <c r="AC113" s="2310">
        <f>AE112-AC112</f>
        <v>1486</v>
      </c>
      <c r="AD113" s="2311"/>
      <c r="AE113" s="2310">
        <f>AG112-AE112</f>
        <v>463</v>
      </c>
      <c r="AF113" s="2311"/>
      <c r="AG113" s="2310">
        <f>AI112-AG112</f>
        <v>1048</v>
      </c>
      <c r="AH113" s="2311"/>
      <c r="AI113" s="2310">
        <f>AK112-AI112</f>
        <v>1272</v>
      </c>
      <c r="AJ113" s="2311"/>
      <c r="AK113" s="2310">
        <f>AM112-AK112</f>
        <v>415</v>
      </c>
      <c r="AL113" s="2311"/>
      <c r="AM113" s="2310">
        <f>AO112-AM112</f>
        <v>760</v>
      </c>
      <c r="AN113" s="2311"/>
      <c r="AO113" s="2310">
        <f>AQ112-AO112</f>
        <v>886</v>
      </c>
      <c r="AP113" s="2311"/>
      <c r="AQ113" s="2310">
        <f>AS112-AQ112</f>
        <v>335</v>
      </c>
      <c r="AR113" s="2311"/>
      <c r="AS113" s="2310">
        <f>AU112-AS112</f>
        <v>338</v>
      </c>
      <c r="AT113" s="2311"/>
      <c r="AU113" s="2310">
        <f>BC112-AU112</f>
        <v>5441</v>
      </c>
      <c r="AV113" s="2311"/>
      <c r="AW113" s="548"/>
      <c r="AX113" s="548"/>
      <c r="AY113" s="548"/>
      <c r="AZ113" s="548"/>
      <c r="BA113" s="548"/>
      <c r="BB113" s="548"/>
      <c r="BC113" s="2310">
        <f t="shared" ref="BC113" si="149">BG112-BC112</f>
        <v>456</v>
      </c>
      <c r="BD113" s="2311"/>
      <c r="BE113" s="548"/>
      <c r="BF113" s="548"/>
      <c r="BG113" s="2310">
        <f t="shared" ref="BG113" si="150">BI112-BG112</f>
        <v>1496</v>
      </c>
      <c r="BH113" s="2311"/>
      <c r="BI113" s="2310">
        <f>BK112-BI112</f>
        <v>-28166</v>
      </c>
      <c r="BJ113" s="2311"/>
    </row>
    <row r="114" spans="2:62" s="7" customFormat="1" ht="18.75" hidden="1" customHeight="1" x14ac:dyDescent="0.25">
      <c r="B114" s="547" t="s">
        <v>1066</v>
      </c>
      <c r="C114" s="2308">
        <f>IFERROR(C113/E112,0)</f>
        <v>-2.5848142164781908E-3</v>
      </c>
      <c r="D114" s="2309"/>
      <c r="E114" s="2308">
        <f t="shared" ref="E114" si="151">IFERROR(E113/G112,0)</f>
        <v>-6.5040650406504065E-3</v>
      </c>
      <c r="F114" s="2309"/>
      <c r="G114" s="2308">
        <f t="shared" ref="G114" si="152">IFERROR(G113/I112,0)</f>
        <v>0.15137298192355458</v>
      </c>
      <c r="H114" s="2309"/>
      <c r="I114" s="2308">
        <f t="shared" ref="I114" si="153">IFERROR(I113/K112,0)</f>
        <v>0.26760990399191509</v>
      </c>
      <c r="J114" s="2309"/>
      <c r="K114" s="2308">
        <f t="shared" ref="K114" si="154">IFERROR(K113/M112,0)</f>
        <v>7.3675341696311555E-2</v>
      </c>
      <c r="L114" s="2309"/>
      <c r="M114" s="2308">
        <f t="shared" ref="M114" si="155">IFERROR(M113/O112,0)</f>
        <v>7.1453407510431152E-2</v>
      </c>
      <c r="N114" s="2309"/>
      <c r="O114" s="2308">
        <f t="shared" ref="O114" si="156">IFERROR(O113/Q112,0)</f>
        <v>-3.9392844235634258E-2</v>
      </c>
      <c r="P114" s="2309"/>
      <c r="Q114" s="2308">
        <f t="shared" ref="Q114" si="157">IFERROR(Q113/S112,0)</f>
        <v>-7.8121955971166959E-2</v>
      </c>
      <c r="R114" s="2309"/>
      <c r="S114" s="2308">
        <f t="shared" ref="S114" si="158">IFERROR(S113/U112,0)</f>
        <v>-5.1198033995494573E-2</v>
      </c>
      <c r="T114" s="2309"/>
      <c r="U114" s="2308">
        <f t="shared" ref="U114" si="159">IFERROR(U113/W112,0)</f>
        <v>4.4796557120500784E-2</v>
      </c>
      <c r="V114" s="2309"/>
      <c r="W114" s="2308">
        <f t="shared" ref="W114" si="160">IFERROR(W113/Y112,0)</f>
        <v>8.3788869970427463E-2</v>
      </c>
      <c r="X114" s="2309"/>
      <c r="Y114" s="2308">
        <f t="shared" ref="Y114" si="161">IFERROR(Y113/AA112,0)</f>
        <v>0.12071546765424317</v>
      </c>
      <c r="Z114" s="2309"/>
      <c r="AA114" s="2308">
        <f t="shared" ref="AA114" si="162">IFERROR(AA113/AC112,0)</f>
        <v>7.8358750907770516E-2</v>
      </c>
      <c r="AB114" s="2309"/>
      <c r="AC114" s="2308">
        <f t="shared" ref="AC114" si="163">IFERROR(AC113/AE112,0)</f>
        <v>9.7404299947561612E-2</v>
      </c>
      <c r="AD114" s="2309"/>
      <c r="AE114" s="2308">
        <f t="shared" ref="AE114" si="164">IFERROR(AE113/AG112,0)</f>
        <v>2.9454799923659267E-2</v>
      </c>
      <c r="AF114" s="2309"/>
      <c r="AG114" s="2308">
        <f t="shared" ref="AG114" si="165">IFERROR(AG113/AI112,0)</f>
        <v>6.2503727560088262E-2</v>
      </c>
      <c r="AH114" s="2309"/>
      <c r="AI114" s="2308">
        <f t="shared" ref="AI114" si="166">IFERROR(AI113/AK112,0)</f>
        <v>7.0513886579078658E-2</v>
      </c>
      <c r="AJ114" s="2309"/>
      <c r="AK114" s="2308">
        <f t="shared" ref="AK114" si="167">IFERROR(AK113/AM112,0)</f>
        <v>2.2488349409342148E-2</v>
      </c>
      <c r="AL114" s="2309"/>
      <c r="AM114" s="2308">
        <f t="shared" ref="AM114" si="168">IFERROR(AM113/AO112,0)</f>
        <v>3.955449151660248E-2</v>
      </c>
      <c r="AN114" s="2309"/>
      <c r="AO114" s="2308">
        <f t="shared" ref="AO114" si="169">IFERROR(AO113/AQ112,0)</f>
        <v>4.4079601990049753E-2</v>
      </c>
      <c r="AP114" s="2309"/>
      <c r="AQ114" s="2308">
        <f t="shared" ref="AQ114" si="170">IFERROR(AQ113/AS112,0)</f>
        <v>1.6393442622950821E-2</v>
      </c>
      <c r="AR114" s="2309"/>
      <c r="AS114" s="2308">
        <f t="shared" ref="AS114" si="171">IFERROR(AS113/AU112,0)</f>
        <v>1.6271121166899341E-2</v>
      </c>
      <c r="AT114" s="2309"/>
      <c r="AU114" s="2308">
        <f t="shared" ref="AU114" si="172">IFERROR(AU113/BC112,0)</f>
        <v>0.20756084534981309</v>
      </c>
      <c r="AV114" s="2309"/>
      <c r="AW114" s="549"/>
      <c r="AX114" s="549"/>
      <c r="AY114" s="549"/>
      <c r="AZ114" s="549"/>
      <c r="BA114" s="549"/>
      <c r="BB114" s="549"/>
      <c r="BC114" s="2308">
        <f t="shared" ref="BC114" si="173">IFERROR(BC113/BG112,0)</f>
        <v>1.7097862767154106E-2</v>
      </c>
      <c r="BD114" s="2309"/>
      <c r="BE114" s="549"/>
      <c r="BF114" s="549"/>
      <c r="BG114" s="2308">
        <f t="shared" ref="BG114" si="174">IFERROR(BG113/BI112,0)</f>
        <v>5.3113683164098556E-2</v>
      </c>
      <c r="BH114" s="2309"/>
      <c r="BI114" s="2308">
        <f t="shared" ref="BI114" si="175">IFERROR(BI113/BK112,0)</f>
        <v>0</v>
      </c>
      <c r="BJ114" s="2309"/>
    </row>
    <row r="115" spans="2:62" ht="15" customHeight="1" x14ac:dyDescent="0.25"/>
    <row r="116" spans="2:62" ht="15" hidden="1" customHeight="1" x14ac:dyDescent="0.25"/>
    <row r="117" spans="2:62" ht="15" hidden="1" customHeight="1" x14ac:dyDescent="0.25"/>
    <row r="118" spans="2:62" ht="15" hidden="1" customHeight="1" x14ac:dyDescent="0.25"/>
    <row r="119" spans="2:62" ht="15" hidden="1" customHeight="1" x14ac:dyDescent="0.25"/>
    <row r="120" spans="2:62" ht="15" hidden="1" customHeight="1" x14ac:dyDescent="0.25"/>
    <row r="121" spans="2:62" ht="15" hidden="1" customHeight="1" x14ac:dyDescent="0.25"/>
    <row r="122" spans="2:62" ht="15" hidden="1" customHeight="1" x14ac:dyDescent="0.25"/>
    <row r="123" spans="2:62" ht="15" hidden="1" customHeight="1" x14ac:dyDescent="0.25"/>
    <row r="124" spans="2:62" ht="15" hidden="1" customHeight="1" x14ac:dyDescent="0.25"/>
    <row r="125" spans="2:62" ht="15" hidden="1" customHeight="1" x14ac:dyDescent="0.25"/>
    <row r="126" spans="2:62" ht="15" hidden="1" customHeight="1" x14ac:dyDescent="0.25"/>
    <row r="127" spans="2:62" ht="15" hidden="1" customHeight="1" x14ac:dyDescent="0.25"/>
    <row r="128" spans="2:62"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sheetData>
  <mergeCells count="272">
    <mergeCell ref="B1:BJ3"/>
    <mergeCell ref="B4:BJ4"/>
    <mergeCell ref="B5:H5"/>
    <mergeCell ref="B6:B7"/>
    <mergeCell ref="C6:D6"/>
    <mergeCell ref="E6:F6"/>
    <mergeCell ref="G6:H6"/>
    <mergeCell ref="I6:J6"/>
    <mergeCell ref="K6:L6"/>
    <mergeCell ref="M6:N6"/>
    <mergeCell ref="AK6:AL6"/>
    <mergeCell ref="O6:P6"/>
    <mergeCell ref="Q6:R6"/>
    <mergeCell ref="S6:T6"/>
    <mergeCell ref="U6:V6"/>
    <mergeCell ref="W6:X6"/>
    <mergeCell ref="BG6:BH6"/>
    <mergeCell ref="BA6:BB6"/>
    <mergeCell ref="BE6:BF6"/>
    <mergeCell ref="C102:D102"/>
    <mergeCell ref="E102:F102"/>
    <mergeCell ref="G102:H102"/>
    <mergeCell ref="I102:J102"/>
    <mergeCell ref="K102:L102"/>
    <mergeCell ref="AI6:AJ6"/>
    <mergeCell ref="BI6:BJ6"/>
    <mergeCell ref="AM6:AN6"/>
    <mergeCell ref="AO6:AP6"/>
    <mergeCell ref="AQ6:AR6"/>
    <mergeCell ref="AS6:AT6"/>
    <mergeCell ref="AU6:AV6"/>
    <mergeCell ref="BC6:BD6"/>
    <mergeCell ref="Y6:Z6"/>
    <mergeCell ref="AA6:AB6"/>
    <mergeCell ref="AC6:AD6"/>
    <mergeCell ref="AE6:AF6"/>
    <mergeCell ref="AG6:AH6"/>
    <mergeCell ref="W102:X102"/>
    <mergeCell ref="Y102:Z102"/>
    <mergeCell ref="AA102:AB102"/>
    <mergeCell ref="AC102:AD102"/>
    <mergeCell ref="AE102:AF102"/>
    <mergeCell ref="M102:N102"/>
    <mergeCell ref="O102:P102"/>
    <mergeCell ref="Q102:R102"/>
    <mergeCell ref="S102:T102"/>
    <mergeCell ref="U102:V102"/>
    <mergeCell ref="AQ102:AR102"/>
    <mergeCell ref="AS102:AT102"/>
    <mergeCell ref="AU102:AV102"/>
    <mergeCell ref="BC102:BD102"/>
    <mergeCell ref="BI102:BJ102"/>
    <mergeCell ref="AG102:AH102"/>
    <mergeCell ref="AI102:AJ102"/>
    <mergeCell ref="AK102:AL102"/>
    <mergeCell ref="AM102:AN102"/>
    <mergeCell ref="AO102:AP102"/>
    <mergeCell ref="BG102:BH102"/>
    <mergeCell ref="BA102:BB102"/>
    <mergeCell ref="BI103:BJ103"/>
    <mergeCell ref="AG103:AH103"/>
    <mergeCell ref="AI103:AJ103"/>
    <mergeCell ref="AK103:AL103"/>
    <mergeCell ref="AM103:AN103"/>
    <mergeCell ref="AO103:AP103"/>
    <mergeCell ref="W103:X103"/>
    <mergeCell ref="Y103:Z103"/>
    <mergeCell ref="AA103:AB103"/>
    <mergeCell ref="AC103:AD103"/>
    <mergeCell ref="AE103:AF103"/>
    <mergeCell ref="BG103:BH103"/>
    <mergeCell ref="BA103:BB103"/>
    <mergeCell ref="C104:D104"/>
    <mergeCell ref="E104:F104"/>
    <mergeCell ref="G104:H104"/>
    <mergeCell ref="I104:J104"/>
    <mergeCell ref="K104:L104"/>
    <mergeCell ref="AQ103:AR103"/>
    <mergeCell ref="AS103:AT103"/>
    <mergeCell ref="AU103:AV103"/>
    <mergeCell ref="BC103:BD103"/>
    <mergeCell ref="M103:N103"/>
    <mergeCell ref="O103:P103"/>
    <mergeCell ref="Q103:R103"/>
    <mergeCell ref="S103:T103"/>
    <mergeCell ref="U103:V103"/>
    <mergeCell ref="C103:D103"/>
    <mergeCell ref="E103:F103"/>
    <mergeCell ref="G103:H103"/>
    <mergeCell ref="I103:J103"/>
    <mergeCell ref="K103:L103"/>
    <mergeCell ref="W104:X104"/>
    <mergeCell ref="Y104:Z104"/>
    <mergeCell ref="AA104:AB104"/>
    <mergeCell ref="AC104:AD104"/>
    <mergeCell ref="AE104:AF104"/>
    <mergeCell ref="M104:N104"/>
    <mergeCell ref="O104:P104"/>
    <mergeCell ref="Q104:R104"/>
    <mergeCell ref="S104:T104"/>
    <mergeCell ref="U104:V104"/>
    <mergeCell ref="AQ104:AR104"/>
    <mergeCell ref="AS104:AT104"/>
    <mergeCell ref="AU104:AV104"/>
    <mergeCell ref="BC104:BD104"/>
    <mergeCell ref="BA104:BB104"/>
    <mergeCell ref="BI104:BJ104"/>
    <mergeCell ref="AG104:AH104"/>
    <mergeCell ref="AI104:AJ104"/>
    <mergeCell ref="AK104:AL104"/>
    <mergeCell ref="AM104:AN104"/>
    <mergeCell ref="AO104:AP104"/>
    <mergeCell ref="BI108:BJ108"/>
    <mergeCell ref="AG108:AH108"/>
    <mergeCell ref="AI108:AJ108"/>
    <mergeCell ref="AK108:AL108"/>
    <mergeCell ref="AM108:AN108"/>
    <mergeCell ref="AO108:AP108"/>
    <mergeCell ref="AQ108:AR108"/>
    <mergeCell ref="AS108:AT108"/>
    <mergeCell ref="AU108:AV108"/>
    <mergeCell ref="BC108:BD108"/>
    <mergeCell ref="BG104:BH104"/>
    <mergeCell ref="BG108:BH108"/>
    <mergeCell ref="BA108:BB108"/>
    <mergeCell ref="W108:X108"/>
    <mergeCell ref="Y108:Z108"/>
    <mergeCell ref="AA108:AB108"/>
    <mergeCell ref="AC108:AD108"/>
    <mergeCell ref="AE108:AF108"/>
    <mergeCell ref="C109:D109"/>
    <mergeCell ref="E109:F109"/>
    <mergeCell ref="G109:H109"/>
    <mergeCell ref="I109:J109"/>
    <mergeCell ref="K109:L109"/>
    <mergeCell ref="M108:N108"/>
    <mergeCell ref="O108:P108"/>
    <mergeCell ref="Q108:R108"/>
    <mergeCell ref="S108:T108"/>
    <mergeCell ref="U108:V108"/>
    <mergeCell ref="C108:D108"/>
    <mergeCell ref="E108:F108"/>
    <mergeCell ref="G108:H108"/>
    <mergeCell ref="I108:J108"/>
    <mergeCell ref="K108:L108"/>
    <mergeCell ref="W109:X109"/>
    <mergeCell ref="Y109:Z109"/>
    <mergeCell ref="AA109:AB109"/>
    <mergeCell ref="AC109:AD109"/>
    <mergeCell ref="AE109:AF109"/>
    <mergeCell ref="M109:N109"/>
    <mergeCell ref="O109:P109"/>
    <mergeCell ref="Q109:R109"/>
    <mergeCell ref="S109:T109"/>
    <mergeCell ref="U109:V109"/>
    <mergeCell ref="AQ109:AR109"/>
    <mergeCell ref="AS109:AT109"/>
    <mergeCell ref="AU109:AV109"/>
    <mergeCell ref="BC109:BD109"/>
    <mergeCell ref="BI109:BJ109"/>
    <mergeCell ref="AG109:AH109"/>
    <mergeCell ref="AI109:AJ109"/>
    <mergeCell ref="AK109:AL109"/>
    <mergeCell ref="AM109:AN109"/>
    <mergeCell ref="AO109:AP109"/>
    <mergeCell ref="BI110:BJ110"/>
    <mergeCell ref="AG110:AH110"/>
    <mergeCell ref="AI110:AJ110"/>
    <mergeCell ref="AK110:AL110"/>
    <mergeCell ref="AM110:AN110"/>
    <mergeCell ref="AO110:AP110"/>
    <mergeCell ref="AQ110:AR110"/>
    <mergeCell ref="AS110:AT110"/>
    <mergeCell ref="AU110:AV110"/>
    <mergeCell ref="BC110:BD110"/>
    <mergeCell ref="BG109:BH109"/>
    <mergeCell ref="BG110:BH110"/>
    <mergeCell ref="BA109:BB109"/>
    <mergeCell ref="BA110:BB110"/>
    <mergeCell ref="W110:X110"/>
    <mergeCell ref="Y110:Z110"/>
    <mergeCell ref="AA110:AB110"/>
    <mergeCell ref="AC110:AD110"/>
    <mergeCell ref="AE110:AF110"/>
    <mergeCell ref="C112:D112"/>
    <mergeCell ref="E112:F112"/>
    <mergeCell ref="G112:H112"/>
    <mergeCell ref="I112:J112"/>
    <mergeCell ref="K112:L112"/>
    <mergeCell ref="M110:N110"/>
    <mergeCell ref="O110:P110"/>
    <mergeCell ref="Q110:R110"/>
    <mergeCell ref="S110:T110"/>
    <mergeCell ref="U110:V110"/>
    <mergeCell ref="C110:D110"/>
    <mergeCell ref="E110:F110"/>
    <mergeCell ref="G110:H110"/>
    <mergeCell ref="I110:J110"/>
    <mergeCell ref="K110:L110"/>
    <mergeCell ref="W112:X112"/>
    <mergeCell ref="Y112:Z112"/>
    <mergeCell ref="AA112:AB112"/>
    <mergeCell ref="AC112:AD112"/>
    <mergeCell ref="AE112:AF112"/>
    <mergeCell ref="M112:N112"/>
    <mergeCell ref="O112:P112"/>
    <mergeCell ref="Q112:R112"/>
    <mergeCell ref="S112:T112"/>
    <mergeCell ref="U112:V112"/>
    <mergeCell ref="AQ112:AR112"/>
    <mergeCell ref="AS112:AT112"/>
    <mergeCell ref="AU112:AV112"/>
    <mergeCell ref="BC112:BD112"/>
    <mergeCell ref="BI112:BJ112"/>
    <mergeCell ref="AG112:AH112"/>
    <mergeCell ref="AI112:AJ112"/>
    <mergeCell ref="AK112:AL112"/>
    <mergeCell ref="AM112:AN112"/>
    <mergeCell ref="AO112:AP112"/>
    <mergeCell ref="BI113:BJ113"/>
    <mergeCell ref="AG113:AH113"/>
    <mergeCell ref="AI113:AJ113"/>
    <mergeCell ref="AK113:AL113"/>
    <mergeCell ref="AM113:AN113"/>
    <mergeCell ref="AO113:AP113"/>
    <mergeCell ref="AQ113:AR113"/>
    <mergeCell ref="AS113:AT113"/>
    <mergeCell ref="AU113:AV113"/>
    <mergeCell ref="BC113:BD113"/>
    <mergeCell ref="BG112:BH112"/>
    <mergeCell ref="BG113:BH113"/>
    <mergeCell ref="W113:X113"/>
    <mergeCell ref="Y113:Z113"/>
    <mergeCell ref="AA113:AB113"/>
    <mergeCell ref="AC113:AD113"/>
    <mergeCell ref="AE113:AF113"/>
    <mergeCell ref="C114:D114"/>
    <mergeCell ref="E114:F114"/>
    <mergeCell ref="G114:H114"/>
    <mergeCell ref="I114:J114"/>
    <mergeCell ref="K114:L114"/>
    <mergeCell ref="M113:N113"/>
    <mergeCell ref="O113:P113"/>
    <mergeCell ref="Q113:R113"/>
    <mergeCell ref="S113:T113"/>
    <mergeCell ref="U113:V113"/>
    <mergeCell ref="C113:D113"/>
    <mergeCell ref="E113:F113"/>
    <mergeCell ref="G113:H113"/>
    <mergeCell ref="I113:J113"/>
    <mergeCell ref="K113:L113"/>
    <mergeCell ref="W114:X114"/>
    <mergeCell ref="Y114:Z114"/>
    <mergeCell ref="AA114:AB114"/>
    <mergeCell ref="AC114:AD114"/>
    <mergeCell ref="BC114:BD114"/>
    <mergeCell ref="BI114:BJ114"/>
    <mergeCell ref="AG114:AH114"/>
    <mergeCell ref="AI114:AJ114"/>
    <mergeCell ref="AK114:AL114"/>
    <mergeCell ref="AM114:AN114"/>
    <mergeCell ref="AO114:AP114"/>
    <mergeCell ref="AE114:AF114"/>
    <mergeCell ref="M114:N114"/>
    <mergeCell ref="O114:P114"/>
    <mergeCell ref="Q114:R114"/>
    <mergeCell ref="S114:T114"/>
    <mergeCell ref="U114:V114"/>
    <mergeCell ref="AQ114:AR114"/>
    <mergeCell ref="AS114:AT114"/>
    <mergeCell ref="AU114:AV114"/>
    <mergeCell ref="BG114:BH114"/>
  </mergeCells>
  <pageMargins left="0.7" right="0.7" top="0.75" bottom="0.75" header="0.3" footer="0.3"/>
  <pageSetup paperSize="9" orientation="portrait" r:id="rId1"/>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2"/>
  <dimension ref="A1:BM60"/>
  <sheetViews>
    <sheetView showGridLines="0" zoomScale="85" zoomScaleNormal="85" workbookViewId="0">
      <pane xSplit="2" ySplit="7" topLeftCell="AT8"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1" customWidth="1"/>
    <col min="2" max="2" width="56.28515625" style="1" customWidth="1"/>
    <col min="3" max="62" width="11.140625" style="1" customWidth="1"/>
    <col min="63" max="63" width="9.140625" style="1" customWidth="1"/>
    <col min="64" max="65" width="0" style="1" hidden="1" customWidth="1"/>
    <col min="66" max="16384" width="9.140625" style="1" hidden="1"/>
  </cols>
  <sheetData>
    <row r="1" spans="2:62" ht="15.75" hidden="1" x14ac:dyDescent="0.25">
      <c r="B1" s="2140"/>
      <c r="C1" s="2141"/>
      <c r="D1" s="2141"/>
      <c r="E1" s="2141"/>
      <c r="F1" s="2141"/>
      <c r="G1" s="2141"/>
      <c r="H1" s="2141"/>
      <c r="I1" s="2141"/>
      <c r="J1" s="2141"/>
      <c r="K1" s="2141"/>
      <c r="L1" s="2141"/>
      <c r="M1" s="2141"/>
      <c r="N1" s="2141"/>
      <c r="O1" s="2141"/>
      <c r="P1" s="2141"/>
      <c r="Q1" s="2141"/>
      <c r="R1" s="2141"/>
      <c r="S1" s="2141"/>
      <c r="T1" s="2141"/>
      <c r="U1" s="2141"/>
      <c r="V1" s="2141"/>
      <c r="W1" s="2141"/>
      <c r="X1" s="2141"/>
      <c r="Y1" s="2141"/>
      <c r="Z1" s="2141"/>
      <c r="AA1" s="2141"/>
      <c r="AB1" s="2141"/>
      <c r="AC1" s="2141"/>
      <c r="AD1" s="2141"/>
      <c r="AE1" s="2141"/>
      <c r="AF1" s="2141"/>
      <c r="AG1" s="2141"/>
      <c r="AH1" s="2141"/>
      <c r="AI1" s="2141"/>
      <c r="AJ1" s="2141"/>
      <c r="AK1" s="2141"/>
      <c r="AL1" s="2141"/>
      <c r="AM1" s="2141"/>
      <c r="AN1" s="2141"/>
      <c r="AO1" s="2141"/>
      <c r="AP1" s="2141"/>
      <c r="AQ1" s="2141"/>
      <c r="AR1" s="2141"/>
      <c r="AS1" s="2141"/>
      <c r="AT1" s="2141"/>
      <c r="AU1" s="2141"/>
      <c r="AV1" s="2141"/>
      <c r="AW1" s="2141"/>
      <c r="AX1" s="2141"/>
      <c r="AY1" s="2141"/>
      <c r="AZ1" s="2141"/>
      <c r="BA1" s="2141"/>
      <c r="BB1" s="2141"/>
      <c r="BC1" s="2141"/>
      <c r="BD1" s="2141"/>
      <c r="BE1" s="2141"/>
      <c r="BF1" s="2141"/>
      <c r="BG1" s="2141"/>
      <c r="BH1" s="2141"/>
      <c r="BI1" s="2141"/>
      <c r="BJ1" s="2142"/>
    </row>
    <row r="2" spans="2:62" ht="15.75" hidden="1" x14ac:dyDescent="0.25">
      <c r="B2" s="2143"/>
      <c r="C2" s="2144"/>
      <c r="D2" s="2144"/>
      <c r="E2" s="2144"/>
      <c r="F2" s="2144"/>
      <c r="G2" s="2144"/>
      <c r="H2" s="2144"/>
      <c r="I2" s="2144"/>
      <c r="J2" s="2144"/>
      <c r="K2" s="2144"/>
      <c r="L2" s="2144"/>
      <c r="M2" s="2144"/>
      <c r="N2" s="2144"/>
      <c r="O2" s="2144"/>
      <c r="P2" s="2144"/>
      <c r="Q2" s="2144"/>
      <c r="R2" s="2144"/>
      <c r="S2" s="2144"/>
      <c r="T2" s="2144"/>
      <c r="U2" s="2144"/>
      <c r="V2" s="2144"/>
      <c r="W2" s="2144"/>
      <c r="X2" s="2144"/>
      <c r="Y2" s="2144"/>
      <c r="Z2" s="2144"/>
      <c r="AA2" s="2144"/>
      <c r="AB2" s="2144"/>
      <c r="AC2" s="2144"/>
      <c r="AD2" s="2144"/>
      <c r="AE2" s="2144"/>
      <c r="AF2" s="2144"/>
      <c r="AG2" s="2144"/>
      <c r="AH2" s="2144"/>
      <c r="AI2" s="2144"/>
      <c r="AJ2" s="2144"/>
      <c r="AK2" s="2144"/>
      <c r="AL2" s="2144"/>
      <c r="AM2" s="2144"/>
      <c r="AN2" s="2144"/>
      <c r="AO2" s="2144"/>
      <c r="AP2" s="2144"/>
      <c r="AQ2" s="2144"/>
      <c r="AR2" s="2144"/>
      <c r="AS2" s="2144"/>
      <c r="AT2" s="2144"/>
      <c r="AU2" s="2144"/>
      <c r="AV2" s="2144"/>
      <c r="AW2" s="2144"/>
      <c r="AX2" s="2144"/>
      <c r="AY2" s="2144"/>
      <c r="AZ2" s="2144"/>
      <c r="BA2" s="2144"/>
      <c r="BB2" s="2144"/>
      <c r="BC2" s="2144"/>
      <c r="BD2" s="2144"/>
      <c r="BE2" s="2144"/>
      <c r="BF2" s="2144"/>
      <c r="BG2" s="2144"/>
      <c r="BH2" s="2144"/>
      <c r="BI2" s="2144"/>
      <c r="BJ2" s="2145"/>
    </row>
    <row r="3" spans="2:62" ht="45" customHeight="1" thickBot="1" x14ac:dyDescent="0.3">
      <c r="B3" s="2146"/>
      <c r="C3" s="2147"/>
      <c r="D3" s="2147"/>
      <c r="E3" s="2147"/>
      <c r="F3" s="2147"/>
      <c r="G3" s="2147"/>
      <c r="H3" s="2147"/>
      <c r="I3" s="2147"/>
      <c r="J3" s="2147"/>
      <c r="K3" s="2147"/>
      <c r="L3" s="2147"/>
      <c r="M3" s="2147"/>
      <c r="N3" s="2147"/>
      <c r="O3" s="2147"/>
      <c r="P3" s="2147"/>
      <c r="Q3" s="2147"/>
      <c r="R3" s="2147"/>
      <c r="S3" s="2147"/>
      <c r="T3" s="2147"/>
      <c r="U3" s="2147"/>
      <c r="V3" s="2147"/>
      <c r="W3" s="2147"/>
      <c r="X3" s="2147"/>
      <c r="Y3" s="2147"/>
      <c r="Z3" s="2147"/>
      <c r="AA3" s="2147"/>
      <c r="AB3" s="2147"/>
      <c r="AC3" s="2147"/>
      <c r="AD3" s="2147"/>
      <c r="AE3" s="2147"/>
      <c r="AF3" s="2147"/>
      <c r="AG3" s="2147"/>
      <c r="AH3" s="2147"/>
      <c r="AI3" s="2147"/>
      <c r="AJ3" s="2147"/>
      <c r="AK3" s="2147"/>
      <c r="AL3" s="2147"/>
      <c r="AM3" s="2147"/>
      <c r="AN3" s="2147"/>
      <c r="AO3" s="2147"/>
      <c r="AP3" s="2147"/>
      <c r="AQ3" s="2147"/>
      <c r="AR3" s="2147"/>
      <c r="AS3" s="2147"/>
      <c r="AT3" s="2147"/>
      <c r="AU3" s="2147"/>
      <c r="AV3" s="2147"/>
      <c r="AW3" s="2147"/>
      <c r="AX3" s="2147"/>
      <c r="AY3" s="2147"/>
      <c r="AZ3" s="2147"/>
      <c r="BA3" s="2147"/>
      <c r="BB3" s="2147"/>
      <c r="BC3" s="2147"/>
      <c r="BD3" s="2147"/>
      <c r="BE3" s="2147"/>
      <c r="BF3" s="2147"/>
      <c r="BG3" s="2147"/>
      <c r="BH3" s="2147"/>
      <c r="BI3" s="2147"/>
      <c r="BJ3" s="2148"/>
    </row>
    <row r="4" spans="2:62" ht="19.5" customHeight="1" thickBot="1" x14ac:dyDescent="0.4">
      <c r="B4" s="2032" t="s">
        <v>1839</v>
      </c>
      <c r="C4" s="2033"/>
      <c r="D4" s="2033"/>
      <c r="E4" s="2033"/>
      <c r="F4" s="2033"/>
      <c r="G4" s="2033"/>
      <c r="H4" s="2033"/>
      <c r="I4" s="2033"/>
      <c r="J4" s="2033"/>
      <c r="K4" s="2033"/>
      <c r="L4" s="2033"/>
      <c r="M4" s="2033"/>
      <c r="N4" s="2033"/>
      <c r="O4" s="2033"/>
      <c r="P4" s="2033"/>
      <c r="Q4" s="2033"/>
      <c r="R4" s="2033"/>
      <c r="S4" s="2033"/>
      <c r="T4" s="2033"/>
      <c r="U4" s="2033"/>
      <c r="V4" s="2033"/>
      <c r="W4" s="2033"/>
      <c r="X4" s="2033"/>
      <c r="Y4" s="2033"/>
      <c r="Z4" s="2033"/>
      <c r="AA4" s="2033"/>
      <c r="AB4" s="2033"/>
      <c r="AC4" s="2033"/>
      <c r="AD4" s="2033"/>
      <c r="AE4" s="2033"/>
      <c r="AF4" s="2033"/>
      <c r="AG4" s="2033"/>
      <c r="AH4" s="2033"/>
      <c r="AI4" s="2033"/>
      <c r="AJ4" s="2033"/>
      <c r="AK4" s="2033"/>
      <c r="AL4" s="2033"/>
      <c r="AM4" s="2033"/>
      <c r="AN4" s="2033"/>
      <c r="AO4" s="2033"/>
      <c r="AP4" s="2033"/>
      <c r="AQ4" s="2033"/>
      <c r="AR4" s="2033"/>
      <c r="AS4" s="2033"/>
      <c r="AT4" s="2033"/>
      <c r="AU4" s="2033"/>
      <c r="AV4" s="2033"/>
      <c r="AW4" s="2033"/>
      <c r="AX4" s="2033"/>
      <c r="AY4" s="2033"/>
      <c r="AZ4" s="2033"/>
      <c r="BA4" s="2033"/>
      <c r="BB4" s="2033"/>
      <c r="BC4" s="2033"/>
      <c r="BD4" s="2033"/>
      <c r="BE4" s="2033"/>
      <c r="BF4" s="2033"/>
      <c r="BG4" s="2033"/>
      <c r="BH4" s="2033"/>
      <c r="BI4" s="2033"/>
      <c r="BJ4" s="2034"/>
    </row>
    <row r="5" spans="2:62" s="5" customFormat="1" ht="9" customHeight="1" x14ac:dyDescent="0.25">
      <c r="B5" s="1914"/>
      <c r="C5" s="1914"/>
      <c r="D5" s="1914"/>
      <c r="E5" s="1914"/>
      <c r="F5" s="1914"/>
      <c r="G5" s="1914"/>
      <c r="H5" s="1914"/>
      <c r="AQ5" s="1763"/>
      <c r="AR5" s="1763"/>
      <c r="AS5" s="1763"/>
      <c r="AT5" s="1763"/>
      <c r="AU5" s="1763"/>
      <c r="AV5" s="1763"/>
      <c r="AW5" s="1763"/>
      <c r="AX5" s="1763"/>
      <c r="AY5" s="1763"/>
      <c r="AZ5" s="1763"/>
    </row>
    <row r="6" spans="2:62" s="15" customFormat="1" ht="18.75" customHeight="1" x14ac:dyDescent="0.25">
      <c r="B6" s="2315" t="s">
        <v>377</v>
      </c>
      <c r="C6" s="2317">
        <v>1992</v>
      </c>
      <c r="D6" s="2318"/>
      <c r="E6" s="2317">
        <v>1993</v>
      </c>
      <c r="F6" s="2318"/>
      <c r="G6" s="2317">
        <v>1994</v>
      </c>
      <c r="H6" s="2318"/>
      <c r="I6" s="2317">
        <v>1995</v>
      </c>
      <c r="J6" s="2318"/>
      <c r="K6" s="2317">
        <v>1996</v>
      </c>
      <c r="L6" s="2318"/>
      <c r="M6" s="2317">
        <v>1997</v>
      </c>
      <c r="N6" s="2318"/>
      <c r="O6" s="2317">
        <v>1998</v>
      </c>
      <c r="P6" s="2318"/>
      <c r="Q6" s="2317">
        <v>1999</v>
      </c>
      <c r="R6" s="2318"/>
      <c r="S6" s="2317">
        <v>2000</v>
      </c>
      <c r="T6" s="2318"/>
      <c r="U6" s="2317">
        <v>2001</v>
      </c>
      <c r="V6" s="2318"/>
      <c r="W6" s="2317">
        <v>2002</v>
      </c>
      <c r="X6" s="2318"/>
      <c r="Y6" s="2317">
        <v>2003</v>
      </c>
      <c r="Z6" s="2318"/>
      <c r="AA6" s="2317">
        <v>2004</v>
      </c>
      <c r="AB6" s="2318"/>
      <c r="AC6" s="2317">
        <v>2005</v>
      </c>
      <c r="AD6" s="2318"/>
      <c r="AE6" s="2317">
        <v>2006</v>
      </c>
      <c r="AF6" s="2318"/>
      <c r="AG6" s="2317">
        <v>2007</v>
      </c>
      <c r="AH6" s="2318"/>
      <c r="AI6" s="2317">
        <v>2008</v>
      </c>
      <c r="AJ6" s="2318"/>
      <c r="AK6" s="2317">
        <v>2009</v>
      </c>
      <c r="AL6" s="2318"/>
      <c r="AM6" s="2317">
        <v>2010</v>
      </c>
      <c r="AN6" s="2318"/>
      <c r="AO6" s="2317">
        <v>2011</v>
      </c>
      <c r="AP6" s="2318"/>
      <c r="AQ6" s="2317">
        <v>2012</v>
      </c>
      <c r="AR6" s="2318"/>
      <c r="AS6" s="2317">
        <v>2013</v>
      </c>
      <c r="AT6" s="2318"/>
      <c r="AU6" s="2317">
        <v>2014</v>
      </c>
      <c r="AV6" s="2318"/>
      <c r="AW6" s="2317">
        <v>2015</v>
      </c>
      <c r="AX6" s="2318"/>
      <c r="AY6" s="2317">
        <v>2016</v>
      </c>
      <c r="AZ6" s="2318"/>
      <c r="BA6" s="2317">
        <v>2017</v>
      </c>
      <c r="BB6" s="2318"/>
      <c r="BC6" s="2317">
        <v>2018</v>
      </c>
      <c r="BD6" s="2318"/>
      <c r="BE6" s="2317">
        <v>2019</v>
      </c>
      <c r="BF6" s="2318"/>
      <c r="BG6" s="2317">
        <v>2020</v>
      </c>
      <c r="BH6" s="2318"/>
      <c r="BI6" s="2317">
        <v>2021</v>
      </c>
      <c r="BJ6" s="2318"/>
    </row>
    <row r="7" spans="2:62" s="15" customFormat="1" ht="18.75" customHeight="1" x14ac:dyDescent="0.25">
      <c r="B7" s="2316"/>
      <c r="C7" s="205" t="s">
        <v>506</v>
      </c>
      <c r="D7" s="205" t="s">
        <v>507</v>
      </c>
      <c r="E7" s="205" t="s">
        <v>508</v>
      </c>
      <c r="F7" s="205" t="s">
        <v>509</v>
      </c>
      <c r="G7" s="205" t="s">
        <v>510</v>
      </c>
      <c r="H7" s="205" t="s">
        <v>511</v>
      </c>
      <c r="I7" s="205" t="s">
        <v>512</v>
      </c>
      <c r="J7" s="205" t="s">
        <v>513</v>
      </c>
      <c r="K7" s="205" t="s">
        <v>514</v>
      </c>
      <c r="L7" s="205" t="s">
        <v>515</v>
      </c>
      <c r="M7" s="205" t="s">
        <v>516</v>
      </c>
      <c r="N7" s="205" t="s">
        <v>517</v>
      </c>
      <c r="O7" s="205" t="s">
        <v>518</v>
      </c>
      <c r="P7" s="205" t="s">
        <v>519</v>
      </c>
      <c r="Q7" s="205" t="s">
        <v>520</v>
      </c>
      <c r="R7" s="205" t="s">
        <v>521</v>
      </c>
      <c r="S7" s="205" t="s">
        <v>522</v>
      </c>
      <c r="T7" s="205" t="s">
        <v>523</v>
      </c>
      <c r="U7" s="205" t="s">
        <v>524</v>
      </c>
      <c r="V7" s="205" t="s">
        <v>525</v>
      </c>
      <c r="W7" s="205" t="s">
        <v>526</v>
      </c>
      <c r="X7" s="205" t="s">
        <v>527</v>
      </c>
      <c r="Y7" s="205" t="s">
        <v>528</v>
      </c>
      <c r="Z7" s="205" t="s">
        <v>529</v>
      </c>
      <c r="AA7" s="205" t="s">
        <v>530</v>
      </c>
      <c r="AB7" s="205" t="s">
        <v>531</v>
      </c>
      <c r="AC7" s="205" t="s">
        <v>532</v>
      </c>
      <c r="AD7" s="205" t="s">
        <v>533</v>
      </c>
      <c r="AE7" s="206" t="s">
        <v>534</v>
      </c>
      <c r="AF7" s="206" t="s">
        <v>535</v>
      </c>
      <c r="AG7" s="205" t="s">
        <v>536</v>
      </c>
      <c r="AH7" s="205" t="s">
        <v>537</v>
      </c>
      <c r="AI7" s="208" t="s">
        <v>538</v>
      </c>
      <c r="AJ7" s="208" t="s">
        <v>539</v>
      </c>
      <c r="AK7" s="208" t="s">
        <v>540</v>
      </c>
      <c r="AL7" s="208" t="s">
        <v>541</v>
      </c>
      <c r="AM7" s="208" t="s">
        <v>542</v>
      </c>
      <c r="AN7" s="208" t="s">
        <v>543</v>
      </c>
      <c r="AO7" s="208" t="s">
        <v>544</v>
      </c>
      <c r="AP7" s="208" t="s">
        <v>545</v>
      </c>
      <c r="AQ7" s="1782" t="s">
        <v>546</v>
      </c>
      <c r="AR7" s="1782" t="s">
        <v>547</v>
      </c>
      <c r="AS7" s="1782" t="s">
        <v>548</v>
      </c>
      <c r="AT7" s="1782" t="s">
        <v>549</v>
      </c>
      <c r="AU7" s="1782" t="s">
        <v>550</v>
      </c>
      <c r="AV7" s="1782" t="s">
        <v>551</v>
      </c>
      <c r="AW7" s="1782" t="s">
        <v>552</v>
      </c>
      <c r="AX7" s="1782" t="s">
        <v>553</v>
      </c>
      <c r="AY7" s="1782" t="s">
        <v>554</v>
      </c>
      <c r="AZ7" s="1782" t="s">
        <v>142</v>
      </c>
      <c r="BA7" s="1782" t="s">
        <v>958</v>
      </c>
      <c r="BB7" s="1782" t="s">
        <v>1847</v>
      </c>
      <c r="BC7" s="208" t="s">
        <v>548</v>
      </c>
      <c r="BD7" s="208" t="s">
        <v>549</v>
      </c>
      <c r="BE7" s="208" t="s">
        <v>550</v>
      </c>
      <c r="BF7" s="208" t="s">
        <v>551</v>
      </c>
      <c r="BG7" s="208" t="s">
        <v>554</v>
      </c>
      <c r="BH7" s="208" t="s">
        <v>142</v>
      </c>
      <c r="BI7" s="208" t="s">
        <v>958</v>
      </c>
      <c r="BJ7" s="208" t="s">
        <v>1847</v>
      </c>
    </row>
    <row r="8" spans="2:62" s="15" customFormat="1" ht="18.75" customHeight="1" x14ac:dyDescent="0.25">
      <c r="B8" s="209" t="s">
        <v>871</v>
      </c>
      <c r="C8" s="209">
        <f t="shared" ref="C8:H8" si="0">C9+C10+C11+C12+C13+C14</f>
        <v>0</v>
      </c>
      <c r="D8" s="209">
        <f t="shared" si="0"/>
        <v>0</v>
      </c>
      <c r="E8" s="209">
        <f t="shared" si="0"/>
        <v>0</v>
      </c>
      <c r="F8" s="209">
        <f t="shared" si="0"/>
        <v>0</v>
      </c>
      <c r="G8" s="209">
        <f t="shared" si="0"/>
        <v>0</v>
      </c>
      <c r="H8" s="209">
        <f t="shared" si="0"/>
        <v>0</v>
      </c>
      <c r="I8" s="209">
        <f>SUM(I9:I14)</f>
        <v>39</v>
      </c>
      <c r="J8" s="209">
        <f t="shared" ref="J8:BJ8" si="1">SUM(J9:J14)</f>
        <v>38</v>
      </c>
      <c r="K8" s="209">
        <f t="shared" si="1"/>
        <v>77</v>
      </c>
      <c r="L8" s="209">
        <f t="shared" si="1"/>
        <v>35</v>
      </c>
      <c r="M8" s="209">
        <f t="shared" si="1"/>
        <v>77</v>
      </c>
      <c r="N8" s="209">
        <f t="shared" si="1"/>
        <v>77</v>
      </c>
      <c r="O8" s="209">
        <f t="shared" si="1"/>
        <v>0</v>
      </c>
      <c r="P8" s="209">
        <f t="shared" si="1"/>
        <v>0</v>
      </c>
      <c r="Q8" s="209">
        <f t="shared" si="1"/>
        <v>36</v>
      </c>
      <c r="R8" s="209">
        <f t="shared" si="1"/>
        <v>64</v>
      </c>
      <c r="S8" s="209">
        <f t="shared" si="1"/>
        <v>0</v>
      </c>
      <c r="T8" s="209">
        <f t="shared" si="1"/>
        <v>0</v>
      </c>
      <c r="U8" s="209">
        <f t="shared" si="1"/>
        <v>0</v>
      </c>
      <c r="V8" s="209">
        <f t="shared" si="1"/>
        <v>58</v>
      </c>
      <c r="W8" s="209">
        <f t="shared" si="1"/>
        <v>0</v>
      </c>
      <c r="X8" s="209">
        <f t="shared" si="1"/>
        <v>0</v>
      </c>
      <c r="Y8" s="209">
        <f t="shared" si="1"/>
        <v>0</v>
      </c>
      <c r="Z8" s="209">
        <f t="shared" si="1"/>
        <v>0</v>
      </c>
      <c r="AA8" s="209">
        <f t="shared" si="1"/>
        <v>0</v>
      </c>
      <c r="AB8" s="209">
        <f t="shared" si="1"/>
        <v>0</v>
      </c>
      <c r="AC8" s="209">
        <f t="shared" si="1"/>
        <v>23</v>
      </c>
      <c r="AD8" s="209">
        <f t="shared" si="1"/>
        <v>23</v>
      </c>
      <c r="AE8" s="209">
        <f t="shared" si="1"/>
        <v>23</v>
      </c>
      <c r="AF8" s="209">
        <f t="shared" si="1"/>
        <v>21</v>
      </c>
      <c r="AG8" s="209">
        <f t="shared" si="1"/>
        <v>21</v>
      </c>
      <c r="AH8" s="209">
        <f t="shared" si="1"/>
        <v>35</v>
      </c>
      <c r="AI8" s="209">
        <f t="shared" si="1"/>
        <v>61</v>
      </c>
      <c r="AJ8" s="209">
        <f t="shared" si="1"/>
        <v>49</v>
      </c>
      <c r="AK8" s="209">
        <f t="shared" si="1"/>
        <v>82</v>
      </c>
      <c r="AL8" s="209">
        <f t="shared" si="1"/>
        <v>52</v>
      </c>
      <c r="AM8" s="209">
        <f t="shared" si="1"/>
        <v>0</v>
      </c>
      <c r="AN8" s="209">
        <f t="shared" si="1"/>
        <v>0</v>
      </c>
      <c r="AO8" s="209">
        <f t="shared" si="1"/>
        <v>0</v>
      </c>
      <c r="AP8" s="209">
        <f t="shared" si="1"/>
        <v>0</v>
      </c>
      <c r="AQ8" s="209">
        <f t="shared" ref="AQ8:BB8" si="2">SUM(AQ9:AQ14)</f>
        <v>0</v>
      </c>
      <c r="AR8" s="209">
        <f t="shared" si="2"/>
        <v>0</v>
      </c>
      <c r="AS8" s="209">
        <f t="shared" si="2"/>
        <v>0</v>
      </c>
      <c r="AT8" s="209">
        <f t="shared" si="2"/>
        <v>0</v>
      </c>
      <c r="AU8" s="209">
        <f t="shared" si="2"/>
        <v>0</v>
      </c>
      <c r="AV8" s="209">
        <f t="shared" si="2"/>
        <v>0</v>
      </c>
      <c r="AW8" s="209">
        <f t="shared" si="2"/>
        <v>0</v>
      </c>
      <c r="AX8" s="209">
        <f t="shared" si="2"/>
        <v>0</v>
      </c>
      <c r="AY8" s="209">
        <f t="shared" si="2"/>
        <v>0</v>
      </c>
      <c r="AZ8" s="209">
        <f t="shared" si="2"/>
        <v>0</v>
      </c>
      <c r="BA8" s="209">
        <f t="shared" si="2"/>
        <v>0</v>
      </c>
      <c r="BB8" s="209">
        <f t="shared" si="2"/>
        <v>0</v>
      </c>
      <c r="BC8" s="209">
        <f t="shared" si="1"/>
        <v>0</v>
      </c>
      <c r="BD8" s="209">
        <f t="shared" si="1"/>
        <v>0</v>
      </c>
      <c r="BE8" s="209">
        <f t="shared" si="1"/>
        <v>0</v>
      </c>
      <c r="BF8" s="209">
        <f t="shared" si="1"/>
        <v>0</v>
      </c>
      <c r="BG8" s="209">
        <f t="shared" ref="BG8:BH8" si="3">SUM(BG9:BG14)</f>
        <v>0</v>
      </c>
      <c r="BH8" s="209">
        <f t="shared" si="3"/>
        <v>0</v>
      </c>
      <c r="BI8" s="209">
        <f t="shared" si="1"/>
        <v>0</v>
      </c>
      <c r="BJ8" s="209">
        <f t="shared" si="1"/>
        <v>0</v>
      </c>
    </row>
    <row r="9" spans="2:62" s="15" customFormat="1" ht="31.5" hidden="1" x14ac:dyDescent="0.25">
      <c r="B9" s="395" t="s">
        <v>932</v>
      </c>
      <c r="C9" s="371"/>
      <c r="D9" s="371"/>
      <c r="E9" s="371"/>
      <c r="F9" s="371"/>
      <c r="G9" s="371"/>
      <c r="H9" s="371"/>
      <c r="I9" s="371"/>
      <c r="J9" s="371"/>
      <c r="K9" s="371"/>
      <c r="L9" s="371"/>
      <c r="M9" s="371"/>
      <c r="N9" s="371"/>
      <c r="O9" s="371"/>
      <c r="P9" s="371"/>
      <c r="Q9" s="371"/>
      <c r="R9" s="371"/>
      <c r="S9" s="371"/>
      <c r="T9" s="371"/>
      <c r="U9" s="282"/>
      <c r="V9" s="282">
        <v>25</v>
      </c>
      <c r="W9" s="282"/>
      <c r="X9" s="282"/>
      <c r="Y9" s="282"/>
      <c r="Z9" s="282"/>
      <c r="AA9" s="282"/>
      <c r="AB9" s="282"/>
      <c r="AC9" s="282"/>
      <c r="AD9" s="282"/>
      <c r="AE9" s="282"/>
      <c r="AF9" s="282">
        <v>21</v>
      </c>
      <c r="AG9" s="282">
        <v>21</v>
      </c>
      <c r="AH9" s="282">
        <v>35</v>
      </c>
      <c r="AI9" s="282">
        <v>35</v>
      </c>
      <c r="AJ9" s="282">
        <v>23</v>
      </c>
      <c r="AK9" s="373">
        <v>23</v>
      </c>
      <c r="AL9" s="373"/>
      <c r="AM9" s="373"/>
      <c r="AN9" s="373"/>
      <c r="AO9" s="373"/>
      <c r="AP9" s="373"/>
      <c r="AQ9" s="373"/>
      <c r="AR9" s="373"/>
      <c r="AS9" s="373"/>
      <c r="AT9" s="373"/>
      <c r="AU9" s="373"/>
      <c r="AV9" s="373"/>
      <c r="AW9" s="373"/>
      <c r="AX9" s="373"/>
      <c r="AY9" s="373"/>
      <c r="AZ9" s="373"/>
      <c r="BA9" s="373"/>
      <c r="BB9" s="373"/>
      <c r="BC9" s="373"/>
      <c r="BD9" s="373"/>
      <c r="BE9" s="373"/>
      <c r="BF9" s="373"/>
      <c r="BG9" s="373"/>
      <c r="BH9" s="373"/>
      <c r="BI9" s="373"/>
      <c r="BJ9" s="373"/>
    </row>
    <row r="10" spans="2:62" s="15" customFormat="1" ht="18.75" customHeight="1" x14ac:dyDescent="0.25">
      <c r="B10" s="395" t="s">
        <v>933</v>
      </c>
      <c r="C10" s="371"/>
      <c r="D10" s="371"/>
      <c r="E10" s="371"/>
      <c r="F10" s="371"/>
      <c r="G10" s="371"/>
      <c r="H10" s="371"/>
      <c r="I10" s="371"/>
      <c r="J10" s="371"/>
      <c r="K10" s="371"/>
      <c r="L10" s="371"/>
      <c r="M10" s="371"/>
      <c r="N10" s="371"/>
      <c r="O10" s="371"/>
      <c r="P10" s="371"/>
      <c r="Q10" s="371"/>
      <c r="R10" s="371"/>
      <c r="S10" s="371"/>
      <c r="T10" s="371"/>
      <c r="U10" s="282"/>
      <c r="V10" s="282">
        <v>33</v>
      </c>
      <c r="W10" s="282"/>
      <c r="X10" s="282"/>
      <c r="Y10" s="282"/>
      <c r="Z10" s="282"/>
      <c r="AA10" s="282"/>
      <c r="AB10" s="282"/>
      <c r="AC10" s="282">
        <v>23</v>
      </c>
      <c r="AD10" s="282">
        <v>23</v>
      </c>
      <c r="AE10" s="282">
        <v>23</v>
      </c>
      <c r="AF10" s="282"/>
      <c r="AG10" s="282"/>
      <c r="AH10" s="282"/>
      <c r="AI10" s="282">
        <v>26</v>
      </c>
      <c r="AJ10" s="282">
        <v>26</v>
      </c>
      <c r="AK10" s="373">
        <v>26</v>
      </c>
      <c r="AL10" s="373"/>
      <c r="AM10" s="373"/>
      <c r="AN10" s="373"/>
      <c r="AO10" s="373"/>
      <c r="AP10" s="373"/>
      <c r="AQ10" s="373"/>
      <c r="AR10" s="373"/>
      <c r="AS10" s="373"/>
      <c r="AT10" s="373"/>
      <c r="AU10" s="373"/>
      <c r="AV10" s="373"/>
      <c r="AW10" s="373"/>
      <c r="AX10" s="373"/>
      <c r="AY10" s="373"/>
      <c r="AZ10" s="373"/>
      <c r="BA10" s="373"/>
      <c r="BB10" s="373"/>
      <c r="BC10" s="373"/>
      <c r="BD10" s="373"/>
      <c r="BE10" s="373"/>
      <c r="BF10" s="373"/>
      <c r="BG10" s="373"/>
      <c r="BH10" s="373"/>
      <c r="BI10" s="373"/>
      <c r="BJ10" s="373"/>
    </row>
    <row r="11" spans="2:62" s="15" customFormat="1" ht="31.5" hidden="1" x14ac:dyDescent="0.25">
      <c r="B11" s="395" t="s">
        <v>934</v>
      </c>
      <c r="C11" s="371"/>
      <c r="D11" s="371"/>
      <c r="E11" s="371"/>
      <c r="F11" s="371"/>
      <c r="G11" s="371"/>
      <c r="H11" s="371"/>
      <c r="I11" s="371"/>
      <c r="J11" s="371"/>
      <c r="K11" s="371"/>
      <c r="L11" s="371"/>
      <c r="M11" s="371"/>
      <c r="N11" s="371"/>
      <c r="O11" s="371"/>
      <c r="P11" s="371"/>
      <c r="Q11" s="371"/>
      <c r="R11" s="371"/>
      <c r="S11" s="371"/>
      <c r="T11" s="371"/>
      <c r="U11" s="282"/>
      <c r="V11" s="282"/>
      <c r="W11" s="282"/>
      <c r="X11" s="282"/>
      <c r="Y11" s="282"/>
      <c r="Z11" s="282"/>
      <c r="AA11" s="282"/>
      <c r="AB11" s="282"/>
      <c r="AC11" s="282"/>
      <c r="AD11" s="282"/>
      <c r="AE11" s="282"/>
      <c r="AF11" s="282"/>
      <c r="AG11" s="282"/>
      <c r="AH11" s="282"/>
      <c r="AI11" s="282"/>
      <c r="AJ11" s="282"/>
      <c r="AK11" s="373"/>
      <c r="AL11" s="373">
        <v>19</v>
      </c>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row>
    <row r="12" spans="2:62" s="15" customFormat="1" ht="18.75" customHeight="1" x14ac:dyDescent="0.25">
      <c r="B12" s="395" t="s">
        <v>935</v>
      </c>
      <c r="C12" s="371"/>
      <c r="D12" s="371"/>
      <c r="E12" s="371"/>
      <c r="F12" s="371"/>
      <c r="G12" s="371"/>
      <c r="H12" s="371"/>
      <c r="I12" s="371"/>
      <c r="J12" s="371"/>
      <c r="K12" s="371"/>
      <c r="L12" s="371"/>
      <c r="M12" s="371"/>
      <c r="N12" s="371"/>
      <c r="O12" s="371"/>
      <c r="P12" s="371"/>
      <c r="Q12" s="371"/>
      <c r="R12" s="371"/>
      <c r="S12" s="371"/>
      <c r="T12" s="371"/>
      <c r="U12" s="282"/>
      <c r="V12" s="282"/>
      <c r="W12" s="282"/>
      <c r="X12" s="282"/>
      <c r="Y12" s="282"/>
      <c r="Z12" s="282"/>
      <c r="AA12" s="282"/>
      <c r="AB12" s="282"/>
      <c r="AC12" s="282"/>
      <c r="AD12" s="282"/>
      <c r="AE12" s="282"/>
      <c r="AF12" s="282"/>
      <c r="AG12" s="282"/>
      <c r="AH12" s="282"/>
      <c r="AI12" s="282"/>
      <c r="AJ12" s="282"/>
      <c r="AK12" s="373">
        <v>33</v>
      </c>
      <c r="AL12" s="373">
        <v>33</v>
      </c>
      <c r="AM12" s="373"/>
      <c r="AN12" s="373"/>
      <c r="AO12" s="373"/>
      <c r="AP12" s="373"/>
      <c r="AQ12" s="373"/>
      <c r="AR12" s="373"/>
      <c r="AS12" s="373"/>
      <c r="AT12" s="373"/>
      <c r="AU12" s="373"/>
      <c r="AV12" s="373"/>
      <c r="AW12" s="373"/>
      <c r="AX12" s="373"/>
      <c r="AY12" s="373"/>
      <c r="AZ12" s="373"/>
      <c r="BA12" s="373"/>
      <c r="BB12" s="373"/>
      <c r="BC12" s="373"/>
      <c r="BD12" s="373"/>
      <c r="BE12" s="373"/>
      <c r="BF12" s="373"/>
      <c r="BG12" s="373"/>
      <c r="BH12" s="373"/>
      <c r="BI12" s="373"/>
      <c r="BJ12" s="373"/>
    </row>
    <row r="13" spans="2:62" s="15" customFormat="1" ht="15.75" hidden="1" x14ac:dyDescent="0.25">
      <c r="B13" s="395" t="s">
        <v>936</v>
      </c>
      <c r="C13" s="371"/>
      <c r="D13" s="371"/>
      <c r="E13" s="371"/>
      <c r="F13" s="371"/>
      <c r="G13" s="371"/>
      <c r="H13" s="371"/>
      <c r="I13" s="371">
        <v>39</v>
      </c>
      <c r="J13" s="371">
        <v>38</v>
      </c>
      <c r="K13" s="371">
        <v>38</v>
      </c>
      <c r="L13" s="371">
        <v>35</v>
      </c>
      <c r="M13" s="371">
        <v>38</v>
      </c>
      <c r="N13" s="371">
        <v>38</v>
      </c>
      <c r="O13" s="371"/>
      <c r="P13" s="371"/>
      <c r="Q13" s="371"/>
      <c r="R13" s="371">
        <v>29</v>
      </c>
      <c r="S13" s="371"/>
      <c r="T13" s="371"/>
      <c r="U13" s="282"/>
      <c r="V13" s="282"/>
      <c r="W13" s="282"/>
      <c r="X13" s="282"/>
      <c r="Y13" s="282"/>
      <c r="Z13" s="282"/>
      <c r="AA13" s="282"/>
      <c r="AB13" s="282"/>
      <c r="AC13" s="282"/>
      <c r="AD13" s="282"/>
      <c r="AE13" s="282"/>
      <c r="AF13" s="282"/>
      <c r="AG13" s="282"/>
      <c r="AH13" s="282"/>
      <c r="AI13" s="282"/>
      <c r="AJ13" s="282"/>
      <c r="AK13" s="373"/>
      <c r="AL13" s="373"/>
      <c r="AM13" s="373"/>
      <c r="AN13" s="373"/>
      <c r="AO13" s="373"/>
      <c r="AP13" s="373"/>
      <c r="AQ13" s="373"/>
      <c r="AR13" s="373"/>
      <c r="AS13" s="373"/>
      <c r="AT13" s="373"/>
      <c r="AU13" s="373"/>
      <c r="AV13" s="373"/>
      <c r="AW13" s="373"/>
      <c r="AX13" s="373"/>
      <c r="AY13" s="373"/>
      <c r="AZ13" s="373"/>
      <c r="BA13" s="373"/>
      <c r="BB13" s="373"/>
      <c r="BC13" s="373"/>
      <c r="BD13" s="373"/>
      <c r="BE13" s="373"/>
      <c r="BF13" s="373"/>
      <c r="BG13" s="373"/>
      <c r="BH13" s="373"/>
      <c r="BI13" s="373"/>
      <c r="BJ13" s="373"/>
    </row>
    <row r="14" spans="2:62" s="15" customFormat="1" ht="18.75" customHeight="1" x14ac:dyDescent="0.25">
      <c r="B14" s="395" t="s">
        <v>937</v>
      </c>
      <c r="C14" s="371"/>
      <c r="D14" s="371"/>
      <c r="E14" s="371"/>
      <c r="F14" s="371"/>
      <c r="G14" s="371"/>
      <c r="H14" s="371"/>
      <c r="I14" s="371"/>
      <c r="J14" s="371"/>
      <c r="K14" s="371">
        <v>39</v>
      </c>
      <c r="L14" s="371"/>
      <c r="M14" s="371">
        <v>39</v>
      </c>
      <c r="N14" s="371">
        <v>39</v>
      </c>
      <c r="O14" s="371"/>
      <c r="P14" s="371"/>
      <c r="Q14" s="371">
        <v>36</v>
      </c>
      <c r="R14" s="371">
        <v>35</v>
      </c>
      <c r="S14" s="371"/>
      <c r="T14" s="371"/>
      <c r="U14" s="282"/>
      <c r="V14" s="282"/>
      <c r="W14" s="282"/>
      <c r="X14" s="282"/>
      <c r="Y14" s="282"/>
      <c r="Z14" s="282"/>
      <c r="AA14" s="282"/>
      <c r="AB14" s="282"/>
      <c r="AC14" s="282"/>
      <c r="AD14" s="282"/>
      <c r="AE14" s="282"/>
      <c r="AF14" s="282"/>
      <c r="AG14" s="282"/>
      <c r="AH14" s="282"/>
      <c r="AI14" s="282"/>
      <c r="AJ14" s="282"/>
      <c r="AK14" s="373"/>
      <c r="AL14" s="373"/>
      <c r="AM14" s="373"/>
      <c r="AN14" s="373"/>
      <c r="AO14" s="373"/>
      <c r="AP14" s="373"/>
      <c r="AQ14" s="373"/>
      <c r="AR14" s="373"/>
      <c r="AS14" s="373"/>
      <c r="AT14" s="373"/>
      <c r="AU14" s="373"/>
      <c r="AV14" s="373"/>
      <c r="AW14" s="373"/>
      <c r="AX14" s="373"/>
      <c r="AY14" s="373"/>
      <c r="AZ14" s="373"/>
      <c r="BA14" s="373"/>
      <c r="BB14" s="373"/>
      <c r="BC14" s="373"/>
      <c r="BD14" s="373"/>
      <c r="BE14" s="373"/>
      <c r="BF14" s="373"/>
      <c r="BG14" s="373"/>
      <c r="BH14" s="373"/>
      <c r="BI14" s="373"/>
      <c r="BJ14" s="373"/>
    </row>
    <row r="15" spans="2:62" s="15" customFormat="1" ht="18.75" customHeight="1" x14ac:dyDescent="0.25">
      <c r="B15" s="209" t="s">
        <v>217</v>
      </c>
      <c r="C15" s="209">
        <f>SUM(C16:C17)</f>
        <v>0</v>
      </c>
      <c r="D15" s="209">
        <f t="shared" ref="D15:BJ15" si="4">SUM(D16:D17)</f>
        <v>0</v>
      </c>
      <c r="E15" s="209">
        <f t="shared" si="4"/>
        <v>0</v>
      </c>
      <c r="F15" s="209">
        <f t="shared" si="4"/>
        <v>0</v>
      </c>
      <c r="G15" s="209">
        <f t="shared" si="4"/>
        <v>0</v>
      </c>
      <c r="H15" s="209">
        <f t="shared" si="4"/>
        <v>0</v>
      </c>
      <c r="I15" s="209">
        <f t="shared" si="4"/>
        <v>0</v>
      </c>
      <c r="J15" s="209">
        <f t="shared" si="4"/>
        <v>36</v>
      </c>
      <c r="K15" s="209">
        <f t="shared" si="4"/>
        <v>36</v>
      </c>
      <c r="L15" s="209">
        <f t="shared" si="4"/>
        <v>36</v>
      </c>
      <c r="M15" s="209">
        <f t="shared" si="4"/>
        <v>0</v>
      </c>
      <c r="N15" s="209">
        <f t="shared" si="4"/>
        <v>0</v>
      </c>
      <c r="O15" s="209">
        <f t="shared" si="4"/>
        <v>0</v>
      </c>
      <c r="P15" s="209">
        <f t="shared" si="4"/>
        <v>0</v>
      </c>
      <c r="Q15" s="209">
        <f t="shared" si="4"/>
        <v>0</v>
      </c>
      <c r="R15" s="209">
        <f t="shared" si="4"/>
        <v>0</v>
      </c>
      <c r="S15" s="209">
        <f t="shared" si="4"/>
        <v>0</v>
      </c>
      <c r="T15" s="209">
        <f t="shared" si="4"/>
        <v>0</v>
      </c>
      <c r="U15" s="209">
        <f t="shared" si="4"/>
        <v>0</v>
      </c>
      <c r="V15" s="209">
        <f t="shared" si="4"/>
        <v>0</v>
      </c>
      <c r="W15" s="209">
        <f t="shared" si="4"/>
        <v>0</v>
      </c>
      <c r="X15" s="209">
        <f t="shared" si="4"/>
        <v>0</v>
      </c>
      <c r="Y15" s="209">
        <f t="shared" si="4"/>
        <v>0</v>
      </c>
      <c r="Z15" s="209">
        <f t="shared" si="4"/>
        <v>0</v>
      </c>
      <c r="AA15" s="209">
        <f t="shared" si="4"/>
        <v>0</v>
      </c>
      <c r="AB15" s="209">
        <f t="shared" si="4"/>
        <v>0</v>
      </c>
      <c r="AC15" s="209">
        <f t="shared" si="4"/>
        <v>0</v>
      </c>
      <c r="AD15" s="209">
        <f t="shared" si="4"/>
        <v>0</v>
      </c>
      <c r="AE15" s="209">
        <f t="shared" si="4"/>
        <v>0</v>
      </c>
      <c r="AF15" s="209">
        <f t="shared" si="4"/>
        <v>50</v>
      </c>
      <c r="AG15" s="209">
        <f t="shared" si="4"/>
        <v>50</v>
      </c>
      <c r="AH15" s="209">
        <f t="shared" si="4"/>
        <v>82</v>
      </c>
      <c r="AI15" s="209">
        <f t="shared" si="4"/>
        <v>102</v>
      </c>
      <c r="AJ15" s="209">
        <f t="shared" si="4"/>
        <v>93</v>
      </c>
      <c r="AK15" s="209">
        <f t="shared" si="4"/>
        <v>93</v>
      </c>
      <c r="AL15" s="209">
        <f t="shared" si="4"/>
        <v>33</v>
      </c>
      <c r="AM15" s="209">
        <f t="shared" si="4"/>
        <v>0</v>
      </c>
      <c r="AN15" s="209">
        <f t="shared" si="4"/>
        <v>0</v>
      </c>
      <c r="AO15" s="209">
        <f t="shared" si="4"/>
        <v>0</v>
      </c>
      <c r="AP15" s="209">
        <f t="shared" si="4"/>
        <v>0</v>
      </c>
      <c r="AQ15" s="209">
        <f t="shared" ref="AQ15:BB15" si="5">SUM(AQ16:AQ17)</f>
        <v>0</v>
      </c>
      <c r="AR15" s="209">
        <f t="shared" si="5"/>
        <v>0</v>
      </c>
      <c r="AS15" s="209">
        <f t="shared" si="5"/>
        <v>0</v>
      </c>
      <c r="AT15" s="209">
        <f t="shared" si="5"/>
        <v>0</v>
      </c>
      <c r="AU15" s="209">
        <f t="shared" si="5"/>
        <v>0</v>
      </c>
      <c r="AV15" s="209">
        <f t="shared" si="5"/>
        <v>0</v>
      </c>
      <c r="AW15" s="209">
        <f t="shared" si="5"/>
        <v>0</v>
      </c>
      <c r="AX15" s="209">
        <f t="shared" si="5"/>
        <v>0</v>
      </c>
      <c r="AY15" s="209">
        <f t="shared" si="5"/>
        <v>0</v>
      </c>
      <c r="AZ15" s="209">
        <f t="shared" si="5"/>
        <v>0</v>
      </c>
      <c r="BA15" s="209">
        <f t="shared" si="5"/>
        <v>0</v>
      </c>
      <c r="BB15" s="209">
        <f t="shared" si="5"/>
        <v>0</v>
      </c>
      <c r="BC15" s="209">
        <f t="shared" si="4"/>
        <v>0</v>
      </c>
      <c r="BD15" s="209">
        <f t="shared" si="4"/>
        <v>0</v>
      </c>
      <c r="BE15" s="209">
        <f t="shared" si="4"/>
        <v>0</v>
      </c>
      <c r="BF15" s="209">
        <f t="shared" si="4"/>
        <v>0</v>
      </c>
      <c r="BG15" s="209">
        <f t="shared" ref="BG15:BH15" si="6">SUM(BG16:BG17)</f>
        <v>0</v>
      </c>
      <c r="BH15" s="209">
        <f t="shared" si="6"/>
        <v>0</v>
      </c>
      <c r="BI15" s="209">
        <f t="shared" si="4"/>
        <v>0</v>
      </c>
      <c r="BJ15" s="209">
        <f t="shared" si="4"/>
        <v>0</v>
      </c>
    </row>
    <row r="16" spans="2:62" s="15" customFormat="1" ht="18.75" customHeight="1" x14ac:dyDescent="0.25">
      <c r="B16" s="395" t="s">
        <v>938</v>
      </c>
      <c r="C16" s="371"/>
      <c r="D16" s="371"/>
      <c r="E16" s="371"/>
      <c r="F16" s="371"/>
      <c r="G16" s="371"/>
      <c r="H16" s="371"/>
      <c r="I16" s="371"/>
      <c r="J16" s="371">
        <v>36</v>
      </c>
      <c r="K16" s="371">
        <v>36</v>
      </c>
      <c r="L16" s="371">
        <v>36</v>
      </c>
      <c r="M16" s="371"/>
      <c r="N16" s="371"/>
      <c r="O16" s="371"/>
      <c r="P16" s="371"/>
      <c r="Q16" s="371"/>
      <c r="R16" s="371"/>
      <c r="S16" s="371"/>
      <c r="T16" s="371"/>
      <c r="U16" s="282"/>
      <c r="V16" s="282"/>
      <c r="W16" s="282"/>
      <c r="X16" s="282"/>
      <c r="Y16" s="282"/>
      <c r="Z16" s="282"/>
      <c r="AA16" s="282"/>
      <c r="AB16" s="282"/>
      <c r="AC16" s="282"/>
      <c r="AD16" s="282"/>
      <c r="AE16" s="282"/>
      <c r="AF16" s="282"/>
      <c r="AG16" s="282"/>
      <c r="AH16" s="282"/>
      <c r="AI16" s="282"/>
      <c r="AJ16" s="282"/>
      <c r="AK16" s="373"/>
      <c r="AL16" s="373"/>
      <c r="AM16" s="373"/>
      <c r="AN16" s="373"/>
      <c r="AO16" s="373"/>
      <c r="AP16" s="373"/>
      <c r="AQ16" s="373"/>
      <c r="AR16" s="373"/>
      <c r="AS16" s="373"/>
      <c r="AT16" s="373"/>
      <c r="AU16" s="373"/>
      <c r="AV16" s="373"/>
      <c r="AW16" s="373"/>
      <c r="AX16" s="373"/>
      <c r="AY16" s="373"/>
      <c r="AZ16" s="373"/>
      <c r="BA16" s="373"/>
      <c r="BB16" s="373"/>
      <c r="BC16" s="373"/>
      <c r="BD16" s="373"/>
      <c r="BE16" s="373"/>
      <c r="BF16" s="373"/>
      <c r="BG16" s="373"/>
      <c r="BH16" s="373"/>
      <c r="BI16" s="373"/>
      <c r="BJ16" s="373"/>
    </row>
    <row r="17" spans="2:62" s="15" customFormat="1" ht="31.5" hidden="1" x14ac:dyDescent="0.25">
      <c r="B17" s="395" t="s">
        <v>939</v>
      </c>
      <c r="C17" s="371"/>
      <c r="D17" s="371"/>
      <c r="E17" s="371"/>
      <c r="F17" s="371"/>
      <c r="G17" s="371"/>
      <c r="H17" s="371"/>
      <c r="I17" s="371"/>
      <c r="J17" s="371"/>
      <c r="K17" s="371"/>
      <c r="L17" s="371"/>
      <c r="M17" s="371"/>
      <c r="N17" s="371"/>
      <c r="O17" s="371"/>
      <c r="P17" s="371"/>
      <c r="Q17" s="371"/>
      <c r="R17" s="371"/>
      <c r="S17" s="371"/>
      <c r="T17" s="371"/>
      <c r="U17" s="282"/>
      <c r="V17" s="282"/>
      <c r="W17" s="282"/>
      <c r="X17" s="282"/>
      <c r="Y17" s="282"/>
      <c r="Z17" s="282"/>
      <c r="AA17" s="282"/>
      <c r="AB17" s="282"/>
      <c r="AC17" s="282"/>
      <c r="AD17" s="282"/>
      <c r="AE17" s="282"/>
      <c r="AF17" s="282">
        <v>50</v>
      </c>
      <c r="AG17" s="282">
        <v>50</v>
      </c>
      <c r="AH17" s="282">
        <v>82</v>
      </c>
      <c r="AI17" s="282">
        <v>102</v>
      </c>
      <c r="AJ17" s="282">
        <v>93</v>
      </c>
      <c r="AK17" s="373">
        <v>93</v>
      </c>
      <c r="AL17" s="373">
        <v>33</v>
      </c>
      <c r="AM17" s="373"/>
      <c r="AN17" s="373"/>
      <c r="AO17" s="373"/>
      <c r="AP17" s="373"/>
      <c r="AQ17" s="373"/>
      <c r="AR17" s="373"/>
      <c r="AS17" s="373"/>
      <c r="AT17" s="373"/>
      <c r="AU17" s="373"/>
      <c r="AV17" s="373"/>
      <c r="AW17" s="373"/>
      <c r="AX17" s="373"/>
      <c r="AY17" s="373"/>
      <c r="AZ17" s="373"/>
      <c r="BA17" s="373"/>
      <c r="BB17" s="373"/>
      <c r="BC17" s="373"/>
      <c r="BD17" s="373"/>
      <c r="BE17" s="373"/>
      <c r="BF17" s="373"/>
      <c r="BG17" s="373"/>
      <c r="BH17" s="373"/>
      <c r="BI17" s="373"/>
      <c r="BJ17" s="373"/>
    </row>
    <row r="18" spans="2:62" s="15" customFormat="1" ht="18.75" customHeight="1" x14ac:dyDescent="0.25">
      <c r="B18" s="209" t="s">
        <v>209</v>
      </c>
      <c r="C18" s="209">
        <f t="shared" ref="C18:AH18" si="7">SUM(C19:C20)</f>
        <v>0</v>
      </c>
      <c r="D18" s="209">
        <f t="shared" si="7"/>
        <v>0</v>
      </c>
      <c r="E18" s="209">
        <f t="shared" si="7"/>
        <v>0</v>
      </c>
      <c r="F18" s="209">
        <f t="shared" si="7"/>
        <v>0</v>
      </c>
      <c r="G18" s="209">
        <f t="shared" si="7"/>
        <v>0</v>
      </c>
      <c r="H18" s="209">
        <f t="shared" si="7"/>
        <v>0</v>
      </c>
      <c r="I18" s="209">
        <f t="shared" si="7"/>
        <v>0</v>
      </c>
      <c r="J18" s="209">
        <f t="shared" si="7"/>
        <v>0</v>
      </c>
      <c r="K18" s="209">
        <f t="shared" si="7"/>
        <v>0</v>
      </c>
      <c r="L18" s="209">
        <f t="shared" si="7"/>
        <v>0</v>
      </c>
      <c r="M18" s="209">
        <f t="shared" si="7"/>
        <v>0</v>
      </c>
      <c r="N18" s="209">
        <f t="shared" si="7"/>
        <v>0</v>
      </c>
      <c r="O18" s="209">
        <f t="shared" si="7"/>
        <v>0</v>
      </c>
      <c r="P18" s="209">
        <f t="shared" si="7"/>
        <v>0</v>
      </c>
      <c r="Q18" s="209">
        <f t="shared" si="7"/>
        <v>0</v>
      </c>
      <c r="R18" s="209">
        <f t="shared" si="7"/>
        <v>0</v>
      </c>
      <c r="S18" s="209">
        <f t="shared" si="7"/>
        <v>0</v>
      </c>
      <c r="T18" s="209">
        <f t="shared" si="7"/>
        <v>12</v>
      </c>
      <c r="U18" s="209">
        <f t="shared" si="7"/>
        <v>11</v>
      </c>
      <c r="V18" s="209">
        <f t="shared" si="7"/>
        <v>4</v>
      </c>
      <c r="W18" s="209">
        <f t="shared" si="7"/>
        <v>0</v>
      </c>
      <c r="X18" s="209">
        <f t="shared" si="7"/>
        <v>0</v>
      </c>
      <c r="Y18" s="209">
        <f t="shared" si="7"/>
        <v>0</v>
      </c>
      <c r="Z18" s="209">
        <f t="shared" si="7"/>
        <v>0</v>
      </c>
      <c r="AA18" s="209">
        <f t="shared" si="7"/>
        <v>0</v>
      </c>
      <c r="AB18" s="209">
        <f t="shared" si="7"/>
        <v>0</v>
      </c>
      <c r="AC18" s="209">
        <f t="shared" si="7"/>
        <v>0</v>
      </c>
      <c r="AD18" s="209">
        <f t="shared" si="7"/>
        <v>0</v>
      </c>
      <c r="AE18" s="209">
        <f t="shared" si="7"/>
        <v>0</v>
      </c>
      <c r="AF18" s="209">
        <f t="shared" si="7"/>
        <v>34</v>
      </c>
      <c r="AG18" s="209">
        <f t="shared" si="7"/>
        <v>29</v>
      </c>
      <c r="AH18" s="209">
        <f t="shared" si="7"/>
        <v>0</v>
      </c>
      <c r="AI18" s="209">
        <f t="shared" ref="AI18:BJ18" si="8">SUM(AI19:AI20)</f>
        <v>0</v>
      </c>
      <c r="AJ18" s="209">
        <f t="shared" si="8"/>
        <v>0</v>
      </c>
      <c r="AK18" s="209">
        <f t="shared" si="8"/>
        <v>0</v>
      </c>
      <c r="AL18" s="209">
        <f t="shared" si="8"/>
        <v>0</v>
      </c>
      <c r="AM18" s="209">
        <f t="shared" si="8"/>
        <v>0</v>
      </c>
      <c r="AN18" s="209">
        <f t="shared" si="8"/>
        <v>0</v>
      </c>
      <c r="AO18" s="209">
        <f t="shared" si="8"/>
        <v>0</v>
      </c>
      <c r="AP18" s="209">
        <f t="shared" si="8"/>
        <v>0</v>
      </c>
      <c r="AQ18" s="209">
        <f t="shared" ref="AQ18:BB18" si="9">SUM(AQ19:AQ20)</f>
        <v>0</v>
      </c>
      <c r="AR18" s="209">
        <f t="shared" si="9"/>
        <v>0</v>
      </c>
      <c r="AS18" s="209">
        <f t="shared" si="9"/>
        <v>0</v>
      </c>
      <c r="AT18" s="209">
        <f t="shared" si="9"/>
        <v>0</v>
      </c>
      <c r="AU18" s="209">
        <f t="shared" si="9"/>
        <v>0</v>
      </c>
      <c r="AV18" s="209">
        <f t="shared" si="9"/>
        <v>0</v>
      </c>
      <c r="AW18" s="209">
        <f t="shared" si="9"/>
        <v>0</v>
      </c>
      <c r="AX18" s="209">
        <f t="shared" si="9"/>
        <v>0</v>
      </c>
      <c r="AY18" s="209">
        <f t="shared" si="9"/>
        <v>0</v>
      </c>
      <c r="AZ18" s="209">
        <f t="shared" si="9"/>
        <v>0</v>
      </c>
      <c r="BA18" s="209">
        <f t="shared" si="9"/>
        <v>0</v>
      </c>
      <c r="BB18" s="209">
        <f t="shared" si="9"/>
        <v>0</v>
      </c>
      <c r="BC18" s="209">
        <f t="shared" si="8"/>
        <v>0</v>
      </c>
      <c r="BD18" s="209">
        <f t="shared" si="8"/>
        <v>0</v>
      </c>
      <c r="BE18" s="209">
        <f t="shared" si="8"/>
        <v>0</v>
      </c>
      <c r="BF18" s="209">
        <f t="shared" si="8"/>
        <v>0</v>
      </c>
      <c r="BG18" s="209">
        <f t="shared" ref="BG18:BH18" si="10">SUM(BG19:BG20)</f>
        <v>0</v>
      </c>
      <c r="BH18" s="209">
        <f t="shared" si="10"/>
        <v>0</v>
      </c>
      <c r="BI18" s="209">
        <f t="shared" si="8"/>
        <v>0</v>
      </c>
      <c r="BJ18" s="209">
        <f t="shared" si="8"/>
        <v>0</v>
      </c>
    </row>
    <row r="19" spans="2:62" s="15" customFormat="1" ht="31.5" hidden="1" x14ac:dyDescent="0.25">
      <c r="B19" s="395" t="s">
        <v>940</v>
      </c>
      <c r="C19" s="371"/>
      <c r="D19" s="371"/>
      <c r="E19" s="371"/>
      <c r="F19" s="371"/>
      <c r="G19" s="371"/>
      <c r="H19" s="371"/>
      <c r="I19" s="371"/>
      <c r="J19" s="371"/>
      <c r="K19" s="371"/>
      <c r="L19" s="371"/>
      <c r="M19" s="371"/>
      <c r="N19" s="371"/>
      <c r="O19" s="371"/>
      <c r="P19" s="371"/>
      <c r="Q19" s="371"/>
      <c r="R19" s="371"/>
      <c r="S19" s="371">
        <v>0</v>
      </c>
      <c r="T19" s="371">
        <v>12</v>
      </c>
      <c r="U19" s="282">
        <v>11</v>
      </c>
      <c r="V19" s="282">
        <v>4</v>
      </c>
      <c r="W19" s="282"/>
      <c r="X19" s="282"/>
      <c r="Y19" s="282"/>
      <c r="Z19" s="282"/>
      <c r="AA19" s="282"/>
      <c r="AB19" s="282"/>
      <c r="AC19" s="282"/>
      <c r="AD19" s="282"/>
      <c r="AE19" s="282"/>
      <c r="AF19" s="282">
        <v>19</v>
      </c>
      <c r="AG19" s="282">
        <v>15</v>
      </c>
      <c r="AH19" s="282"/>
      <c r="AI19" s="282"/>
      <c r="AJ19" s="282"/>
      <c r="AK19" s="373"/>
      <c r="AL19" s="373"/>
      <c r="AM19" s="373"/>
      <c r="AN19" s="373"/>
      <c r="AO19" s="373"/>
      <c r="AP19" s="373"/>
      <c r="AQ19" s="373"/>
      <c r="AR19" s="373"/>
      <c r="AS19" s="373"/>
      <c r="AT19" s="373"/>
      <c r="AU19" s="373"/>
      <c r="AV19" s="373"/>
      <c r="AW19" s="373"/>
      <c r="AX19" s="373"/>
      <c r="AY19" s="373"/>
      <c r="AZ19" s="373"/>
      <c r="BA19" s="373"/>
      <c r="BB19" s="373"/>
      <c r="BC19" s="373"/>
      <c r="BD19" s="373"/>
      <c r="BE19" s="373"/>
      <c r="BF19" s="373"/>
      <c r="BG19" s="373"/>
      <c r="BH19" s="373"/>
      <c r="BI19" s="373"/>
      <c r="BJ19" s="373"/>
    </row>
    <row r="20" spans="2:62" s="15" customFormat="1" ht="31.5" hidden="1" x14ac:dyDescent="0.25">
      <c r="B20" s="395" t="s">
        <v>941</v>
      </c>
      <c r="C20" s="371"/>
      <c r="D20" s="371"/>
      <c r="E20" s="371"/>
      <c r="F20" s="371"/>
      <c r="G20" s="371"/>
      <c r="H20" s="371"/>
      <c r="I20" s="371"/>
      <c r="J20" s="371"/>
      <c r="K20" s="371"/>
      <c r="L20" s="371"/>
      <c r="M20" s="371"/>
      <c r="N20" s="371"/>
      <c r="O20" s="371"/>
      <c r="P20" s="371"/>
      <c r="Q20" s="371"/>
      <c r="R20" s="371"/>
      <c r="S20" s="371"/>
      <c r="T20" s="371"/>
      <c r="U20" s="282"/>
      <c r="V20" s="282"/>
      <c r="W20" s="282"/>
      <c r="X20" s="282"/>
      <c r="Y20" s="282"/>
      <c r="Z20" s="282"/>
      <c r="AA20" s="282"/>
      <c r="AB20" s="282"/>
      <c r="AC20" s="282"/>
      <c r="AD20" s="282"/>
      <c r="AE20" s="282"/>
      <c r="AF20" s="282">
        <v>15</v>
      </c>
      <c r="AG20" s="282">
        <v>14</v>
      </c>
      <c r="AH20" s="282"/>
      <c r="AI20" s="282"/>
      <c r="AJ20" s="282"/>
      <c r="AK20" s="373"/>
      <c r="AL20" s="373"/>
      <c r="AM20" s="373"/>
      <c r="AN20" s="373"/>
      <c r="AO20" s="373"/>
      <c r="AP20" s="373"/>
      <c r="AQ20" s="373"/>
      <c r="AR20" s="373"/>
      <c r="AS20" s="373"/>
      <c r="AT20" s="373"/>
      <c r="AU20" s="373"/>
      <c r="AV20" s="373"/>
      <c r="AW20" s="373"/>
      <c r="AX20" s="373"/>
      <c r="AY20" s="373"/>
      <c r="AZ20" s="373"/>
      <c r="BA20" s="373"/>
      <c r="BB20" s="373"/>
      <c r="BC20" s="373"/>
      <c r="BD20" s="373"/>
      <c r="BE20" s="373"/>
      <c r="BF20" s="373"/>
      <c r="BG20" s="373"/>
      <c r="BH20" s="373"/>
      <c r="BI20" s="373"/>
      <c r="BJ20" s="373"/>
    </row>
    <row r="21" spans="2:62" s="15" customFormat="1" ht="18.75" customHeight="1" x14ac:dyDescent="0.25">
      <c r="B21" s="209" t="s">
        <v>568</v>
      </c>
      <c r="C21" s="209">
        <f>SUM(C22:C28)</f>
        <v>38</v>
      </c>
      <c r="D21" s="209">
        <f t="shared" ref="D21:BJ21" si="11">SUM(D22:D28)</f>
        <v>38</v>
      </c>
      <c r="E21" s="209">
        <f t="shared" si="11"/>
        <v>38</v>
      </c>
      <c r="F21" s="209">
        <f t="shared" si="11"/>
        <v>38</v>
      </c>
      <c r="G21" s="209">
        <f t="shared" si="11"/>
        <v>55</v>
      </c>
      <c r="H21" s="209">
        <f t="shared" si="11"/>
        <v>57</v>
      </c>
      <c r="I21" s="209">
        <f t="shared" si="11"/>
        <v>95</v>
      </c>
      <c r="J21" s="209">
        <f t="shared" si="11"/>
        <v>0</v>
      </c>
      <c r="K21" s="209">
        <f t="shared" si="11"/>
        <v>189</v>
      </c>
      <c r="L21" s="209">
        <f t="shared" si="11"/>
        <v>251</v>
      </c>
      <c r="M21" s="209">
        <f t="shared" si="11"/>
        <v>0</v>
      </c>
      <c r="N21" s="209">
        <f t="shared" si="11"/>
        <v>0</v>
      </c>
      <c r="O21" s="209">
        <f t="shared" si="11"/>
        <v>213</v>
      </c>
      <c r="P21" s="209">
        <f t="shared" si="11"/>
        <v>207</v>
      </c>
      <c r="Q21" s="209">
        <f t="shared" si="11"/>
        <v>78</v>
      </c>
      <c r="R21" s="209">
        <f t="shared" si="11"/>
        <v>48</v>
      </c>
      <c r="S21" s="209">
        <f t="shared" si="11"/>
        <v>0</v>
      </c>
      <c r="T21" s="209">
        <f t="shared" si="11"/>
        <v>0</v>
      </c>
      <c r="U21" s="209">
        <f t="shared" si="11"/>
        <v>0</v>
      </c>
      <c r="V21" s="209">
        <f t="shared" si="11"/>
        <v>0</v>
      </c>
      <c r="W21" s="209">
        <f t="shared" si="11"/>
        <v>0</v>
      </c>
      <c r="X21" s="209">
        <f t="shared" si="11"/>
        <v>0</v>
      </c>
      <c r="Y21" s="209">
        <f t="shared" si="11"/>
        <v>0</v>
      </c>
      <c r="Z21" s="209">
        <f t="shared" si="11"/>
        <v>0</v>
      </c>
      <c r="AA21" s="209">
        <f t="shared" si="11"/>
        <v>0</v>
      </c>
      <c r="AB21" s="209">
        <f t="shared" si="11"/>
        <v>0</v>
      </c>
      <c r="AC21" s="209">
        <f t="shared" si="11"/>
        <v>0</v>
      </c>
      <c r="AD21" s="209">
        <f t="shared" si="11"/>
        <v>0</v>
      </c>
      <c r="AE21" s="209">
        <f t="shared" si="11"/>
        <v>0</v>
      </c>
      <c r="AF21" s="209">
        <f t="shared" si="11"/>
        <v>0</v>
      </c>
      <c r="AG21" s="209">
        <f t="shared" si="11"/>
        <v>33</v>
      </c>
      <c r="AH21" s="209">
        <f t="shared" si="11"/>
        <v>33</v>
      </c>
      <c r="AI21" s="209">
        <f t="shared" si="11"/>
        <v>31</v>
      </c>
      <c r="AJ21" s="209">
        <f t="shared" si="11"/>
        <v>44</v>
      </c>
      <c r="AK21" s="209">
        <f t="shared" si="11"/>
        <v>14</v>
      </c>
      <c r="AL21" s="209">
        <f t="shared" si="11"/>
        <v>32</v>
      </c>
      <c r="AM21" s="209">
        <f t="shared" si="11"/>
        <v>0</v>
      </c>
      <c r="AN21" s="209">
        <f t="shared" si="11"/>
        <v>0</v>
      </c>
      <c r="AO21" s="209">
        <f t="shared" si="11"/>
        <v>0</v>
      </c>
      <c r="AP21" s="209">
        <f t="shared" si="11"/>
        <v>0</v>
      </c>
      <c r="AQ21" s="209">
        <f t="shared" ref="AQ21:BB21" si="12">SUM(AQ22:AQ28)</f>
        <v>0</v>
      </c>
      <c r="AR21" s="209">
        <f t="shared" si="12"/>
        <v>0</v>
      </c>
      <c r="AS21" s="209">
        <f t="shared" si="12"/>
        <v>0</v>
      </c>
      <c r="AT21" s="209">
        <f t="shared" si="12"/>
        <v>0</v>
      </c>
      <c r="AU21" s="209">
        <f t="shared" si="12"/>
        <v>0</v>
      </c>
      <c r="AV21" s="209">
        <f t="shared" si="12"/>
        <v>0</v>
      </c>
      <c r="AW21" s="209">
        <f t="shared" si="12"/>
        <v>0</v>
      </c>
      <c r="AX21" s="209">
        <f t="shared" si="12"/>
        <v>0</v>
      </c>
      <c r="AY21" s="209">
        <f t="shared" si="12"/>
        <v>0</v>
      </c>
      <c r="AZ21" s="209">
        <f t="shared" si="12"/>
        <v>0</v>
      </c>
      <c r="BA21" s="209">
        <f t="shared" si="12"/>
        <v>0</v>
      </c>
      <c r="BB21" s="209">
        <f t="shared" si="12"/>
        <v>0</v>
      </c>
      <c r="BC21" s="209">
        <f t="shared" si="11"/>
        <v>0</v>
      </c>
      <c r="BD21" s="209">
        <f t="shared" si="11"/>
        <v>0</v>
      </c>
      <c r="BE21" s="209">
        <f t="shared" si="11"/>
        <v>0</v>
      </c>
      <c r="BF21" s="209">
        <f t="shared" si="11"/>
        <v>0</v>
      </c>
      <c r="BG21" s="209">
        <f t="shared" ref="BG21:BH21" si="13">SUM(BG22:BG28)</f>
        <v>0</v>
      </c>
      <c r="BH21" s="209">
        <f t="shared" si="13"/>
        <v>0</v>
      </c>
      <c r="BI21" s="209">
        <f t="shared" si="11"/>
        <v>0</v>
      </c>
      <c r="BJ21" s="209">
        <f t="shared" si="11"/>
        <v>0</v>
      </c>
    </row>
    <row r="22" spans="2:62" s="15" customFormat="1" ht="31.5" hidden="1" x14ac:dyDescent="0.25">
      <c r="B22" s="395" t="s">
        <v>942</v>
      </c>
      <c r="C22" s="371">
        <v>38</v>
      </c>
      <c r="D22" s="371">
        <v>38</v>
      </c>
      <c r="E22" s="371">
        <v>38</v>
      </c>
      <c r="F22" s="371">
        <v>38</v>
      </c>
      <c r="G22" s="371">
        <v>55</v>
      </c>
      <c r="H22" s="371">
        <v>57</v>
      </c>
      <c r="I22" s="371">
        <v>95</v>
      </c>
      <c r="J22" s="371"/>
      <c r="K22" s="371">
        <v>45</v>
      </c>
      <c r="L22" s="371">
        <v>40</v>
      </c>
      <c r="M22" s="371"/>
      <c r="N22" s="371"/>
      <c r="O22" s="371">
        <v>79</v>
      </c>
      <c r="P22" s="371">
        <v>79</v>
      </c>
      <c r="Q22" s="371">
        <v>22</v>
      </c>
      <c r="R22" s="371">
        <v>21</v>
      </c>
      <c r="S22" s="371"/>
      <c r="T22" s="371"/>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1350"/>
      <c r="AR22" s="1350"/>
      <c r="AS22" s="1350"/>
      <c r="AT22" s="1350"/>
      <c r="AU22" s="1350"/>
      <c r="AV22" s="1350"/>
      <c r="AW22" s="1350"/>
      <c r="AX22" s="1350"/>
      <c r="AY22" s="1350"/>
      <c r="AZ22" s="1350"/>
      <c r="BA22" s="1350"/>
      <c r="BB22" s="1350"/>
      <c r="BC22" s="282"/>
      <c r="BD22" s="282"/>
      <c r="BE22" s="282"/>
      <c r="BF22" s="282"/>
      <c r="BG22" s="282"/>
      <c r="BH22" s="282"/>
      <c r="BI22" s="282"/>
      <c r="BJ22" s="282"/>
    </row>
    <row r="23" spans="2:62" s="15" customFormat="1" ht="31.5" hidden="1" x14ac:dyDescent="0.25">
      <c r="B23" s="395" t="s">
        <v>943</v>
      </c>
      <c r="C23" s="371"/>
      <c r="D23" s="371"/>
      <c r="E23" s="371"/>
      <c r="F23" s="371"/>
      <c r="G23" s="371"/>
      <c r="H23" s="371"/>
      <c r="I23" s="371"/>
      <c r="J23" s="371"/>
      <c r="K23" s="371">
        <v>32</v>
      </c>
      <c r="L23" s="371">
        <v>31</v>
      </c>
      <c r="M23" s="371"/>
      <c r="N23" s="371"/>
      <c r="O23" s="371"/>
      <c r="P23" s="371"/>
      <c r="Q23" s="371"/>
      <c r="R23" s="371"/>
      <c r="S23" s="371"/>
      <c r="T23" s="371"/>
      <c r="U23" s="282"/>
      <c r="V23" s="282"/>
      <c r="W23" s="282"/>
      <c r="X23" s="282"/>
      <c r="Y23" s="282"/>
      <c r="Z23" s="282"/>
      <c r="AA23" s="282"/>
      <c r="AB23" s="282"/>
      <c r="AC23" s="282"/>
      <c r="AD23" s="282"/>
      <c r="AE23" s="282"/>
      <c r="AF23" s="282"/>
      <c r="AG23" s="282"/>
      <c r="AH23" s="282"/>
      <c r="AI23" s="282"/>
      <c r="AJ23" s="282"/>
      <c r="AK23" s="282"/>
      <c r="AL23" s="282"/>
      <c r="AM23" s="282"/>
      <c r="AN23" s="282"/>
      <c r="AO23" s="282"/>
      <c r="AP23" s="282"/>
      <c r="AQ23" s="1350"/>
      <c r="AR23" s="1350"/>
      <c r="AS23" s="1350"/>
      <c r="AT23" s="1350"/>
      <c r="AU23" s="1350"/>
      <c r="AV23" s="1350"/>
      <c r="AW23" s="1350"/>
      <c r="AX23" s="1350"/>
      <c r="AY23" s="1350"/>
      <c r="AZ23" s="1350"/>
      <c r="BA23" s="1350"/>
      <c r="BB23" s="1350"/>
      <c r="BC23" s="282"/>
      <c r="BD23" s="282"/>
      <c r="BE23" s="282"/>
      <c r="BF23" s="282"/>
      <c r="BG23" s="282"/>
      <c r="BH23" s="282"/>
      <c r="BI23" s="282"/>
      <c r="BJ23" s="282"/>
    </row>
    <row r="24" spans="2:62" s="15" customFormat="1" ht="31.5" hidden="1" x14ac:dyDescent="0.25">
      <c r="B24" s="395" t="s">
        <v>944</v>
      </c>
      <c r="C24" s="371"/>
      <c r="D24" s="371"/>
      <c r="E24" s="371"/>
      <c r="F24" s="371"/>
      <c r="G24" s="371"/>
      <c r="H24" s="371"/>
      <c r="I24" s="371"/>
      <c r="J24" s="371"/>
      <c r="K24" s="371">
        <v>39</v>
      </c>
      <c r="L24" s="371">
        <v>76</v>
      </c>
      <c r="M24" s="371"/>
      <c r="N24" s="371"/>
      <c r="O24" s="371">
        <v>74</v>
      </c>
      <c r="P24" s="371">
        <v>68</v>
      </c>
      <c r="Q24" s="371">
        <v>27</v>
      </c>
      <c r="R24" s="371">
        <v>27</v>
      </c>
      <c r="S24" s="371"/>
      <c r="T24" s="371"/>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1350"/>
      <c r="AR24" s="1350"/>
      <c r="AS24" s="1350"/>
      <c r="AT24" s="1350"/>
      <c r="AU24" s="1350"/>
      <c r="AV24" s="1350"/>
      <c r="AW24" s="1350"/>
      <c r="AX24" s="1350"/>
      <c r="AY24" s="1350"/>
      <c r="AZ24" s="1350"/>
      <c r="BA24" s="1350"/>
      <c r="BB24" s="1350"/>
      <c r="BC24" s="282"/>
      <c r="BD24" s="282"/>
      <c r="BE24" s="282"/>
      <c r="BF24" s="282"/>
      <c r="BG24" s="282"/>
      <c r="BH24" s="282"/>
      <c r="BI24" s="282"/>
      <c r="BJ24" s="282"/>
    </row>
    <row r="25" spans="2:62" s="15" customFormat="1" ht="31.5" hidden="1" x14ac:dyDescent="0.25">
      <c r="B25" s="395" t="s">
        <v>945</v>
      </c>
      <c r="C25" s="371"/>
      <c r="D25" s="371"/>
      <c r="E25" s="371"/>
      <c r="F25" s="371"/>
      <c r="G25" s="371"/>
      <c r="H25" s="371"/>
      <c r="I25" s="371"/>
      <c r="J25" s="371"/>
      <c r="K25" s="371">
        <v>40</v>
      </c>
      <c r="L25" s="371">
        <v>71</v>
      </c>
      <c r="M25" s="371"/>
      <c r="N25" s="371"/>
      <c r="O25" s="371">
        <v>31</v>
      </c>
      <c r="P25" s="371">
        <v>31</v>
      </c>
      <c r="Q25" s="371"/>
      <c r="R25" s="371"/>
      <c r="S25" s="371"/>
      <c r="T25" s="371"/>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1350"/>
      <c r="AR25" s="1350"/>
      <c r="AS25" s="1350"/>
      <c r="AT25" s="1350"/>
      <c r="AU25" s="1350"/>
      <c r="AV25" s="1350"/>
      <c r="AW25" s="1350"/>
      <c r="AX25" s="1350"/>
      <c r="AY25" s="1350"/>
      <c r="AZ25" s="1350"/>
      <c r="BA25" s="1350"/>
      <c r="BB25" s="1350"/>
      <c r="BC25" s="282"/>
      <c r="BD25" s="282"/>
      <c r="BE25" s="282"/>
      <c r="BF25" s="282"/>
      <c r="BG25" s="282"/>
      <c r="BH25" s="282"/>
      <c r="BI25" s="282"/>
      <c r="BJ25" s="282"/>
    </row>
    <row r="26" spans="2:62" s="15" customFormat="1" ht="31.5" hidden="1" x14ac:dyDescent="0.25">
      <c r="B26" s="395" t="s">
        <v>946</v>
      </c>
      <c r="C26" s="371"/>
      <c r="D26" s="371"/>
      <c r="E26" s="371"/>
      <c r="F26" s="371"/>
      <c r="G26" s="371"/>
      <c r="H26" s="371"/>
      <c r="I26" s="371"/>
      <c r="J26" s="371"/>
      <c r="K26" s="371"/>
      <c r="L26" s="371"/>
      <c r="M26" s="371"/>
      <c r="N26" s="371"/>
      <c r="O26" s="371">
        <v>29</v>
      </c>
      <c r="P26" s="371">
        <v>29</v>
      </c>
      <c r="Q26" s="371">
        <v>29</v>
      </c>
      <c r="R26" s="371"/>
      <c r="S26" s="371"/>
      <c r="T26" s="371"/>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1350"/>
      <c r="AR26" s="1350"/>
      <c r="AS26" s="1350"/>
      <c r="AT26" s="1350"/>
      <c r="AU26" s="1350"/>
      <c r="AV26" s="1350"/>
      <c r="AW26" s="1350"/>
      <c r="AX26" s="1350"/>
      <c r="AY26" s="1350"/>
      <c r="AZ26" s="1350"/>
      <c r="BA26" s="1350"/>
      <c r="BB26" s="1350"/>
      <c r="BC26" s="282"/>
      <c r="BD26" s="282"/>
      <c r="BE26" s="282"/>
      <c r="BF26" s="282"/>
      <c r="BG26" s="282"/>
      <c r="BH26" s="282"/>
      <c r="BI26" s="282"/>
      <c r="BJ26" s="282"/>
    </row>
    <row r="27" spans="2:62" s="15" customFormat="1" ht="18.75" customHeight="1" x14ac:dyDescent="0.25">
      <c r="B27" s="395" t="s">
        <v>947</v>
      </c>
      <c r="C27" s="371"/>
      <c r="D27" s="371"/>
      <c r="E27" s="371"/>
      <c r="F27" s="371"/>
      <c r="G27" s="371"/>
      <c r="H27" s="371"/>
      <c r="I27" s="371"/>
      <c r="J27" s="371"/>
      <c r="K27" s="371">
        <v>33</v>
      </c>
      <c r="L27" s="371">
        <v>33</v>
      </c>
      <c r="M27" s="371"/>
      <c r="N27" s="371"/>
      <c r="O27" s="371"/>
      <c r="P27" s="371"/>
      <c r="Q27" s="371"/>
      <c r="R27" s="371"/>
      <c r="S27" s="371"/>
      <c r="T27" s="371"/>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1350"/>
      <c r="AR27" s="1350"/>
      <c r="AS27" s="1350"/>
      <c r="AT27" s="1350"/>
      <c r="AU27" s="1350"/>
      <c r="AV27" s="1350"/>
      <c r="AW27" s="1350"/>
      <c r="AX27" s="1350"/>
      <c r="AY27" s="1350"/>
      <c r="AZ27" s="1350"/>
      <c r="BA27" s="1350"/>
      <c r="BB27" s="1350"/>
      <c r="BC27" s="282"/>
      <c r="BD27" s="282"/>
      <c r="BE27" s="282"/>
      <c r="BF27" s="282"/>
      <c r="BG27" s="282"/>
      <c r="BH27" s="282"/>
      <c r="BI27" s="282"/>
      <c r="BJ27" s="282"/>
    </row>
    <row r="28" spans="2:62" s="15" customFormat="1" ht="31.5" hidden="1" x14ac:dyDescent="0.25">
      <c r="B28" s="395" t="s">
        <v>948</v>
      </c>
      <c r="C28" s="371"/>
      <c r="D28" s="371"/>
      <c r="E28" s="371"/>
      <c r="F28" s="371"/>
      <c r="G28" s="371"/>
      <c r="H28" s="371"/>
      <c r="I28" s="371"/>
      <c r="J28" s="371"/>
      <c r="K28" s="371"/>
      <c r="L28" s="371"/>
      <c r="M28" s="371"/>
      <c r="N28" s="371"/>
      <c r="O28" s="371"/>
      <c r="P28" s="371"/>
      <c r="Q28" s="371"/>
      <c r="R28" s="371"/>
      <c r="S28" s="371"/>
      <c r="T28" s="371"/>
      <c r="U28" s="282"/>
      <c r="V28" s="282"/>
      <c r="W28" s="371"/>
      <c r="X28" s="282"/>
      <c r="Y28" s="282"/>
      <c r="Z28" s="282"/>
      <c r="AA28" s="282"/>
      <c r="AB28" s="282"/>
      <c r="AC28" s="282"/>
      <c r="AD28" s="282"/>
      <c r="AE28" s="282"/>
      <c r="AF28" s="282"/>
      <c r="AG28" s="282">
        <v>33</v>
      </c>
      <c r="AH28" s="282">
        <v>33</v>
      </c>
      <c r="AI28" s="282">
        <v>31</v>
      </c>
      <c r="AJ28" s="282">
        <v>44</v>
      </c>
      <c r="AK28" s="282">
        <v>14</v>
      </c>
      <c r="AL28" s="282">
        <v>32</v>
      </c>
      <c r="AM28" s="282"/>
      <c r="AN28" s="282"/>
      <c r="AO28" s="282"/>
      <c r="AP28" s="282"/>
      <c r="AQ28" s="1350"/>
      <c r="AR28" s="1350"/>
      <c r="AS28" s="1350"/>
      <c r="AT28" s="1350"/>
      <c r="AU28" s="1350"/>
      <c r="AV28" s="1350"/>
      <c r="AW28" s="1350"/>
      <c r="AX28" s="1350"/>
      <c r="AY28" s="1350"/>
      <c r="AZ28" s="1350"/>
      <c r="BA28" s="1350"/>
      <c r="BB28" s="1350"/>
      <c r="BC28" s="282"/>
      <c r="BD28" s="282"/>
      <c r="BE28" s="282"/>
      <c r="BF28" s="282"/>
      <c r="BG28" s="282"/>
      <c r="BH28" s="282"/>
      <c r="BI28" s="282"/>
      <c r="BJ28" s="282"/>
    </row>
    <row r="29" spans="2:62" s="15" customFormat="1" ht="18.75" customHeight="1" x14ac:dyDescent="0.25">
      <c r="B29" s="209" t="s">
        <v>338</v>
      </c>
      <c r="C29" s="209">
        <f>SUM(C30:C35)</f>
        <v>0</v>
      </c>
      <c r="D29" s="209">
        <f t="shared" ref="D29:BJ29" si="14">SUM(D30:D35)</f>
        <v>0</v>
      </c>
      <c r="E29" s="209">
        <f t="shared" si="14"/>
        <v>0</v>
      </c>
      <c r="F29" s="209">
        <f t="shared" si="14"/>
        <v>0</v>
      </c>
      <c r="G29" s="209">
        <f t="shared" si="14"/>
        <v>0</v>
      </c>
      <c r="H29" s="209">
        <f t="shared" si="14"/>
        <v>0</v>
      </c>
      <c r="I29" s="209">
        <f t="shared" si="14"/>
        <v>108</v>
      </c>
      <c r="J29" s="209">
        <f t="shared" si="14"/>
        <v>111</v>
      </c>
      <c r="K29" s="209">
        <f t="shared" si="14"/>
        <v>73</v>
      </c>
      <c r="L29" s="209">
        <f t="shared" si="14"/>
        <v>36</v>
      </c>
      <c r="M29" s="209">
        <f t="shared" si="14"/>
        <v>0</v>
      </c>
      <c r="N29" s="209">
        <f t="shared" si="14"/>
        <v>0</v>
      </c>
      <c r="O29" s="209">
        <f t="shared" si="14"/>
        <v>29</v>
      </c>
      <c r="P29" s="209">
        <f t="shared" si="14"/>
        <v>23</v>
      </c>
      <c r="Q29" s="209">
        <f t="shared" si="14"/>
        <v>51</v>
      </c>
      <c r="R29" s="209">
        <f t="shared" si="14"/>
        <v>22</v>
      </c>
      <c r="S29" s="209">
        <f t="shared" si="14"/>
        <v>0</v>
      </c>
      <c r="T29" s="209">
        <f t="shared" si="14"/>
        <v>0</v>
      </c>
      <c r="U29" s="209">
        <f t="shared" si="14"/>
        <v>0</v>
      </c>
      <c r="V29" s="209">
        <f t="shared" si="14"/>
        <v>0</v>
      </c>
      <c r="W29" s="209">
        <f t="shared" si="14"/>
        <v>0</v>
      </c>
      <c r="X29" s="209">
        <f t="shared" si="14"/>
        <v>33</v>
      </c>
      <c r="Y29" s="209">
        <f t="shared" si="14"/>
        <v>31</v>
      </c>
      <c r="Z29" s="209">
        <f t="shared" si="14"/>
        <v>0</v>
      </c>
      <c r="AA29" s="209">
        <f t="shared" si="14"/>
        <v>30</v>
      </c>
      <c r="AB29" s="209">
        <f t="shared" si="14"/>
        <v>28</v>
      </c>
      <c r="AC29" s="209">
        <f t="shared" si="14"/>
        <v>0</v>
      </c>
      <c r="AD29" s="209">
        <f t="shared" si="14"/>
        <v>28</v>
      </c>
      <c r="AE29" s="209">
        <f t="shared" si="14"/>
        <v>0</v>
      </c>
      <c r="AF29" s="209">
        <f t="shared" si="14"/>
        <v>37</v>
      </c>
      <c r="AG29" s="209">
        <f t="shared" si="14"/>
        <v>37</v>
      </c>
      <c r="AH29" s="209">
        <f t="shared" si="14"/>
        <v>37</v>
      </c>
      <c r="AI29" s="209">
        <f t="shared" si="14"/>
        <v>73</v>
      </c>
      <c r="AJ29" s="209">
        <f t="shared" si="14"/>
        <v>73</v>
      </c>
      <c r="AK29" s="209">
        <f t="shared" si="14"/>
        <v>0</v>
      </c>
      <c r="AL29" s="209">
        <f t="shared" si="14"/>
        <v>26</v>
      </c>
      <c r="AM29" s="209">
        <f t="shared" si="14"/>
        <v>0</v>
      </c>
      <c r="AN29" s="209">
        <f t="shared" si="14"/>
        <v>0</v>
      </c>
      <c r="AO29" s="209">
        <f t="shared" si="14"/>
        <v>0</v>
      </c>
      <c r="AP29" s="209">
        <f t="shared" si="14"/>
        <v>0</v>
      </c>
      <c r="AQ29" s="209">
        <f t="shared" ref="AQ29:BB29" si="15">SUM(AQ30:AQ35)</f>
        <v>0</v>
      </c>
      <c r="AR29" s="209">
        <f t="shared" si="15"/>
        <v>0</v>
      </c>
      <c r="AS29" s="209">
        <f t="shared" si="15"/>
        <v>0</v>
      </c>
      <c r="AT29" s="209">
        <f t="shared" si="15"/>
        <v>0</v>
      </c>
      <c r="AU29" s="209">
        <f t="shared" si="15"/>
        <v>0</v>
      </c>
      <c r="AV29" s="209">
        <f t="shared" si="15"/>
        <v>0</v>
      </c>
      <c r="AW29" s="209">
        <f t="shared" si="15"/>
        <v>0</v>
      </c>
      <c r="AX29" s="209">
        <f t="shared" si="15"/>
        <v>0</v>
      </c>
      <c r="AY29" s="209">
        <f t="shared" si="15"/>
        <v>0</v>
      </c>
      <c r="AZ29" s="209">
        <f t="shared" si="15"/>
        <v>0</v>
      </c>
      <c r="BA29" s="209">
        <f t="shared" si="15"/>
        <v>0</v>
      </c>
      <c r="BB29" s="209">
        <f t="shared" si="15"/>
        <v>0</v>
      </c>
      <c r="BC29" s="209">
        <f t="shared" si="14"/>
        <v>0</v>
      </c>
      <c r="BD29" s="209">
        <f t="shared" si="14"/>
        <v>0</v>
      </c>
      <c r="BE29" s="209">
        <f t="shared" si="14"/>
        <v>0</v>
      </c>
      <c r="BF29" s="209">
        <f t="shared" si="14"/>
        <v>0</v>
      </c>
      <c r="BG29" s="209">
        <f t="shared" ref="BG29:BH29" si="16">SUM(BG30:BG35)</f>
        <v>0</v>
      </c>
      <c r="BH29" s="209">
        <f t="shared" si="16"/>
        <v>0</v>
      </c>
      <c r="BI29" s="209">
        <f t="shared" si="14"/>
        <v>0</v>
      </c>
      <c r="BJ29" s="209">
        <f t="shared" si="14"/>
        <v>0</v>
      </c>
    </row>
    <row r="30" spans="2:62" s="15" customFormat="1" ht="18.75" customHeight="1" x14ac:dyDescent="0.25">
      <c r="B30" s="395" t="s">
        <v>949</v>
      </c>
      <c r="C30" s="371"/>
      <c r="D30" s="371"/>
      <c r="E30" s="371"/>
      <c r="F30" s="371"/>
      <c r="G30" s="371"/>
      <c r="H30" s="371"/>
      <c r="I30" s="371">
        <v>70</v>
      </c>
      <c r="J30" s="371">
        <v>35</v>
      </c>
      <c r="K30" s="371">
        <v>35</v>
      </c>
      <c r="L30" s="371">
        <v>0</v>
      </c>
      <c r="M30" s="371"/>
      <c r="N30" s="371"/>
      <c r="O30" s="371"/>
      <c r="P30" s="371"/>
      <c r="Q30" s="371">
        <v>22</v>
      </c>
      <c r="R30" s="371">
        <v>22</v>
      </c>
      <c r="S30" s="371"/>
      <c r="T30" s="371"/>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1350"/>
      <c r="AR30" s="1350"/>
      <c r="AS30" s="1350"/>
      <c r="AT30" s="1350"/>
      <c r="AU30" s="1350"/>
      <c r="AV30" s="1350"/>
      <c r="AW30" s="1350"/>
      <c r="AX30" s="1350"/>
      <c r="AY30" s="1350"/>
      <c r="AZ30" s="1350"/>
      <c r="BA30" s="1350"/>
      <c r="BB30" s="1350"/>
      <c r="BC30" s="282"/>
      <c r="BD30" s="282"/>
      <c r="BE30" s="282"/>
      <c r="BF30" s="282"/>
      <c r="BG30" s="282"/>
      <c r="BH30" s="282"/>
      <c r="BI30" s="282"/>
      <c r="BJ30" s="282"/>
    </row>
    <row r="31" spans="2:62" s="15" customFormat="1" ht="18.75" customHeight="1" x14ac:dyDescent="0.25">
      <c r="B31" s="395" t="s">
        <v>950</v>
      </c>
      <c r="C31" s="371"/>
      <c r="D31" s="371"/>
      <c r="E31" s="371"/>
      <c r="F31" s="371"/>
      <c r="G31" s="371"/>
      <c r="H31" s="371"/>
      <c r="I31" s="371">
        <v>38</v>
      </c>
      <c r="J31" s="371">
        <v>76</v>
      </c>
      <c r="K31" s="371">
        <v>38</v>
      </c>
      <c r="L31" s="371">
        <v>36</v>
      </c>
      <c r="M31" s="371"/>
      <c r="N31" s="371"/>
      <c r="O31" s="371">
        <v>29</v>
      </c>
      <c r="P31" s="371">
        <v>23</v>
      </c>
      <c r="Q31" s="371">
        <v>29</v>
      </c>
      <c r="R31" s="371"/>
      <c r="S31" s="371"/>
      <c r="T31" s="371"/>
      <c r="U31" s="282"/>
      <c r="V31" s="282"/>
      <c r="W31" s="282"/>
      <c r="X31" s="282"/>
      <c r="Y31" s="282"/>
      <c r="Z31" s="282"/>
      <c r="AA31" s="282"/>
      <c r="AB31" s="282"/>
      <c r="AC31" s="282"/>
      <c r="AD31" s="282"/>
      <c r="AE31" s="282"/>
      <c r="AF31" s="282"/>
      <c r="AG31" s="282"/>
      <c r="AH31" s="282"/>
      <c r="AI31" s="282"/>
      <c r="AJ31" s="282"/>
      <c r="AK31" s="282"/>
      <c r="AL31" s="282"/>
      <c r="AM31" s="282"/>
      <c r="AN31" s="282"/>
      <c r="AO31" s="282"/>
      <c r="AP31" s="282"/>
      <c r="AQ31" s="1350"/>
      <c r="AR31" s="1350"/>
      <c r="AS31" s="1350"/>
      <c r="AT31" s="1350"/>
      <c r="AU31" s="1350"/>
      <c r="AV31" s="1350"/>
      <c r="AW31" s="1350"/>
      <c r="AX31" s="1350"/>
      <c r="AY31" s="1350"/>
      <c r="AZ31" s="1350"/>
      <c r="BA31" s="1350"/>
      <c r="BB31" s="1350"/>
      <c r="BC31" s="282"/>
      <c r="BD31" s="282"/>
      <c r="BE31" s="282"/>
      <c r="BF31" s="282"/>
      <c r="BG31" s="282"/>
      <c r="BH31" s="282"/>
      <c r="BI31" s="282"/>
      <c r="BJ31" s="282"/>
    </row>
    <row r="32" spans="2:62" s="15" customFormat="1" ht="18.75" customHeight="1" x14ac:dyDescent="0.25">
      <c r="B32" s="395" t="s">
        <v>951</v>
      </c>
      <c r="C32" s="371"/>
      <c r="D32" s="371"/>
      <c r="E32" s="371"/>
      <c r="F32" s="371"/>
      <c r="G32" s="371"/>
      <c r="H32" s="371"/>
      <c r="I32" s="371"/>
      <c r="J32" s="371"/>
      <c r="K32" s="371"/>
      <c r="L32" s="371"/>
      <c r="M32" s="371"/>
      <c r="N32" s="371"/>
      <c r="O32" s="371"/>
      <c r="P32" s="371"/>
      <c r="Q32" s="371"/>
      <c r="R32" s="371"/>
      <c r="S32" s="371"/>
      <c r="T32" s="371"/>
      <c r="U32" s="282"/>
      <c r="V32" s="282"/>
      <c r="W32" s="282"/>
      <c r="X32" s="282">
        <v>33</v>
      </c>
      <c r="Y32" s="282">
        <v>31</v>
      </c>
      <c r="Z32" s="282"/>
      <c r="AA32" s="282"/>
      <c r="AB32" s="282"/>
      <c r="AC32" s="282"/>
      <c r="AD32" s="282"/>
      <c r="AE32" s="282"/>
      <c r="AF32" s="282"/>
      <c r="AG32" s="282"/>
      <c r="AH32" s="282"/>
      <c r="AI32" s="282"/>
      <c r="AJ32" s="282"/>
      <c r="AK32" s="282"/>
      <c r="AL32" s="282"/>
      <c r="AM32" s="282"/>
      <c r="AN32" s="282"/>
      <c r="AO32" s="282"/>
      <c r="AP32" s="282"/>
      <c r="AQ32" s="1350"/>
      <c r="AR32" s="1350"/>
      <c r="AS32" s="1350"/>
      <c r="AT32" s="1350"/>
      <c r="AU32" s="1350"/>
      <c r="AV32" s="1350"/>
      <c r="AW32" s="1350"/>
      <c r="AX32" s="1350"/>
      <c r="AY32" s="1350"/>
      <c r="AZ32" s="1350"/>
      <c r="BA32" s="1350"/>
      <c r="BB32" s="1350"/>
      <c r="BC32" s="282"/>
      <c r="BD32" s="282"/>
      <c r="BE32" s="282"/>
      <c r="BF32" s="282"/>
      <c r="BG32" s="282"/>
      <c r="BH32" s="282"/>
      <c r="BI32" s="282"/>
      <c r="BJ32" s="282"/>
    </row>
    <row r="33" spans="2:62" s="15" customFormat="1" ht="31.5" hidden="1" x14ac:dyDescent="0.25">
      <c r="B33" s="395" t="s">
        <v>952</v>
      </c>
      <c r="C33" s="371"/>
      <c r="D33" s="371"/>
      <c r="E33" s="371"/>
      <c r="F33" s="371"/>
      <c r="G33" s="371"/>
      <c r="H33" s="371"/>
      <c r="I33" s="371"/>
      <c r="J33" s="371"/>
      <c r="K33" s="371"/>
      <c r="L33" s="371"/>
      <c r="M33" s="371"/>
      <c r="N33" s="371"/>
      <c r="O33" s="371"/>
      <c r="P33" s="371"/>
      <c r="Q33" s="371"/>
      <c r="R33" s="371"/>
      <c r="S33" s="371"/>
      <c r="T33" s="371"/>
      <c r="U33" s="282"/>
      <c r="V33" s="282"/>
      <c r="W33" s="282"/>
      <c r="X33" s="282"/>
      <c r="Y33" s="282"/>
      <c r="Z33" s="282"/>
      <c r="AA33" s="282">
        <v>30</v>
      </c>
      <c r="AB33" s="282">
        <v>28</v>
      </c>
      <c r="AC33" s="282"/>
      <c r="AD33" s="282">
        <v>28</v>
      </c>
      <c r="AE33" s="282"/>
      <c r="AF33" s="282">
        <v>37</v>
      </c>
      <c r="AG33" s="282">
        <v>37</v>
      </c>
      <c r="AH33" s="282">
        <v>37</v>
      </c>
      <c r="AI33" s="282">
        <v>42</v>
      </c>
      <c r="AJ33" s="282">
        <v>42</v>
      </c>
      <c r="AK33" s="282"/>
      <c r="AL33" s="282"/>
      <c r="AM33" s="282"/>
      <c r="AN33" s="282"/>
      <c r="AO33" s="282"/>
      <c r="AP33" s="282"/>
      <c r="AQ33" s="1350"/>
      <c r="AR33" s="1350"/>
      <c r="AS33" s="1350"/>
      <c r="AT33" s="1350"/>
      <c r="AU33" s="1350"/>
      <c r="AV33" s="1350"/>
      <c r="AW33" s="1350"/>
      <c r="AX33" s="1350"/>
      <c r="AY33" s="1350"/>
      <c r="AZ33" s="1350"/>
      <c r="BA33" s="1350"/>
      <c r="BB33" s="1350"/>
      <c r="BC33" s="282"/>
      <c r="BD33" s="282"/>
      <c r="BE33" s="282"/>
      <c r="BF33" s="282"/>
      <c r="BG33" s="282"/>
      <c r="BH33" s="282"/>
      <c r="BI33" s="282"/>
      <c r="BJ33" s="282"/>
    </row>
    <row r="34" spans="2:62" s="15" customFormat="1" ht="31.5" hidden="1" x14ac:dyDescent="0.25">
      <c r="B34" s="395" t="s">
        <v>953</v>
      </c>
      <c r="C34" s="371"/>
      <c r="D34" s="371"/>
      <c r="E34" s="371"/>
      <c r="F34" s="371"/>
      <c r="G34" s="371"/>
      <c r="H34" s="371"/>
      <c r="I34" s="371"/>
      <c r="J34" s="371"/>
      <c r="K34" s="371"/>
      <c r="L34" s="371"/>
      <c r="M34" s="371"/>
      <c r="N34" s="371"/>
      <c r="O34" s="371"/>
      <c r="P34" s="371"/>
      <c r="Q34" s="371"/>
      <c r="R34" s="371"/>
      <c r="S34" s="371"/>
      <c r="T34" s="371"/>
      <c r="U34" s="282"/>
      <c r="V34" s="282"/>
      <c r="W34" s="282"/>
      <c r="X34" s="282"/>
      <c r="Y34" s="282"/>
      <c r="Z34" s="282"/>
      <c r="AA34" s="282"/>
      <c r="AB34" s="282"/>
      <c r="AC34" s="282"/>
      <c r="AD34" s="282"/>
      <c r="AE34" s="282"/>
      <c r="AF34" s="282"/>
      <c r="AG34" s="282"/>
      <c r="AH34" s="282"/>
      <c r="AI34" s="282">
        <v>31</v>
      </c>
      <c r="AJ34" s="282">
        <v>31</v>
      </c>
      <c r="AK34" s="282"/>
      <c r="AL34" s="282"/>
      <c r="AM34" s="282"/>
      <c r="AN34" s="282"/>
      <c r="AO34" s="282"/>
      <c r="AP34" s="282"/>
      <c r="AQ34" s="1350"/>
      <c r="AR34" s="1350"/>
      <c r="AS34" s="1350"/>
      <c r="AT34" s="1350"/>
      <c r="AU34" s="1350"/>
      <c r="AV34" s="1350"/>
      <c r="AW34" s="1350"/>
      <c r="AX34" s="1350"/>
      <c r="AY34" s="1350"/>
      <c r="AZ34" s="1350"/>
      <c r="BA34" s="1350"/>
      <c r="BB34" s="1350"/>
      <c r="BC34" s="282"/>
      <c r="BD34" s="282"/>
      <c r="BE34" s="282"/>
      <c r="BF34" s="282"/>
      <c r="BG34" s="282"/>
      <c r="BH34" s="282"/>
      <c r="BI34" s="282"/>
      <c r="BJ34" s="282"/>
    </row>
    <row r="35" spans="2:62" s="15" customFormat="1" ht="31.5" hidden="1" x14ac:dyDescent="0.25">
      <c r="B35" s="395" t="s">
        <v>954</v>
      </c>
      <c r="C35" s="371"/>
      <c r="D35" s="371"/>
      <c r="E35" s="371"/>
      <c r="F35" s="371"/>
      <c r="G35" s="371"/>
      <c r="H35" s="371"/>
      <c r="I35" s="371"/>
      <c r="J35" s="371"/>
      <c r="K35" s="371"/>
      <c r="L35" s="371"/>
      <c r="M35" s="371"/>
      <c r="N35" s="371"/>
      <c r="O35" s="371"/>
      <c r="P35" s="371"/>
      <c r="Q35" s="371"/>
      <c r="R35" s="371"/>
      <c r="S35" s="371"/>
      <c r="T35" s="371"/>
      <c r="U35" s="282"/>
      <c r="V35" s="282"/>
      <c r="W35" s="282"/>
      <c r="X35" s="282"/>
      <c r="Y35" s="282"/>
      <c r="Z35" s="282"/>
      <c r="AA35" s="282"/>
      <c r="AB35" s="282"/>
      <c r="AC35" s="282"/>
      <c r="AD35" s="282"/>
      <c r="AE35" s="282"/>
      <c r="AF35" s="282"/>
      <c r="AG35" s="282"/>
      <c r="AH35" s="282"/>
      <c r="AI35" s="282"/>
      <c r="AJ35" s="282"/>
      <c r="AK35" s="282"/>
      <c r="AL35" s="282">
        <v>26</v>
      </c>
      <c r="AM35" s="282"/>
      <c r="AN35" s="282"/>
      <c r="AO35" s="282"/>
      <c r="AP35" s="282"/>
      <c r="AQ35" s="1350"/>
      <c r="AR35" s="1350"/>
      <c r="AS35" s="1350"/>
      <c r="AT35" s="1350"/>
      <c r="AU35" s="1350"/>
      <c r="AV35" s="1350"/>
      <c r="AW35" s="1350"/>
      <c r="AX35" s="1350"/>
      <c r="AY35" s="1350"/>
      <c r="AZ35" s="1350"/>
      <c r="BA35" s="1350"/>
      <c r="BB35" s="1350"/>
      <c r="BC35" s="282"/>
      <c r="BD35" s="282"/>
      <c r="BE35" s="282"/>
      <c r="BF35" s="282"/>
      <c r="BG35" s="282"/>
      <c r="BH35" s="282"/>
      <c r="BI35" s="282"/>
      <c r="BJ35" s="282"/>
    </row>
    <row r="36" spans="2:62" s="15" customFormat="1" ht="18.75" customHeight="1" x14ac:dyDescent="0.25">
      <c r="B36" s="209" t="s">
        <v>955</v>
      </c>
      <c r="C36" s="209">
        <f>C37</f>
        <v>0</v>
      </c>
      <c r="D36" s="209">
        <f t="shared" ref="D36:BJ36" si="17">D37</f>
        <v>0</v>
      </c>
      <c r="E36" s="209">
        <f t="shared" si="17"/>
        <v>0</v>
      </c>
      <c r="F36" s="209">
        <f t="shared" si="17"/>
        <v>0</v>
      </c>
      <c r="G36" s="209">
        <f t="shared" si="17"/>
        <v>0</v>
      </c>
      <c r="H36" s="209">
        <f t="shared" si="17"/>
        <v>0</v>
      </c>
      <c r="I36" s="209">
        <f t="shared" si="17"/>
        <v>0</v>
      </c>
      <c r="J36" s="209">
        <f t="shared" si="17"/>
        <v>0</v>
      </c>
      <c r="K36" s="209">
        <f t="shared" si="17"/>
        <v>0</v>
      </c>
      <c r="L36" s="209">
        <f t="shared" si="17"/>
        <v>0</v>
      </c>
      <c r="M36" s="209">
        <f t="shared" si="17"/>
        <v>0</v>
      </c>
      <c r="N36" s="209">
        <f t="shared" si="17"/>
        <v>0</v>
      </c>
      <c r="O36" s="209">
        <f t="shared" si="17"/>
        <v>0</v>
      </c>
      <c r="P36" s="209">
        <f t="shared" si="17"/>
        <v>0</v>
      </c>
      <c r="Q36" s="209">
        <f t="shared" si="17"/>
        <v>0</v>
      </c>
      <c r="R36" s="209">
        <f t="shared" si="17"/>
        <v>0</v>
      </c>
      <c r="S36" s="209">
        <f t="shared" si="17"/>
        <v>0</v>
      </c>
      <c r="T36" s="209">
        <f t="shared" si="17"/>
        <v>0</v>
      </c>
      <c r="U36" s="209">
        <f t="shared" si="17"/>
        <v>0</v>
      </c>
      <c r="V36" s="209">
        <f t="shared" si="17"/>
        <v>0</v>
      </c>
      <c r="W36" s="209">
        <f t="shared" si="17"/>
        <v>21</v>
      </c>
      <c r="X36" s="209">
        <f t="shared" si="17"/>
        <v>21</v>
      </c>
      <c r="Y36" s="209">
        <f t="shared" si="17"/>
        <v>18</v>
      </c>
      <c r="Z36" s="209">
        <f t="shared" si="17"/>
        <v>15</v>
      </c>
      <c r="AA36" s="209">
        <f t="shared" si="17"/>
        <v>19</v>
      </c>
      <c r="AB36" s="209">
        <f t="shared" si="17"/>
        <v>16</v>
      </c>
      <c r="AC36" s="209">
        <f t="shared" si="17"/>
        <v>12</v>
      </c>
      <c r="AD36" s="209">
        <f t="shared" si="17"/>
        <v>12</v>
      </c>
      <c r="AE36" s="209">
        <f t="shared" si="17"/>
        <v>0</v>
      </c>
      <c r="AF36" s="209">
        <f t="shared" si="17"/>
        <v>0</v>
      </c>
      <c r="AG36" s="209">
        <f t="shared" si="17"/>
        <v>0</v>
      </c>
      <c r="AH36" s="209">
        <f t="shared" si="17"/>
        <v>0</v>
      </c>
      <c r="AI36" s="209">
        <f t="shared" si="17"/>
        <v>0</v>
      </c>
      <c r="AJ36" s="209">
        <f t="shared" si="17"/>
        <v>0</v>
      </c>
      <c r="AK36" s="209">
        <f t="shared" si="17"/>
        <v>0</v>
      </c>
      <c r="AL36" s="209">
        <f t="shared" si="17"/>
        <v>0</v>
      </c>
      <c r="AM36" s="209">
        <f t="shared" si="17"/>
        <v>0</v>
      </c>
      <c r="AN36" s="209">
        <f t="shared" si="17"/>
        <v>0</v>
      </c>
      <c r="AO36" s="209">
        <f t="shared" si="17"/>
        <v>0</v>
      </c>
      <c r="AP36" s="209">
        <f t="shared" si="17"/>
        <v>0</v>
      </c>
      <c r="AQ36" s="209">
        <f t="shared" si="17"/>
        <v>0</v>
      </c>
      <c r="AR36" s="209">
        <f t="shared" si="17"/>
        <v>0</v>
      </c>
      <c r="AS36" s="209">
        <f t="shared" si="17"/>
        <v>0</v>
      </c>
      <c r="AT36" s="209">
        <f t="shared" si="17"/>
        <v>0</v>
      </c>
      <c r="AU36" s="209">
        <f t="shared" si="17"/>
        <v>0</v>
      </c>
      <c r="AV36" s="209">
        <f t="shared" si="17"/>
        <v>0</v>
      </c>
      <c r="AW36" s="209">
        <f t="shared" si="17"/>
        <v>0</v>
      </c>
      <c r="AX36" s="209">
        <f t="shared" si="17"/>
        <v>0</v>
      </c>
      <c r="AY36" s="209">
        <f t="shared" si="17"/>
        <v>0</v>
      </c>
      <c r="AZ36" s="209">
        <f t="shared" si="17"/>
        <v>0</v>
      </c>
      <c r="BA36" s="209">
        <f t="shared" si="17"/>
        <v>0</v>
      </c>
      <c r="BB36" s="209">
        <f t="shared" si="17"/>
        <v>0</v>
      </c>
      <c r="BC36" s="209">
        <f t="shared" si="17"/>
        <v>0</v>
      </c>
      <c r="BD36" s="209">
        <f t="shared" si="17"/>
        <v>0</v>
      </c>
      <c r="BE36" s="209">
        <f t="shared" si="17"/>
        <v>0</v>
      </c>
      <c r="BF36" s="209">
        <f t="shared" si="17"/>
        <v>0</v>
      </c>
      <c r="BG36" s="209">
        <f t="shared" si="17"/>
        <v>0</v>
      </c>
      <c r="BH36" s="209">
        <f t="shared" si="17"/>
        <v>0</v>
      </c>
      <c r="BI36" s="209">
        <f t="shared" si="17"/>
        <v>0</v>
      </c>
      <c r="BJ36" s="209">
        <f t="shared" si="17"/>
        <v>0</v>
      </c>
    </row>
    <row r="37" spans="2:62" s="15" customFormat="1" ht="18.75" customHeight="1" x14ac:dyDescent="0.25">
      <c r="B37" s="395" t="s">
        <v>956</v>
      </c>
      <c r="C37" s="371"/>
      <c r="D37" s="371"/>
      <c r="E37" s="371"/>
      <c r="F37" s="371"/>
      <c r="G37" s="371"/>
      <c r="H37" s="371"/>
      <c r="I37" s="371"/>
      <c r="J37" s="371"/>
      <c r="K37" s="371"/>
      <c r="L37" s="371"/>
      <c r="M37" s="371"/>
      <c r="N37" s="371"/>
      <c r="O37" s="371"/>
      <c r="P37" s="371"/>
      <c r="Q37" s="371"/>
      <c r="R37" s="371"/>
      <c r="S37" s="371"/>
      <c r="T37" s="371"/>
      <c r="U37" s="282"/>
      <c r="V37" s="282"/>
      <c r="W37" s="282">
        <v>21</v>
      </c>
      <c r="X37" s="282">
        <v>21</v>
      </c>
      <c r="Y37" s="282">
        <v>18</v>
      </c>
      <c r="Z37" s="282">
        <v>15</v>
      </c>
      <c r="AA37" s="282">
        <v>19</v>
      </c>
      <c r="AB37" s="282">
        <v>16</v>
      </c>
      <c r="AC37" s="282">
        <v>12</v>
      </c>
      <c r="AD37" s="282">
        <v>12</v>
      </c>
      <c r="AE37" s="282"/>
      <c r="AF37" s="282"/>
      <c r="AG37" s="282"/>
      <c r="AH37" s="282"/>
      <c r="AI37" s="282"/>
      <c r="AJ37" s="282"/>
      <c r="AK37" s="282"/>
      <c r="AL37" s="282"/>
      <c r="AM37" s="282"/>
      <c r="AN37" s="282"/>
      <c r="AO37" s="282"/>
      <c r="AP37" s="282"/>
      <c r="AQ37" s="1350"/>
      <c r="AR37" s="1350"/>
      <c r="AS37" s="1350"/>
      <c r="AT37" s="1350"/>
      <c r="AU37" s="1350"/>
      <c r="AV37" s="1350"/>
      <c r="AW37" s="1350"/>
      <c r="AX37" s="1350"/>
      <c r="AY37" s="1350"/>
      <c r="AZ37" s="1350"/>
      <c r="BA37" s="1350"/>
      <c r="BB37" s="1350"/>
      <c r="BC37" s="282"/>
      <c r="BD37" s="282"/>
      <c r="BE37" s="282"/>
      <c r="BF37" s="282"/>
      <c r="BG37" s="282"/>
      <c r="BH37" s="282"/>
      <c r="BI37" s="282"/>
      <c r="BJ37" s="282"/>
    </row>
    <row r="38" spans="2:62" s="15" customFormat="1" ht="18.75" customHeight="1" x14ac:dyDescent="0.25">
      <c r="B38" s="209" t="s">
        <v>234</v>
      </c>
      <c r="C38" s="209">
        <f>C39</f>
        <v>0</v>
      </c>
      <c r="D38" s="209">
        <f t="shared" ref="D38:BJ38" si="18">D39</f>
        <v>0</v>
      </c>
      <c r="E38" s="209">
        <f t="shared" si="18"/>
        <v>0</v>
      </c>
      <c r="F38" s="209">
        <f t="shared" si="18"/>
        <v>0</v>
      </c>
      <c r="G38" s="209">
        <f t="shared" si="18"/>
        <v>0</v>
      </c>
      <c r="H38" s="209">
        <f t="shared" si="18"/>
        <v>0</v>
      </c>
      <c r="I38" s="209">
        <f t="shared" si="18"/>
        <v>0</v>
      </c>
      <c r="J38" s="209">
        <f t="shared" si="18"/>
        <v>0</v>
      </c>
      <c r="K38" s="209">
        <f t="shared" si="18"/>
        <v>0</v>
      </c>
      <c r="L38" s="209">
        <f t="shared" si="18"/>
        <v>0</v>
      </c>
      <c r="M38" s="209">
        <f t="shared" si="18"/>
        <v>0</v>
      </c>
      <c r="N38" s="209">
        <f t="shared" si="18"/>
        <v>0</v>
      </c>
      <c r="O38" s="209">
        <f t="shared" si="18"/>
        <v>0</v>
      </c>
      <c r="P38" s="209">
        <f t="shared" si="18"/>
        <v>0</v>
      </c>
      <c r="Q38" s="209">
        <f t="shared" si="18"/>
        <v>0</v>
      </c>
      <c r="R38" s="209">
        <f t="shared" si="18"/>
        <v>0</v>
      </c>
      <c r="S38" s="209">
        <f t="shared" si="18"/>
        <v>0</v>
      </c>
      <c r="T38" s="209">
        <f t="shared" si="18"/>
        <v>0</v>
      </c>
      <c r="U38" s="209">
        <f t="shared" si="18"/>
        <v>0</v>
      </c>
      <c r="V38" s="209">
        <f t="shared" si="18"/>
        <v>0</v>
      </c>
      <c r="W38" s="209">
        <f t="shared" si="18"/>
        <v>0</v>
      </c>
      <c r="X38" s="209">
        <f t="shared" si="18"/>
        <v>0</v>
      </c>
      <c r="Y38" s="209">
        <f t="shared" si="18"/>
        <v>0</v>
      </c>
      <c r="Z38" s="209">
        <f t="shared" si="18"/>
        <v>0</v>
      </c>
      <c r="AA38" s="209">
        <f t="shared" si="18"/>
        <v>0</v>
      </c>
      <c r="AB38" s="209">
        <f t="shared" si="18"/>
        <v>12</v>
      </c>
      <c r="AC38" s="209">
        <f t="shared" si="18"/>
        <v>12</v>
      </c>
      <c r="AD38" s="209">
        <f t="shared" si="18"/>
        <v>12</v>
      </c>
      <c r="AE38" s="209">
        <f t="shared" si="18"/>
        <v>0</v>
      </c>
      <c r="AF38" s="209">
        <f t="shared" si="18"/>
        <v>0</v>
      </c>
      <c r="AG38" s="209">
        <f t="shared" si="18"/>
        <v>0</v>
      </c>
      <c r="AH38" s="209">
        <f t="shared" si="18"/>
        <v>0</v>
      </c>
      <c r="AI38" s="209">
        <f t="shared" si="18"/>
        <v>0</v>
      </c>
      <c r="AJ38" s="209">
        <f t="shared" si="18"/>
        <v>0</v>
      </c>
      <c r="AK38" s="209">
        <f t="shared" si="18"/>
        <v>0</v>
      </c>
      <c r="AL38" s="209">
        <f t="shared" si="18"/>
        <v>0</v>
      </c>
      <c r="AM38" s="209">
        <f t="shared" si="18"/>
        <v>0</v>
      </c>
      <c r="AN38" s="209">
        <f t="shared" si="18"/>
        <v>0</v>
      </c>
      <c r="AO38" s="209">
        <f t="shared" si="18"/>
        <v>0</v>
      </c>
      <c r="AP38" s="209">
        <f t="shared" si="18"/>
        <v>0</v>
      </c>
      <c r="AQ38" s="209">
        <f t="shared" si="18"/>
        <v>0</v>
      </c>
      <c r="AR38" s="209">
        <f t="shared" si="18"/>
        <v>0</v>
      </c>
      <c r="AS38" s="209">
        <f t="shared" si="18"/>
        <v>0</v>
      </c>
      <c r="AT38" s="209">
        <f t="shared" si="18"/>
        <v>0</v>
      </c>
      <c r="AU38" s="209">
        <f t="shared" si="18"/>
        <v>0</v>
      </c>
      <c r="AV38" s="209">
        <f t="shared" si="18"/>
        <v>0</v>
      </c>
      <c r="AW38" s="209">
        <f t="shared" si="18"/>
        <v>0</v>
      </c>
      <c r="AX38" s="209">
        <f t="shared" si="18"/>
        <v>0</v>
      </c>
      <c r="AY38" s="209">
        <f t="shared" si="18"/>
        <v>0</v>
      </c>
      <c r="AZ38" s="209">
        <f t="shared" si="18"/>
        <v>0</v>
      </c>
      <c r="BA38" s="209">
        <f t="shared" si="18"/>
        <v>0</v>
      </c>
      <c r="BB38" s="209">
        <f t="shared" si="18"/>
        <v>0</v>
      </c>
      <c r="BC38" s="209">
        <f t="shared" si="18"/>
        <v>0</v>
      </c>
      <c r="BD38" s="209">
        <f t="shared" si="18"/>
        <v>0</v>
      </c>
      <c r="BE38" s="209">
        <f t="shared" si="18"/>
        <v>0</v>
      </c>
      <c r="BF38" s="209">
        <f t="shared" si="18"/>
        <v>0</v>
      </c>
      <c r="BG38" s="209">
        <f t="shared" si="18"/>
        <v>0</v>
      </c>
      <c r="BH38" s="209">
        <f t="shared" si="18"/>
        <v>0</v>
      </c>
      <c r="BI38" s="209">
        <f t="shared" si="18"/>
        <v>0</v>
      </c>
      <c r="BJ38" s="209">
        <f t="shared" si="18"/>
        <v>0</v>
      </c>
    </row>
    <row r="39" spans="2:62" s="15" customFormat="1" ht="18.75" customHeight="1" x14ac:dyDescent="0.25">
      <c r="B39" s="401" t="s">
        <v>957</v>
      </c>
      <c r="C39" s="1095"/>
      <c r="D39" s="1095"/>
      <c r="E39" s="1095"/>
      <c r="F39" s="1095"/>
      <c r="G39" s="1095"/>
      <c r="H39" s="371"/>
      <c r="I39" s="371"/>
      <c r="J39" s="371"/>
      <c r="K39" s="371"/>
      <c r="L39" s="371"/>
      <c r="M39" s="371"/>
      <c r="N39" s="371"/>
      <c r="O39" s="371"/>
      <c r="P39" s="371"/>
      <c r="Q39" s="371"/>
      <c r="R39" s="371"/>
      <c r="S39" s="371"/>
      <c r="T39" s="371"/>
      <c r="U39" s="282"/>
      <c r="V39" s="282"/>
      <c r="W39" s="282"/>
      <c r="X39" s="282"/>
      <c r="Y39" s="282"/>
      <c r="Z39" s="282"/>
      <c r="AA39" s="282"/>
      <c r="AB39" s="282">
        <v>12</v>
      </c>
      <c r="AC39" s="282">
        <v>12</v>
      </c>
      <c r="AD39" s="282">
        <v>12</v>
      </c>
      <c r="AE39" s="282"/>
      <c r="AF39" s="282"/>
      <c r="AG39" s="282"/>
      <c r="AH39" s="282"/>
      <c r="AI39" s="282"/>
      <c r="AJ39" s="282"/>
      <c r="AK39" s="282"/>
      <c r="AL39" s="282"/>
      <c r="AM39" s="282"/>
      <c r="AN39" s="282"/>
      <c r="AO39" s="282"/>
      <c r="AP39" s="282"/>
      <c r="AQ39" s="1350"/>
      <c r="AR39" s="1350"/>
      <c r="AS39" s="1350"/>
      <c r="AT39" s="1350"/>
      <c r="AU39" s="1350"/>
      <c r="AV39" s="1350"/>
      <c r="AW39" s="1350"/>
      <c r="AX39" s="1350"/>
      <c r="AY39" s="1350"/>
      <c r="AZ39" s="1350"/>
      <c r="BA39" s="1350"/>
      <c r="BB39" s="1350"/>
      <c r="BC39" s="282"/>
      <c r="BD39" s="282"/>
      <c r="BE39" s="282"/>
      <c r="BF39" s="282"/>
      <c r="BG39" s="282"/>
      <c r="BH39" s="282"/>
      <c r="BI39" s="282"/>
      <c r="BJ39" s="282"/>
    </row>
    <row r="40" spans="2:62" s="15" customFormat="1" ht="18.75" customHeight="1" x14ac:dyDescent="0.25">
      <c r="B40" s="209" t="s">
        <v>931</v>
      </c>
      <c r="C40" s="209">
        <f t="shared" ref="C40:BJ40" si="19">C8+C15+C18+C21+C29+C36+C38</f>
        <v>38</v>
      </c>
      <c r="D40" s="209">
        <f t="shared" si="19"/>
        <v>38</v>
      </c>
      <c r="E40" s="209">
        <f t="shared" si="19"/>
        <v>38</v>
      </c>
      <c r="F40" s="209">
        <f t="shared" si="19"/>
        <v>38</v>
      </c>
      <c r="G40" s="209">
        <f t="shared" si="19"/>
        <v>55</v>
      </c>
      <c r="H40" s="209">
        <f t="shared" si="19"/>
        <v>57</v>
      </c>
      <c r="I40" s="209">
        <f t="shared" si="19"/>
        <v>242</v>
      </c>
      <c r="J40" s="209">
        <f t="shared" si="19"/>
        <v>185</v>
      </c>
      <c r="K40" s="209">
        <f t="shared" si="19"/>
        <v>375</v>
      </c>
      <c r="L40" s="209">
        <f t="shared" si="19"/>
        <v>358</v>
      </c>
      <c r="M40" s="209">
        <f t="shared" si="19"/>
        <v>77</v>
      </c>
      <c r="N40" s="209">
        <f t="shared" si="19"/>
        <v>77</v>
      </c>
      <c r="O40" s="209">
        <f t="shared" si="19"/>
        <v>242</v>
      </c>
      <c r="P40" s="209">
        <f t="shared" si="19"/>
        <v>230</v>
      </c>
      <c r="Q40" s="209">
        <f t="shared" si="19"/>
        <v>165</v>
      </c>
      <c r="R40" s="209">
        <f t="shared" si="19"/>
        <v>134</v>
      </c>
      <c r="S40" s="209">
        <f t="shared" si="19"/>
        <v>0</v>
      </c>
      <c r="T40" s="209">
        <f t="shared" si="19"/>
        <v>12</v>
      </c>
      <c r="U40" s="209">
        <f t="shared" si="19"/>
        <v>11</v>
      </c>
      <c r="V40" s="209">
        <f t="shared" si="19"/>
        <v>62</v>
      </c>
      <c r="W40" s="209">
        <f t="shared" si="19"/>
        <v>21</v>
      </c>
      <c r="X40" s="209">
        <f t="shared" si="19"/>
        <v>54</v>
      </c>
      <c r="Y40" s="209">
        <f t="shared" si="19"/>
        <v>49</v>
      </c>
      <c r="Z40" s="209">
        <f t="shared" si="19"/>
        <v>15</v>
      </c>
      <c r="AA40" s="209">
        <f t="shared" si="19"/>
        <v>49</v>
      </c>
      <c r="AB40" s="209">
        <f t="shared" si="19"/>
        <v>56</v>
      </c>
      <c r="AC40" s="209">
        <f t="shared" si="19"/>
        <v>47</v>
      </c>
      <c r="AD40" s="209">
        <f t="shared" si="19"/>
        <v>75</v>
      </c>
      <c r="AE40" s="209">
        <f t="shared" si="19"/>
        <v>23</v>
      </c>
      <c r="AF40" s="209">
        <f t="shared" si="19"/>
        <v>142</v>
      </c>
      <c r="AG40" s="209">
        <f t="shared" si="19"/>
        <v>170</v>
      </c>
      <c r="AH40" s="209">
        <f t="shared" si="19"/>
        <v>187</v>
      </c>
      <c r="AI40" s="209">
        <f t="shared" si="19"/>
        <v>267</v>
      </c>
      <c r="AJ40" s="209">
        <f t="shared" si="19"/>
        <v>259</v>
      </c>
      <c r="AK40" s="209">
        <f t="shared" si="19"/>
        <v>189</v>
      </c>
      <c r="AL40" s="209">
        <f t="shared" si="19"/>
        <v>143</v>
      </c>
      <c r="AM40" s="209">
        <f t="shared" si="19"/>
        <v>0</v>
      </c>
      <c r="AN40" s="209">
        <f t="shared" si="19"/>
        <v>0</v>
      </c>
      <c r="AO40" s="209">
        <f t="shared" si="19"/>
        <v>0</v>
      </c>
      <c r="AP40" s="209">
        <f t="shared" si="19"/>
        <v>0</v>
      </c>
      <c r="AQ40" s="209">
        <f t="shared" ref="AQ40:BB40" si="20">AQ8+AQ15+AQ18+AQ21+AQ29+AQ36+AQ38</f>
        <v>0</v>
      </c>
      <c r="AR40" s="209">
        <f t="shared" si="20"/>
        <v>0</v>
      </c>
      <c r="AS40" s="209">
        <f t="shared" si="20"/>
        <v>0</v>
      </c>
      <c r="AT40" s="209">
        <f t="shared" si="20"/>
        <v>0</v>
      </c>
      <c r="AU40" s="209">
        <f t="shared" si="20"/>
        <v>0</v>
      </c>
      <c r="AV40" s="209">
        <f t="shared" si="20"/>
        <v>0</v>
      </c>
      <c r="AW40" s="209">
        <f t="shared" si="20"/>
        <v>0</v>
      </c>
      <c r="AX40" s="209">
        <f t="shared" si="20"/>
        <v>0</v>
      </c>
      <c r="AY40" s="209">
        <f t="shared" si="20"/>
        <v>0</v>
      </c>
      <c r="AZ40" s="209">
        <f t="shared" si="20"/>
        <v>0</v>
      </c>
      <c r="BA40" s="209">
        <f t="shared" si="20"/>
        <v>0</v>
      </c>
      <c r="BB40" s="209">
        <f t="shared" si="20"/>
        <v>0</v>
      </c>
      <c r="BC40" s="209">
        <f t="shared" si="19"/>
        <v>0</v>
      </c>
      <c r="BD40" s="209">
        <f t="shared" si="19"/>
        <v>0</v>
      </c>
      <c r="BE40" s="209">
        <f t="shared" si="19"/>
        <v>0</v>
      </c>
      <c r="BF40" s="209">
        <f t="shared" si="19"/>
        <v>0</v>
      </c>
      <c r="BG40" s="209">
        <f t="shared" si="19"/>
        <v>0</v>
      </c>
      <c r="BH40" s="209">
        <f t="shared" si="19"/>
        <v>0</v>
      </c>
      <c r="BI40" s="209">
        <f t="shared" si="19"/>
        <v>0</v>
      </c>
      <c r="BJ40" s="209">
        <f t="shared" si="19"/>
        <v>0</v>
      </c>
    </row>
    <row r="41" spans="2:62" ht="15" customHeight="1" x14ac:dyDescent="0.25">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32"/>
      <c r="AX41" s="132"/>
      <c r="AY41" s="132"/>
      <c r="AZ41" s="132"/>
      <c r="BA41" s="132"/>
      <c r="BB41" s="132"/>
      <c r="BC41" s="132"/>
      <c r="BD41" s="132"/>
      <c r="BE41" s="132"/>
      <c r="BF41" s="132"/>
      <c r="BG41" s="132"/>
      <c r="BH41" s="132"/>
      <c r="BI41" s="132"/>
      <c r="BJ41" s="132"/>
    </row>
    <row r="42" spans="2:62" s="7" customFormat="1" ht="18.75" customHeight="1" x14ac:dyDescent="0.25">
      <c r="B42" s="362" t="s">
        <v>790</v>
      </c>
      <c r="C42" s="281">
        <f>'Historico MatriculaT Pregrado'!C67</f>
        <v>1884</v>
      </c>
      <c r="D42" s="281">
        <f>'Historico MatriculaT Pregrado'!D67</f>
        <v>1901</v>
      </c>
      <c r="E42" s="281">
        <f>'Historico MatriculaT Pregrado'!E67</f>
        <v>1987</v>
      </c>
      <c r="F42" s="281">
        <f>'Historico MatriculaT Pregrado'!F67</f>
        <v>1997</v>
      </c>
      <c r="G42" s="281">
        <f>'Historico MatriculaT Pregrado'!G67</f>
        <v>2014</v>
      </c>
      <c r="H42" s="281">
        <f>'Historico MatriculaT Pregrado'!H67</f>
        <v>2058</v>
      </c>
      <c r="I42" s="281">
        <f>'Historico MatriculaT Pregrado'!I67</f>
        <v>2372</v>
      </c>
      <c r="J42" s="281">
        <f>'Historico MatriculaT Pregrado'!J67</f>
        <v>2602</v>
      </c>
      <c r="K42" s="281">
        <f>'Historico MatriculaT Pregrado'!K67</f>
        <v>2800</v>
      </c>
      <c r="L42" s="281">
        <f>'Historico MatriculaT Pregrado'!L67</f>
        <v>2901</v>
      </c>
      <c r="M42" s="281">
        <f>'Historico MatriculaT Pregrado'!M67</f>
        <v>3456</v>
      </c>
      <c r="N42" s="281">
        <f>'Historico MatriculaT Pregrado'!N67</f>
        <v>3366</v>
      </c>
      <c r="O42" s="281">
        <f>'Historico MatriculaT Pregrado'!O67</f>
        <v>3852</v>
      </c>
      <c r="P42" s="281">
        <f>'Historico MatriculaT Pregrado'!P67</f>
        <v>3734</v>
      </c>
      <c r="Q42" s="281">
        <f>'Historico MatriculaT Pregrado'!Q67</f>
        <v>3923</v>
      </c>
      <c r="R42" s="281">
        <f>'Historico MatriculaT Pregrado'!R67</f>
        <v>3949</v>
      </c>
      <c r="S42" s="281">
        <f>'Historico MatriculaT Pregrado'!S67</f>
        <v>4372</v>
      </c>
      <c r="T42" s="281">
        <f>'Historico MatriculaT Pregrado'!T67</f>
        <v>3944</v>
      </c>
      <c r="U42" s="281">
        <f>'Historico MatriculaT Pregrado'!U67</f>
        <v>4339</v>
      </c>
      <c r="V42" s="281">
        <f>'Historico MatriculaT Pregrado'!V67</f>
        <v>4143</v>
      </c>
      <c r="W42" s="281">
        <f>'Historico MatriculaT Pregrado'!W67</f>
        <v>4701</v>
      </c>
      <c r="X42" s="281">
        <f>'Historico MatriculaT Pregrado'!X67</f>
        <v>4637</v>
      </c>
      <c r="Y42" s="281">
        <f>'Historico MatriculaT Pregrado'!Y67</f>
        <v>4867</v>
      </c>
      <c r="Z42" s="281">
        <f>'Historico MatriculaT Pregrado'!Z67</f>
        <v>4892</v>
      </c>
      <c r="AA42" s="281">
        <f>'Historico MatriculaT Pregrado'!AA67</f>
        <v>5239</v>
      </c>
      <c r="AB42" s="281">
        <f>'Historico MatriculaT Pregrado'!AB67</f>
        <v>5414</v>
      </c>
      <c r="AC42" s="281">
        <f>'Historico MatriculaT Pregrado'!AC67</f>
        <v>5757</v>
      </c>
      <c r="AD42" s="281">
        <f>'Historico MatriculaT Pregrado'!AD67</f>
        <v>6025</v>
      </c>
      <c r="AE42" s="281">
        <f>'Historico MatriculaT Pregrado'!AE67</f>
        <v>6380</v>
      </c>
      <c r="AF42" s="281">
        <f>'Historico MatriculaT Pregrado'!AF67</f>
        <v>6614</v>
      </c>
      <c r="AG42" s="281">
        <f>'Historico MatriculaT Pregrado'!AG67</f>
        <v>6871</v>
      </c>
      <c r="AH42" s="281">
        <f>'Historico MatriculaT Pregrado'!AH67</f>
        <v>6868</v>
      </c>
      <c r="AI42" s="281">
        <f>'Historico MatriculaT Pregrado'!AI67</f>
        <v>7126</v>
      </c>
      <c r="AJ42" s="281">
        <f>'Historico MatriculaT Pregrado'!AJ67</f>
        <v>7237</v>
      </c>
      <c r="AK42" s="1349">
        <f>'Historico MatriculaT Pregrado'!AK67</f>
        <v>7418</v>
      </c>
      <c r="AL42" s="1349">
        <f>'Historico MatriculaT Pregrado'!AL67</f>
        <v>7402</v>
      </c>
      <c r="AM42" s="1349">
        <f>'Historico MatriculaT Pregrado'!AM67</f>
        <v>7504</v>
      </c>
      <c r="AN42" s="1349">
        <f>'Historico MatriculaT Pregrado'!AN67</f>
        <v>7607</v>
      </c>
      <c r="AO42" s="1349">
        <f>'Historico MatriculaT Pregrado'!AO67</f>
        <v>7850</v>
      </c>
      <c r="AP42" s="1349">
        <f>'Historico MatriculaT Pregrado'!AP67</f>
        <v>7909</v>
      </c>
      <c r="AQ42" s="1349">
        <f>'Historico MatriculaT Pregrado'!AQ67</f>
        <v>8118</v>
      </c>
      <c r="AR42" s="1349">
        <f>'Historico MatriculaT Pregrado'!AR67</f>
        <v>8254</v>
      </c>
      <c r="AS42" s="1349">
        <f>'Historico MatriculaT Pregrado'!AS67</f>
        <v>8385</v>
      </c>
      <c r="AT42" s="1349">
        <f>'Historico MatriculaT Pregrado'!AT67</f>
        <v>8256</v>
      </c>
      <c r="AU42" s="1349">
        <f>'Historico MatriculaT Pregrado'!AU67</f>
        <v>8289</v>
      </c>
      <c r="AV42" s="1349">
        <f>'Historico MatriculaT Pregrado'!AV67</f>
        <v>8448</v>
      </c>
      <c r="AW42" s="1349">
        <f>'Historico MatriculaT Pregrado'!AW67</f>
        <v>8804</v>
      </c>
      <c r="AX42" s="1349">
        <f>'Historico MatriculaT Pregrado'!AX67</f>
        <v>9163</v>
      </c>
      <c r="AY42" s="1349">
        <f>'Historico MatriculaT Pregrado'!AY67</f>
        <v>9244</v>
      </c>
      <c r="AZ42" s="1349">
        <f>'Historico MatriculaT Pregrado'!AZ67</f>
        <v>9185</v>
      </c>
      <c r="BA42" s="1349">
        <f>'Historico MatriculaT Pregrado'!BA67</f>
        <v>9104</v>
      </c>
      <c r="BB42" s="1349">
        <f>'Historico MatriculaT Pregrado'!BB67</f>
        <v>9064</v>
      </c>
      <c r="BC42" s="1349">
        <f>'Historico MatriculaT Pregrado'!BC67</f>
        <v>9417</v>
      </c>
      <c r="BD42" s="1349">
        <f>'Historico MatriculaT Pregrado'!BD67</f>
        <v>9520</v>
      </c>
      <c r="BE42" s="1349">
        <f>'Historico MatriculaT Pregrado'!BE67</f>
        <v>9307</v>
      </c>
      <c r="BF42" s="1349">
        <f>'Historico MatriculaT Pregrado'!BF67</f>
        <v>9153</v>
      </c>
      <c r="BG42" s="1349">
        <f>'Historico MatriculaT Pregrado'!BG67</f>
        <v>9156</v>
      </c>
      <c r="BH42" s="1349">
        <f>'Historico MatriculaT Pregrado'!BH67</f>
        <v>9462</v>
      </c>
      <c r="BI42" s="1349">
        <f>'Historico MatriculaT Pregrado'!BI67</f>
        <v>9759</v>
      </c>
      <c r="BJ42" s="1349">
        <f>'Historico MatriculaT Pregrado'!BJ67</f>
        <v>9387</v>
      </c>
    </row>
    <row r="43" spans="2:62" s="7" customFormat="1" ht="18.75" customHeight="1" x14ac:dyDescent="0.25">
      <c r="B43" s="362" t="s">
        <v>830</v>
      </c>
      <c r="C43" s="281">
        <f>'Historico MatriculaT PregSede'!C61</f>
        <v>0</v>
      </c>
      <c r="D43" s="281">
        <f>'Historico MatriculaT PregSede'!D61</f>
        <v>0</v>
      </c>
      <c r="E43" s="281">
        <f>'Historico MatriculaT PregSede'!E61</f>
        <v>169</v>
      </c>
      <c r="F43" s="281">
        <f>'Historico MatriculaT PregSede'!F61</f>
        <v>167</v>
      </c>
      <c r="G43" s="281">
        <f>'Historico MatriculaT PregSede'!G61</f>
        <v>248</v>
      </c>
      <c r="H43" s="281">
        <f>'Historico MatriculaT PregSede'!H61</f>
        <v>565</v>
      </c>
      <c r="I43" s="281">
        <f>'Historico MatriculaT PregSede'!I61</f>
        <v>371</v>
      </c>
      <c r="J43" s="281">
        <f>'Historico MatriculaT PregSede'!J61</f>
        <v>0</v>
      </c>
      <c r="K43" s="281">
        <f>'Historico MatriculaT PregSede'!K61</f>
        <v>851</v>
      </c>
      <c r="L43" s="281">
        <f>'Historico MatriculaT PregSede'!L61</f>
        <v>933</v>
      </c>
      <c r="M43" s="281">
        <f>'Historico MatriculaT PregSede'!M61</f>
        <v>949</v>
      </c>
      <c r="N43" s="281">
        <f>'Historico MatriculaT PregSede'!N61</f>
        <v>846</v>
      </c>
      <c r="O43" s="281">
        <f>'Historico MatriculaT PregSede'!O61</f>
        <v>1021</v>
      </c>
      <c r="P43" s="281">
        <f>'Historico MatriculaT PregSede'!P61</f>
        <v>948</v>
      </c>
      <c r="Q43" s="281">
        <f>'Historico MatriculaT PregSede'!Q61</f>
        <v>880</v>
      </c>
      <c r="R43" s="281">
        <f>'Historico MatriculaT PregSede'!R61</f>
        <v>889</v>
      </c>
      <c r="S43" s="281">
        <f>'Historico MatriculaT PregSede'!S61</f>
        <v>661</v>
      </c>
      <c r="T43" s="281">
        <f>'Historico MatriculaT PregSede'!T61</f>
        <v>482</v>
      </c>
      <c r="U43" s="281">
        <f>'Historico MatriculaT PregSede'!U61</f>
        <v>482</v>
      </c>
      <c r="V43" s="281">
        <f>'Historico MatriculaT PregSede'!V61</f>
        <v>387</v>
      </c>
      <c r="W43" s="281">
        <f>'Historico MatriculaT PregSede'!W61</f>
        <v>338</v>
      </c>
      <c r="X43" s="281">
        <f>'Historico MatriculaT PregSede'!X61</f>
        <v>287</v>
      </c>
      <c r="Y43" s="281">
        <f>'Historico MatriculaT PregSede'!Y61</f>
        <v>277</v>
      </c>
      <c r="Z43" s="281">
        <f>'Historico MatriculaT PregSede'!Z61</f>
        <v>246</v>
      </c>
      <c r="AA43" s="281">
        <f>'Historico MatriculaT PregSede'!AA61</f>
        <v>163</v>
      </c>
      <c r="AB43" s="281">
        <f>'Historico MatriculaT PregSede'!AB61</f>
        <v>154</v>
      </c>
      <c r="AC43" s="281">
        <f>'Historico MatriculaT PregSede'!AC61</f>
        <v>108</v>
      </c>
      <c r="AD43" s="281">
        <f>'Historico MatriculaT PregSede'!AD61</f>
        <v>153</v>
      </c>
      <c r="AE43" s="281">
        <f>'Historico MatriculaT PregSede'!AE61</f>
        <v>219</v>
      </c>
      <c r="AF43" s="281">
        <f>'Historico MatriculaT PregSede'!AF61</f>
        <v>215</v>
      </c>
      <c r="AG43" s="281">
        <f>'Historico MatriculaT PregSede'!AG61</f>
        <v>278</v>
      </c>
      <c r="AH43" s="281">
        <f>'Historico MatriculaT PregSede'!AH61</f>
        <v>237</v>
      </c>
      <c r="AI43" s="281">
        <f>'Historico MatriculaT PregSede'!AI61</f>
        <v>211</v>
      </c>
      <c r="AJ43" s="281">
        <f>'Historico MatriculaT PregSede'!AJ61</f>
        <v>515</v>
      </c>
      <c r="AK43" s="1349">
        <f>'Historico MatriculaT PregSede'!AK61</f>
        <v>806</v>
      </c>
      <c r="AL43" s="1349">
        <f>'Historico MatriculaT PregSede'!AL61</f>
        <v>859</v>
      </c>
      <c r="AM43" s="1349">
        <f>'Historico MatriculaT PregSede'!AM61</f>
        <v>1025</v>
      </c>
      <c r="AN43" s="1349">
        <f>'Historico MatriculaT PregSede'!AN61</f>
        <v>1019</v>
      </c>
      <c r="AO43" s="1349">
        <f>'Historico MatriculaT PregSede'!AO61</f>
        <v>1249</v>
      </c>
      <c r="AP43" s="1349">
        <f>'Historico MatriculaT PregSede'!AP61</f>
        <v>1304</v>
      </c>
      <c r="AQ43" s="1349">
        <f>'Historico MatriculaT PregSede'!AQ61</f>
        <v>1422</v>
      </c>
      <c r="AR43" s="1349">
        <f>'Historico MatriculaT PregSede'!AR61</f>
        <v>1522</v>
      </c>
      <c r="AS43" s="1349">
        <f>'Historico MatriculaT PregSede'!AS61</f>
        <v>1473</v>
      </c>
      <c r="AT43" s="1349">
        <f>'Historico MatriculaT PregSede'!AT61</f>
        <v>1479</v>
      </c>
      <c r="AU43" s="1349">
        <f>'Historico MatriculaT PregSede'!AU61</f>
        <v>1541</v>
      </c>
      <c r="AV43" s="1349">
        <f>'Historico MatriculaT PregSede'!AV61</f>
        <v>1514</v>
      </c>
      <c r="AW43" s="1349">
        <f>'Historico MatriculaT PregSede'!AW61</f>
        <v>1811</v>
      </c>
      <c r="AX43" s="1349">
        <f>'Historico MatriculaT PregSede'!AX61</f>
        <v>1902</v>
      </c>
      <c r="AY43" s="1349">
        <f>'Historico MatriculaT PregSede'!AY61</f>
        <v>2106</v>
      </c>
      <c r="AZ43" s="1349">
        <f>'Historico MatriculaT PregSede'!AZ61</f>
        <v>2099</v>
      </c>
      <c r="BA43" s="1349">
        <f>'Historico MatriculaT PregSede'!BA61</f>
        <v>2353</v>
      </c>
      <c r="BB43" s="1349">
        <f>'Historico MatriculaT PregSede'!BB61</f>
        <v>2321</v>
      </c>
      <c r="BC43" s="1349">
        <f>'Historico MatriculaT PregSede'!BC61</f>
        <v>2540</v>
      </c>
      <c r="BD43" s="1349">
        <f>'Historico MatriculaT PregSede'!BD61</f>
        <v>2605</v>
      </c>
      <c r="BE43" s="1349">
        <f>'Historico MatriculaT PregSede'!BE61</f>
        <v>2712</v>
      </c>
      <c r="BF43" s="1349">
        <f>'Historico MatriculaT PregSede'!BF61</f>
        <v>2697</v>
      </c>
      <c r="BG43" s="1349">
        <f>'Historico MatriculaT PregSede'!BG61</f>
        <v>2913</v>
      </c>
      <c r="BH43" s="1349">
        <f>'Historico MatriculaT PregSede'!BH61</f>
        <v>3119</v>
      </c>
      <c r="BI43" s="1349">
        <f>'Historico MatriculaT PregSede'!BI61</f>
        <v>3415</v>
      </c>
      <c r="BJ43" s="1349">
        <f>'Historico MatriculaT PregSede'!BJ61</f>
        <v>3338</v>
      </c>
    </row>
    <row r="44" spans="2:62" s="7" customFormat="1" ht="18.75" customHeight="1" x14ac:dyDescent="0.25">
      <c r="B44" s="362" t="s">
        <v>1058</v>
      </c>
      <c r="C44" s="281">
        <f>'Historico MatriculaT PregConv'!C50</f>
        <v>1187</v>
      </c>
      <c r="D44" s="281">
        <f>'Historico MatriculaT PregConv'!D50</f>
        <v>1142</v>
      </c>
      <c r="E44" s="281">
        <f>'Historico MatriculaT PregConv'!E50</f>
        <v>888</v>
      </c>
      <c r="F44" s="281">
        <f>'Historico MatriculaT PregConv'!F50</f>
        <v>860</v>
      </c>
      <c r="G44" s="281">
        <f>'Historico MatriculaT PregConv'!G50</f>
        <v>567</v>
      </c>
      <c r="H44" s="281">
        <f>'Historico MatriculaT PregConv'!H50</f>
        <v>525</v>
      </c>
      <c r="I44" s="281">
        <f>'Historico MatriculaT PregConv'!I50</f>
        <v>552</v>
      </c>
      <c r="J44" s="281">
        <f>'Historico MatriculaT PregConv'!J50</f>
        <v>541</v>
      </c>
      <c r="K44" s="281">
        <f>'Historico MatriculaT PregConv'!K50</f>
        <v>304</v>
      </c>
      <c r="L44" s="281">
        <f>'Historico MatriculaT PregConv'!L50</f>
        <v>347</v>
      </c>
      <c r="M44" s="281">
        <f>'Historico MatriculaT PregConv'!M50</f>
        <v>455</v>
      </c>
      <c r="N44" s="281">
        <f>'Historico MatriculaT PregConv'!N50</f>
        <v>400</v>
      </c>
      <c r="O44" s="281">
        <f>'Historico MatriculaT PregConv'!O50</f>
        <v>278</v>
      </c>
      <c r="P44" s="281">
        <f>'Historico MatriculaT PregConv'!P50</f>
        <v>279</v>
      </c>
      <c r="Q44" s="281">
        <f>'Historico MatriculaT PregConv'!Q50</f>
        <v>250</v>
      </c>
      <c r="R44" s="281">
        <f>'Historico MatriculaT PregConv'!R50</f>
        <v>227</v>
      </c>
      <c r="S44" s="281">
        <f>'Historico MatriculaT PregConv'!S50</f>
        <v>188</v>
      </c>
      <c r="T44" s="281">
        <f>'Historico MatriculaT PregConv'!T50</f>
        <v>167</v>
      </c>
      <c r="U44" s="281">
        <f>'Historico MatriculaT PregConv'!U50</f>
        <v>94</v>
      </c>
      <c r="V44" s="281">
        <f>'Historico MatriculaT PregConv'!V50</f>
        <v>9</v>
      </c>
      <c r="W44" s="281">
        <f>'Historico MatriculaT PregConv'!W50</f>
        <v>4</v>
      </c>
      <c r="X44" s="281">
        <f>'Historico MatriculaT PregConv'!X50</f>
        <v>0</v>
      </c>
      <c r="Y44" s="281">
        <f>'Historico MatriculaT PregConv'!Y50</f>
        <v>2</v>
      </c>
      <c r="Z44" s="281">
        <f>'Historico MatriculaT PregConv'!Z50</f>
        <v>562</v>
      </c>
      <c r="AA44" s="281">
        <f>'Historico MatriculaT PregConv'!AA50</f>
        <v>633</v>
      </c>
      <c r="AB44" s="281">
        <f>'Historico MatriculaT PregConv'!AB50</f>
        <v>624</v>
      </c>
      <c r="AC44" s="281">
        <f>'Historico MatriculaT PregConv'!AC50</f>
        <v>520</v>
      </c>
      <c r="AD44" s="281">
        <f>'Historico MatriculaT PregConv'!AD50</f>
        <v>523</v>
      </c>
      <c r="AE44" s="281">
        <f>'Historico MatriculaT PregConv'!AE50</f>
        <v>479</v>
      </c>
      <c r="AF44" s="281">
        <f>'Historico MatriculaT PregConv'!AF50</f>
        <v>385</v>
      </c>
      <c r="AG44" s="281">
        <f>'Historico MatriculaT PregConv'!AG50</f>
        <v>275</v>
      </c>
      <c r="AH44" s="281">
        <f>'Historico MatriculaT PregConv'!AH50</f>
        <v>164</v>
      </c>
      <c r="AI44" s="281">
        <f>'Historico MatriculaT PregConv'!AI50</f>
        <v>158</v>
      </c>
      <c r="AJ44" s="281">
        <f>'Historico MatriculaT PregConv'!AJ50</f>
        <v>104</v>
      </c>
      <c r="AK44" s="1349">
        <f>'Historico MatriculaT PregConv'!AK50</f>
        <v>11</v>
      </c>
      <c r="AL44" s="1349">
        <f>'Historico MatriculaT PregConv'!AL50</f>
        <v>6</v>
      </c>
      <c r="AM44" s="1349">
        <f>'Historico MatriculaT PregConv'!AM50</f>
        <v>0</v>
      </c>
      <c r="AN44" s="1349">
        <f>'Historico MatriculaT PregConv'!AN50</f>
        <v>0</v>
      </c>
      <c r="AO44" s="1349">
        <f>'Historico MatriculaT PregConv'!AO50</f>
        <v>0</v>
      </c>
      <c r="AP44" s="1349">
        <f>'Historico MatriculaT PregConv'!AP50</f>
        <v>0</v>
      </c>
      <c r="AQ44" s="1349">
        <f>'Historico MatriculaT PregConv'!AQ50</f>
        <v>0</v>
      </c>
      <c r="AR44" s="1349">
        <f>'Historico MatriculaT PregConv'!AR50</f>
        <v>0</v>
      </c>
      <c r="AS44" s="1349">
        <f>'Historico MatriculaT PregConv'!AS50</f>
        <v>0</v>
      </c>
      <c r="AT44" s="1349">
        <f>'Historico MatriculaT PregConv'!AT50</f>
        <v>0</v>
      </c>
      <c r="AU44" s="1349">
        <f>'Historico MatriculaT PregConv'!AU50</f>
        <v>0</v>
      </c>
      <c r="AV44" s="1349">
        <f>'Historico MatriculaT PregConv'!AV50</f>
        <v>0</v>
      </c>
      <c r="AW44" s="1349">
        <f>'Historico MatriculaT PregConv'!BC50</f>
        <v>0</v>
      </c>
      <c r="AX44" s="1349">
        <f>'Historico MatriculaT PregConv'!BD50</f>
        <v>0</v>
      </c>
      <c r="AY44" s="1349">
        <f>'Historico MatriculaT PregConv'!BE50</f>
        <v>0</v>
      </c>
      <c r="AZ44" s="1349">
        <f>'Historico MatriculaT PregConv'!BF50</f>
        <v>0</v>
      </c>
      <c r="BA44" s="1349">
        <f>'Historico MatriculaT PregConv'!BG50</f>
        <v>0</v>
      </c>
      <c r="BB44" s="1349">
        <f>'Historico MatriculaT PregConv'!BH50</f>
        <v>0</v>
      </c>
      <c r="BC44" s="1349">
        <f>'Historico MatriculaT PregConv'!BI50</f>
        <v>0</v>
      </c>
      <c r="BD44" s="1349">
        <f>'Historico MatriculaT PregConv'!BJ50</f>
        <v>0</v>
      </c>
      <c r="BE44" s="1349">
        <f>'Historico MatriculaT PregConv'!BK50</f>
        <v>0</v>
      </c>
      <c r="BF44" s="1349">
        <f>'Historico MatriculaT PregConv'!BL50</f>
        <v>0</v>
      </c>
      <c r="BG44" s="1349">
        <f>'Historico MatriculaT PregConv'!BM50</f>
        <v>0</v>
      </c>
      <c r="BH44" s="1349">
        <f>'Historico MatriculaT PregConv'!BN50</f>
        <v>0</v>
      </c>
      <c r="BI44" s="1349">
        <f>'Historico MatriculaT PregConv'!BO50</f>
        <v>0</v>
      </c>
      <c r="BJ44" s="1349">
        <f>'Historico MatriculaT PregConv'!BP50</f>
        <v>0</v>
      </c>
    </row>
    <row r="45" spans="2:62" s="7" customFormat="1" ht="18.75" customHeight="1" x14ac:dyDescent="0.25">
      <c r="B45" s="164" t="s">
        <v>1059</v>
      </c>
      <c r="C45" s="172">
        <f>SUM(C42:C44)</f>
        <v>3071</v>
      </c>
      <c r="D45" s="172">
        <f t="shared" ref="D45:AP45" si="21">SUM(D42:D44)</f>
        <v>3043</v>
      </c>
      <c r="E45" s="172">
        <f t="shared" si="21"/>
        <v>3044</v>
      </c>
      <c r="F45" s="172">
        <f t="shared" si="21"/>
        <v>3024</v>
      </c>
      <c r="G45" s="172">
        <f t="shared" si="21"/>
        <v>2829</v>
      </c>
      <c r="H45" s="172">
        <f t="shared" si="21"/>
        <v>3148</v>
      </c>
      <c r="I45" s="172">
        <f t="shared" si="21"/>
        <v>3295</v>
      </c>
      <c r="J45" s="172">
        <f t="shared" si="21"/>
        <v>3143</v>
      </c>
      <c r="K45" s="172">
        <f t="shared" si="21"/>
        <v>3955</v>
      </c>
      <c r="L45" s="172">
        <f t="shared" si="21"/>
        <v>4181</v>
      </c>
      <c r="M45" s="172">
        <f t="shared" si="21"/>
        <v>4860</v>
      </c>
      <c r="N45" s="172">
        <f t="shared" si="21"/>
        <v>4612</v>
      </c>
      <c r="O45" s="172">
        <f t="shared" si="21"/>
        <v>5151</v>
      </c>
      <c r="P45" s="172">
        <f t="shared" si="21"/>
        <v>4961</v>
      </c>
      <c r="Q45" s="172">
        <f t="shared" si="21"/>
        <v>5053</v>
      </c>
      <c r="R45" s="172">
        <f t="shared" si="21"/>
        <v>5065</v>
      </c>
      <c r="S45" s="172">
        <f t="shared" si="21"/>
        <v>5221</v>
      </c>
      <c r="T45" s="172">
        <f t="shared" si="21"/>
        <v>4593</v>
      </c>
      <c r="U45" s="172">
        <f t="shared" si="21"/>
        <v>4915</v>
      </c>
      <c r="V45" s="172">
        <f t="shared" si="21"/>
        <v>4539</v>
      </c>
      <c r="W45" s="172">
        <f t="shared" si="21"/>
        <v>5043</v>
      </c>
      <c r="X45" s="172">
        <f t="shared" si="21"/>
        <v>4924</v>
      </c>
      <c r="Y45" s="172">
        <f t="shared" si="21"/>
        <v>5146</v>
      </c>
      <c r="Z45" s="172">
        <f t="shared" si="21"/>
        <v>5700</v>
      </c>
      <c r="AA45" s="172">
        <f t="shared" si="21"/>
        <v>6035</v>
      </c>
      <c r="AB45" s="172">
        <f t="shared" si="21"/>
        <v>6192</v>
      </c>
      <c r="AC45" s="172">
        <f t="shared" si="21"/>
        <v>6385</v>
      </c>
      <c r="AD45" s="172">
        <f t="shared" si="21"/>
        <v>6701</v>
      </c>
      <c r="AE45" s="172">
        <f t="shared" si="21"/>
        <v>7078</v>
      </c>
      <c r="AF45" s="172">
        <f t="shared" si="21"/>
        <v>7214</v>
      </c>
      <c r="AG45" s="172">
        <f t="shared" si="21"/>
        <v>7424</v>
      </c>
      <c r="AH45" s="172">
        <f t="shared" si="21"/>
        <v>7269</v>
      </c>
      <c r="AI45" s="172">
        <f t="shared" si="21"/>
        <v>7495</v>
      </c>
      <c r="AJ45" s="172">
        <f t="shared" si="21"/>
        <v>7856</v>
      </c>
      <c r="AK45" s="172">
        <f t="shared" si="21"/>
        <v>8235</v>
      </c>
      <c r="AL45" s="172">
        <f t="shared" si="21"/>
        <v>8267</v>
      </c>
      <c r="AM45" s="172">
        <f t="shared" si="21"/>
        <v>8529</v>
      </c>
      <c r="AN45" s="172">
        <f t="shared" si="21"/>
        <v>8626</v>
      </c>
      <c r="AO45" s="172">
        <f t="shared" si="21"/>
        <v>9099</v>
      </c>
      <c r="AP45" s="172">
        <f t="shared" si="21"/>
        <v>9213</v>
      </c>
      <c r="AQ45" s="172">
        <f t="shared" ref="AQ45:BJ45" si="22">SUM(AQ42:AQ44)</f>
        <v>9540</v>
      </c>
      <c r="AR45" s="172">
        <f t="shared" si="22"/>
        <v>9776</v>
      </c>
      <c r="AS45" s="172">
        <f t="shared" si="22"/>
        <v>9858</v>
      </c>
      <c r="AT45" s="172">
        <f t="shared" si="22"/>
        <v>9735</v>
      </c>
      <c r="AU45" s="172">
        <f t="shared" si="22"/>
        <v>9830</v>
      </c>
      <c r="AV45" s="172">
        <f t="shared" si="22"/>
        <v>9962</v>
      </c>
      <c r="AW45" s="172">
        <f t="shared" si="22"/>
        <v>10615</v>
      </c>
      <c r="AX45" s="172">
        <f t="shared" si="22"/>
        <v>11065</v>
      </c>
      <c r="AY45" s="172">
        <f t="shared" si="22"/>
        <v>11350</v>
      </c>
      <c r="AZ45" s="172">
        <f t="shared" si="22"/>
        <v>11284</v>
      </c>
      <c r="BA45" s="172">
        <f t="shared" si="22"/>
        <v>11457</v>
      </c>
      <c r="BB45" s="172">
        <f t="shared" si="22"/>
        <v>11385</v>
      </c>
      <c r="BC45" s="172">
        <f t="shared" si="22"/>
        <v>11957</v>
      </c>
      <c r="BD45" s="172">
        <f t="shared" si="22"/>
        <v>12125</v>
      </c>
      <c r="BE45" s="172">
        <f t="shared" si="22"/>
        <v>12019</v>
      </c>
      <c r="BF45" s="172">
        <f t="shared" si="22"/>
        <v>11850</v>
      </c>
      <c r="BG45" s="172">
        <f t="shared" si="22"/>
        <v>12069</v>
      </c>
      <c r="BH45" s="172">
        <f t="shared" si="22"/>
        <v>12581</v>
      </c>
      <c r="BI45" s="172">
        <f t="shared" si="22"/>
        <v>13174</v>
      </c>
      <c r="BJ45" s="172">
        <f t="shared" si="22"/>
        <v>12725</v>
      </c>
    </row>
    <row r="46" spans="2:62" s="7" customFormat="1" ht="18.75" hidden="1" customHeight="1" x14ac:dyDescent="0.25">
      <c r="B46" s="547" t="s">
        <v>1064</v>
      </c>
      <c r="C46" s="2310">
        <f>SUM(C45:D45)</f>
        <v>6114</v>
      </c>
      <c r="D46" s="2311"/>
      <c r="E46" s="2310">
        <f>SUM(E45:F45)</f>
        <v>6068</v>
      </c>
      <c r="F46" s="2311"/>
      <c r="G46" s="2310">
        <f>SUM(G45:H45)</f>
        <v>5977</v>
      </c>
      <c r="H46" s="2311"/>
      <c r="I46" s="2310">
        <f>SUM(I45:J45)</f>
        <v>6438</v>
      </c>
      <c r="J46" s="2311"/>
      <c r="K46" s="2310">
        <f>SUM(K45:L45)</f>
        <v>8136</v>
      </c>
      <c r="L46" s="2311"/>
      <c r="M46" s="2310">
        <f>SUM(M45:N45)</f>
        <v>9472</v>
      </c>
      <c r="N46" s="2311"/>
      <c r="O46" s="2310">
        <f>SUM(O45:P45)</f>
        <v>10112</v>
      </c>
      <c r="P46" s="2311"/>
      <c r="Q46" s="2310">
        <f>SUM(Q45:R45)</f>
        <v>10118</v>
      </c>
      <c r="R46" s="2311"/>
      <c r="S46" s="2310">
        <f>SUM(S45:T45)</f>
        <v>9814</v>
      </c>
      <c r="T46" s="2311"/>
      <c r="U46" s="2310">
        <f>SUM(U45:V45)</f>
        <v>9454</v>
      </c>
      <c r="V46" s="2311"/>
      <c r="W46" s="2310">
        <f>SUM(W45:X45)</f>
        <v>9967</v>
      </c>
      <c r="X46" s="2311"/>
      <c r="Y46" s="2310">
        <f>SUM(Y45:Z45)</f>
        <v>10846</v>
      </c>
      <c r="Z46" s="2311"/>
      <c r="AA46" s="2310">
        <f>SUM(AA45:AB45)</f>
        <v>12227</v>
      </c>
      <c r="AB46" s="2311"/>
      <c r="AC46" s="2310">
        <f>SUM(AC45:AD45)</f>
        <v>13086</v>
      </c>
      <c r="AD46" s="2311"/>
      <c r="AE46" s="2310">
        <f>SUM(AE45:AF45)</f>
        <v>14292</v>
      </c>
      <c r="AF46" s="2311"/>
      <c r="AG46" s="2310">
        <f>SUM(AG45:AH45)</f>
        <v>14693</v>
      </c>
      <c r="AH46" s="2311"/>
      <c r="AI46" s="2310">
        <f>SUM(AI45:AJ45)</f>
        <v>15351</v>
      </c>
      <c r="AJ46" s="2311"/>
      <c r="AK46" s="2310">
        <f>SUM(AK45:AL45)</f>
        <v>16502</v>
      </c>
      <c r="AL46" s="2311"/>
      <c r="AM46" s="2310">
        <f>SUM(AM45:AN45)</f>
        <v>17155</v>
      </c>
      <c r="AN46" s="2311"/>
      <c r="AO46" s="2310">
        <f>SUM(AO45:AP45)</f>
        <v>18312</v>
      </c>
      <c r="AP46" s="2311"/>
      <c r="AQ46" s="2310">
        <f>SUM(AQ45:AR45)</f>
        <v>19316</v>
      </c>
      <c r="AR46" s="2311"/>
      <c r="AS46" s="2310">
        <f>SUM(AS45:AT45)</f>
        <v>19593</v>
      </c>
      <c r="AT46" s="2311"/>
      <c r="AU46" s="2310">
        <f>SUM(AU45:AV45)</f>
        <v>19792</v>
      </c>
      <c r="AV46" s="2311"/>
      <c r="AW46" s="2310">
        <f>SUM(AW45:AX45)</f>
        <v>21680</v>
      </c>
      <c r="AX46" s="2311"/>
      <c r="AY46" s="2310">
        <f>SUM(AY45:AZ45)</f>
        <v>22634</v>
      </c>
      <c r="AZ46" s="2311"/>
      <c r="BA46" s="2310">
        <f>SUM(BA45:BB45)</f>
        <v>22842</v>
      </c>
      <c r="BB46" s="2311"/>
      <c r="BC46" s="2310">
        <f>SUM(BC45:BD45)</f>
        <v>24082</v>
      </c>
      <c r="BD46" s="2311"/>
      <c r="BE46" s="2310">
        <f>SUM(BE45:BF45)</f>
        <v>23869</v>
      </c>
      <c r="BF46" s="2311"/>
      <c r="BG46" s="2310">
        <f>SUM(BG45:BH45)</f>
        <v>24650</v>
      </c>
      <c r="BH46" s="2311"/>
      <c r="BI46" s="2310">
        <f>SUM(BI45:BJ45)</f>
        <v>25899</v>
      </c>
      <c r="BJ46" s="2311"/>
    </row>
    <row r="47" spans="2:62" s="7" customFormat="1" ht="18.75" hidden="1" customHeight="1" x14ac:dyDescent="0.25">
      <c r="B47" s="547" t="s">
        <v>1065</v>
      </c>
      <c r="C47" s="2310">
        <f>E46-C46</f>
        <v>-46</v>
      </c>
      <c r="D47" s="2311"/>
      <c r="E47" s="2310">
        <f>G46-E46</f>
        <v>-91</v>
      </c>
      <c r="F47" s="2311"/>
      <c r="G47" s="2310">
        <f>I46-G46</f>
        <v>461</v>
      </c>
      <c r="H47" s="2311"/>
      <c r="I47" s="2310">
        <f>K46-I46</f>
        <v>1698</v>
      </c>
      <c r="J47" s="2311"/>
      <c r="K47" s="2310">
        <f>M46-K46</f>
        <v>1336</v>
      </c>
      <c r="L47" s="2311"/>
      <c r="M47" s="2310">
        <f>O46-M46</f>
        <v>640</v>
      </c>
      <c r="N47" s="2311"/>
      <c r="O47" s="2310">
        <f>Q46-O46</f>
        <v>6</v>
      </c>
      <c r="P47" s="2311"/>
      <c r="Q47" s="2310">
        <f>S46-Q46</f>
        <v>-304</v>
      </c>
      <c r="R47" s="2311"/>
      <c r="S47" s="2310">
        <f>U46-S46</f>
        <v>-360</v>
      </c>
      <c r="T47" s="2311"/>
      <c r="U47" s="2310">
        <f>W46-U46</f>
        <v>513</v>
      </c>
      <c r="V47" s="2311"/>
      <c r="W47" s="2310">
        <f>Y46-W46</f>
        <v>879</v>
      </c>
      <c r="X47" s="2311"/>
      <c r="Y47" s="2310">
        <f>AA46-Y46</f>
        <v>1381</v>
      </c>
      <c r="Z47" s="2311"/>
      <c r="AA47" s="2310">
        <f>AC46-AA46</f>
        <v>859</v>
      </c>
      <c r="AB47" s="2311"/>
      <c r="AC47" s="2310">
        <f>AE46-AC46</f>
        <v>1206</v>
      </c>
      <c r="AD47" s="2311"/>
      <c r="AE47" s="2310">
        <f>AG46-AE46</f>
        <v>401</v>
      </c>
      <c r="AF47" s="2311"/>
      <c r="AG47" s="2310">
        <f>AI46-AG46</f>
        <v>658</v>
      </c>
      <c r="AH47" s="2311"/>
      <c r="AI47" s="2310">
        <f>AK46-AI46</f>
        <v>1151</v>
      </c>
      <c r="AJ47" s="2311"/>
      <c r="AK47" s="2310">
        <f>AM46-AK46</f>
        <v>653</v>
      </c>
      <c r="AL47" s="2311"/>
      <c r="AM47" s="2310">
        <f>AO46-AM46</f>
        <v>1157</v>
      </c>
      <c r="AN47" s="2311"/>
      <c r="AO47" s="2310">
        <f>BA46-AO46</f>
        <v>4530</v>
      </c>
      <c r="AP47" s="2311"/>
      <c r="AQ47" s="2310">
        <f>AS46-AQ46</f>
        <v>277</v>
      </c>
      <c r="AR47" s="2311"/>
      <c r="AS47" s="2310">
        <f>AU46-AS46</f>
        <v>199</v>
      </c>
      <c r="AT47" s="2311"/>
      <c r="AU47" s="2310">
        <f>AW46-AU46</f>
        <v>1888</v>
      </c>
      <c r="AV47" s="2311"/>
      <c r="AW47" s="2310">
        <f t="shared" ref="AW47" si="23">AY46-AW46</f>
        <v>954</v>
      </c>
      <c r="AX47" s="2311"/>
      <c r="AY47" s="2310">
        <f t="shared" ref="AY47" si="24">BA46-AY46</f>
        <v>208</v>
      </c>
      <c r="AZ47" s="2311"/>
      <c r="BA47" s="2310">
        <f t="shared" ref="BA47" si="25">BC46-BA46</f>
        <v>1240</v>
      </c>
      <c r="BB47" s="2311"/>
      <c r="BC47" s="2310">
        <f>BE46-BC46</f>
        <v>-213</v>
      </c>
      <c r="BD47" s="2311"/>
      <c r="BE47" s="2310" t="e">
        <f>#REF!-BE46</f>
        <v>#REF!</v>
      </c>
      <c r="BF47" s="2311"/>
      <c r="BG47" s="2310">
        <f t="shared" ref="BG47" si="26">BI46-BG46</f>
        <v>1249</v>
      </c>
      <c r="BH47" s="2311"/>
      <c r="BI47" s="2310">
        <f t="shared" ref="BI47" si="27">BK46-BI46</f>
        <v>-25899</v>
      </c>
      <c r="BJ47" s="2311"/>
    </row>
    <row r="48" spans="2:62" s="7" customFormat="1" ht="18.75" hidden="1" customHeight="1" x14ac:dyDescent="0.25">
      <c r="B48" s="547" t="s">
        <v>1066</v>
      </c>
      <c r="C48" s="2308">
        <f>IFERROR(C47/E46,0)</f>
        <v>-7.5807514831905077E-3</v>
      </c>
      <c r="D48" s="2309"/>
      <c r="E48" s="2308">
        <f t="shared" ref="E48" si="28">IFERROR(E47/G46,0)</f>
        <v>-1.5225029278902459E-2</v>
      </c>
      <c r="F48" s="2309"/>
      <c r="G48" s="2308">
        <f t="shared" ref="G48" si="29">IFERROR(G47/I46,0)</f>
        <v>7.1606088847468163E-2</v>
      </c>
      <c r="H48" s="2309"/>
      <c r="I48" s="2308">
        <f t="shared" ref="I48" si="30">IFERROR(I47/K46,0)</f>
        <v>0.20870206489675516</v>
      </c>
      <c r="J48" s="2309"/>
      <c r="K48" s="2308">
        <f t="shared" ref="K48" si="31">IFERROR(K47/M46,0)</f>
        <v>0.14104729729729729</v>
      </c>
      <c r="L48" s="2309"/>
      <c r="M48" s="2308">
        <f t="shared" ref="M48" si="32">IFERROR(M47/O46,0)</f>
        <v>6.3291139240506333E-2</v>
      </c>
      <c r="N48" s="2309"/>
      <c r="O48" s="2308">
        <f t="shared" ref="O48" si="33">IFERROR(O47/Q46,0)</f>
        <v>5.9300256967780192E-4</v>
      </c>
      <c r="P48" s="2309"/>
      <c r="Q48" s="2308">
        <f t="shared" ref="Q48" si="34">IFERROR(Q47/S46,0)</f>
        <v>-3.0976156511106582E-2</v>
      </c>
      <c r="R48" s="2309"/>
      <c r="S48" s="2308">
        <f t="shared" ref="S48" si="35">IFERROR(S47/U46,0)</f>
        <v>-3.8079119949227837E-2</v>
      </c>
      <c r="T48" s="2309"/>
      <c r="U48" s="2308">
        <f t="shared" ref="U48" si="36">IFERROR(U47/W46,0)</f>
        <v>5.1469850506672014E-2</v>
      </c>
      <c r="V48" s="2309"/>
      <c r="W48" s="2308">
        <f t="shared" ref="W48" si="37">IFERROR(W47/Y46,0)</f>
        <v>8.1043702747556706E-2</v>
      </c>
      <c r="X48" s="2309"/>
      <c r="Y48" s="2308">
        <f t="shared" ref="Y48" si="38">IFERROR(Y47/AA46,0)</f>
        <v>0.11294675717674001</v>
      </c>
      <c r="Z48" s="2309"/>
      <c r="AA48" s="2308">
        <f t="shared" ref="AA48" si="39">IFERROR(AA47/AC46,0)</f>
        <v>6.5642671557389579E-2</v>
      </c>
      <c r="AB48" s="2309"/>
      <c r="AC48" s="2308">
        <f t="shared" ref="AC48" si="40">IFERROR(AC47/AE46,0)</f>
        <v>8.4382871536523935E-2</v>
      </c>
      <c r="AD48" s="2309"/>
      <c r="AE48" s="2308">
        <f t="shared" ref="AE48" si="41">IFERROR(AE47/AG46,0)</f>
        <v>2.7291907711154972E-2</v>
      </c>
      <c r="AF48" s="2309"/>
      <c r="AG48" s="2308">
        <f t="shared" ref="AG48" si="42">IFERROR(AG47/AI46,0)</f>
        <v>4.2863657090743273E-2</v>
      </c>
      <c r="AH48" s="2309"/>
      <c r="AI48" s="2308">
        <f t="shared" ref="AI48" si="43">IFERROR(AI47/AK46,0)</f>
        <v>6.9749121318628052E-2</v>
      </c>
      <c r="AJ48" s="2309"/>
      <c r="AK48" s="2308">
        <f t="shared" ref="AK48" si="44">IFERROR(AK47/AM46,0)</f>
        <v>3.8064704167881082E-2</v>
      </c>
      <c r="AL48" s="2309"/>
      <c r="AM48" s="2308">
        <f t="shared" ref="AM48" si="45">IFERROR(AM47/AO46,0)</f>
        <v>6.3182612494539103E-2</v>
      </c>
      <c r="AN48" s="2309"/>
      <c r="AO48" s="2308">
        <f t="shared" ref="AO48" si="46">IFERROR(AO47/BA46,0)</f>
        <v>0.19831888626214866</v>
      </c>
      <c r="AP48" s="2309"/>
      <c r="AQ48" s="2308">
        <f t="shared" ref="AQ48" si="47">IFERROR(AQ47/AS46,0)</f>
        <v>1.4137702240596132E-2</v>
      </c>
      <c r="AR48" s="2309"/>
      <c r="AS48" s="2308">
        <f t="shared" ref="AS48" si="48">IFERROR(AS47/AU46,0)</f>
        <v>1.0054567502021019E-2</v>
      </c>
      <c r="AT48" s="2309"/>
      <c r="AU48" s="2308">
        <f t="shared" ref="AU48" si="49">IFERROR(AU47/AW46,0)</f>
        <v>8.7084870848708487E-2</v>
      </c>
      <c r="AV48" s="2309"/>
      <c r="AW48" s="2308">
        <f t="shared" ref="AW48" si="50">IFERROR(AW47/AY46,0)</f>
        <v>4.2148979411504812E-2</v>
      </c>
      <c r="AX48" s="2309"/>
      <c r="AY48" s="2308">
        <f t="shared" ref="AY48" si="51">IFERROR(AY47/BA46,0)</f>
        <v>9.1060327466946853E-3</v>
      </c>
      <c r="AZ48" s="2309"/>
      <c r="BA48" s="2308">
        <f t="shared" ref="BA48" si="52">IFERROR(BA47/BC46,0)</f>
        <v>5.1490739971763143E-2</v>
      </c>
      <c r="BB48" s="2309"/>
      <c r="BC48" s="2308">
        <f t="shared" ref="BC48" si="53">IFERROR(BC47/BE46,0)</f>
        <v>-8.9237085759772093E-3</v>
      </c>
      <c r="BD48" s="2309"/>
      <c r="BE48" s="2308">
        <f>IFERROR(BE47/#REF!,0)</f>
        <v>0</v>
      </c>
      <c r="BF48" s="2309"/>
      <c r="BG48" s="2308">
        <f t="shared" ref="BG48" si="54">IFERROR(BG47/BI46,0)</f>
        <v>4.8225800223946867E-2</v>
      </c>
      <c r="BH48" s="2309"/>
      <c r="BI48" s="2308">
        <f t="shared" ref="BI48" si="55">IFERROR(BI47/BK46,0)</f>
        <v>0</v>
      </c>
      <c r="BJ48" s="2309"/>
    </row>
    <row r="49" spans="2:62" s="7" customFormat="1" ht="18.75" customHeight="1" x14ac:dyDescent="0.25">
      <c r="B49" s="362" t="s">
        <v>1063</v>
      </c>
      <c r="C49" s="281">
        <f>'Historico MatriculaT Postgrado'!C96</f>
        <v>12</v>
      </c>
      <c r="D49" s="281">
        <f>'Historico MatriculaT Postgrado'!D96</f>
        <v>4</v>
      </c>
      <c r="E49" s="281">
        <f>'Historico MatriculaT Postgrado'!E96</f>
        <v>24</v>
      </c>
      <c r="F49" s="281">
        <f>'Historico MatriculaT Postgrado'!F96</f>
        <v>22</v>
      </c>
      <c r="G49" s="281">
        <f>'Historico MatriculaT Postgrado'!G96</f>
        <v>38</v>
      </c>
      <c r="H49" s="281">
        <f>'Historico MatriculaT Postgrado'!H96</f>
        <v>23</v>
      </c>
      <c r="I49" s="281">
        <f>'Historico MatriculaT Postgrado'!I96</f>
        <v>207</v>
      </c>
      <c r="J49" s="281">
        <f>'Historico MatriculaT Postgrado'!J96</f>
        <v>175</v>
      </c>
      <c r="K49" s="281">
        <f>'Historico MatriculaT Postgrado'!K96</f>
        <v>494</v>
      </c>
      <c r="L49" s="281">
        <f>'Historico MatriculaT Postgrado'!L96</f>
        <v>532</v>
      </c>
      <c r="M49" s="281">
        <f>'Historico MatriculaT Postgrado'!M96</f>
        <v>560</v>
      </c>
      <c r="N49" s="281">
        <f>'Historico MatriculaT Postgrado'!N96</f>
        <v>496</v>
      </c>
      <c r="O49" s="281">
        <f>'Historico MatriculaT Postgrado'!O96</f>
        <v>533</v>
      </c>
      <c r="P49" s="281">
        <f>'Historico MatriculaT Postgrado'!P96</f>
        <v>387</v>
      </c>
      <c r="Q49" s="281">
        <f>'Historico MatriculaT Postgrado'!Q96</f>
        <v>340</v>
      </c>
      <c r="R49" s="281">
        <f>'Historico MatriculaT Postgrado'!R96</f>
        <v>311</v>
      </c>
      <c r="S49" s="281">
        <f>'Historico MatriculaT Postgrado'!S96</f>
        <v>266</v>
      </c>
      <c r="T49" s="281">
        <f>'Historico MatriculaT Postgrado'!T96</f>
        <v>174</v>
      </c>
      <c r="U49" s="281">
        <f>'Historico MatriculaT Postgrado'!U96</f>
        <v>129</v>
      </c>
      <c r="V49" s="281">
        <f>'Historico MatriculaT Postgrado'!V96</f>
        <v>110</v>
      </c>
      <c r="W49" s="281">
        <f>'Historico MatriculaT Postgrado'!W96</f>
        <v>82</v>
      </c>
      <c r="X49" s="281">
        <f>'Historico MatriculaT Postgrado'!X96</f>
        <v>100</v>
      </c>
      <c r="Y49" s="281">
        <f>'Historico MatriculaT Postgrado'!Y96</f>
        <v>126</v>
      </c>
      <c r="Z49" s="281">
        <f>'Historico MatriculaT Postgrado'!Z96</f>
        <v>123</v>
      </c>
      <c r="AA49" s="281">
        <f>'Historico MatriculaT Postgrado'!AA96</f>
        <v>142</v>
      </c>
      <c r="AB49" s="281">
        <f>'Historico MatriculaT Postgrado'!AB96</f>
        <v>217</v>
      </c>
      <c r="AC49" s="281">
        <f>'Historico MatriculaT Postgrado'!AC96</f>
        <v>237</v>
      </c>
      <c r="AD49" s="281">
        <f>'Historico MatriculaT Postgrado'!AD96</f>
        <v>325</v>
      </c>
      <c r="AE49" s="281">
        <f>'Historico MatriculaT Postgrado'!AE96</f>
        <v>337</v>
      </c>
      <c r="AF49" s="281">
        <f>'Historico MatriculaT Postgrado'!AF96</f>
        <v>462</v>
      </c>
      <c r="AG49" s="281">
        <f>'Historico MatriculaT Postgrado'!AG96</f>
        <v>340</v>
      </c>
      <c r="AH49" s="281">
        <f>'Historico MatriculaT Postgrado'!AH96</f>
        <v>329</v>
      </c>
      <c r="AI49" s="281">
        <f>'Historico MatriculaT Postgrado'!AI96</f>
        <v>351</v>
      </c>
      <c r="AJ49" s="281">
        <f>'Historico MatriculaT Postgrado'!AJ96</f>
        <v>539</v>
      </c>
      <c r="AK49" s="281">
        <f>'Historico MatriculaT Postgrado'!AK96</f>
        <v>590</v>
      </c>
      <c r="AL49" s="1349">
        <f>'Historico MatriculaT Postgrado'!AL96</f>
        <v>615</v>
      </c>
      <c r="AM49" s="1349">
        <f>'Historico MatriculaT Postgrado'!AM96</f>
        <v>665</v>
      </c>
      <c r="AN49" s="1349">
        <f>'Historico MatriculaT Postgrado'!AN96</f>
        <v>634</v>
      </c>
      <c r="AO49" s="1349">
        <f>'Historico MatriculaT Postgrado'!AO96</f>
        <v>511</v>
      </c>
      <c r="AP49" s="1349">
        <f>'Historico MatriculaT Postgrado'!AP96</f>
        <v>391</v>
      </c>
      <c r="AQ49" s="1349">
        <f>'Historico MatriculaT Postgrado'!AQ96</f>
        <v>415</v>
      </c>
      <c r="AR49" s="1349">
        <f>'Historico MatriculaT Postgrado'!AR96</f>
        <v>369</v>
      </c>
      <c r="AS49" s="1349">
        <f>'Historico MatriculaT Postgrado'!AS96</f>
        <v>409</v>
      </c>
      <c r="AT49" s="1349">
        <f>'Historico MatriculaT Postgrado'!AT96</f>
        <v>433</v>
      </c>
      <c r="AU49" s="1349">
        <f>'Historico MatriculaT Postgrado'!AU96</f>
        <v>548</v>
      </c>
      <c r="AV49" s="1349">
        <f>'Historico MatriculaT Postgrado'!AV96</f>
        <v>433</v>
      </c>
      <c r="AW49" s="1349">
        <f>'Historico MatriculaT Postgrado'!AW96</f>
        <v>638</v>
      </c>
      <c r="AX49" s="1349">
        <f>'Historico MatriculaT Postgrado'!AX96</f>
        <v>704</v>
      </c>
      <c r="AY49" s="1349">
        <f>'Historico MatriculaT Postgrado'!AY96</f>
        <v>821</v>
      </c>
      <c r="AZ49" s="1349">
        <f>'Historico MatriculaT Postgrado'!AZ96</f>
        <v>784</v>
      </c>
      <c r="BA49" s="1349">
        <f>'Historico MatriculaT Postgrado'!BA96</f>
        <v>855</v>
      </c>
      <c r="BB49" s="1349">
        <f>'Historico MatriculaT Postgrado'!BB96</f>
        <v>793</v>
      </c>
      <c r="BC49" s="1349">
        <f>'Historico MatriculaT Postgrado'!BC96</f>
        <v>1095</v>
      </c>
      <c r="BD49" s="1349">
        <f>'Historico MatriculaT Postgrado'!BD96</f>
        <v>1037</v>
      </c>
      <c r="BE49" s="1349">
        <f>'Historico MatriculaT Postgrado'!BE96</f>
        <v>1039</v>
      </c>
      <c r="BF49" s="1349">
        <f>'Historico MatriculaT Postgrado'!BF96</f>
        <v>975</v>
      </c>
      <c r="BG49" s="1349">
        <f>'Historico MatriculaT Postgrado'!BG96</f>
        <v>990</v>
      </c>
      <c r="BH49" s="1349">
        <f>'Historico MatriculaT Postgrado'!BH96</f>
        <v>1030</v>
      </c>
      <c r="BI49" s="1349">
        <f>'Historico MatriculaT Postgrado'!BI96</f>
        <v>1183</v>
      </c>
      <c r="BJ49" s="1349">
        <f>'Historico MatriculaT Postgrado'!BJ96</f>
        <v>1084</v>
      </c>
    </row>
    <row r="50" spans="2:62" s="7" customFormat="1" ht="18.75" customHeight="1" x14ac:dyDescent="0.25">
      <c r="B50" s="362" t="s">
        <v>1060</v>
      </c>
      <c r="C50" s="281">
        <f>C40</f>
        <v>38</v>
      </c>
      <c r="D50" s="281">
        <f t="shared" ref="D50:BJ50" si="56">D40</f>
        <v>38</v>
      </c>
      <c r="E50" s="281">
        <f t="shared" si="56"/>
        <v>38</v>
      </c>
      <c r="F50" s="281">
        <f t="shared" si="56"/>
        <v>38</v>
      </c>
      <c r="G50" s="281">
        <f t="shared" si="56"/>
        <v>55</v>
      </c>
      <c r="H50" s="281">
        <f t="shared" si="56"/>
        <v>57</v>
      </c>
      <c r="I50" s="281">
        <f t="shared" si="56"/>
        <v>242</v>
      </c>
      <c r="J50" s="281">
        <f t="shared" si="56"/>
        <v>185</v>
      </c>
      <c r="K50" s="281">
        <f t="shared" si="56"/>
        <v>375</v>
      </c>
      <c r="L50" s="281">
        <f t="shared" si="56"/>
        <v>358</v>
      </c>
      <c r="M50" s="281">
        <f t="shared" si="56"/>
        <v>77</v>
      </c>
      <c r="N50" s="281">
        <f t="shared" si="56"/>
        <v>77</v>
      </c>
      <c r="O50" s="281">
        <f t="shared" si="56"/>
        <v>242</v>
      </c>
      <c r="P50" s="281">
        <f t="shared" si="56"/>
        <v>230</v>
      </c>
      <c r="Q50" s="281">
        <f t="shared" si="56"/>
        <v>165</v>
      </c>
      <c r="R50" s="281">
        <f t="shared" si="56"/>
        <v>134</v>
      </c>
      <c r="S50" s="281">
        <f t="shared" si="56"/>
        <v>0</v>
      </c>
      <c r="T50" s="281">
        <f t="shared" si="56"/>
        <v>12</v>
      </c>
      <c r="U50" s="281">
        <f t="shared" si="56"/>
        <v>11</v>
      </c>
      <c r="V50" s="281">
        <f t="shared" si="56"/>
        <v>62</v>
      </c>
      <c r="W50" s="281">
        <f t="shared" si="56"/>
        <v>21</v>
      </c>
      <c r="X50" s="281">
        <f t="shared" si="56"/>
        <v>54</v>
      </c>
      <c r="Y50" s="281">
        <f t="shared" si="56"/>
        <v>49</v>
      </c>
      <c r="Z50" s="281">
        <f t="shared" si="56"/>
        <v>15</v>
      </c>
      <c r="AA50" s="281">
        <f t="shared" si="56"/>
        <v>49</v>
      </c>
      <c r="AB50" s="281">
        <f t="shared" si="56"/>
        <v>56</v>
      </c>
      <c r="AC50" s="281">
        <f t="shared" si="56"/>
        <v>47</v>
      </c>
      <c r="AD50" s="281">
        <f t="shared" si="56"/>
        <v>75</v>
      </c>
      <c r="AE50" s="281">
        <f t="shared" si="56"/>
        <v>23</v>
      </c>
      <c r="AF50" s="281">
        <f t="shared" si="56"/>
        <v>142</v>
      </c>
      <c r="AG50" s="281">
        <f t="shared" si="56"/>
        <v>170</v>
      </c>
      <c r="AH50" s="281">
        <f t="shared" si="56"/>
        <v>187</v>
      </c>
      <c r="AI50" s="281">
        <f t="shared" si="56"/>
        <v>267</v>
      </c>
      <c r="AJ50" s="281">
        <f t="shared" si="56"/>
        <v>259</v>
      </c>
      <c r="AK50" s="281">
        <f t="shared" si="56"/>
        <v>189</v>
      </c>
      <c r="AL50" s="281">
        <f t="shared" si="56"/>
        <v>143</v>
      </c>
      <c r="AM50" s="281">
        <f t="shared" si="56"/>
        <v>0</v>
      </c>
      <c r="AN50" s="281">
        <f t="shared" si="56"/>
        <v>0</v>
      </c>
      <c r="AO50" s="281">
        <f t="shared" si="56"/>
        <v>0</v>
      </c>
      <c r="AP50" s="281">
        <f t="shared" si="56"/>
        <v>0</v>
      </c>
      <c r="AQ50" s="1349">
        <f t="shared" ref="AQ50:BB50" si="57">AQ40</f>
        <v>0</v>
      </c>
      <c r="AR50" s="1349">
        <f t="shared" si="57"/>
        <v>0</v>
      </c>
      <c r="AS50" s="1349">
        <f t="shared" si="57"/>
        <v>0</v>
      </c>
      <c r="AT50" s="1349">
        <f t="shared" si="57"/>
        <v>0</v>
      </c>
      <c r="AU50" s="1349">
        <f t="shared" si="57"/>
        <v>0</v>
      </c>
      <c r="AV50" s="1349">
        <f t="shared" si="57"/>
        <v>0</v>
      </c>
      <c r="AW50" s="1349">
        <f t="shared" si="57"/>
        <v>0</v>
      </c>
      <c r="AX50" s="1349">
        <f t="shared" si="57"/>
        <v>0</v>
      </c>
      <c r="AY50" s="1349">
        <f t="shared" si="57"/>
        <v>0</v>
      </c>
      <c r="AZ50" s="1349">
        <f t="shared" si="57"/>
        <v>0</v>
      </c>
      <c r="BA50" s="1349">
        <f t="shared" si="57"/>
        <v>0</v>
      </c>
      <c r="BB50" s="1349">
        <f t="shared" si="57"/>
        <v>0</v>
      </c>
      <c r="BC50" s="281">
        <f t="shared" si="56"/>
        <v>0</v>
      </c>
      <c r="BD50" s="281">
        <f t="shared" si="56"/>
        <v>0</v>
      </c>
      <c r="BE50" s="281">
        <f t="shared" si="56"/>
        <v>0</v>
      </c>
      <c r="BF50" s="281">
        <f t="shared" si="56"/>
        <v>0</v>
      </c>
      <c r="BG50" s="281">
        <f t="shared" ref="BG50:BH50" si="58">BG40</f>
        <v>0</v>
      </c>
      <c r="BH50" s="281">
        <f t="shared" si="58"/>
        <v>0</v>
      </c>
      <c r="BI50" s="281">
        <f t="shared" si="56"/>
        <v>0</v>
      </c>
      <c r="BJ50" s="281">
        <f t="shared" si="56"/>
        <v>0</v>
      </c>
    </row>
    <row r="51" spans="2:62" s="7" customFormat="1" ht="18.75" customHeight="1" x14ac:dyDescent="0.25">
      <c r="B51" s="164" t="s">
        <v>1061</v>
      </c>
      <c r="C51" s="172">
        <f>SUM(C49:C50)</f>
        <v>50</v>
      </c>
      <c r="D51" s="172">
        <f t="shared" ref="D51:BJ51" si="59">SUM(D49:D50)</f>
        <v>42</v>
      </c>
      <c r="E51" s="172">
        <f t="shared" si="59"/>
        <v>62</v>
      </c>
      <c r="F51" s="172">
        <f t="shared" si="59"/>
        <v>60</v>
      </c>
      <c r="G51" s="172">
        <f t="shared" si="59"/>
        <v>93</v>
      </c>
      <c r="H51" s="172">
        <f t="shared" si="59"/>
        <v>80</v>
      </c>
      <c r="I51" s="172">
        <f t="shared" si="59"/>
        <v>449</v>
      </c>
      <c r="J51" s="172">
        <f t="shared" si="59"/>
        <v>360</v>
      </c>
      <c r="K51" s="172">
        <f t="shared" si="59"/>
        <v>869</v>
      </c>
      <c r="L51" s="172">
        <f t="shared" si="59"/>
        <v>890</v>
      </c>
      <c r="M51" s="172">
        <f t="shared" si="59"/>
        <v>637</v>
      </c>
      <c r="N51" s="172">
        <f t="shared" si="59"/>
        <v>573</v>
      </c>
      <c r="O51" s="172">
        <f t="shared" si="59"/>
        <v>775</v>
      </c>
      <c r="P51" s="172">
        <f t="shared" si="59"/>
        <v>617</v>
      </c>
      <c r="Q51" s="172">
        <f t="shared" si="59"/>
        <v>505</v>
      </c>
      <c r="R51" s="172">
        <f t="shared" si="59"/>
        <v>445</v>
      </c>
      <c r="S51" s="172">
        <f t="shared" si="59"/>
        <v>266</v>
      </c>
      <c r="T51" s="172">
        <f t="shared" si="59"/>
        <v>186</v>
      </c>
      <c r="U51" s="172">
        <f t="shared" si="59"/>
        <v>140</v>
      </c>
      <c r="V51" s="172">
        <f t="shared" si="59"/>
        <v>172</v>
      </c>
      <c r="W51" s="172">
        <f t="shared" si="59"/>
        <v>103</v>
      </c>
      <c r="X51" s="172">
        <f t="shared" si="59"/>
        <v>154</v>
      </c>
      <c r="Y51" s="172">
        <f t="shared" si="59"/>
        <v>175</v>
      </c>
      <c r="Z51" s="172">
        <f t="shared" si="59"/>
        <v>138</v>
      </c>
      <c r="AA51" s="172">
        <f t="shared" si="59"/>
        <v>191</v>
      </c>
      <c r="AB51" s="172">
        <f t="shared" si="59"/>
        <v>273</v>
      </c>
      <c r="AC51" s="172">
        <f t="shared" si="59"/>
        <v>284</v>
      </c>
      <c r="AD51" s="172">
        <f t="shared" si="59"/>
        <v>400</v>
      </c>
      <c r="AE51" s="172">
        <f t="shared" si="59"/>
        <v>360</v>
      </c>
      <c r="AF51" s="172">
        <f t="shared" si="59"/>
        <v>604</v>
      </c>
      <c r="AG51" s="172">
        <f t="shared" si="59"/>
        <v>510</v>
      </c>
      <c r="AH51" s="172">
        <f t="shared" si="59"/>
        <v>516</v>
      </c>
      <c r="AI51" s="172">
        <f t="shared" si="59"/>
        <v>618</v>
      </c>
      <c r="AJ51" s="172">
        <f t="shared" si="59"/>
        <v>798</v>
      </c>
      <c r="AK51" s="172">
        <f t="shared" si="59"/>
        <v>779</v>
      </c>
      <c r="AL51" s="172">
        <f t="shared" si="59"/>
        <v>758</v>
      </c>
      <c r="AM51" s="172">
        <f t="shared" si="59"/>
        <v>665</v>
      </c>
      <c r="AN51" s="172">
        <f t="shared" si="59"/>
        <v>634</v>
      </c>
      <c r="AO51" s="172">
        <f t="shared" si="59"/>
        <v>511</v>
      </c>
      <c r="AP51" s="172">
        <f t="shared" si="59"/>
        <v>391</v>
      </c>
      <c r="AQ51" s="172">
        <f t="shared" ref="AQ51:BB51" si="60">SUM(AQ49:AQ50)</f>
        <v>415</v>
      </c>
      <c r="AR51" s="172">
        <f t="shared" si="60"/>
        <v>369</v>
      </c>
      <c r="AS51" s="172">
        <f t="shared" si="60"/>
        <v>409</v>
      </c>
      <c r="AT51" s="172">
        <f t="shared" si="60"/>
        <v>433</v>
      </c>
      <c r="AU51" s="172">
        <f t="shared" si="60"/>
        <v>548</v>
      </c>
      <c r="AV51" s="172">
        <f t="shared" si="60"/>
        <v>433</v>
      </c>
      <c r="AW51" s="172">
        <f t="shared" si="60"/>
        <v>638</v>
      </c>
      <c r="AX51" s="172">
        <f t="shared" si="60"/>
        <v>704</v>
      </c>
      <c r="AY51" s="172">
        <f t="shared" si="60"/>
        <v>821</v>
      </c>
      <c r="AZ51" s="172">
        <f t="shared" si="60"/>
        <v>784</v>
      </c>
      <c r="BA51" s="172">
        <f t="shared" si="60"/>
        <v>855</v>
      </c>
      <c r="BB51" s="172">
        <f t="shared" si="60"/>
        <v>793</v>
      </c>
      <c r="BC51" s="172">
        <f t="shared" si="59"/>
        <v>1095</v>
      </c>
      <c r="BD51" s="172">
        <f t="shared" si="59"/>
        <v>1037</v>
      </c>
      <c r="BE51" s="172">
        <f t="shared" si="59"/>
        <v>1039</v>
      </c>
      <c r="BF51" s="172">
        <f t="shared" si="59"/>
        <v>975</v>
      </c>
      <c r="BG51" s="172">
        <f t="shared" ref="BG51:BH51" si="61">SUM(BG49:BG50)</f>
        <v>990</v>
      </c>
      <c r="BH51" s="172">
        <f t="shared" si="61"/>
        <v>1030</v>
      </c>
      <c r="BI51" s="172">
        <f t="shared" si="59"/>
        <v>1183</v>
      </c>
      <c r="BJ51" s="172">
        <f t="shared" si="59"/>
        <v>1084</v>
      </c>
    </row>
    <row r="52" spans="2:62" s="7" customFormat="1" ht="18.75" hidden="1" customHeight="1" x14ac:dyDescent="0.25">
      <c r="B52" s="164" t="s">
        <v>1067</v>
      </c>
      <c r="C52" s="2272">
        <f>SUM(C51:D51)</f>
        <v>92</v>
      </c>
      <c r="D52" s="2273"/>
      <c r="E52" s="2272">
        <f>SUM(E51:F51)</f>
        <v>122</v>
      </c>
      <c r="F52" s="2273"/>
      <c r="G52" s="2272">
        <f>SUM(G51:H51)</f>
        <v>173</v>
      </c>
      <c r="H52" s="2273"/>
      <c r="I52" s="2272">
        <f>SUM(I51:J51)</f>
        <v>809</v>
      </c>
      <c r="J52" s="2273"/>
      <c r="K52" s="2272">
        <f>SUM(K51:L51)</f>
        <v>1759</v>
      </c>
      <c r="L52" s="2273"/>
      <c r="M52" s="2272">
        <f>SUM(M51:N51)</f>
        <v>1210</v>
      </c>
      <c r="N52" s="2273"/>
      <c r="O52" s="2272">
        <f>SUM(O51:P51)</f>
        <v>1392</v>
      </c>
      <c r="P52" s="2273"/>
      <c r="Q52" s="2272">
        <f>SUM(Q51:R51)</f>
        <v>950</v>
      </c>
      <c r="R52" s="2273"/>
      <c r="S52" s="2272">
        <f>SUM(S51:T51)</f>
        <v>452</v>
      </c>
      <c r="T52" s="2273"/>
      <c r="U52" s="2272">
        <f>SUM(U51:V51)</f>
        <v>312</v>
      </c>
      <c r="V52" s="2273"/>
      <c r="W52" s="2272">
        <f>SUM(W51:X51)</f>
        <v>257</v>
      </c>
      <c r="X52" s="2273"/>
      <c r="Y52" s="2272">
        <f>SUM(Y51:Z51)</f>
        <v>313</v>
      </c>
      <c r="Z52" s="2273"/>
      <c r="AA52" s="2272">
        <f>SUM(AA51:AB51)</f>
        <v>464</v>
      </c>
      <c r="AB52" s="2273"/>
      <c r="AC52" s="2272">
        <f>SUM(AC51:AD51)</f>
        <v>684</v>
      </c>
      <c r="AD52" s="2273"/>
      <c r="AE52" s="2272">
        <f>SUM(AE51:AF51)</f>
        <v>964</v>
      </c>
      <c r="AF52" s="2273"/>
      <c r="AG52" s="2272">
        <f>SUM(AG51:AH51)</f>
        <v>1026</v>
      </c>
      <c r="AH52" s="2273"/>
      <c r="AI52" s="2272">
        <f>SUM(AI51:AJ51)</f>
        <v>1416</v>
      </c>
      <c r="AJ52" s="2273"/>
      <c r="AK52" s="2272">
        <f>SUM(AK51:AL51)</f>
        <v>1537</v>
      </c>
      <c r="AL52" s="2273"/>
      <c r="AM52" s="2272">
        <f>SUM(AM51:AN51)</f>
        <v>1299</v>
      </c>
      <c r="AN52" s="2273"/>
      <c r="AO52" s="2272">
        <f>SUM(AO51:AP51)</f>
        <v>902</v>
      </c>
      <c r="AP52" s="2273"/>
      <c r="AQ52" s="2272">
        <f>SUM(AQ51:AR51)</f>
        <v>784</v>
      </c>
      <c r="AR52" s="2273"/>
      <c r="AS52" s="2272">
        <f>SUM(AS51:AT51)</f>
        <v>842</v>
      </c>
      <c r="AT52" s="2273"/>
      <c r="AU52" s="2272">
        <f>SUM(AU51:AV51)</f>
        <v>981</v>
      </c>
      <c r="AV52" s="2273"/>
      <c r="AW52" s="2272">
        <f>SUM(AW51:AX51)</f>
        <v>1342</v>
      </c>
      <c r="AX52" s="2273"/>
      <c r="AY52" s="2272">
        <f>SUM(AY51:AZ51)</f>
        <v>1605</v>
      </c>
      <c r="AZ52" s="2273"/>
      <c r="BA52" s="2272">
        <f>SUM(BA51:BB51)</f>
        <v>1648</v>
      </c>
      <c r="BB52" s="2273"/>
      <c r="BC52" s="2272">
        <f>SUM(BC51:BD51)</f>
        <v>2132</v>
      </c>
      <c r="BD52" s="2273"/>
      <c r="BE52" s="2272">
        <f>SUM(BE51:BF51)</f>
        <v>2014</v>
      </c>
      <c r="BF52" s="2273"/>
      <c r="BG52" s="2272">
        <f>SUM(BG51:BH51)</f>
        <v>2020</v>
      </c>
      <c r="BH52" s="2273"/>
      <c r="BI52" s="2272">
        <f>SUM(BI51:BJ51)</f>
        <v>2267</v>
      </c>
      <c r="BJ52" s="2273"/>
    </row>
    <row r="53" spans="2:62" s="7" customFormat="1" ht="18.75" hidden="1" customHeight="1" x14ac:dyDescent="0.25">
      <c r="B53" s="164" t="s">
        <v>1065</v>
      </c>
      <c r="C53" s="2272">
        <f>E52-C52</f>
        <v>30</v>
      </c>
      <c r="D53" s="2273"/>
      <c r="E53" s="2272">
        <f>G52-E52</f>
        <v>51</v>
      </c>
      <c r="F53" s="2273"/>
      <c r="G53" s="2272">
        <f>I52-G52</f>
        <v>636</v>
      </c>
      <c r="H53" s="2273"/>
      <c r="I53" s="2272">
        <f>K52-I52</f>
        <v>950</v>
      </c>
      <c r="J53" s="2273"/>
      <c r="K53" s="2272">
        <f>M52-K52</f>
        <v>-549</v>
      </c>
      <c r="L53" s="2273"/>
      <c r="M53" s="2272">
        <f>O52-M52</f>
        <v>182</v>
      </c>
      <c r="N53" s="2273"/>
      <c r="O53" s="2272">
        <f>Q52-O52</f>
        <v>-442</v>
      </c>
      <c r="P53" s="2273"/>
      <c r="Q53" s="2272">
        <f>S52-Q52</f>
        <v>-498</v>
      </c>
      <c r="R53" s="2273"/>
      <c r="S53" s="2272">
        <f>U52-S52</f>
        <v>-140</v>
      </c>
      <c r="T53" s="2273"/>
      <c r="U53" s="2272">
        <f>W52-U52</f>
        <v>-55</v>
      </c>
      <c r="V53" s="2273"/>
      <c r="W53" s="2272">
        <f>Y52-W52</f>
        <v>56</v>
      </c>
      <c r="X53" s="2273"/>
      <c r="Y53" s="2272">
        <f>AA52-Y52</f>
        <v>151</v>
      </c>
      <c r="Z53" s="2273"/>
      <c r="AA53" s="2272">
        <f>AC52-AA52</f>
        <v>220</v>
      </c>
      <c r="AB53" s="2273"/>
      <c r="AC53" s="2272">
        <f>AE52-AC52</f>
        <v>280</v>
      </c>
      <c r="AD53" s="2273"/>
      <c r="AE53" s="2272">
        <f>AG52-AE52</f>
        <v>62</v>
      </c>
      <c r="AF53" s="2273"/>
      <c r="AG53" s="2272">
        <f>AI52-AG52</f>
        <v>390</v>
      </c>
      <c r="AH53" s="2273"/>
      <c r="AI53" s="2272">
        <f>AK52-AI52</f>
        <v>121</v>
      </c>
      <c r="AJ53" s="2273"/>
      <c r="AK53" s="2272">
        <f>AM52-AK52</f>
        <v>-238</v>
      </c>
      <c r="AL53" s="2273"/>
      <c r="AM53" s="2272">
        <f>AO52-AM52</f>
        <v>-397</v>
      </c>
      <c r="AN53" s="2273"/>
      <c r="AO53" s="2272">
        <f>BA52-AO52</f>
        <v>746</v>
      </c>
      <c r="AP53" s="2273"/>
      <c r="AQ53" s="2272">
        <f>AS52-AQ52</f>
        <v>58</v>
      </c>
      <c r="AR53" s="2273"/>
      <c r="AS53" s="2272">
        <f>AU52-AS52</f>
        <v>139</v>
      </c>
      <c r="AT53" s="2273"/>
      <c r="AU53" s="2272">
        <f>AW52-AU52</f>
        <v>361</v>
      </c>
      <c r="AV53" s="2273"/>
      <c r="AW53" s="2272">
        <f>AY52-AW52</f>
        <v>263</v>
      </c>
      <c r="AX53" s="2273"/>
      <c r="AY53" s="2272">
        <f>BA52-AY52</f>
        <v>43</v>
      </c>
      <c r="AZ53" s="2273"/>
      <c r="BA53" s="2272">
        <f>BC52-BA52</f>
        <v>484</v>
      </c>
      <c r="BB53" s="2273"/>
      <c r="BC53" s="2272">
        <f>BE52-BC52</f>
        <v>-118</v>
      </c>
      <c r="BD53" s="2273"/>
      <c r="BE53" s="2272" t="e">
        <f>#REF!-BE52</f>
        <v>#REF!</v>
      </c>
      <c r="BF53" s="2273"/>
      <c r="BG53" s="2272">
        <f>BI52-BG52</f>
        <v>247</v>
      </c>
      <c r="BH53" s="2273"/>
      <c r="BI53" s="2272">
        <f>BK52-BI52</f>
        <v>-2267</v>
      </c>
      <c r="BJ53" s="2273"/>
    </row>
    <row r="54" spans="2:62" s="7" customFormat="1" ht="18.75" hidden="1" customHeight="1" x14ac:dyDescent="0.25">
      <c r="B54" s="164" t="s">
        <v>1066</v>
      </c>
      <c r="C54" s="2266">
        <f>IFERROR(C53/E52,0)</f>
        <v>0.24590163934426229</v>
      </c>
      <c r="D54" s="2267"/>
      <c r="E54" s="2266">
        <f>IFERROR(E53/G52,0)</f>
        <v>0.2947976878612717</v>
      </c>
      <c r="F54" s="2267"/>
      <c r="G54" s="2266">
        <f t="shared" ref="G54" si="62">IFERROR(G53/I52,0)</f>
        <v>0.78615574783683562</v>
      </c>
      <c r="H54" s="2267"/>
      <c r="I54" s="2266">
        <f t="shared" ref="I54" si="63">IFERROR(I53/K52,0)</f>
        <v>0.54007959067652078</v>
      </c>
      <c r="J54" s="2267"/>
      <c r="K54" s="2266">
        <f t="shared" ref="K54" si="64">IFERROR(K53/M52,0)</f>
        <v>-0.45371900826446282</v>
      </c>
      <c r="L54" s="2267"/>
      <c r="M54" s="2266">
        <f t="shared" ref="M54" si="65">IFERROR(M53/O52,0)</f>
        <v>0.1307471264367816</v>
      </c>
      <c r="N54" s="2267"/>
      <c r="O54" s="2266">
        <f t="shared" ref="O54" si="66">IFERROR(O53/Q52,0)</f>
        <v>-0.46526315789473682</v>
      </c>
      <c r="P54" s="2267"/>
      <c r="Q54" s="2266">
        <f t="shared" ref="Q54" si="67">IFERROR(Q53/S52,0)</f>
        <v>-1.1017699115044248</v>
      </c>
      <c r="R54" s="2267"/>
      <c r="S54" s="2266">
        <f t="shared" ref="S54" si="68">IFERROR(S53/U52,0)</f>
        <v>-0.44871794871794873</v>
      </c>
      <c r="T54" s="2267"/>
      <c r="U54" s="2266">
        <f t="shared" ref="U54" si="69">IFERROR(U53/W52,0)</f>
        <v>-0.2140077821011673</v>
      </c>
      <c r="V54" s="2267"/>
      <c r="W54" s="2266">
        <f t="shared" ref="W54" si="70">IFERROR(W53/Y52,0)</f>
        <v>0.17891373801916932</v>
      </c>
      <c r="X54" s="2267"/>
      <c r="Y54" s="2266">
        <f t="shared" ref="Y54" si="71">IFERROR(Y53/AA52,0)</f>
        <v>0.32543103448275862</v>
      </c>
      <c r="Z54" s="2267"/>
      <c r="AA54" s="2266">
        <f t="shared" ref="AA54" si="72">IFERROR(AA53/AC52,0)</f>
        <v>0.32163742690058478</v>
      </c>
      <c r="AB54" s="2267"/>
      <c r="AC54" s="2266">
        <f t="shared" ref="AC54" si="73">IFERROR(AC53/AE52,0)</f>
        <v>0.29045643153526973</v>
      </c>
      <c r="AD54" s="2267"/>
      <c r="AE54" s="2266">
        <f t="shared" ref="AE54" si="74">IFERROR(AE53/AG52,0)</f>
        <v>6.042884990253411E-2</v>
      </c>
      <c r="AF54" s="2267"/>
      <c r="AG54" s="2266">
        <f t="shared" ref="AG54" si="75">IFERROR(AG53/AI52,0)</f>
        <v>0.27542372881355931</v>
      </c>
      <c r="AH54" s="2267"/>
      <c r="AI54" s="2266">
        <f t="shared" ref="AI54" si="76">IFERROR(AI53/AK52,0)</f>
        <v>7.8724788549121669E-2</v>
      </c>
      <c r="AJ54" s="2267"/>
      <c r="AK54" s="2266">
        <f t="shared" ref="AK54" si="77">IFERROR(AK53/AM52,0)</f>
        <v>-0.18321785989222478</v>
      </c>
      <c r="AL54" s="2267"/>
      <c r="AM54" s="2266">
        <f t="shared" ref="AM54" si="78">IFERROR(AM53/AO52,0)</f>
        <v>-0.4401330376940133</v>
      </c>
      <c r="AN54" s="2267"/>
      <c r="AO54" s="2266">
        <f t="shared" ref="AO54" si="79">IFERROR(AO53/BA52,0)</f>
        <v>0.45266990291262138</v>
      </c>
      <c r="AP54" s="2267"/>
      <c r="AQ54" s="2266">
        <f t="shared" ref="AQ54" si="80">IFERROR(AQ53/AS52,0)</f>
        <v>6.8883610451306407E-2</v>
      </c>
      <c r="AR54" s="2267"/>
      <c r="AS54" s="2266">
        <f t="shared" ref="AS54" si="81">IFERROR(AS53/AU52,0)</f>
        <v>0.14169215086646278</v>
      </c>
      <c r="AT54" s="2267"/>
      <c r="AU54" s="2266">
        <f t="shared" ref="AU54" si="82">IFERROR(AU53/AW52,0)</f>
        <v>0.26900149031296572</v>
      </c>
      <c r="AV54" s="2267"/>
      <c r="AW54" s="2266">
        <f t="shared" ref="AW54" si="83">IFERROR(AW53/AY52,0)</f>
        <v>0.16386292834890967</v>
      </c>
      <c r="AX54" s="2267"/>
      <c r="AY54" s="2266">
        <f t="shared" ref="AY54" si="84">IFERROR(AY53/BA52,0)</f>
        <v>2.6092233009708737E-2</v>
      </c>
      <c r="AZ54" s="2267"/>
      <c r="BA54" s="2266">
        <f t="shared" ref="BA54" si="85">IFERROR(BA53/BC52,0)</f>
        <v>0.22701688555347091</v>
      </c>
      <c r="BB54" s="2267"/>
      <c r="BC54" s="2266">
        <f t="shared" ref="BC54" si="86">IFERROR(BC53/BE52,0)</f>
        <v>-5.8589870903674283E-2</v>
      </c>
      <c r="BD54" s="2267"/>
      <c r="BE54" s="2266">
        <f>IFERROR(BE53/#REF!,0)</f>
        <v>0</v>
      </c>
      <c r="BF54" s="2267"/>
      <c r="BG54" s="2266">
        <f t="shared" ref="BG54" si="87">IFERROR(BG53/BI52,0)</f>
        <v>0.10895456550507278</v>
      </c>
      <c r="BH54" s="2267"/>
      <c r="BI54" s="2266">
        <f t="shared" ref="BI54" si="88">IFERROR(BI53/BK52,0)</f>
        <v>0</v>
      </c>
      <c r="BJ54" s="2267"/>
    </row>
    <row r="55" spans="2:62" s="7" customFormat="1" ht="18.75" customHeight="1" x14ac:dyDescent="0.25">
      <c r="B55" s="164" t="s">
        <v>1062</v>
      </c>
      <c r="C55" s="172">
        <f>C51+C45</f>
        <v>3121</v>
      </c>
      <c r="D55" s="172">
        <f t="shared" ref="D55:BJ55" si="89">D51+D45</f>
        <v>3085</v>
      </c>
      <c r="E55" s="172">
        <f t="shared" si="89"/>
        <v>3106</v>
      </c>
      <c r="F55" s="172">
        <f t="shared" si="89"/>
        <v>3084</v>
      </c>
      <c r="G55" s="172">
        <f t="shared" si="89"/>
        <v>2922</v>
      </c>
      <c r="H55" s="172">
        <f t="shared" si="89"/>
        <v>3228</v>
      </c>
      <c r="I55" s="172">
        <f t="shared" si="89"/>
        <v>3744</v>
      </c>
      <c r="J55" s="172">
        <f t="shared" si="89"/>
        <v>3503</v>
      </c>
      <c r="K55" s="172">
        <f t="shared" si="89"/>
        <v>4824</v>
      </c>
      <c r="L55" s="172">
        <f t="shared" si="89"/>
        <v>5071</v>
      </c>
      <c r="M55" s="172">
        <f t="shared" si="89"/>
        <v>5497</v>
      </c>
      <c r="N55" s="172">
        <f t="shared" si="89"/>
        <v>5185</v>
      </c>
      <c r="O55" s="172">
        <f t="shared" si="89"/>
        <v>5926</v>
      </c>
      <c r="P55" s="172">
        <f t="shared" si="89"/>
        <v>5578</v>
      </c>
      <c r="Q55" s="172">
        <f t="shared" si="89"/>
        <v>5558</v>
      </c>
      <c r="R55" s="172">
        <f t="shared" si="89"/>
        <v>5510</v>
      </c>
      <c r="S55" s="172">
        <f t="shared" si="89"/>
        <v>5487</v>
      </c>
      <c r="T55" s="172">
        <f t="shared" si="89"/>
        <v>4779</v>
      </c>
      <c r="U55" s="172">
        <f t="shared" si="89"/>
        <v>5055</v>
      </c>
      <c r="V55" s="172">
        <f t="shared" si="89"/>
        <v>4711</v>
      </c>
      <c r="W55" s="172">
        <f t="shared" si="89"/>
        <v>5146</v>
      </c>
      <c r="X55" s="172">
        <f t="shared" si="89"/>
        <v>5078</v>
      </c>
      <c r="Y55" s="172">
        <f t="shared" si="89"/>
        <v>5321</v>
      </c>
      <c r="Z55" s="172">
        <f t="shared" si="89"/>
        <v>5838</v>
      </c>
      <c r="AA55" s="172">
        <f t="shared" si="89"/>
        <v>6226</v>
      </c>
      <c r="AB55" s="172">
        <f t="shared" si="89"/>
        <v>6465</v>
      </c>
      <c r="AC55" s="172">
        <f t="shared" si="89"/>
        <v>6669</v>
      </c>
      <c r="AD55" s="172">
        <f t="shared" si="89"/>
        <v>7101</v>
      </c>
      <c r="AE55" s="172">
        <f t="shared" si="89"/>
        <v>7438</v>
      </c>
      <c r="AF55" s="172">
        <f t="shared" si="89"/>
        <v>7818</v>
      </c>
      <c r="AG55" s="172">
        <f t="shared" si="89"/>
        <v>7934</v>
      </c>
      <c r="AH55" s="172">
        <f t="shared" si="89"/>
        <v>7785</v>
      </c>
      <c r="AI55" s="172">
        <f t="shared" si="89"/>
        <v>8113</v>
      </c>
      <c r="AJ55" s="172">
        <f t="shared" si="89"/>
        <v>8654</v>
      </c>
      <c r="AK55" s="172">
        <f t="shared" si="89"/>
        <v>9014</v>
      </c>
      <c r="AL55" s="172">
        <f t="shared" si="89"/>
        <v>9025</v>
      </c>
      <c r="AM55" s="172">
        <f t="shared" si="89"/>
        <v>9194</v>
      </c>
      <c r="AN55" s="172">
        <f t="shared" si="89"/>
        <v>9260</v>
      </c>
      <c r="AO55" s="172">
        <f t="shared" si="89"/>
        <v>9610</v>
      </c>
      <c r="AP55" s="172">
        <f t="shared" si="89"/>
        <v>9604</v>
      </c>
      <c r="AQ55" s="172">
        <f t="shared" ref="AQ55:BB55" si="90">AQ51+AQ45</f>
        <v>9955</v>
      </c>
      <c r="AR55" s="172">
        <f t="shared" si="90"/>
        <v>10145</v>
      </c>
      <c r="AS55" s="172">
        <f t="shared" si="90"/>
        <v>10267</v>
      </c>
      <c r="AT55" s="172">
        <f t="shared" si="90"/>
        <v>10168</v>
      </c>
      <c r="AU55" s="172">
        <f t="shared" si="90"/>
        <v>10378</v>
      </c>
      <c r="AV55" s="172">
        <f t="shared" si="90"/>
        <v>10395</v>
      </c>
      <c r="AW55" s="172">
        <f t="shared" si="90"/>
        <v>11253</v>
      </c>
      <c r="AX55" s="172">
        <f t="shared" si="90"/>
        <v>11769</v>
      </c>
      <c r="AY55" s="172">
        <f t="shared" si="90"/>
        <v>12171</v>
      </c>
      <c r="AZ55" s="172">
        <f t="shared" si="90"/>
        <v>12068</v>
      </c>
      <c r="BA55" s="172">
        <f t="shared" si="90"/>
        <v>12312</v>
      </c>
      <c r="BB55" s="172">
        <f t="shared" si="90"/>
        <v>12178</v>
      </c>
      <c r="BC55" s="172">
        <f t="shared" si="89"/>
        <v>13052</v>
      </c>
      <c r="BD55" s="172">
        <f t="shared" si="89"/>
        <v>13162</v>
      </c>
      <c r="BE55" s="172">
        <f t="shared" si="89"/>
        <v>13058</v>
      </c>
      <c r="BF55" s="172">
        <f t="shared" si="89"/>
        <v>12825</v>
      </c>
      <c r="BG55" s="172">
        <f t="shared" ref="BG55:BH55" si="91">BG51+BG45</f>
        <v>13059</v>
      </c>
      <c r="BH55" s="172">
        <f t="shared" si="91"/>
        <v>13611</v>
      </c>
      <c r="BI55" s="172">
        <f t="shared" si="89"/>
        <v>14357</v>
      </c>
      <c r="BJ55" s="172">
        <f t="shared" si="89"/>
        <v>13809</v>
      </c>
    </row>
    <row r="56" spans="2:62" s="7" customFormat="1" ht="18.75" hidden="1" customHeight="1" x14ac:dyDescent="0.25">
      <c r="B56" s="547" t="s">
        <v>1068</v>
      </c>
      <c r="C56" s="2310">
        <f>SUM(C55:D55)</f>
        <v>6206</v>
      </c>
      <c r="D56" s="2311"/>
      <c r="E56" s="2310">
        <f>SUM(E55:F55)</f>
        <v>6190</v>
      </c>
      <c r="F56" s="2311"/>
      <c r="G56" s="2310">
        <f>SUM(G55:H55)</f>
        <v>6150</v>
      </c>
      <c r="H56" s="2311"/>
      <c r="I56" s="2310">
        <f>SUM(I55:J55)</f>
        <v>7247</v>
      </c>
      <c r="J56" s="2311"/>
      <c r="K56" s="2310">
        <f>SUM(K55:L55)</f>
        <v>9895</v>
      </c>
      <c r="L56" s="2311"/>
      <c r="M56" s="2310">
        <f>SUM(M55:N55)</f>
        <v>10682</v>
      </c>
      <c r="N56" s="2311"/>
      <c r="O56" s="2310">
        <f>SUM(O55:P55)</f>
        <v>11504</v>
      </c>
      <c r="P56" s="2311"/>
      <c r="Q56" s="2310">
        <f>SUM(Q55:R55)</f>
        <v>11068</v>
      </c>
      <c r="R56" s="2311"/>
      <c r="S56" s="2310">
        <f>SUM(S55:T55)</f>
        <v>10266</v>
      </c>
      <c r="T56" s="2311"/>
      <c r="U56" s="2310">
        <f>SUM(U55:V55)</f>
        <v>9766</v>
      </c>
      <c r="V56" s="2311"/>
      <c r="W56" s="2310">
        <f>SUM(W55:X55)</f>
        <v>10224</v>
      </c>
      <c r="X56" s="2311"/>
      <c r="Y56" s="2310">
        <f>SUM(Y55:Z55)</f>
        <v>11159</v>
      </c>
      <c r="Z56" s="2311"/>
      <c r="AA56" s="2310">
        <f>SUM(AA55:AB55)</f>
        <v>12691</v>
      </c>
      <c r="AB56" s="2311"/>
      <c r="AC56" s="2310">
        <f>SUM(AC55:AD55)</f>
        <v>13770</v>
      </c>
      <c r="AD56" s="2311"/>
      <c r="AE56" s="2310">
        <f>SUM(AE55:AF55)</f>
        <v>15256</v>
      </c>
      <c r="AF56" s="2311"/>
      <c r="AG56" s="2310">
        <f>SUM(AG55:AH55)</f>
        <v>15719</v>
      </c>
      <c r="AH56" s="2311"/>
      <c r="AI56" s="2310">
        <f>SUM(AI55:AJ55)</f>
        <v>16767</v>
      </c>
      <c r="AJ56" s="2311"/>
      <c r="AK56" s="2310">
        <f>SUM(AK55:AL55)</f>
        <v>18039</v>
      </c>
      <c r="AL56" s="2311"/>
      <c r="AM56" s="2310">
        <f>SUM(AM55:AN55)</f>
        <v>18454</v>
      </c>
      <c r="AN56" s="2311"/>
      <c r="AO56" s="2310">
        <f>SUM(AO55:AP55)</f>
        <v>19214</v>
      </c>
      <c r="AP56" s="2311"/>
      <c r="AQ56" s="548"/>
      <c r="AR56" s="548"/>
      <c r="AS56" s="548"/>
      <c r="AT56" s="548"/>
      <c r="AU56" s="548"/>
      <c r="AV56" s="548"/>
      <c r="AW56" s="548"/>
      <c r="AX56" s="548"/>
      <c r="AY56" s="548"/>
      <c r="AZ56" s="548"/>
      <c r="BA56" s="2310">
        <f>SUM(BA55:BB55)</f>
        <v>24490</v>
      </c>
      <c r="BB56" s="2311"/>
      <c r="BC56" s="2310">
        <f>SUM(BC55:BD55)</f>
        <v>26214</v>
      </c>
      <c r="BD56" s="2311"/>
      <c r="BE56" s="2310">
        <f>SUM(BE55:BF55)</f>
        <v>25883</v>
      </c>
      <c r="BF56" s="2311"/>
      <c r="BG56" s="2310">
        <f>SUM(BG55:BH55)</f>
        <v>26670</v>
      </c>
      <c r="BH56" s="2311"/>
      <c r="BI56" s="2310">
        <f>SUM(BI55:BJ55)</f>
        <v>28166</v>
      </c>
      <c r="BJ56" s="2311"/>
    </row>
    <row r="57" spans="2:62" s="7" customFormat="1" ht="18.75" hidden="1" customHeight="1" x14ac:dyDescent="0.25">
      <c r="B57" s="547" t="s">
        <v>1065</v>
      </c>
      <c r="C57" s="2310">
        <f>E56-C56</f>
        <v>-16</v>
      </c>
      <c r="D57" s="2311"/>
      <c r="E57" s="2310">
        <f>G56-E56</f>
        <v>-40</v>
      </c>
      <c r="F57" s="2311"/>
      <c r="G57" s="2310">
        <f>I56-G56</f>
        <v>1097</v>
      </c>
      <c r="H57" s="2311"/>
      <c r="I57" s="2310">
        <f>K56-I56</f>
        <v>2648</v>
      </c>
      <c r="J57" s="2311"/>
      <c r="K57" s="2310">
        <f>M56-K56</f>
        <v>787</v>
      </c>
      <c r="L57" s="2311"/>
      <c r="M57" s="2310">
        <f>O56-M56</f>
        <v>822</v>
      </c>
      <c r="N57" s="2311"/>
      <c r="O57" s="2310">
        <f>Q56-O56</f>
        <v>-436</v>
      </c>
      <c r="P57" s="2311"/>
      <c r="Q57" s="2310">
        <f>S56-Q56</f>
        <v>-802</v>
      </c>
      <c r="R57" s="2311"/>
      <c r="S57" s="2310">
        <f>U56-S56</f>
        <v>-500</v>
      </c>
      <c r="T57" s="2311"/>
      <c r="U57" s="2310">
        <f>W56-U56</f>
        <v>458</v>
      </c>
      <c r="V57" s="2311"/>
      <c r="W57" s="2310">
        <f>Y56-W56</f>
        <v>935</v>
      </c>
      <c r="X57" s="2311"/>
      <c r="Y57" s="2310">
        <f>AA56-Y56</f>
        <v>1532</v>
      </c>
      <c r="Z57" s="2311"/>
      <c r="AA57" s="2310">
        <f>AC56-AA56</f>
        <v>1079</v>
      </c>
      <c r="AB57" s="2311"/>
      <c r="AC57" s="2310">
        <f>AE56-AC56</f>
        <v>1486</v>
      </c>
      <c r="AD57" s="2311"/>
      <c r="AE57" s="2310">
        <f>AG56-AE56</f>
        <v>463</v>
      </c>
      <c r="AF57" s="2311"/>
      <c r="AG57" s="2310">
        <f>AI56-AG56</f>
        <v>1048</v>
      </c>
      <c r="AH57" s="2311"/>
      <c r="AI57" s="2310">
        <f>AK56-AI56</f>
        <v>1272</v>
      </c>
      <c r="AJ57" s="2311"/>
      <c r="AK57" s="2310">
        <f>AM56-AK56</f>
        <v>415</v>
      </c>
      <c r="AL57" s="2311"/>
      <c r="AM57" s="2310">
        <f>AO56-AM56</f>
        <v>760</v>
      </c>
      <c r="AN57" s="2311"/>
      <c r="AO57" s="2310">
        <f>BA56-AO56</f>
        <v>5276</v>
      </c>
      <c r="AP57" s="2311"/>
      <c r="AQ57" s="548"/>
      <c r="AR57" s="548"/>
      <c r="AS57" s="548"/>
      <c r="AT57" s="548"/>
      <c r="AU57" s="548"/>
      <c r="AV57" s="548"/>
      <c r="AW57" s="548"/>
      <c r="AX57" s="548"/>
      <c r="AY57" s="548"/>
      <c r="AZ57" s="548"/>
      <c r="BA57" s="2310">
        <f>BC56-BA56</f>
        <v>1724</v>
      </c>
      <c r="BB57" s="2311"/>
      <c r="BC57" s="2310">
        <f>BE56-BC56</f>
        <v>-331</v>
      </c>
      <c r="BD57" s="2311"/>
      <c r="BE57" s="2310" t="e">
        <f>#REF!-BE56</f>
        <v>#REF!</v>
      </c>
      <c r="BF57" s="2311"/>
      <c r="BG57" s="2310">
        <f>BI56-BG56</f>
        <v>1496</v>
      </c>
      <c r="BH57" s="2311"/>
      <c r="BI57" s="2310">
        <f>BK56-BI56</f>
        <v>-28166</v>
      </c>
      <c r="BJ57" s="2311"/>
    </row>
    <row r="58" spans="2:62" s="7" customFormat="1" ht="18.75" hidden="1" customHeight="1" x14ac:dyDescent="0.25">
      <c r="B58" s="547" t="s">
        <v>1066</v>
      </c>
      <c r="C58" s="2308">
        <f>IFERROR(C57/E56,0)</f>
        <v>-2.5848142164781908E-3</v>
      </c>
      <c r="D58" s="2309"/>
      <c r="E58" s="2308">
        <f t="shared" ref="E58" si="92">IFERROR(E57/G56,0)</f>
        <v>-6.5040650406504065E-3</v>
      </c>
      <c r="F58" s="2309"/>
      <c r="G58" s="2308">
        <f t="shared" ref="G58" si="93">IFERROR(G57/I56,0)</f>
        <v>0.15137298192355458</v>
      </c>
      <c r="H58" s="2309"/>
      <c r="I58" s="2308">
        <f t="shared" ref="I58" si="94">IFERROR(I57/K56,0)</f>
        <v>0.26760990399191509</v>
      </c>
      <c r="J58" s="2309"/>
      <c r="K58" s="2308">
        <f t="shared" ref="K58" si="95">IFERROR(K57/M56,0)</f>
        <v>7.3675341696311555E-2</v>
      </c>
      <c r="L58" s="2309"/>
      <c r="M58" s="2308">
        <f t="shared" ref="M58" si="96">IFERROR(M57/O56,0)</f>
        <v>7.1453407510431152E-2</v>
      </c>
      <c r="N58" s="2309"/>
      <c r="O58" s="2308">
        <f t="shared" ref="O58" si="97">IFERROR(O57/Q56,0)</f>
        <v>-3.9392844235634258E-2</v>
      </c>
      <c r="P58" s="2309"/>
      <c r="Q58" s="2308">
        <f t="shared" ref="Q58" si="98">IFERROR(Q57/S56,0)</f>
        <v>-7.8121955971166959E-2</v>
      </c>
      <c r="R58" s="2309"/>
      <c r="S58" s="2308">
        <f t="shared" ref="S58" si="99">IFERROR(S57/U56,0)</f>
        <v>-5.1198033995494573E-2</v>
      </c>
      <c r="T58" s="2309"/>
      <c r="U58" s="2308">
        <f t="shared" ref="U58" si="100">IFERROR(U57/W56,0)</f>
        <v>4.4796557120500784E-2</v>
      </c>
      <c r="V58" s="2309"/>
      <c r="W58" s="2308">
        <f t="shared" ref="W58" si="101">IFERROR(W57/Y56,0)</f>
        <v>8.3788869970427463E-2</v>
      </c>
      <c r="X58" s="2309"/>
      <c r="Y58" s="2308">
        <f t="shared" ref="Y58" si="102">IFERROR(Y57/AA56,0)</f>
        <v>0.12071546765424317</v>
      </c>
      <c r="Z58" s="2309"/>
      <c r="AA58" s="2308">
        <f t="shared" ref="AA58" si="103">IFERROR(AA57/AC56,0)</f>
        <v>7.8358750907770516E-2</v>
      </c>
      <c r="AB58" s="2309"/>
      <c r="AC58" s="2308">
        <f t="shared" ref="AC58" si="104">IFERROR(AC57/AE56,0)</f>
        <v>9.7404299947561612E-2</v>
      </c>
      <c r="AD58" s="2309"/>
      <c r="AE58" s="2308">
        <f t="shared" ref="AE58" si="105">IFERROR(AE57/AG56,0)</f>
        <v>2.9454799923659267E-2</v>
      </c>
      <c r="AF58" s="2309"/>
      <c r="AG58" s="2308">
        <f t="shared" ref="AG58" si="106">IFERROR(AG57/AI56,0)</f>
        <v>6.2503727560088262E-2</v>
      </c>
      <c r="AH58" s="2309"/>
      <c r="AI58" s="2308">
        <f t="shared" ref="AI58" si="107">IFERROR(AI57/AK56,0)</f>
        <v>7.0513886579078658E-2</v>
      </c>
      <c r="AJ58" s="2309"/>
      <c r="AK58" s="2308">
        <f t="shared" ref="AK58" si="108">IFERROR(AK57/AM56,0)</f>
        <v>2.2488349409342148E-2</v>
      </c>
      <c r="AL58" s="2309"/>
      <c r="AM58" s="2308">
        <f t="shared" ref="AM58" si="109">IFERROR(AM57/AO56,0)</f>
        <v>3.955449151660248E-2</v>
      </c>
      <c r="AN58" s="2309"/>
      <c r="AO58" s="2308">
        <f t="shared" ref="AO58" si="110">IFERROR(AO57/BA56,0)</f>
        <v>0.21543487137607187</v>
      </c>
      <c r="AP58" s="2309"/>
      <c r="AQ58" s="549"/>
      <c r="AR58" s="549"/>
      <c r="AS58" s="549"/>
      <c r="AT58" s="549"/>
      <c r="AU58" s="549"/>
      <c r="AV58" s="549"/>
      <c r="AW58" s="549"/>
      <c r="AX58" s="549"/>
      <c r="AY58" s="549"/>
      <c r="AZ58" s="549"/>
      <c r="BA58" s="2308">
        <f t="shared" ref="BA58" si="111">IFERROR(BA57/BC56,0)</f>
        <v>6.576638437476158E-2</v>
      </c>
      <c r="BB58" s="2309"/>
      <c r="BC58" s="2308">
        <f t="shared" ref="BC58" si="112">IFERROR(BC57/BE56,0)</f>
        <v>-1.2788316655719971E-2</v>
      </c>
      <c r="BD58" s="2309"/>
      <c r="BE58" s="2308">
        <f>IFERROR(BE57/#REF!,0)</f>
        <v>0</v>
      </c>
      <c r="BF58" s="2309"/>
      <c r="BG58" s="2308">
        <f t="shared" ref="BG58" si="113">IFERROR(BG57/BI56,0)</f>
        <v>5.3113683164098556E-2</v>
      </c>
      <c r="BH58" s="2309"/>
      <c r="BI58" s="2308">
        <f t="shared" ref="BI58" si="114">IFERROR(BI57/BK56,0)</f>
        <v>0</v>
      </c>
      <c r="BJ58" s="2309"/>
    </row>
    <row r="59" spans="2:62" ht="15" customHeight="1" x14ac:dyDescent="0.25"/>
    <row r="60" spans="2:62" ht="15" customHeight="1" x14ac:dyDescent="0.25"/>
  </sheetData>
  <mergeCells count="289">
    <mergeCell ref="B1:BJ3"/>
    <mergeCell ref="B4:BJ4"/>
    <mergeCell ref="B5:H5"/>
    <mergeCell ref="B6:B7"/>
    <mergeCell ref="C6:D6"/>
    <mergeCell ref="E6:F6"/>
    <mergeCell ref="G6:H6"/>
    <mergeCell ref="I6:J6"/>
    <mergeCell ref="K6:L6"/>
    <mergeCell ref="M6:N6"/>
    <mergeCell ref="AK6:AL6"/>
    <mergeCell ref="O6:P6"/>
    <mergeCell ref="Q6:R6"/>
    <mergeCell ref="S6:T6"/>
    <mergeCell ref="U6:V6"/>
    <mergeCell ref="W6:X6"/>
    <mergeCell ref="BG6:BH6"/>
    <mergeCell ref="AQ6:AR6"/>
    <mergeCell ref="AS6:AT6"/>
    <mergeCell ref="AU6:AV6"/>
    <mergeCell ref="AW6:AX6"/>
    <mergeCell ref="AY6:AZ6"/>
    <mergeCell ref="C56:D56"/>
    <mergeCell ref="E56:F56"/>
    <mergeCell ref="G56:H56"/>
    <mergeCell ref="I56:J56"/>
    <mergeCell ref="K56:L56"/>
    <mergeCell ref="AI6:AJ6"/>
    <mergeCell ref="BI6:BJ6"/>
    <mergeCell ref="AM6:AN6"/>
    <mergeCell ref="AO6:AP6"/>
    <mergeCell ref="BA6:BB6"/>
    <mergeCell ref="BC6:BD6"/>
    <mergeCell ref="BE6:BF6"/>
    <mergeCell ref="Y6:Z6"/>
    <mergeCell ref="AA6:AB6"/>
    <mergeCell ref="AC6:AD6"/>
    <mergeCell ref="AE6:AF6"/>
    <mergeCell ref="AG6:AH6"/>
    <mergeCell ref="W56:X56"/>
    <mergeCell ref="Y56:Z56"/>
    <mergeCell ref="AA56:AB56"/>
    <mergeCell ref="AC56:AD56"/>
    <mergeCell ref="AE56:AF56"/>
    <mergeCell ref="M56:N56"/>
    <mergeCell ref="O56:P56"/>
    <mergeCell ref="Q56:R56"/>
    <mergeCell ref="S56:T56"/>
    <mergeCell ref="U56:V56"/>
    <mergeCell ref="BA56:BB56"/>
    <mergeCell ref="BC56:BD56"/>
    <mergeCell ref="BE56:BF56"/>
    <mergeCell ref="BI56:BJ56"/>
    <mergeCell ref="AG56:AH56"/>
    <mergeCell ref="AI56:AJ56"/>
    <mergeCell ref="AK56:AL56"/>
    <mergeCell ref="AM56:AN56"/>
    <mergeCell ref="AO56:AP56"/>
    <mergeCell ref="BG56:BH56"/>
    <mergeCell ref="O57:P57"/>
    <mergeCell ref="Q57:R57"/>
    <mergeCell ref="S57:T57"/>
    <mergeCell ref="U57:V57"/>
    <mergeCell ref="C57:D57"/>
    <mergeCell ref="E57:F57"/>
    <mergeCell ref="G57:H57"/>
    <mergeCell ref="I57:J57"/>
    <mergeCell ref="K57:L57"/>
    <mergeCell ref="BI57:BJ57"/>
    <mergeCell ref="AG57:AH57"/>
    <mergeCell ref="AI57:AJ57"/>
    <mergeCell ref="AK57:AL57"/>
    <mergeCell ref="AM57:AN57"/>
    <mergeCell ref="AO57:AP57"/>
    <mergeCell ref="W57:X57"/>
    <mergeCell ref="Y57:Z57"/>
    <mergeCell ref="AA57:AB57"/>
    <mergeCell ref="AC57:AD57"/>
    <mergeCell ref="AE57:AF57"/>
    <mergeCell ref="BG57:BH57"/>
    <mergeCell ref="BI58:BJ58"/>
    <mergeCell ref="AG58:AH58"/>
    <mergeCell ref="AI58:AJ58"/>
    <mergeCell ref="AK58:AL58"/>
    <mergeCell ref="AM58:AN58"/>
    <mergeCell ref="AO58:AP58"/>
    <mergeCell ref="W58:X58"/>
    <mergeCell ref="Y58:Z58"/>
    <mergeCell ref="AA58:AB58"/>
    <mergeCell ref="AC58:AD58"/>
    <mergeCell ref="AE58:AF58"/>
    <mergeCell ref="BG58:BH58"/>
    <mergeCell ref="C52:D52"/>
    <mergeCell ref="E52:F52"/>
    <mergeCell ref="G52:H52"/>
    <mergeCell ref="I52:J52"/>
    <mergeCell ref="K52:L52"/>
    <mergeCell ref="BA58:BB58"/>
    <mergeCell ref="BC58:BD58"/>
    <mergeCell ref="BE58:BF58"/>
    <mergeCell ref="M58:N58"/>
    <mergeCell ref="O58:P58"/>
    <mergeCell ref="Q58:R58"/>
    <mergeCell ref="S58:T58"/>
    <mergeCell ref="U58:V58"/>
    <mergeCell ref="C58:D58"/>
    <mergeCell ref="E58:F58"/>
    <mergeCell ref="G58:H58"/>
    <mergeCell ref="I58:J58"/>
    <mergeCell ref="K58:L58"/>
    <mergeCell ref="BA57:BB57"/>
    <mergeCell ref="BC57:BD57"/>
    <mergeCell ref="BE57:BF57"/>
    <mergeCell ref="M57:N57"/>
    <mergeCell ref="W52:X52"/>
    <mergeCell ref="Y52:Z52"/>
    <mergeCell ref="AA52:AB52"/>
    <mergeCell ref="AC52:AD52"/>
    <mergeCell ref="AE52:AF52"/>
    <mergeCell ref="M52:N52"/>
    <mergeCell ref="O52:P52"/>
    <mergeCell ref="Q52:R52"/>
    <mergeCell ref="S52:T52"/>
    <mergeCell ref="U52:V52"/>
    <mergeCell ref="BA52:BB52"/>
    <mergeCell ref="BC52:BD52"/>
    <mergeCell ref="BE52:BF52"/>
    <mergeCell ref="BI52:BJ52"/>
    <mergeCell ref="AG52:AH52"/>
    <mergeCell ref="AI52:AJ52"/>
    <mergeCell ref="AK52:AL52"/>
    <mergeCell ref="AM52:AN52"/>
    <mergeCell ref="AO52:AP52"/>
    <mergeCell ref="BG52:BH52"/>
    <mergeCell ref="AQ52:AR52"/>
    <mergeCell ref="AS52:AT52"/>
    <mergeCell ref="AU52:AV52"/>
    <mergeCell ref="AW52:AX52"/>
    <mergeCell ref="AY52:AZ52"/>
    <mergeCell ref="O53:P53"/>
    <mergeCell ref="Q53:R53"/>
    <mergeCell ref="S53:T53"/>
    <mergeCell ref="U53:V53"/>
    <mergeCell ref="C53:D53"/>
    <mergeCell ref="E53:F53"/>
    <mergeCell ref="G53:H53"/>
    <mergeCell ref="I53:J53"/>
    <mergeCell ref="K53:L53"/>
    <mergeCell ref="BI53:BJ53"/>
    <mergeCell ref="AG53:AH53"/>
    <mergeCell ref="AI53:AJ53"/>
    <mergeCell ref="AK53:AL53"/>
    <mergeCell ref="AM53:AN53"/>
    <mergeCell ref="AO53:AP53"/>
    <mergeCell ref="W53:X53"/>
    <mergeCell ref="Y53:Z53"/>
    <mergeCell ref="AA53:AB53"/>
    <mergeCell ref="AC53:AD53"/>
    <mergeCell ref="AE53:AF53"/>
    <mergeCell ref="BG53:BH53"/>
    <mergeCell ref="AQ53:AR53"/>
    <mergeCell ref="AS53:AT53"/>
    <mergeCell ref="AU53:AV53"/>
    <mergeCell ref="AW53:AX53"/>
    <mergeCell ref="AY53:AZ53"/>
    <mergeCell ref="BI54:BJ54"/>
    <mergeCell ref="AG54:AH54"/>
    <mergeCell ref="AI54:AJ54"/>
    <mergeCell ref="AK54:AL54"/>
    <mergeCell ref="AM54:AN54"/>
    <mergeCell ref="AO54:AP54"/>
    <mergeCell ref="W54:X54"/>
    <mergeCell ref="Y54:Z54"/>
    <mergeCell ref="AA54:AB54"/>
    <mergeCell ref="AC54:AD54"/>
    <mergeCell ref="AE54:AF54"/>
    <mergeCell ref="BG54:BH54"/>
    <mergeCell ref="AQ54:AR54"/>
    <mergeCell ref="AS54:AT54"/>
    <mergeCell ref="AU54:AV54"/>
    <mergeCell ref="AW54:AX54"/>
    <mergeCell ref="AY54:AZ54"/>
    <mergeCell ref="C46:D46"/>
    <mergeCell ref="E46:F46"/>
    <mergeCell ref="G46:H46"/>
    <mergeCell ref="I46:J46"/>
    <mergeCell ref="K46:L46"/>
    <mergeCell ref="BA54:BB54"/>
    <mergeCell ref="BC54:BD54"/>
    <mergeCell ref="BE54:BF54"/>
    <mergeCell ref="M54:N54"/>
    <mergeCell ref="O54:P54"/>
    <mergeCell ref="Q54:R54"/>
    <mergeCell ref="S54:T54"/>
    <mergeCell ref="U54:V54"/>
    <mergeCell ref="C54:D54"/>
    <mergeCell ref="E54:F54"/>
    <mergeCell ref="G54:H54"/>
    <mergeCell ref="I54:J54"/>
    <mergeCell ref="K54:L54"/>
    <mergeCell ref="BA53:BB53"/>
    <mergeCell ref="BC53:BD53"/>
    <mergeCell ref="BE53:BF53"/>
    <mergeCell ref="M53:N53"/>
    <mergeCell ref="W46:X46"/>
    <mergeCell ref="Y46:Z46"/>
    <mergeCell ref="AA46:AB46"/>
    <mergeCell ref="AC46:AD46"/>
    <mergeCell ref="AE46:AF46"/>
    <mergeCell ref="M46:N46"/>
    <mergeCell ref="O46:P46"/>
    <mergeCell ref="Q46:R46"/>
    <mergeCell ref="S46:T46"/>
    <mergeCell ref="U46:V46"/>
    <mergeCell ref="BA46:BB46"/>
    <mergeCell ref="BC46:BD46"/>
    <mergeCell ref="BE46:BF46"/>
    <mergeCell ref="BI46:BJ46"/>
    <mergeCell ref="AG46:AH46"/>
    <mergeCell ref="AI46:AJ46"/>
    <mergeCell ref="AK46:AL46"/>
    <mergeCell ref="AM46:AN46"/>
    <mergeCell ref="AO46:AP46"/>
    <mergeCell ref="BG46:BH46"/>
    <mergeCell ref="AQ46:AR46"/>
    <mergeCell ref="AS46:AT46"/>
    <mergeCell ref="AU46:AV46"/>
    <mergeCell ref="AW46:AX46"/>
    <mergeCell ref="AY46:AZ46"/>
    <mergeCell ref="BI47:BJ47"/>
    <mergeCell ref="AG47:AH47"/>
    <mergeCell ref="AI47:AJ47"/>
    <mergeCell ref="AK47:AL47"/>
    <mergeCell ref="AM47:AN47"/>
    <mergeCell ref="AO47:AP47"/>
    <mergeCell ref="W47:X47"/>
    <mergeCell ref="Y47:Z47"/>
    <mergeCell ref="AA47:AB47"/>
    <mergeCell ref="AC47:AD47"/>
    <mergeCell ref="AE47:AF47"/>
    <mergeCell ref="BG47:BH47"/>
    <mergeCell ref="AQ47:AR47"/>
    <mergeCell ref="AS47:AT47"/>
    <mergeCell ref="AU47:AV47"/>
    <mergeCell ref="AW47:AX47"/>
    <mergeCell ref="AY47:AZ47"/>
    <mergeCell ref="C48:D48"/>
    <mergeCell ref="E48:F48"/>
    <mergeCell ref="G48:H48"/>
    <mergeCell ref="I48:J48"/>
    <mergeCell ref="K48:L48"/>
    <mergeCell ref="BA47:BB47"/>
    <mergeCell ref="BC47:BD47"/>
    <mergeCell ref="BE47:BF47"/>
    <mergeCell ref="M47:N47"/>
    <mergeCell ref="O47:P47"/>
    <mergeCell ref="Q47:R47"/>
    <mergeCell ref="S47:T47"/>
    <mergeCell ref="U47:V47"/>
    <mergeCell ref="C47:D47"/>
    <mergeCell ref="E47:F47"/>
    <mergeCell ref="G47:H47"/>
    <mergeCell ref="I47:J47"/>
    <mergeCell ref="K47:L47"/>
    <mergeCell ref="W48:X48"/>
    <mergeCell ref="Y48:Z48"/>
    <mergeCell ref="AA48:AB48"/>
    <mergeCell ref="AC48:AD48"/>
    <mergeCell ref="AE48:AF48"/>
    <mergeCell ref="BI48:BJ48"/>
    <mergeCell ref="AG48:AH48"/>
    <mergeCell ref="AI48:AJ48"/>
    <mergeCell ref="AK48:AL48"/>
    <mergeCell ref="AM48:AN48"/>
    <mergeCell ref="AO48:AP48"/>
    <mergeCell ref="M48:N48"/>
    <mergeCell ref="O48:P48"/>
    <mergeCell ref="Q48:R48"/>
    <mergeCell ref="S48:T48"/>
    <mergeCell ref="U48:V48"/>
    <mergeCell ref="BA48:BB48"/>
    <mergeCell ref="BC48:BD48"/>
    <mergeCell ref="BE48:BF48"/>
    <mergeCell ref="BG48:BH48"/>
    <mergeCell ref="AQ48:AR48"/>
    <mergeCell ref="AS48:AT48"/>
    <mergeCell ref="AU48:AV48"/>
    <mergeCell ref="AW48:AX48"/>
    <mergeCell ref="AY48:AZ48"/>
  </mergeCells>
  <pageMargins left="0.7" right="0.7" top="0.75" bottom="0.75" header="0.3" footer="0.3"/>
  <pageSetup paperSize="9" orientation="portrait"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3"/>
  <dimension ref="A1:T308"/>
  <sheetViews>
    <sheetView showGridLines="0" zoomScale="85" zoomScaleNormal="85" workbookViewId="0">
      <pane xSplit="1" ySplit="4" topLeftCell="B5" activePane="bottomRight" state="frozen"/>
      <selection activeCell="I25" sqref="I25"/>
      <selection pane="topRight" activeCell="I25" sqref="I25"/>
      <selection pane="bottomLeft" activeCell="I25" sqref="I25"/>
      <selection pane="bottomRight" activeCell="I25" sqref="I25"/>
    </sheetView>
  </sheetViews>
  <sheetFormatPr baseColWidth="10" defaultColWidth="0" defaultRowHeight="0" customHeight="1" zeroHeight="1" x14ac:dyDescent="0.25"/>
  <cols>
    <col min="1" max="1" width="3.5703125" customWidth="1"/>
    <col min="2" max="18" width="15" customWidth="1"/>
    <col min="19" max="19" width="5" customWidth="1"/>
    <col min="20" max="20" width="0" hidden="1" customWidth="1"/>
    <col min="21" max="16384" width="9.140625" hidden="1"/>
  </cols>
  <sheetData>
    <row r="1" spans="2:20" ht="15" x14ac:dyDescent="0.25">
      <c r="B1" s="2020"/>
      <c r="C1" s="2021"/>
      <c r="D1" s="2021"/>
      <c r="E1" s="2021"/>
      <c r="F1" s="2021"/>
      <c r="G1" s="2021"/>
      <c r="H1" s="2021"/>
      <c r="I1" s="2021"/>
      <c r="J1" s="2021"/>
      <c r="K1" s="2021"/>
      <c r="L1" s="2021"/>
      <c r="M1" s="2021"/>
      <c r="N1" s="2021"/>
      <c r="O1" s="2021"/>
      <c r="P1" s="2021"/>
      <c r="Q1" s="2021"/>
      <c r="R1" s="2022"/>
    </row>
    <row r="2" spans="2:20" ht="15" x14ac:dyDescent="0.25">
      <c r="B2" s="2023"/>
      <c r="C2" s="2024"/>
      <c r="D2" s="2024"/>
      <c r="E2" s="2024"/>
      <c r="F2" s="2024"/>
      <c r="G2" s="2024"/>
      <c r="H2" s="2024"/>
      <c r="I2" s="2024"/>
      <c r="J2" s="2024"/>
      <c r="K2" s="2024"/>
      <c r="L2" s="2024"/>
      <c r="M2" s="2024"/>
      <c r="N2" s="2024"/>
      <c r="O2" s="2024"/>
      <c r="P2" s="2024"/>
      <c r="Q2" s="2024"/>
      <c r="R2" s="2025"/>
    </row>
    <row r="3" spans="2:20" ht="16.5" thickBot="1" x14ac:dyDescent="0.3">
      <c r="B3" s="2026"/>
      <c r="C3" s="2027"/>
      <c r="D3" s="2027"/>
      <c r="E3" s="2027"/>
      <c r="F3" s="2027"/>
      <c r="G3" s="2027"/>
      <c r="H3" s="2027"/>
      <c r="I3" s="2027"/>
      <c r="J3" s="2027"/>
      <c r="K3" s="2027"/>
      <c r="L3" s="2027"/>
      <c r="M3" s="2027"/>
      <c r="N3" s="2027"/>
      <c r="O3" s="2027"/>
      <c r="P3" s="2027"/>
      <c r="Q3" s="2027"/>
      <c r="R3" s="2028"/>
    </row>
    <row r="4" spans="2:20" ht="21.75" thickBot="1" x14ac:dyDescent="0.4">
      <c r="B4" s="2032" t="s">
        <v>1287</v>
      </c>
      <c r="C4" s="2033"/>
      <c r="D4" s="2033"/>
      <c r="E4" s="2033"/>
      <c r="F4" s="2033"/>
      <c r="G4" s="2033"/>
      <c r="H4" s="2033"/>
      <c r="I4" s="2033"/>
      <c r="J4" s="2033"/>
      <c r="K4" s="2033"/>
      <c r="L4" s="2033"/>
      <c r="M4" s="2033"/>
      <c r="N4" s="2033"/>
      <c r="O4" s="2033"/>
      <c r="P4" s="2033"/>
      <c r="Q4" s="2033"/>
      <c r="R4" s="2034"/>
    </row>
  </sheetData>
  <mergeCells count="3">
    <mergeCell ref="B1:R3"/>
    <mergeCell ref="B4:R4"/>
    <mergeCell ref="B5:R5"/>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J354"/>
  <sheetViews>
    <sheetView showGridLines="0" zoomScaleNormal="100" workbookViewId="0">
      <pane ySplit="4" topLeftCell="A29" activePane="bottomLeft" state="frozen"/>
      <selection activeCell="I25" sqref="I25"/>
      <selection pane="bottomLeft"/>
    </sheetView>
  </sheetViews>
  <sheetFormatPr baseColWidth="10" defaultColWidth="0" defaultRowHeight="15" customHeight="1" zeroHeight="1" x14ac:dyDescent="0.25"/>
  <cols>
    <col min="1" max="1" width="3.5703125" customWidth="1"/>
    <col min="2" max="8" width="15" customWidth="1"/>
    <col min="9" max="9" width="5" customWidth="1"/>
    <col min="10" max="10" width="0" hidden="1" customWidth="1"/>
    <col min="11" max="16384" width="9.140625" hidden="1"/>
  </cols>
  <sheetData>
    <row r="1" spans="2:10" x14ac:dyDescent="0.25">
      <c r="B1" s="2020"/>
      <c r="C1" s="2021"/>
      <c r="D1" s="2021"/>
      <c r="E1" s="2021"/>
      <c r="F1" s="2021"/>
      <c r="G1" s="2021"/>
      <c r="H1" s="2022"/>
    </row>
    <row r="2" spans="2:10" x14ac:dyDescent="0.25">
      <c r="B2" s="2023"/>
      <c r="C2" s="2024"/>
      <c r="D2" s="2024"/>
      <c r="E2" s="2024"/>
      <c r="F2" s="2024"/>
      <c r="G2" s="2024"/>
      <c r="H2" s="2025"/>
    </row>
    <row r="3" spans="2:10" ht="16.5" thickBot="1" x14ac:dyDescent="0.3">
      <c r="B3" s="2026"/>
      <c r="C3" s="2027"/>
      <c r="D3" s="2027"/>
      <c r="E3" s="2027"/>
      <c r="F3" s="2027"/>
      <c r="G3" s="2027"/>
      <c r="H3" s="2028"/>
      <c r="I3" s="1"/>
      <c r="J3" s="1"/>
    </row>
    <row r="4" spans="2:10" ht="21.75" thickBot="1" x14ac:dyDescent="0.4">
      <c r="B4" s="2029" t="s">
        <v>2857</v>
      </c>
      <c r="C4" s="2030"/>
      <c r="D4" s="2030"/>
      <c r="E4" s="2030"/>
      <c r="F4" s="2030"/>
      <c r="G4" s="2030"/>
      <c r="H4" s="2031"/>
      <c r="I4" s="1"/>
      <c r="J4" s="1"/>
    </row>
    <row r="5" spans="2:10" s="2" customFormat="1" ht="15.75" x14ac:dyDescent="0.25">
      <c r="B5" s="1914"/>
      <c r="C5" s="1914"/>
      <c r="D5" s="1914"/>
      <c r="E5" s="1914"/>
      <c r="F5" s="1914"/>
      <c r="G5" s="1914"/>
      <c r="H5" s="1914"/>
      <c r="I5" s="5"/>
      <c r="J5" s="5"/>
    </row>
    <row r="6" spans="2:10" s="2" customFormat="1" ht="18.75" x14ac:dyDescent="0.25">
      <c r="B6" s="2019" t="s">
        <v>2838</v>
      </c>
      <c r="C6" s="2019"/>
      <c r="D6" s="2019"/>
      <c r="E6" s="2019"/>
      <c r="F6" s="2019"/>
      <c r="G6" s="2019"/>
      <c r="H6" s="2019"/>
      <c r="I6" s="5"/>
      <c r="J6" s="5"/>
    </row>
    <row r="7" spans="2:10" s="2" customFormat="1" ht="18.75" customHeight="1" x14ac:dyDescent="0.25">
      <c r="B7" s="2035" t="s">
        <v>1878</v>
      </c>
      <c r="C7" s="2036"/>
      <c r="D7" s="2036"/>
      <c r="E7" s="2036"/>
      <c r="F7" s="2036"/>
      <c r="G7" s="2036"/>
      <c r="H7" s="2037"/>
      <c r="I7" s="5"/>
      <c r="J7" s="5"/>
    </row>
    <row r="8" spans="2:10" s="2" customFormat="1" ht="18.75" customHeight="1" x14ac:dyDescent="0.25">
      <c r="B8" s="2038"/>
      <c r="C8" s="2039"/>
      <c r="D8" s="2039"/>
      <c r="E8" s="2039"/>
      <c r="F8" s="2039"/>
      <c r="G8" s="2039"/>
      <c r="H8" s="2040"/>
      <c r="I8" s="5"/>
      <c r="J8" s="5"/>
    </row>
    <row r="9" spans="2:10" s="2" customFormat="1" ht="18.75" customHeight="1" x14ac:dyDescent="0.25">
      <c r="B9" s="2038"/>
      <c r="C9" s="2039"/>
      <c r="D9" s="2039"/>
      <c r="E9" s="2039"/>
      <c r="F9" s="2039"/>
      <c r="G9" s="2039"/>
      <c r="H9" s="2040"/>
    </row>
    <row r="10" spans="2:10" ht="18.75" customHeight="1" x14ac:dyDescent="0.25">
      <c r="B10" s="2038"/>
      <c r="C10" s="2039"/>
      <c r="D10" s="2039"/>
      <c r="E10" s="2039"/>
      <c r="F10" s="2039"/>
      <c r="G10" s="2039"/>
      <c r="H10" s="2040"/>
    </row>
    <row r="11" spans="2:10" ht="18.75" customHeight="1" x14ac:dyDescent="0.25">
      <c r="B11" s="2019" t="s">
        <v>26</v>
      </c>
      <c r="C11" s="2019"/>
      <c r="D11" s="2019"/>
      <c r="E11" s="2019"/>
      <c r="F11" s="2019"/>
      <c r="G11" s="2019"/>
      <c r="H11" s="2019"/>
    </row>
    <row r="12" spans="2:10" ht="18.75" customHeight="1" x14ac:dyDescent="0.25">
      <c r="B12" s="2035" t="s">
        <v>1879</v>
      </c>
      <c r="C12" s="2036"/>
      <c r="D12" s="2036"/>
      <c r="E12" s="2036"/>
      <c r="F12" s="2036"/>
      <c r="G12" s="2036"/>
      <c r="H12" s="2037"/>
    </row>
    <row r="13" spans="2:10" ht="18.75" customHeight="1" x14ac:dyDescent="0.25">
      <c r="B13" s="2038"/>
      <c r="C13" s="2039"/>
      <c r="D13" s="2039"/>
      <c r="E13" s="2039"/>
      <c r="F13" s="2039"/>
      <c r="G13" s="2039"/>
      <c r="H13" s="2040"/>
    </row>
    <row r="14" spans="2:10" ht="18.75" customHeight="1" x14ac:dyDescent="0.25">
      <c r="B14" s="2038"/>
      <c r="C14" s="2039"/>
      <c r="D14" s="2039"/>
      <c r="E14" s="2039"/>
      <c r="F14" s="2039"/>
      <c r="G14" s="2039"/>
      <c r="H14" s="2040"/>
    </row>
    <row r="15" spans="2:10" ht="18.75" customHeight="1" x14ac:dyDescent="0.25">
      <c r="B15" s="2038"/>
      <c r="C15" s="2039"/>
      <c r="D15" s="2039"/>
      <c r="E15" s="2039"/>
      <c r="F15" s="2039"/>
      <c r="G15" s="2039"/>
      <c r="H15" s="2040"/>
    </row>
    <row r="16" spans="2:10" ht="18.75" customHeight="1" x14ac:dyDescent="0.25">
      <c r="B16" s="2019" t="s">
        <v>32</v>
      </c>
      <c r="C16" s="2019"/>
      <c r="D16" s="2019"/>
      <c r="E16" s="2019"/>
      <c r="F16" s="2019"/>
      <c r="G16" s="2019"/>
      <c r="H16" s="2019"/>
    </row>
    <row r="17" spans="2:8" ht="18.75" customHeight="1" x14ac:dyDescent="0.25">
      <c r="B17" s="2035" t="s">
        <v>1880</v>
      </c>
      <c r="C17" s="2036"/>
      <c r="D17" s="2036"/>
      <c r="E17" s="2036"/>
      <c r="F17" s="2036"/>
      <c r="G17" s="2036"/>
      <c r="H17" s="2037"/>
    </row>
    <row r="18" spans="2:8" ht="18.75" customHeight="1" x14ac:dyDescent="0.25">
      <c r="B18" s="2038"/>
      <c r="C18" s="2039"/>
      <c r="D18" s="2039"/>
      <c r="E18" s="2039"/>
      <c r="F18" s="2039"/>
      <c r="G18" s="2039"/>
      <c r="H18" s="2040"/>
    </row>
    <row r="19" spans="2:8" ht="18.75" customHeight="1" x14ac:dyDescent="0.25">
      <c r="B19" s="2019" t="s">
        <v>78</v>
      </c>
      <c r="C19" s="2019"/>
      <c r="D19" s="2019"/>
      <c r="E19" s="2019"/>
      <c r="F19" s="2019"/>
      <c r="G19" s="2019"/>
      <c r="H19" s="2019"/>
    </row>
    <row r="20" spans="2:8" ht="18.75" customHeight="1" x14ac:dyDescent="0.25">
      <c r="B20" s="2035" t="s">
        <v>1881</v>
      </c>
      <c r="C20" s="2036"/>
      <c r="D20" s="2036"/>
      <c r="E20" s="2036"/>
      <c r="F20" s="2036"/>
      <c r="G20" s="2036"/>
      <c r="H20" s="2037"/>
    </row>
    <row r="21" spans="2:8" ht="18.75" customHeight="1" x14ac:dyDescent="0.25">
      <c r="B21" s="2038"/>
      <c r="C21" s="2039"/>
      <c r="D21" s="2039"/>
      <c r="E21" s="2039"/>
      <c r="F21" s="2039"/>
      <c r="G21" s="2039"/>
      <c r="H21" s="2040"/>
    </row>
    <row r="22" spans="2:8" ht="18.75" customHeight="1" x14ac:dyDescent="0.25">
      <c r="B22" s="2038"/>
      <c r="C22" s="2039"/>
      <c r="D22" s="2039"/>
      <c r="E22" s="2039"/>
      <c r="F22" s="2039"/>
      <c r="G22" s="2039"/>
      <c r="H22" s="2040"/>
    </row>
    <row r="23" spans="2:8" ht="18.75" customHeight="1" x14ac:dyDescent="0.25">
      <c r="B23" s="2038"/>
      <c r="C23" s="2039"/>
      <c r="D23" s="2039"/>
      <c r="E23" s="2039"/>
      <c r="F23" s="2039"/>
      <c r="G23" s="2039"/>
      <c r="H23" s="2040"/>
    </row>
    <row r="24" spans="2:8" ht="18.75" customHeight="1" x14ac:dyDescent="0.25">
      <c r="B24" s="2019" t="s">
        <v>45</v>
      </c>
      <c r="C24" s="2019"/>
      <c r="D24" s="2019"/>
      <c r="E24" s="2019"/>
      <c r="F24" s="2019"/>
      <c r="G24" s="2019"/>
      <c r="H24" s="2019"/>
    </row>
    <row r="25" spans="2:8" ht="18.75" customHeight="1" x14ac:dyDescent="0.25">
      <c r="B25" s="2035" t="s">
        <v>1882</v>
      </c>
      <c r="C25" s="2036"/>
      <c r="D25" s="2036"/>
      <c r="E25" s="2036"/>
      <c r="F25" s="2036"/>
      <c r="G25" s="2036"/>
      <c r="H25" s="2037"/>
    </row>
    <row r="26" spans="2:8" ht="18.75" customHeight="1" x14ac:dyDescent="0.25">
      <c r="B26" s="2038"/>
      <c r="C26" s="2039"/>
      <c r="D26" s="2039"/>
      <c r="E26" s="2039"/>
      <c r="F26" s="2039"/>
      <c r="G26" s="2039"/>
      <c r="H26" s="2040"/>
    </row>
    <row r="27" spans="2:8" ht="18.75" customHeight="1" x14ac:dyDescent="0.25">
      <c r="B27" s="2038"/>
      <c r="C27" s="2039"/>
      <c r="D27" s="2039"/>
      <c r="E27" s="2039"/>
      <c r="F27" s="2039"/>
      <c r="G27" s="2039"/>
      <c r="H27" s="2040"/>
    </row>
    <row r="28" spans="2:8" ht="18.75" customHeight="1" x14ac:dyDescent="0.25">
      <c r="B28" s="2019" t="s">
        <v>79</v>
      </c>
      <c r="C28" s="2019"/>
      <c r="D28" s="2019"/>
      <c r="E28" s="2019"/>
      <c r="F28" s="2019"/>
      <c r="G28" s="2019"/>
      <c r="H28" s="2019"/>
    </row>
    <row r="29" spans="2:8" ht="18.75" customHeight="1" x14ac:dyDescent="0.25">
      <c r="B29" s="2035" t="s">
        <v>5414</v>
      </c>
      <c r="C29" s="2036"/>
      <c r="D29" s="2036"/>
      <c r="E29" s="2036"/>
      <c r="F29" s="2036"/>
      <c r="G29" s="2036"/>
      <c r="H29" s="2037"/>
    </row>
    <row r="30" spans="2:8" ht="18.75" customHeight="1" x14ac:dyDescent="0.25">
      <c r="B30" s="2038"/>
      <c r="C30" s="2039"/>
      <c r="D30" s="2039"/>
      <c r="E30" s="2039"/>
      <c r="F30" s="2039"/>
      <c r="G30" s="2039"/>
      <c r="H30" s="2040"/>
    </row>
    <row r="31" spans="2:8" ht="18.75" customHeight="1" x14ac:dyDescent="0.25">
      <c r="B31" s="2019" t="s">
        <v>2691</v>
      </c>
      <c r="C31" s="2019"/>
      <c r="D31" s="2019"/>
      <c r="E31" s="2019"/>
      <c r="F31" s="2019"/>
      <c r="G31" s="2019"/>
      <c r="H31" s="2019"/>
    </row>
    <row r="32" spans="2:8" ht="18.75" customHeight="1" x14ac:dyDescent="0.25">
      <c r="B32" s="2035" t="s">
        <v>1883</v>
      </c>
      <c r="C32" s="2036"/>
      <c r="D32" s="2036"/>
      <c r="E32" s="2036"/>
      <c r="F32" s="2036"/>
      <c r="G32" s="2036"/>
      <c r="H32" s="2037"/>
    </row>
    <row r="33" spans="2:8" ht="18.75" customHeight="1" x14ac:dyDescent="0.25">
      <c r="B33" s="2038"/>
      <c r="C33" s="2039"/>
      <c r="D33" s="2039"/>
      <c r="E33" s="2039"/>
      <c r="F33" s="2039"/>
      <c r="G33" s="2039"/>
      <c r="H33" s="2040"/>
    </row>
    <row r="34" spans="2:8" ht="18.75" customHeight="1" x14ac:dyDescent="0.25">
      <c r="B34" s="2038"/>
      <c r="C34" s="2039"/>
      <c r="D34" s="2039"/>
      <c r="E34" s="2039"/>
      <c r="F34" s="2039"/>
      <c r="G34" s="2039"/>
      <c r="H34" s="2040"/>
    </row>
    <row r="35" spans="2:8" ht="18.75" customHeight="1" x14ac:dyDescent="0.25">
      <c r="B35" s="2038"/>
      <c r="C35" s="2039"/>
      <c r="D35" s="2039"/>
      <c r="E35" s="2039"/>
      <c r="F35" s="2039"/>
      <c r="G35" s="2039"/>
      <c r="H35" s="2040"/>
    </row>
    <row r="36" spans="2:8" ht="18.75" customHeight="1" x14ac:dyDescent="0.25">
      <c r="B36" s="2038"/>
      <c r="C36" s="2039"/>
      <c r="D36" s="2039"/>
      <c r="E36" s="2039"/>
      <c r="F36" s="2039"/>
      <c r="G36" s="2039"/>
      <c r="H36" s="2040"/>
    </row>
    <row r="37" spans="2:8" ht="18.75" customHeight="1" x14ac:dyDescent="0.25">
      <c r="B37" s="2019" t="s">
        <v>2858</v>
      </c>
      <c r="C37" s="2019"/>
      <c r="D37" s="2019"/>
      <c r="E37" s="2019"/>
      <c r="F37" s="2019"/>
      <c r="G37" s="2019"/>
      <c r="H37" s="2019"/>
    </row>
    <row r="38" spans="2:8" ht="18.75" customHeight="1" x14ac:dyDescent="0.25">
      <c r="B38" s="2035" t="s">
        <v>5415</v>
      </c>
      <c r="C38" s="2036"/>
      <c r="D38" s="2036"/>
      <c r="E38" s="2036"/>
      <c r="F38" s="2036"/>
      <c r="G38" s="2036"/>
      <c r="H38" s="2037"/>
    </row>
    <row r="39" spans="2:8" ht="18.75" customHeight="1" x14ac:dyDescent="0.25">
      <c r="B39" s="2038"/>
      <c r="C39" s="2039"/>
      <c r="D39" s="2039"/>
      <c r="E39" s="2039"/>
      <c r="F39" s="2039"/>
      <c r="G39" s="2039"/>
      <c r="H39" s="2040"/>
    </row>
    <row r="40" spans="2:8" ht="18.75" customHeight="1" x14ac:dyDescent="0.25">
      <c r="B40" s="2038"/>
      <c r="C40" s="2039"/>
      <c r="D40" s="2039"/>
      <c r="E40" s="2039"/>
      <c r="F40" s="2039"/>
      <c r="G40" s="2039"/>
      <c r="H40" s="2040"/>
    </row>
    <row r="41" spans="2:8" ht="18.75" customHeight="1" x14ac:dyDescent="0.25">
      <c r="B41" s="2019" t="s">
        <v>2859</v>
      </c>
      <c r="C41" s="2019"/>
      <c r="D41" s="2019"/>
      <c r="E41" s="2019"/>
      <c r="F41" s="2019"/>
      <c r="G41" s="2019"/>
      <c r="H41" s="2019"/>
    </row>
    <row r="42" spans="2:8" ht="18.75" customHeight="1" x14ac:dyDescent="0.25">
      <c r="B42" s="2035" t="s">
        <v>1884</v>
      </c>
      <c r="C42" s="2036"/>
      <c r="D42" s="2036"/>
      <c r="E42" s="2036"/>
      <c r="F42" s="2036"/>
      <c r="G42" s="2036"/>
      <c r="H42" s="2037"/>
    </row>
    <row r="43" spans="2:8" ht="18.75" customHeight="1" x14ac:dyDescent="0.25">
      <c r="B43" s="2038"/>
      <c r="C43" s="2039"/>
      <c r="D43" s="2039"/>
      <c r="E43" s="2039"/>
      <c r="F43" s="2039"/>
      <c r="G43" s="2039"/>
      <c r="H43" s="2040"/>
    </row>
    <row r="44" spans="2:8" ht="18.75" customHeight="1" x14ac:dyDescent="0.25">
      <c r="B44" s="2038"/>
      <c r="C44" s="2039"/>
      <c r="D44" s="2039"/>
      <c r="E44" s="2039"/>
      <c r="F44" s="2039"/>
      <c r="G44" s="2039"/>
      <c r="H44" s="2040"/>
    </row>
    <row r="45" spans="2:8" ht="18.75" customHeight="1" x14ac:dyDescent="0.25">
      <c r="B45" s="2038"/>
      <c r="C45" s="2039"/>
      <c r="D45" s="2039"/>
      <c r="E45" s="2039"/>
      <c r="F45" s="2039"/>
      <c r="G45" s="2039"/>
      <c r="H45" s="2040"/>
    </row>
    <row r="46" spans="2:8" ht="18.75" customHeight="1" x14ac:dyDescent="0.25">
      <c r="B46" s="2019" t="s">
        <v>1873</v>
      </c>
      <c r="C46" s="2019"/>
      <c r="D46" s="2019"/>
      <c r="E46" s="2019"/>
      <c r="F46" s="2019"/>
      <c r="G46" s="2019"/>
      <c r="H46" s="2019"/>
    </row>
    <row r="47" spans="2:8" ht="18.75" customHeight="1" x14ac:dyDescent="0.25">
      <c r="B47" s="2035" t="s">
        <v>5414</v>
      </c>
      <c r="C47" s="2036"/>
      <c r="D47" s="2036"/>
      <c r="E47" s="2036"/>
      <c r="F47" s="2036"/>
      <c r="G47" s="2036"/>
      <c r="H47" s="2037"/>
    </row>
    <row r="48" spans="2:8" ht="18.75" customHeight="1" x14ac:dyDescent="0.25">
      <c r="B48" s="2038"/>
      <c r="C48" s="2039"/>
      <c r="D48" s="2039"/>
      <c r="E48" s="2039"/>
      <c r="F48" s="2039"/>
      <c r="G48" s="2039"/>
      <c r="H48" s="2040"/>
    </row>
    <row r="49" spans="2:8" ht="18.75" customHeight="1" x14ac:dyDescent="0.25">
      <c r="B49" s="2019" t="s">
        <v>83</v>
      </c>
      <c r="C49" s="2019"/>
      <c r="D49" s="2019"/>
      <c r="E49" s="2019"/>
      <c r="F49" s="2019"/>
      <c r="G49" s="2019"/>
      <c r="H49" s="2019"/>
    </row>
    <row r="50" spans="2:8" ht="18.75" customHeight="1" x14ac:dyDescent="0.25">
      <c r="B50" s="2041" t="s">
        <v>1885</v>
      </c>
      <c r="C50" s="2042"/>
      <c r="D50" s="2042"/>
      <c r="E50" s="2042"/>
      <c r="F50" s="2042"/>
      <c r="G50" s="2042"/>
      <c r="H50" s="2043"/>
    </row>
    <row r="51" spans="2:8" ht="18.75" customHeight="1" x14ac:dyDescent="0.25">
      <c r="B51" s="2044"/>
      <c r="C51" s="2045"/>
      <c r="D51" s="2045"/>
      <c r="E51" s="2045"/>
      <c r="F51" s="2045"/>
      <c r="G51" s="2045"/>
      <c r="H51" s="2046"/>
    </row>
    <row r="52" spans="2:8" ht="15" customHeight="1" x14ac:dyDescent="0.25"/>
    <row r="53" spans="2:8" ht="15" hidden="1" customHeight="1" x14ac:dyDescent="0.25"/>
    <row r="54" spans="2:8" ht="15" hidden="1" customHeight="1" x14ac:dyDescent="0.25"/>
    <row r="55" spans="2:8" ht="15" hidden="1" customHeight="1" x14ac:dyDescent="0.25"/>
    <row r="56" spans="2:8" ht="15" hidden="1" customHeight="1" x14ac:dyDescent="0.25"/>
    <row r="57" spans="2:8" ht="15" hidden="1" customHeight="1" x14ac:dyDescent="0.25"/>
    <row r="58" spans="2:8" ht="15" hidden="1" customHeight="1" x14ac:dyDescent="0.25"/>
    <row r="59" spans="2:8" ht="15" hidden="1" customHeight="1" x14ac:dyDescent="0.25"/>
    <row r="60" spans="2:8" ht="15" hidden="1" customHeight="1" x14ac:dyDescent="0.25"/>
    <row r="61" spans="2:8" ht="15" hidden="1" customHeight="1" x14ac:dyDescent="0.25"/>
    <row r="62" spans="2:8" ht="15" hidden="1" customHeight="1" x14ac:dyDescent="0.25"/>
    <row r="63" spans="2:8" ht="15" hidden="1" customHeight="1" x14ac:dyDescent="0.25"/>
    <row r="64" spans="2:8"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sheetData>
  <mergeCells count="25">
    <mergeCell ref="B50:H51"/>
    <mergeCell ref="B17:H18"/>
    <mergeCell ref="B20:H23"/>
    <mergeCell ref="B25:H27"/>
    <mergeCell ref="B29:H30"/>
    <mergeCell ref="B32:H36"/>
    <mergeCell ref="B31:H31"/>
    <mergeCell ref="B24:H24"/>
    <mergeCell ref="B28:H28"/>
    <mergeCell ref="B19:H19"/>
    <mergeCell ref="B49:H49"/>
    <mergeCell ref="B37:H37"/>
    <mergeCell ref="B41:H41"/>
    <mergeCell ref="B46:H46"/>
    <mergeCell ref="B38:H40"/>
    <mergeCell ref="B42:H45"/>
    <mergeCell ref="B47:H48"/>
    <mergeCell ref="B1:H3"/>
    <mergeCell ref="B4:H4"/>
    <mergeCell ref="B5:H5"/>
    <mergeCell ref="B6:H6"/>
    <mergeCell ref="B16:H16"/>
    <mergeCell ref="B11:H11"/>
    <mergeCell ref="B7:H10"/>
    <mergeCell ref="B12:H15"/>
  </mergeCells>
  <pageMargins left="0.7" right="0.7" top="0.75" bottom="0.75" header="0.3" footer="0.3"/>
  <pageSetup paperSize="9" orientation="portrait" r:id="rId1"/>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dimension ref="A1:U61"/>
  <sheetViews>
    <sheetView showGridLines="0" zoomScale="85" zoomScaleNormal="85" workbookViewId="0">
      <pane xSplit="2" ySplit="7" topLeftCell="J8" activePane="bottomRight" state="frozen"/>
      <selection activeCell="I25" sqref="I25"/>
      <selection pane="topRight" activeCell="I25" sqref="I25"/>
      <selection pane="bottomLeft" activeCell="I25" sqref="I25"/>
      <selection pane="bottomRight" activeCell="B10" sqref="B10"/>
    </sheetView>
  </sheetViews>
  <sheetFormatPr baseColWidth="10" defaultColWidth="0" defaultRowHeight="0" customHeight="1" zeroHeight="1" x14ac:dyDescent="0.25"/>
  <cols>
    <col min="1" max="1" width="3.5703125" customWidth="1"/>
    <col min="2" max="2" width="51.85546875" customWidth="1"/>
    <col min="3" max="3" width="15.28515625" customWidth="1"/>
    <col min="4" max="14" width="15.28515625" style="175" customWidth="1"/>
    <col min="15" max="18" width="15.28515625" customWidth="1"/>
    <col min="19" max="19" width="5" customWidth="1"/>
    <col min="20" max="21" width="0" hidden="1" customWidth="1"/>
    <col min="22" max="16384" width="9.140625" hidden="1"/>
  </cols>
  <sheetData>
    <row r="1" spans="2:20" ht="15" x14ac:dyDescent="0.25">
      <c r="B1" s="2020"/>
      <c r="C1" s="2021"/>
      <c r="D1" s="2021"/>
      <c r="E1" s="2021"/>
      <c r="F1" s="2021"/>
      <c r="G1" s="2021"/>
      <c r="H1" s="2021"/>
      <c r="I1" s="2021"/>
      <c r="J1" s="2021"/>
      <c r="K1" s="2021"/>
      <c r="L1" s="2021"/>
      <c r="M1" s="2021"/>
      <c r="N1" s="2021"/>
      <c r="O1" s="2021"/>
      <c r="P1" s="2021"/>
      <c r="Q1" s="2021"/>
      <c r="R1" s="2022"/>
    </row>
    <row r="2" spans="2:20" ht="15" x14ac:dyDescent="0.25">
      <c r="B2" s="2023"/>
      <c r="C2" s="2024"/>
      <c r="D2" s="2024"/>
      <c r="E2" s="2024"/>
      <c r="F2" s="2024"/>
      <c r="G2" s="2024"/>
      <c r="H2" s="2024"/>
      <c r="I2" s="2024"/>
      <c r="J2" s="2024"/>
      <c r="K2" s="2024"/>
      <c r="L2" s="2024"/>
      <c r="M2" s="2024"/>
      <c r="N2" s="2024"/>
      <c r="O2" s="2024"/>
      <c r="P2" s="2024"/>
      <c r="Q2" s="2024"/>
      <c r="R2" s="2025"/>
    </row>
    <row r="3" spans="2:20" ht="16.5" thickBot="1" x14ac:dyDescent="0.3">
      <c r="B3" s="2026"/>
      <c r="C3" s="2027"/>
      <c r="D3" s="2027"/>
      <c r="E3" s="2027"/>
      <c r="F3" s="2027"/>
      <c r="G3" s="2027"/>
      <c r="H3" s="2027"/>
      <c r="I3" s="2027"/>
      <c r="J3" s="2027"/>
      <c r="K3" s="2027"/>
      <c r="L3" s="2027"/>
      <c r="M3" s="2027"/>
      <c r="N3" s="2027"/>
      <c r="O3" s="2027"/>
      <c r="P3" s="2027"/>
      <c r="Q3" s="2027"/>
      <c r="R3" s="2028"/>
    </row>
    <row r="4" spans="2:20" ht="21.75" thickBot="1" x14ac:dyDescent="0.4">
      <c r="B4" s="1911" t="s">
        <v>1288</v>
      </c>
      <c r="C4" s="1912"/>
      <c r="D4" s="1912"/>
      <c r="E4" s="1912"/>
      <c r="F4" s="1912"/>
      <c r="G4" s="1912"/>
      <c r="H4" s="1912"/>
      <c r="I4" s="1912"/>
      <c r="J4" s="1912"/>
      <c r="K4" s="1912"/>
      <c r="L4" s="1912"/>
      <c r="M4" s="1912"/>
      <c r="N4" s="1912"/>
      <c r="O4" s="1912"/>
      <c r="P4" s="1912"/>
      <c r="Q4" s="1912"/>
      <c r="R4" s="1913"/>
    </row>
    <row r="5" spans="2:20" s="2" customFormat="1" ht="15.75" x14ac:dyDescent="0.25">
      <c r="B5" s="1914"/>
      <c r="C5" s="1914"/>
      <c r="D5" s="1914"/>
      <c r="E5" s="1914"/>
      <c r="F5" s="1914"/>
      <c r="G5" s="1914"/>
      <c r="H5" s="1914"/>
      <c r="I5" s="1914"/>
      <c r="J5" s="1914"/>
      <c r="K5" s="1914"/>
      <c r="L5" s="1914"/>
      <c r="M5" s="1914"/>
      <c r="N5" s="1914"/>
      <c r="O5" s="1914"/>
      <c r="P5" s="1914"/>
      <c r="Q5" s="1914"/>
      <c r="R5" s="1914"/>
    </row>
    <row r="6" spans="2:20" s="132" customFormat="1" ht="31.5" customHeight="1" x14ac:dyDescent="0.25">
      <c r="B6" s="178" t="s">
        <v>258</v>
      </c>
      <c r="C6" s="2330">
        <v>2011</v>
      </c>
      <c r="D6" s="2331"/>
      <c r="E6" s="2332">
        <v>2012</v>
      </c>
      <c r="F6" s="2333"/>
      <c r="G6" s="2332">
        <v>2013</v>
      </c>
      <c r="H6" s="2333"/>
      <c r="I6" s="2332">
        <v>2014</v>
      </c>
      <c r="J6" s="2333"/>
      <c r="K6" s="2332">
        <v>2015</v>
      </c>
      <c r="L6" s="2333"/>
      <c r="M6" s="1143">
        <v>2016</v>
      </c>
      <c r="N6" s="1144"/>
      <c r="O6" s="2334">
        <v>2017</v>
      </c>
      <c r="P6" s="2335"/>
      <c r="Q6" s="2334">
        <v>2018</v>
      </c>
      <c r="R6" s="2335"/>
    </row>
    <row r="7" spans="2:20" ht="15.75" x14ac:dyDescent="0.25">
      <c r="B7" s="221" t="s">
        <v>286</v>
      </c>
      <c r="C7" s="221" t="s">
        <v>305</v>
      </c>
      <c r="D7" s="222" t="s">
        <v>306</v>
      </c>
      <c r="E7" s="222" t="s">
        <v>305</v>
      </c>
      <c r="F7" s="222" t="s">
        <v>306</v>
      </c>
      <c r="G7" s="222" t="s">
        <v>305</v>
      </c>
      <c r="H7" s="222" t="s">
        <v>306</v>
      </c>
      <c r="I7" s="222" t="s">
        <v>305</v>
      </c>
      <c r="J7" s="222" t="s">
        <v>306</v>
      </c>
      <c r="K7" s="222" t="s">
        <v>305</v>
      </c>
      <c r="L7" s="222" t="s">
        <v>306</v>
      </c>
      <c r="M7" s="221" t="s">
        <v>305</v>
      </c>
      <c r="N7" s="221" t="s">
        <v>306</v>
      </c>
      <c r="O7" s="221" t="s">
        <v>305</v>
      </c>
      <c r="P7" s="162" t="s">
        <v>306</v>
      </c>
      <c r="Q7" s="221" t="s">
        <v>305</v>
      </c>
      <c r="R7" s="162" t="s">
        <v>306</v>
      </c>
    </row>
    <row r="8" spans="2:20" ht="15.75" x14ac:dyDescent="0.25">
      <c r="B8" s="221"/>
      <c r="C8" s="221">
        <f>SUM(C9:C12)</f>
        <v>9099</v>
      </c>
      <c r="D8" s="221">
        <f t="shared" ref="D8:R8" si="0">SUM(D9:D12)</f>
        <v>9213</v>
      </c>
      <c r="E8" s="221">
        <f t="shared" si="0"/>
        <v>9540</v>
      </c>
      <c r="F8" s="221">
        <f t="shared" si="0"/>
        <v>9776</v>
      </c>
      <c r="G8" s="221">
        <f t="shared" si="0"/>
        <v>9858</v>
      </c>
      <c r="H8" s="221">
        <f t="shared" si="0"/>
        <v>9735</v>
      </c>
      <c r="I8" s="221">
        <f t="shared" si="0"/>
        <v>9830</v>
      </c>
      <c r="J8" s="221">
        <f t="shared" si="0"/>
        <v>9962</v>
      </c>
      <c r="K8" s="221">
        <f t="shared" si="0"/>
        <v>10615</v>
      </c>
      <c r="L8" s="221">
        <f t="shared" si="0"/>
        <v>11065</v>
      </c>
      <c r="M8" s="221">
        <f t="shared" ref="M8:P8" si="1">SUM(M9:M12)</f>
        <v>11350</v>
      </c>
      <c r="N8" s="221">
        <f t="shared" si="1"/>
        <v>11284</v>
      </c>
      <c r="O8" s="221">
        <f t="shared" si="1"/>
        <v>11617</v>
      </c>
      <c r="P8" s="221">
        <f t="shared" si="1"/>
        <v>11537</v>
      </c>
      <c r="Q8" s="221">
        <f t="shared" si="0"/>
        <v>11957</v>
      </c>
      <c r="R8" s="221">
        <f t="shared" si="0"/>
        <v>12125</v>
      </c>
    </row>
    <row r="9" spans="2:20" ht="18.75" customHeight="1" x14ac:dyDescent="0.25">
      <c r="B9" s="403" t="s">
        <v>959</v>
      </c>
      <c r="C9" s="969">
        <v>7850</v>
      </c>
      <c r="D9" s="970">
        <v>7909</v>
      </c>
      <c r="E9" s="970">
        <v>8118</v>
      </c>
      <c r="F9" s="970">
        <v>8254</v>
      </c>
      <c r="G9" s="970">
        <v>8385</v>
      </c>
      <c r="H9" s="970">
        <v>8256</v>
      </c>
      <c r="I9" s="970">
        <v>8289</v>
      </c>
      <c r="J9" s="970">
        <v>8448</v>
      </c>
      <c r="K9" s="970">
        <v>8804</v>
      </c>
      <c r="L9" s="970">
        <v>9163</v>
      </c>
      <c r="M9" s="969">
        <v>9244</v>
      </c>
      <c r="N9" s="969">
        <v>9185</v>
      </c>
      <c r="O9" s="540">
        <v>9264</v>
      </c>
      <c r="P9" s="540">
        <v>9216</v>
      </c>
      <c r="Q9" s="540">
        <v>9417</v>
      </c>
      <c r="R9" s="540">
        <v>9520</v>
      </c>
    </row>
    <row r="10" spans="2:20" s="1" customFormat="1" ht="15.75" x14ac:dyDescent="0.25">
      <c r="B10" s="403" t="s">
        <v>2911</v>
      </c>
      <c r="C10" s="969">
        <v>360</v>
      </c>
      <c r="D10" s="970">
        <v>333</v>
      </c>
      <c r="E10" s="970">
        <v>380</v>
      </c>
      <c r="F10" s="970">
        <v>394</v>
      </c>
      <c r="G10" s="970">
        <v>402</v>
      </c>
      <c r="H10" s="970">
        <v>365</v>
      </c>
      <c r="I10" s="970">
        <v>346</v>
      </c>
      <c r="J10" s="970">
        <v>381</v>
      </c>
      <c r="K10" s="970">
        <v>412</v>
      </c>
      <c r="L10" s="970">
        <v>432</v>
      </c>
      <c r="M10" s="969">
        <v>431</v>
      </c>
      <c r="N10" s="969">
        <v>401</v>
      </c>
      <c r="O10" s="540">
        <v>415</v>
      </c>
      <c r="P10" s="540">
        <v>417</v>
      </c>
      <c r="Q10" s="540">
        <v>453</v>
      </c>
      <c r="R10" s="540">
        <v>556</v>
      </c>
    </row>
    <row r="11" spans="2:20" s="1" customFormat="1" ht="18.75" customHeight="1" x14ac:dyDescent="0.25">
      <c r="B11" s="403" t="s">
        <v>960</v>
      </c>
      <c r="C11" s="969">
        <v>380</v>
      </c>
      <c r="D11" s="970">
        <v>392</v>
      </c>
      <c r="E11" s="970">
        <v>434</v>
      </c>
      <c r="F11" s="970">
        <v>442</v>
      </c>
      <c r="G11" s="970">
        <v>430</v>
      </c>
      <c r="H11" s="970">
        <v>423</v>
      </c>
      <c r="I11" s="970">
        <v>387</v>
      </c>
      <c r="J11" s="970">
        <v>327</v>
      </c>
      <c r="K11" s="970">
        <v>427</v>
      </c>
      <c r="L11" s="970">
        <v>422</v>
      </c>
      <c r="M11" s="969">
        <v>528</v>
      </c>
      <c r="N11" s="969">
        <v>518</v>
      </c>
      <c r="O11" s="540">
        <v>629</v>
      </c>
      <c r="P11" s="540">
        <v>597</v>
      </c>
      <c r="Q11" s="540">
        <v>689</v>
      </c>
      <c r="R11" s="540">
        <v>674</v>
      </c>
    </row>
    <row r="12" spans="2:20" s="1" customFormat="1" ht="15.75" customHeight="1" x14ac:dyDescent="0.25">
      <c r="B12" s="403" t="s">
        <v>961</v>
      </c>
      <c r="C12" s="969">
        <v>509</v>
      </c>
      <c r="D12" s="970">
        <v>579</v>
      </c>
      <c r="E12" s="970">
        <v>608</v>
      </c>
      <c r="F12" s="970">
        <v>686</v>
      </c>
      <c r="G12" s="970">
        <v>641</v>
      </c>
      <c r="H12" s="970">
        <v>691</v>
      </c>
      <c r="I12" s="970">
        <v>808</v>
      </c>
      <c r="J12" s="970">
        <v>806</v>
      </c>
      <c r="K12" s="970">
        <v>972</v>
      </c>
      <c r="L12" s="970">
        <v>1048</v>
      </c>
      <c r="M12" s="969">
        <v>1147</v>
      </c>
      <c r="N12" s="969">
        <v>1180</v>
      </c>
      <c r="O12" s="540">
        <v>1309</v>
      </c>
      <c r="P12" s="540">
        <v>1307</v>
      </c>
      <c r="Q12" s="540">
        <v>1398</v>
      </c>
      <c r="R12" s="540">
        <v>1375</v>
      </c>
    </row>
    <row r="13" spans="2:20" s="1" customFormat="1" ht="18.75" customHeight="1" x14ac:dyDescent="0.25">
      <c r="B13" s="221" t="s">
        <v>962</v>
      </c>
      <c r="C13" s="221">
        <f>SUM(C14:C14)</f>
        <v>511</v>
      </c>
      <c r="D13" s="221">
        <f t="shared" ref="D13:R13" si="2">SUM(D14:D14)</f>
        <v>391</v>
      </c>
      <c r="E13" s="221">
        <f t="shared" si="2"/>
        <v>415</v>
      </c>
      <c r="F13" s="221">
        <f t="shared" si="2"/>
        <v>369</v>
      </c>
      <c r="G13" s="221">
        <f t="shared" si="2"/>
        <v>409</v>
      </c>
      <c r="H13" s="221">
        <f t="shared" si="2"/>
        <v>433</v>
      </c>
      <c r="I13" s="221">
        <f t="shared" si="2"/>
        <v>548</v>
      </c>
      <c r="J13" s="221">
        <f t="shared" si="2"/>
        <v>433</v>
      </c>
      <c r="K13" s="221">
        <f t="shared" si="2"/>
        <v>638</v>
      </c>
      <c r="L13" s="221">
        <f t="shared" si="2"/>
        <v>704</v>
      </c>
      <c r="M13" s="221">
        <f t="shared" si="2"/>
        <v>821</v>
      </c>
      <c r="N13" s="221">
        <f t="shared" si="2"/>
        <v>784</v>
      </c>
      <c r="O13" s="221">
        <f t="shared" si="2"/>
        <v>855</v>
      </c>
      <c r="P13" s="221">
        <f t="shared" si="2"/>
        <v>793</v>
      </c>
      <c r="Q13" s="221">
        <f t="shared" si="2"/>
        <v>1095</v>
      </c>
      <c r="R13" s="221">
        <f t="shared" si="2"/>
        <v>1037</v>
      </c>
    </row>
    <row r="14" spans="2:20" s="1" customFormat="1" ht="15.75" x14ac:dyDescent="0.25">
      <c r="B14" s="403" t="s">
        <v>963</v>
      </c>
      <c r="C14" s="969">
        <v>511</v>
      </c>
      <c r="D14" s="970">
        <v>391</v>
      </c>
      <c r="E14" s="970">
        <v>415</v>
      </c>
      <c r="F14" s="970">
        <v>369</v>
      </c>
      <c r="G14" s="970">
        <v>409</v>
      </c>
      <c r="H14" s="970">
        <v>433</v>
      </c>
      <c r="I14" s="970">
        <v>548</v>
      </c>
      <c r="J14" s="970">
        <v>433</v>
      </c>
      <c r="K14" s="970">
        <v>638</v>
      </c>
      <c r="L14" s="970">
        <v>704</v>
      </c>
      <c r="M14" s="969">
        <v>821</v>
      </c>
      <c r="N14" s="969">
        <v>784</v>
      </c>
      <c r="O14" s="540">
        <v>855</v>
      </c>
      <c r="P14" s="540">
        <v>793</v>
      </c>
      <c r="Q14" s="540">
        <v>1095</v>
      </c>
      <c r="R14" s="540">
        <v>1037</v>
      </c>
    </row>
    <row r="15" spans="2:20" s="1" customFormat="1" ht="18.75" customHeight="1" x14ac:dyDescent="0.25">
      <c r="B15" s="223" t="s">
        <v>964</v>
      </c>
      <c r="C15" s="102">
        <f>C8+C13</f>
        <v>9610</v>
      </c>
      <c r="D15" s="102">
        <f t="shared" ref="D15:R15" si="3">D8+D13</f>
        <v>9604</v>
      </c>
      <c r="E15" s="102">
        <f t="shared" si="3"/>
        <v>9955</v>
      </c>
      <c r="F15" s="102">
        <f t="shared" si="3"/>
        <v>10145</v>
      </c>
      <c r="G15" s="102">
        <f t="shared" si="3"/>
        <v>10267</v>
      </c>
      <c r="H15" s="102">
        <f t="shared" si="3"/>
        <v>10168</v>
      </c>
      <c r="I15" s="102">
        <f t="shared" si="3"/>
        <v>10378</v>
      </c>
      <c r="J15" s="102">
        <f t="shared" si="3"/>
        <v>10395</v>
      </c>
      <c r="K15" s="102">
        <f t="shared" si="3"/>
        <v>11253</v>
      </c>
      <c r="L15" s="102">
        <f t="shared" si="3"/>
        <v>11769</v>
      </c>
      <c r="M15" s="102">
        <f t="shared" ref="M15:P15" si="4">M8+M13</f>
        <v>12171</v>
      </c>
      <c r="N15" s="102">
        <f t="shared" si="4"/>
        <v>12068</v>
      </c>
      <c r="O15" s="102">
        <f t="shared" si="4"/>
        <v>12472</v>
      </c>
      <c r="P15" s="102">
        <f t="shared" si="4"/>
        <v>12330</v>
      </c>
      <c r="Q15" s="102">
        <f t="shared" si="3"/>
        <v>13052</v>
      </c>
      <c r="R15" s="102">
        <f t="shared" si="3"/>
        <v>13162</v>
      </c>
    </row>
    <row r="16" spans="2:20" ht="11.25" customHeight="1" x14ac:dyDescent="0.25">
      <c r="B16" s="220" t="s">
        <v>636</v>
      </c>
      <c r="C16" s="166"/>
      <c r="D16" s="176"/>
      <c r="E16" s="176"/>
      <c r="F16" s="176"/>
      <c r="G16" s="176"/>
      <c r="H16" s="176"/>
      <c r="I16" s="176"/>
      <c r="J16" s="176"/>
      <c r="K16" s="176"/>
      <c r="L16" s="176"/>
      <c r="M16" s="176"/>
      <c r="N16" s="176"/>
      <c r="O16" s="166"/>
      <c r="P16" s="166"/>
      <c r="Q16" s="166"/>
      <c r="R16" s="166"/>
    </row>
  </sheetData>
  <mergeCells count="10">
    <mergeCell ref="B1:R3"/>
    <mergeCell ref="B4:R4"/>
    <mergeCell ref="B5:R5"/>
    <mergeCell ref="C6:D6"/>
    <mergeCell ref="E6:F6"/>
    <mergeCell ref="G6:H6"/>
    <mergeCell ref="I6:J6"/>
    <mergeCell ref="K6:L6"/>
    <mergeCell ref="O6:P6"/>
    <mergeCell ref="Q6:R6"/>
  </mergeCells>
  <pageMargins left="0.7" right="0.7" top="0.75" bottom="0.75" header="0.3" footer="0.3"/>
  <pageSetup paperSize="9" orientation="portrait" r:id="rId1"/>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5"/>
  <dimension ref="A1:BG152"/>
  <sheetViews>
    <sheetView showGridLines="0" zoomScale="70" zoomScaleNormal="70" workbookViewId="0">
      <pane xSplit="2" ySplit="6" topLeftCell="AD34"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1" customWidth="1"/>
    <col min="2" max="2" width="56.28515625" style="1" customWidth="1"/>
    <col min="3" max="52" width="11.140625" style="1" customWidth="1"/>
    <col min="53" max="53" width="9.140625" style="1" customWidth="1"/>
    <col min="54" max="59" width="0" style="1" hidden="1" customWidth="1"/>
    <col min="60" max="16384" width="9.140625" style="1" hidden="1"/>
  </cols>
  <sheetData>
    <row r="1" spans="2:52" ht="15.75" x14ac:dyDescent="0.25">
      <c r="B1" s="2140"/>
      <c r="C1" s="2141"/>
      <c r="D1" s="2141"/>
      <c r="E1" s="2141"/>
      <c r="F1" s="2141"/>
      <c r="G1" s="2141"/>
      <c r="H1" s="2141"/>
      <c r="I1" s="2141"/>
      <c r="J1" s="2141"/>
      <c r="K1" s="2141"/>
      <c r="L1" s="2141"/>
      <c r="M1" s="2141"/>
      <c r="N1" s="2141"/>
      <c r="O1" s="2141"/>
      <c r="P1" s="2141"/>
      <c r="Q1" s="2141"/>
      <c r="R1" s="2141"/>
      <c r="S1" s="2141"/>
      <c r="T1" s="2141"/>
      <c r="U1" s="2141"/>
      <c r="V1" s="2141"/>
      <c r="W1" s="2141"/>
      <c r="X1" s="2141"/>
      <c r="Y1" s="2141"/>
      <c r="Z1" s="2141"/>
      <c r="AA1" s="2141"/>
      <c r="AB1" s="2141"/>
      <c r="AC1" s="2141"/>
      <c r="AD1" s="2141"/>
      <c r="AE1" s="2141"/>
      <c r="AF1" s="2141"/>
      <c r="AG1" s="2141"/>
      <c r="AH1" s="2141"/>
      <c r="AI1" s="2141"/>
      <c r="AJ1" s="2141"/>
      <c r="AK1" s="2141"/>
      <c r="AL1" s="2141"/>
      <c r="AM1" s="2141"/>
      <c r="AN1" s="2141"/>
      <c r="AO1" s="2141"/>
      <c r="AP1" s="2141"/>
      <c r="AQ1" s="2141"/>
      <c r="AR1" s="2141"/>
      <c r="AS1" s="2141"/>
      <c r="AT1" s="2141"/>
      <c r="AU1" s="2141"/>
      <c r="AV1" s="2141"/>
      <c r="AW1" s="2141"/>
      <c r="AX1" s="2141"/>
      <c r="AY1" s="2141"/>
      <c r="AZ1" s="2142"/>
    </row>
    <row r="2" spans="2:52" ht="15.75" x14ac:dyDescent="0.25">
      <c r="B2" s="2143"/>
      <c r="C2" s="2144"/>
      <c r="D2" s="2144"/>
      <c r="E2" s="2144"/>
      <c r="F2" s="2144"/>
      <c r="G2" s="2144"/>
      <c r="H2" s="2144"/>
      <c r="I2" s="2144"/>
      <c r="J2" s="2144"/>
      <c r="K2" s="2144"/>
      <c r="L2" s="2144"/>
      <c r="M2" s="2144"/>
      <c r="N2" s="2144"/>
      <c r="O2" s="2144"/>
      <c r="P2" s="2144"/>
      <c r="Q2" s="2144"/>
      <c r="R2" s="2144"/>
      <c r="S2" s="2144"/>
      <c r="T2" s="2144"/>
      <c r="U2" s="2144"/>
      <c r="V2" s="2144"/>
      <c r="W2" s="2144"/>
      <c r="X2" s="2144"/>
      <c r="Y2" s="2144"/>
      <c r="Z2" s="2144"/>
      <c r="AA2" s="2144"/>
      <c r="AB2" s="2144"/>
      <c r="AC2" s="2144"/>
      <c r="AD2" s="2144"/>
      <c r="AE2" s="2144"/>
      <c r="AF2" s="2144"/>
      <c r="AG2" s="2144"/>
      <c r="AH2" s="2144"/>
      <c r="AI2" s="2144"/>
      <c r="AJ2" s="2144"/>
      <c r="AK2" s="2144"/>
      <c r="AL2" s="2144"/>
      <c r="AM2" s="2144"/>
      <c r="AN2" s="2144"/>
      <c r="AO2" s="2144"/>
      <c r="AP2" s="2144"/>
      <c r="AQ2" s="2144"/>
      <c r="AR2" s="2144"/>
      <c r="AS2" s="2144"/>
      <c r="AT2" s="2144"/>
      <c r="AU2" s="2144"/>
      <c r="AV2" s="2144"/>
      <c r="AW2" s="2144"/>
      <c r="AX2" s="2144"/>
      <c r="AY2" s="2144"/>
      <c r="AZ2" s="2145"/>
    </row>
    <row r="3" spans="2:52" ht="16.5" thickBot="1" x14ac:dyDescent="0.3">
      <c r="B3" s="2146"/>
      <c r="C3" s="2147"/>
      <c r="D3" s="2147"/>
      <c r="E3" s="2147"/>
      <c r="F3" s="2147"/>
      <c r="G3" s="2147"/>
      <c r="H3" s="2147"/>
      <c r="I3" s="2147"/>
      <c r="J3" s="2147"/>
      <c r="K3" s="2147"/>
      <c r="L3" s="2147"/>
      <c r="M3" s="2147"/>
      <c r="N3" s="2147"/>
      <c r="O3" s="2147"/>
      <c r="P3" s="2147"/>
      <c r="Q3" s="2147"/>
      <c r="R3" s="2147"/>
      <c r="S3" s="2147"/>
      <c r="T3" s="2147"/>
      <c r="U3" s="2147"/>
      <c r="V3" s="2147"/>
      <c r="W3" s="2147"/>
      <c r="X3" s="2147"/>
      <c r="Y3" s="2147"/>
      <c r="Z3" s="2147"/>
      <c r="AA3" s="2147"/>
      <c r="AB3" s="2147"/>
      <c r="AC3" s="2147"/>
      <c r="AD3" s="2147"/>
      <c r="AE3" s="2147"/>
      <c r="AF3" s="2147"/>
      <c r="AG3" s="2147"/>
      <c r="AH3" s="2147"/>
      <c r="AI3" s="2147"/>
      <c r="AJ3" s="2147"/>
      <c r="AK3" s="2147"/>
      <c r="AL3" s="2147"/>
      <c r="AM3" s="2147"/>
      <c r="AN3" s="2147"/>
      <c r="AO3" s="2147"/>
      <c r="AP3" s="2147"/>
      <c r="AQ3" s="2147"/>
      <c r="AR3" s="2147"/>
      <c r="AS3" s="2147"/>
      <c r="AT3" s="2147"/>
      <c r="AU3" s="2147"/>
      <c r="AV3" s="2147"/>
      <c r="AW3" s="2147"/>
      <c r="AX3" s="2147"/>
      <c r="AY3" s="2147"/>
      <c r="AZ3" s="2148"/>
    </row>
    <row r="4" spans="2:52" ht="21.75" thickBot="1" x14ac:dyDescent="0.4">
      <c r="B4" s="2032" t="s">
        <v>1968</v>
      </c>
      <c r="C4" s="2033"/>
      <c r="D4" s="2033"/>
      <c r="E4" s="2033"/>
      <c r="F4" s="2033"/>
      <c r="G4" s="2033"/>
      <c r="H4" s="2033"/>
      <c r="I4" s="2033"/>
      <c r="J4" s="2033"/>
      <c r="K4" s="2033"/>
      <c r="L4" s="2033"/>
      <c r="M4" s="2033"/>
      <c r="N4" s="2033"/>
      <c r="O4" s="2033"/>
      <c r="P4" s="2033"/>
      <c r="Q4" s="2033"/>
      <c r="R4" s="2033"/>
      <c r="S4" s="2033"/>
      <c r="T4" s="2033"/>
      <c r="U4" s="2033"/>
      <c r="V4" s="2033"/>
      <c r="W4" s="2033"/>
      <c r="X4" s="2033"/>
      <c r="Y4" s="2033"/>
      <c r="Z4" s="2033"/>
      <c r="AA4" s="2033"/>
      <c r="AB4" s="2033"/>
      <c r="AC4" s="2033"/>
      <c r="AD4" s="2033"/>
      <c r="AE4" s="2033"/>
      <c r="AF4" s="2033"/>
      <c r="AG4" s="2033"/>
      <c r="AH4" s="2033"/>
      <c r="AI4" s="2033"/>
      <c r="AJ4" s="2033"/>
      <c r="AK4" s="2033"/>
      <c r="AL4" s="2033"/>
      <c r="AM4" s="2033"/>
      <c r="AN4" s="2033"/>
      <c r="AO4" s="2033"/>
      <c r="AP4" s="2033"/>
      <c r="AQ4" s="2033"/>
      <c r="AR4" s="2033"/>
      <c r="AS4" s="2033"/>
      <c r="AT4" s="2033"/>
      <c r="AU4" s="2033"/>
      <c r="AV4" s="2033"/>
      <c r="AW4" s="2033"/>
      <c r="AX4" s="2033"/>
      <c r="AY4" s="2033"/>
      <c r="AZ4" s="2034"/>
    </row>
    <row r="5" spans="2:52" s="5" customFormat="1" ht="15.75" x14ac:dyDescent="0.25">
      <c r="B5" s="1914"/>
      <c r="C5" s="1914"/>
      <c r="D5" s="1914"/>
      <c r="E5" s="1914"/>
      <c r="F5" s="1914"/>
      <c r="G5" s="1914"/>
      <c r="H5" s="1914"/>
      <c r="AT5" s="1666"/>
      <c r="AU5" s="1666"/>
      <c r="AV5" s="1666"/>
    </row>
    <row r="6" spans="2:52" s="8" customFormat="1" ht="18.75" customHeight="1" x14ac:dyDescent="0.25">
      <c r="B6" s="177" t="s">
        <v>304</v>
      </c>
      <c r="C6" s="971">
        <v>1973</v>
      </c>
      <c r="D6" s="972">
        <v>1974</v>
      </c>
      <c r="E6" s="972">
        <v>1975</v>
      </c>
      <c r="F6" s="972">
        <v>1976</v>
      </c>
      <c r="G6" s="972">
        <v>1977</v>
      </c>
      <c r="H6" s="972">
        <v>1978</v>
      </c>
      <c r="I6" s="972">
        <v>1979</v>
      </c>
      <c r="J6" s="972">
        <v>1980</v>
      </c>
      <c r="K6" s="972">
        <v>1981</v>
      </c>
      <c r="L6" s="972">
        <v>1982</v>
      </c>
      <c r="M6" s="972">
        <v>1983</v>
      </c>
      <c r="N6" s="972">
        <v>1984</v>
      </c>
      <c r="O6" s="972">
        <v>1985</v>
      </c>
      <c r="P6" s="972">
        <v>1986</v>
      </c>
      <c r="Q6" s="972">
        <v>1987</v>
      </c>
      <c r="R6" s="972">
        <v>1988</v>
      </c>
      <c r="S6" s="972">
        <v>1989</v>
      </c>
      <c r="T6" s="972">
        <v>1990</v>
      </c>
      <c r="U6" s="972">
        <v>1991</v>
      </c>
      <c r="V6" s="972">
        <v>1992</v>
      </c>
      <c r="W6" s="972">
        <v>1993</v>
      </c>
      <c r="X6" s="972">
        <v>1994</v>
      </c>
      <c r="Y6" s="972">
        <v>1995</v>
      </c>
      <c r="Z6" s="972">
        <v>1996</v>
      </c>
      <c r="AA6" s="972">
        <v>1997</v>
      </c>
      <c r="AB6" s="972">
        <v>1998</v>
      </c>
      <c r="AC6" s="972">
        <v>1999</v>
      </c>
      <c r="AD6" s="972">
        <v>2000</v>
      </c>
      <c r="AE6" s="972">
        <v>2001</v>
      </c>
      <c r="AF6" s="972">
        <v>2002</v>
      </c>
      <c r="AG6" s="972">
        <v>2003</v>
      </c>
      <c r="AH6" s="972">
        <v>2004</v>
      </c>
      <c r="AI6" s="972">
        <v>2005</v>
      </c>
      <c r="AJ6" s="972">
        <v>2006</v>
      </c>
      <c r="AK6" s="972">
        <v>2007</v>
      </c>
      <c r="AL6" s="972">
        <v>2008</v>
      </c>
      <c r="AM6" s="973">
        <v>2009</v>
      </c>
      <c r="AN6" s="973">
        <v>2010</v>
      </c>
      <c r="AO6" s="973">
        <v>2011</v>
      </c>
      <c r="AP6" s="973">
        <v>2012</v>
      </c>
      <c r="AQ6" s="973">
        <v>2013</v>
      </c>
      <c r="AR6" s="973">
        <v>2014</v>
      </c>
      <c r="AS6" s="973">
        <v>2015</v>
      </c>
      <c r="AT6" s="973">
        <v>2016</v>
      </c>
      <c r="AU6" s="973">
        <v>2017</v>
      </c>
      <c r="AV6" s="973">
        <v>2018</v>
      </c>
      <c r="AW6" s="973">
        <v>2019</v>
      </c>
      <c r="AX6" s="973">
        <v>2020</v>
      </c>
      <c r="AY6" s="973">
        <v>2021</v>
      </c>
      <c r="AZ6" s="173" t="s">
        <v>154</v>
      </c>
    </row>
    <row r="7" spans="2:52" s="6" customFormat="1" ht="18.75" customHeight="1" x14ac:dyDescent="0.25">
      <c r="B7" s="224" t="s">
        <v>1962</v>
      </c>
      <c r="C7" s="208">
        <f>SUM(C8:C18)</f>
        <v>0</v>
      </c>
      <c r="D7" s="208">
        <f t="shared" ref="D7:AY7" si="0">SUM(D8:D18)</f>
        <v>0</v>
      </c>
      <c r="E7" s="208">
        <f t="shared" si="0"/>
        <v>0</v>
      </c>
      <c r="F7" s="208">
        <f t="shared" si="0"/>
        <v>0</v>
      </c>
      <c r="G7" s="208">
        <f t="shared" si="0"/>
        <v>0</v>
      </c>
      <c r="H7" s="208">
        <f t="shared" si="0"/>
        <v>0</v>
      </c>
      <c r="I7" s="208">
        <f t="shared" si="0"/>
        <v>0</v>
      </c>
      <c r="J7" s="208">
        <f t="shared" si="0"/>
        <v>0</v>
      </c>
      <c r="K7" s="208">
        <f t="shared" si="0"/>
        <v>0</v>
      </c>
      <c r="L7" s="208">
        <f t="shared" si="0"/>
        <v>0</v>
      </c>
      <c r="M7" s="208">
        <f t="shared" si="0"/>
        <v>0</v>
      </c>
      <c r="N7" s="208">
        <f t="shared" si="0"/>
        <v>0</v>
      </c>
      <c r="O7" s="208">
        <f t="shared" si="0"/>
        <v>0</v>
      </c>
      <c r="P7" s="208">
        <f t="shared" si="0"/>
        <v>0</v>
      </c>
      <c r="Q7" s="208">
        <f t="shared" si="0"/>
        <v>0</v>
      </c>
      <c r="R7" s="208">
        <f t="shared" si="0"/>
        <v>8</v>
      </c>
      <c r="S7" s="208">
        <f t="shared" si="0"/>
        <v>66</v>
      </c>
      <c r="T7" s="208">
        <f t="shared" si="0"/>
        <v>54</v>
      </c>
      <c r="U7" s="208">
        <f t="shared" si="0"/>
        <v>7</v>
      </c>
      <c r="V7" s="208">
        <f t="shared" si="0"/>
        <v>160</v>
      </c>
      <c r="W7" s="208">
        <f t="shared" si="0"/>
        <v>209</v>
      </c>
      <c r="X7" s="208">
        <f t="shared" si="0"/>
        <v>97</v>
      </c>
      <c r="Y7" s="208">
        <f t="shared" si="0"/>
        <v>122</v>
      </c>
      <c r="Z7" s="208">
        <f t="shared" si="0"/>
        <v>38</v>
      </c>
      <c r="AA7" s="208">
        <f t="shared" si="0"/>
        <v>81</v>
      </c>
      <c r="AB7" s="208">
        <f t="shared" si="0"/>
        <v>5</v>
      </c>
      <c r="AC7" s="208">
        <f t="shared" si="0"/>
        <v>67</v>
      </c>
      <c r="AD7" s="208">
        <f t="shared" si="0"/>
        <v>68</v>
      </c>
      <c r="AE7" s="1669">
        <f t="shared" si="0"/>
        <v>16</v>
      </c>
      <c r="AF7" s="1669">
        <f t="shared" si="0"/>
        <v>9</v>
      </c>
      <c r="AG7" s="1669">
        <f t="shared" si="0"/>
        <v>50</v>
      </c>
      <c r="AH7" s="1669">
        <f t="shared" si="0"/>
        <v>9</v>
      </c>
      <c r="AI7" s="1669">
        <f t="shared" si="0"/>
        <v>35</v>
      </c>
      <c r="AJ7" s="1669">
        <f t="shared" si="0"/>
        <v>350</v>
      </c>
      <c r="AK7" s="1669">
        <f t="shared" si="0"/>
        <v>118</v>
      </c>
      <c r="AL7" s="1669">
        <f t="shared" si="0"/>
        <v>165</v>
      </c>
      <c r="AM7" s="1669">
        <f t="shared" si="0"/>
        <v>107</v>
      </c>
      <c r="AN7" s="1669">
        <f t="shared" si="0"/>
        <v>16</v>
      </c>
      <c r="AO7" s="1669">
        <f t="shared" si="0"/>
        <v>41</v>
      </c>
      <c r="AP7" s="1669">
        <f t="shared" si="0"/>
        <v>18</v>
      </c>
      <c r="AQ7" s="1669">
        <f t="shared" si="0"/>
        <v>102</v>
      </c>
      <c r="AR7" s="1669">
        <f t="shared" si="0"/>
        <v>69</v>
      </c>
      <c r="AS7" s="1669">
        <f t="shared" si="0"/>
        <v>84</v>
      </c>
      <c r="AT7" s="1669">
        <f t="shared" si="0"/>
        <v>82</v>
      </c>
      <c r="AU7" s="1669">
        <f t="shared" si="0"/>
        <v>74</v>
      </c>
      <c r="AV7" s="1669">
        <f t="shared" si="0"/>
        <v>98</v>
      </c>
      <c r="AW7" s="1669">
        <f t="shared" si="0"/>
        <v>61</v>
      </c>
      <c r="AX7" s="1669">
        <f t="shared" si="0"/>
        <v>98</v>
      </c>
      <c r="AY7" s="1669">
        <f t="shared" si="0"/>
        <v>54</v>
      </c>
      <c r="AZ7" s="1003">
        <f t="shared" ref="AZ7:AZ38" si="1">SUM(C7:AY7)</f>
        <v>2638</v>
      </c>
    </row>
    <row r="8" spans="2:52" s="6" customFormat="1" ht="18.75" customHeight="1" x14ac:dyDescent="0.25">
      <c r="B8" s="404" t="s">
        <v>966</v>
      </c>
      <c r="C8" s="282"/>
      <c r="D8" s="282"/>
      <c r="E8" s="282"/>
      <c r="F8" s="282"/>
      <c r="G8" s="282"/>
      <c r="H8" s="282"/>
      <c r="I8" s="282"/>
      <c r="J8" s="282"/>
      <c r="K8" s="282"/>
      <c r="L8" s="282"/>
      <c r="M8" s="282"/>
      <c r="N8" s="282"/>
      <c r="O8" s="282"/>
      <c r="P8" s="282"/>
      <c r="Q8" s="282"/>
      <c r="R8" s="282">
        <v>8</v>
      </c>
      <c r="S8" s="282">
        <v>15</v>
      </c>
      <c r="T8" s="282">
        <v>10</v>
      </c>
      <c r="U8" s="282">
        <v>3</v>
      </c>
      <c r="V8" s="282">
        <v>21</v>
      </c>
      <c r="W8" s="282">
        <v>74</v>
      </c>
      <c r="X8" s="282">
        <v>87</v>
      </c>
      <c r="Y8" s="282">
        <v>119</v>
      </c>
      <c r="Z8" s="282">
        <v>37</v>
      </c>
      <c r="AA8" s="282">
        <v>24</v>
      </c>
      <c r="AB8" s="372">
        <v>2</v>
      </c>
      <c r="AC8" s="281">
        <v>36</v>
      </c>
      <c r="AD8" s="281">
        <v>13</v>
      </c>
      <c r="AE8" s="281"/>
      <c r="AF8" s="281"/>
      <c r="AG8" s="373"/>
      <c r="AH8" s="282"/>
      <c r="AI8" s="373"/>
      <c r="AJ8" s="373"/>
      <c r="AK8" s="373"/>
      <c r="AL8" s="373"/>
      <c r="AM8" s="373"/>
      <c r="AN8" s="373"/>
      <c r="AO8" s="373"/>
      <c r="AP8" s="373"/>
      <c r="AQ8" s="373"/>
      <c r="AR8" s="373"/>
      <c r="AS8" s="373"/>
      <c r="AT8" s="373"/>
      <c r="AU8" s="373"/>
      <c r="AV8" s="373"/>
      <c r="AW8" s="373"/>
      <c r="AX8" s="373"/>
      <c r="AY8" s="373"/>
      <c r="AZ8" s="1003">
        <f t="shared" si="1"/>
        <v>449</v>
      </c>
    </row>
    <row r="9" spans="2:52" s="6" customFormat="1" ht="18.75" customHeight="1" x14ac:dyDescent="0.25">
      <c r="B9" s="404" t="s">
        <v>967</v>
      </c>
      <c r="C9" s="282"/>
      <c r="D9" s="282"/>
      <c r="E9" s="282"/>
      <c r="F9" s="282"/>
      <c r="G9" s="282"/>
      <c r="H9" s="282"/>
      <c r="I9" s="282"/>
      <c r="J9" s="282"/>
      <c r="K9" s="282"/>
      <c r="L9" s="282"/>
      <c r="M9" s="282"/>
      <c r="N9" s="282"/>
      <c r="O9" s="282"/>
      <c r="P9" s="282"/>
      <c r="Q9" s="282"/>
      <c r="R9" s="282"/>
      <c r="S9" s="282"/>
      <c r="T9" s="282"/>
      <c r="U9" s="282"/>
      <c r="V9" s="282"/>
      <c r="W9" s="282"/>
      <c r="X9" s="282"/>
      <c r="Y9" s="282"/>
      <c r="Z9" s="282"/>
      <c r="AA9" s="282"/>
      <c r="AB9" s="372"/>
      <c r="AC9" s="281"/>
      <c r="AD9" s="281"/>
      <c r="AE9" s="281"/>
      <c r="AF9" s="281"/>
      <c r="AG9" s="373"/>
      <c r="AH9" s="282"/>
      <c r="AI9" s="373"/>
      <c r="AJ9" s="373"/>
      <c r="AK9" s="373">
        <v>20</v>
      </c>
      <c r="AL9" s="373"/>
      <c r="AM9" s="373"/>
      <c r="AN9" s="373"/>
      <c r="AO9" s="373"/>
      <c r="AP9" s="373"/>
      <c r="AQ9" s="373"/>
      <c r="AR9" s="373"/>
      <c r="AS9" s="373"/>
      <c r="AT9" s="373"/>
      <c r="AU9" s="373"/>
      <c r="AV9" s="373"/>
      <c r="AW9" s="373"/>
      <c r="AX9" s="373"/>
      <c r="AY9" s="373"/>
      <c r="AZ9" s="1003">
        <f t="shared" si="1"/>
        <v>20</v>
      </c>
    </row>
    <row r="10" spans="2:52" s="6" customFormat="1" ht="18.75" customHeight="1" x14ac:dyDescent="0.25">
      <c r="B10" s="404" t="s">
        <v>968</v>
      </c>
      <c r="C10" s="282"/>
      <c r="D10" s="282"/>
      <c r="E10" s="282"/>
      <c r="F10" s="282"/>
      <c r="G10" s="282"/>
      <c r="H10" s="282"/>
      <c r="I10" s="282"/>
      <c r="J10" s="282"/>
      <c r="K10" s="282"/>
      <c r="L10" s="282"/>
      <c r="M10" s="282"/>
      <c r="N10" s="282"/>
      <c r="O10" s="282"/>
      <c r="P10" s="282"/>
      <c r="Q10" s="282"/>
      <c r="R10" s="282"/>
      <c r="S10" s="282"/>
      <c r="T10" s="282"/>
      <c r="U10" s="282"/>
      <c r="V10" s="282"/>
      <c r="W10" s="282">
        <v>54</v>
      </c>
      <c r="X10" s="282"/>
      <c r="Y10" s="282"/>
      <c r="Z10" s="282"/>
      <c r="AA10" s="282">
        <v>8</v>
      </c>
      <c r="AB10" s="372">
        <v>1</v>
      </c>
      <c r="AC10" s="281">
        <v>3</v>
      </c>
      <c r="AD10" s="281"/>
      <c r="AE10" s="281"/>
      <c r="AF10" s="281"/>
      <c r="AG10" s="373"/>
      <c r="AH10" s="282"/>
      <c r="AI10" s="373"/>
      <c r="AJ10" s="373">
        <v>171</v>
      </c>
      <c r="AK10" s="373">
        <v>26</v>
      </c>
      <c r="AL10" s="373">
        <v>108</v>
      </c>
      <c r="AM10" s="373">
        <v>76</v>
      </c>
      <c r="AN10" s="373"/>
      <c r="AO10" s="373">
        <v>11</v>
      </c>
      <c r="AP10" s="373"/>
      <c r="AQ10" s="373">
        <v>51</v>
      </c>
      <c r="AR10" s="373">
        <v>22</v>
      </c>
      <c r="AS10" s="373">
        <v>41</v>
      </c>
      <c r="AT10" s="373">
        <v>29</v>
      </c>
      <c r="AU10" s="373">
        <v>23</v>
      </c>
      <c r="AV10" s="373">
        <v>18</v>
      </c>
      <c r="AW10" s="373">
        <v>2</v>
      </c>
      <c r="AX10" s="373">
        <v>18</v>
      </c>
      <c r="AY10" s="373">
        <v>2</v>
      </c>
      <c r="AZ10" s="1003">
        <f t="shared" si="1"/>
        <v>664</v>
      </c>
    </row>
    <row r="11" spans="2:52" s="6" customFormat="1" ht="18.75" customHeight="1" x14ac:dyDescent="0.25">
      <c r="B11" s="404" t="s">
        <v>969</v>
      </c>
      <c r="C11" s="282"/>
      <c r="D11" s="282"/>
      <c r="E11" s="282"/>
      <c r="F11" s="282"/>
      <c r="G11" s="282"/>
      <c r="H11" s="282"/>
      <c r="I11" s="282"/>
      <c r="J11" s="282"/>
      <c r="K11" s="282"/>
      <c r="L11" s="282"/>
      <c r="M11" s="282"/>
      <c r="N11" s="282"/>
      <c r="O11" s="282"/>
      <c r="P11" s="282"/>
      <c r="Q11" s="282"/>
      <c r="R11" s="282"/>
      <c r="S11" s="282"/>
      <c r="T11" s="282"/>
      <c r="U11" s="282"/>
      <c r="V11" s="282"/>
      <c r="W11" s="282">
        <v>55</v>
      </c>
      <c r="X11" s="282">
        <v>2</v>
      </c>
      <c r="Y11" s="282">
        <v>3</v>
      </c>
      <c r="Z11" s="282"/>
      <c r="AA11" s="282">
        <v>43</v>
      </c>
      <c r="AB11" s="372">
        <v>2</v>
      </c>
      <c r="AC11" s="281">
        <v>24</v>
      </c>
      <c r="AD11" s="281">
        <v>24</v>
      </c>
      <c r="AE11" s="281">
        <v>14</v>
      </c>
      <c r="AF11" s="281">
        <v>9</v>
      </c>
      <c r="AG11" s="373">
        <v>15</v>
      </c>
      <c r="AH11" s="282"/>
      <c r="AI11" s="373"/>
      <c r="AJ11" s="373"/>
      <c r="AK11" s="373">
        <v>15</v>
      </c>
      <c r="AL11" s="373">
        <v>3</v>
      </c>
      <c r="AM11" s="373">
        <v>14</v>
      </c>
      <c r="AN11" s="373"/>
      <c r="AO11" s="373">
        <v>9</v>
      </c>
      <c r="AP11" s="373"/>
      <c r="AQ11" s="373">
        <v>19</v>
      </c>
      <c r="AR11" s="373">
        <v>24</v>
      </c>
      <c r="AS11" s="373">
        <v>26</v>
      </c>
      <c r="AT11" s="373">
        <v>38</v>
      </c>
      <c r="AU11" s="373">
        <v>29</v>
      </c>
      <c r="AV11" s="373">
        <v>50</v>
      </c>
      <c r="AW11" s="373">
        <v>33</v>
      </c>
      <c r="AX11" s="373">
        <v>50</v>
      </c>
      <c r="AY11" s="373">
        <v>24</v>
      </c>
      <c r="AZ11" s="1003">
        <f t="shared" si="1"/>
        <v>525</v>
      </c>
    </row>
    <row r="12" spans="2:52" s="6" customFormat="1" ht="18.75" customHeight="1" x14ac:dyDescent="0.25">
      <c r="B12" s="404" t="s">
        <v>970</v>
      </c>
      <c r="C12" s="282"/>
      <c r="D12" s="282"/>
      <c r="E12" s="282"/>
      <c r="F12" s="282"/>
      <c r="G12" s="282"/>
      <c r="H12" s="282"/>
      <c r="I12" s="282"/>
      <c r="J12" s="282"/>
      <c r="K12" s="282"/>
      <c r="L12" s="282"/>
      <c r="M12" s="282"/>
      <c r="N12" s="282"/>
      <c r="O12" s="282"/>
      <c r="P12" s="282"/>
      <c r="Q12" s="282"/>
      <c r="R12" s="282"/>
      <c r="S12" s="282"/>
      <c r="T12" s="282"/>
      <c r="U12" s="282"/>
      <c r="V12" s="282"/>
      <c r="W12" s="282"/>
      <c r="X12" s="282"/>
      <c r="Y12" s="282"/>
      <c r="Z12" s="282"/>
      <c r="AA12" s="282"/>
      <c r="AB12" s="372"/>
      <c r="AC12" s="281"/>
      <c r="AD12" s="281"/>
      <c r="AE12" s="281"/>
      <c r="AF12" s="281"/>
      <c r="AG12" s="373"/>
      <c r="AH12" s="282"/>
      <c r="AI12" s="373"/>
      <c r="AJ12" s="373">
        <v>61</v>
      </c>
      <c r="AK12" s="373">
        <v>9</v>
      </c>
      <c r="AL12" s="373">
        <v>3</v>
      </c>
      <c r="AM12" s="373"/>
      <c r="AN12" s="373"/>
      <c r="AO12" s="373"/>
      <c r="AP12" s="373"/>
      <c r="AQ12" s="373"/>
      <c r="AR12" s="373"/>
      <c r="AS12" s="373"/>
      <c r="AT12" s="373"/>
      <c r="AU12" s="373"/>
      <c r="AV12" s="373"/>
      <c r="AW12" s="373"/>
      <c r="AX12" s="373"/>
      <c r="AY12" s="373"/>
      <c r="AZ12" s="1003">
        <f t="shared" si="1"/>
        <v>73</v>
      </c>
    </row>
    <row r="13" spans="2:52" s="6" customFormat="1" ht="18.75" customHeight="1" x14ac:dyDescent="0.25">
      <c r="B13" s="404" t="s">
        <v>971</v>
      </c>
      <c r="C13" s="282"/>
      <c r="D13" s="282"/>
      <c r="E13" s="282"/>
      <c r="F13" s="282"/>
      <c r="G13" s="282"/>
      <c r="H13" s="282"/>
      <c r="I13" s="282"/>
      <c r="J13" s="282"/>
      <c r="K13" s="282"/>
      <c r="L13" s="282"/>
      <c r="M13" s="282"/>
      <c r="N13" s="282"/>
      <c r="O13" s="282"/>
      <c r="P13" s="282"/>
      <c r="Q13" s="282"/>
      <c r="R13" s="282"/>
      <c r="S13" s="282">
        <v>51</v>
      </c>
      <c r="T13" s="282">
        <v>44</v>
      </c>
      <c r="U13" s="282">
        <v>4</v>
      </c>
      <c r="V13" s="282">
        <v>139</v>
      </c>
      <c r="W13" s="282">
        <v>26</v>
      </c>
      <c r="X13" s="282">
        <v>8</v>
      </c>
      <c r="Y13" s="282"/>
      <c r="Z13" s="282">
        <v>1</v>
      </c>
      <c r="AA13" s="282">
        <v>6</v>
      </c>
      <c r="AB13" s="372"/>
      <c r="AC13" s="281"/>
      <c r="AD13" s="281"/>
      <c r="AE13" s="281"/>
      <c r="AF13" s="281"/>
      <c r="AG13" s="373"/>
      <c r="AH13" s="282"/>
      <c r="AI13" s="373"/>
      <c r="AJ13" s="373"/>
      <c r="AK13" s="373"/>
      <c r="AL13" s="373"/>
      <c r="AM13" s="373"/>
      <c r="AN13" s="373"/>
      <c r="AO13" s="373"/>
      <c r="AP13" s="373"/>
      <c r="AQ13" s="373"/>
      <c r="AR13" s="373"/>
      <c r="AS13" s="373"/>
      <c r="AT13" s="373"/>
      <c r="AU13" s="373"/>
      <c r="AV13" s="373"/>
      <c r="AW13" s="373"/>
      <c r="AX13" s="373"/>
      <c r="AY13" s="373"/>
      <c r="AZ13" s="1003">
        <f t="shared" si="1"/>
        <v>279</v>
      </c>
    </row>
    <row r="14" spans="2:52" s="6" customFormat="1" ht="15.75" x14ac:dyDescent="0.25">
      <c r="B14" s="404" t="s">
        <v>972</v>
      </c>
      <c r="C14" s="282"/>
      <c r="D14" s="282"/>
      <c r="E14" s="282"/>
      <c r="F14" s="282"/>
      <c r="G14" s="282"/>
      <c r="H14" s="282"/>
      <c r="I14" s="282"/>
      <c r="J14" s="282"/>
      <c r="K14" s="282"/>
      <c r="L14" s="282"/>
      <c r="M14" s="282"/>
      <c r="N14" s="282"/>
      <c r="O14" s="282"/>
      <c r="P14" s="282"/>
      <c r="Q14" s="282"/>
      <c r="R14" s="282"/>
      <c r="S14" s="282"/>
      <c r="T14" s="282"/>
      <c r="U14" s="282"/>
      <c r="V14" s="282"/>
      <c r="W14" s="282"/>
      <c r="X14" s="282"/>
      <c r="Y14" s="282"/>
      <c r="Z14" s="282"/>
      <c r="AA14" s="282"/>
      <c r="AB14" s="372"/>
      <c r="AC14" s="281"/>
      <c r="AD14" s="281"/>
      <c r="AE14" s="281"/>
      <c r="AF14" s="281"/>
      <c r="AG14" s="373"/>
      <c r="AH14" s="282"/>
      <c r="AI14" s="373"/>
      <c r="AJ14" s="373">
        <v>21</v>
      </c>
      <c r="AK14" s="373"/>
      <c r="AL14" s="373">
        <v>4</v>
      </c>
      <c r="AM14" s="373">
        <v>1</v>
      </c>
      <c r="AN14" s="373"/>
      <c r="AO14" s="373"/>
      <c r="AP14" s="373"/>
      <c r="AQ14" s="373"/>
      <c r="AR14" s="373"/>
      <c r="AS14" s="373"/>
      <c r="AT14" s="373"/>
      <c r="AU14" s="373"/>
      <c r="AV14" s="373"/>
      <c r="AW14" s="373"/>
      <c r="AX14" s="373"/>
      <c r="AY14" s="373"/>
      <c r="AZ14" s="1003">
        <f t="shared" si="1"/>
        <v>26</v>
      </c>
    </row>
    <row r="15" spans="2:52" s="6" customFormat="1" ht="15.75" x14ac:dyDescent="0.25">
      <c r="B15" s="404" t="s">
        <v>973</v>
      </c>
      <c r="C15" s="282"/>
      <c r="D15" s="282"/>
      <c r="E15" s="282"/>
      <c r="F15" s="282"/>
      <c r="G15" s="282"/>
      <c r="H15" s="282"/>
      <c r="I15" s="282"/>
      <c r="J15" s="282"/>
      <c r="K15" s="282"/>
      <c r="L15" s="282"/>
      <c r="M15" s="282"/>
      <c r="N15" s="282"/>
      <c r="O15" s="282"/>
      <c r="P15" s="282"/>
      <c r="Q15" s="282"/>
      <c r="R15" s="282"/>
      <c r="S15" s="282"/>
      <c r="T15" s="282"/>
      <c r="U15" s="282"/>
      <c r="V15" s="282"/>
      <c r="W15" s="282"/>
      <c r="X15" s="282"/>
      <c r="Y15" s="282"/>
      <c r="Z15" s="282"/>
      <c r="AA15" s="282"/>
      <c r="AB15" s="372"/>
      <c r="AC15" s="281"/>
      <c r="AD15" s="281"/>
      <c r="AE15" s="281"/>
      <c r="AF15" s="281"/>
      <c r="AG15" s="373"/>
      <c r="AH15" s="282"/>
      <c r="AI15" s="373"/>
      <c r="AJ15" s="373">
        <v>56</v>
      </c>
      <c r="AK15" s="373">
        <v>25</v>
      </c>
      <c r="AL15" s="373">
        <v>28</v>
      </c>
      <c r="AM15" s="373">
        <v>2</v>
      </c>
      <c r="AN15" s="373"/>
      <c r="AO15" s="373"/>
      <c r="AP15" s="373"/>
      <c r="AQ15" s="373"/>
      <c r="AR15" s="373"/>
      <c r="AS15" s="373"/>
      <c r="AT15" s="373"/>
      <c r="AU15" s="373"/>
      <c r="AV15" s="373"/>
      <c r="AW15" s="373"/>
      <c r="AX15" s="373"/>
      <c r="AY15" s="373"/>
      <c r="AZ15" s="1003">
        <f t="shared" si="1"/>
        <v>111</v>
      </c>
    </row>
    <row r="16" spans="2:52" s="6" customFormat="1" ht="15.75" x14ac:dyDescent="0.25">
      <c r="B16" s="404" t="s">
        <v>325</v>
      </c>
      <c r="C16" s="282"/>
      <c r="D16" s="282"/>
      <c r="E16" s="282"/>
      <c r="F16" s="282"/>
      <c r="G16" s="282"/>
      <c r="H16" s="282"/>
      <c r="I16" s="282"/>
      <c r="J16" s="282"/>
      <c r="K16" s="282"/>
      <c r="L16" s="282"/>
      <c r="M16" s="282"/>
      <c r="N16" s="282"/>
      <c r="O16" s="282"/>
      <c r="P16" s="282"/>
      <c r="Q16" s="282"/>
      <c r="R16" s="282"/>
      <c r="S16" s="282"/>
      <c r="T16" s="282"/>
      <c r="U16" s="282"/>
      <c r="V16" s="282"/>
      <c r="W16" s="282"/>
      <c r="X16" s="282"/>
      <c r="Y16" s="282"/>
      <c r="Z16" s="282"/>
      <c r="AA16" s="282"/>
      <c r="AB16" s="372"/>
      <c r="AC16" s="281"/>
      <c r="AD16" s="281"/>
      <c r="AE16" s="281"/>
      <c r="AF16" s="281"/>
      <c r="AG16" s="373"/>
      <c r="AH16" s="282"/>
      <c r="AI16" s="373"/>
      <c r="AJ16" s="373"/>
      <c r="AK16" s="373"/>
      <c r="AL16" s="373"/>
      <c r="AM16" s="373"/>
      <c r="AN16" s="373"/>
      <c r="AO16" s="373"/>
      <c r="AP16" s="373"/>
      <c r="AQ16" s="373"/>
      <c r="AR16" s="373">
        <v>6</v>
      </c>
      <c r="AS16" s="373">
        <v>10</v>
      </c>
      <c r="AT16" s="373">
        <v>14</v>
      </c>
      <c r="AU16" s="373">
        <v>22</v>
      </c>
      <c r="AV16" s="373">
        <v>28</v>
      </c>
      <c r="AW16" s="373">
        <v>26</v>
      </c>
      <c r="AX16" s="373">
        <v>28</v>
      </c>
      <c r="AY16" s="373">
        <v>28</v>
      </c>
      <c r="AZ16" s="1003">
        <f t="shared" si="1"/>
        <v>162</v>
      </c>
    </row>
    <row r="17" spans="2:52" s="6" customFormat="1" ht="15.75" x14ac:dyDescent="0.25">
      <c r="B17" s="404" t="s">
        <v>984</v>
      </c>
      <c r="C17" s="282"/>
      <c r="D17" s="282"/>
      <c r="E17" s="282"/>
      <c r="F17" s="282"/>
      <c r="G17" s="282"/>
      <c r="H17" s="282"/>
      <c r="I17" s="282"/>
      <c r="J17" s="282"/>
      <c r="K17" s="282"/>
      <c r="L17" s="282"/>
      <c r="M17" s="282"/>
      <c r="N17" s="282"/>
      <c r="O17" s="282"/>
      <c r="P17" s="282"/>
      <c r="Q17" s="282"/>
      <c r="R17" s="282"/>
      <c r="S17" s="282"/>
      <c r="T17" s="282"/>
      <c r="U17" s="282"/>
      <c r="V17" s="282"/>
      <c r="W17" s="282"/>
      <c r="X17" s="282"/>
      <c r="Y17" s="282"/>
      <c r="Z17" s="282"/>
      <c r="AA17" s="282"/>
      <c r="AB17" s="372"/>
      <c r="AC17" s="281">
        <v>4</v>
      </c>
      <c r="AD17" s="281">
        <v>31</v>
      </c>
      <c r="AE17" s="281">
        <v>2</v>
      </c>
      <c r="AF17" s="281"/>
      <c r="AG17" s="373"/>
      <c r="AH17" s="282"/>
      <c r="AI17" s="373"/>
      <c r="AJ17" s="373"/>
      <c r="AK17" s="373"/>
      <c r="AL17" s="373"/>
      <c r="AM17" s="373"/>
      <c r="AN17" s="373"/>
      <c r="AO17" s="373"/>
      <c r="AP17" s="373"/>
      <c r="AQ17" s="373"/>
      <c r="AR17" s="373"/>
      <c r="AS17" s="373"/>
      <c r="AT17" s="373"/>
      <c r="AU17" s="373"/>
      <c r="AV17" s="373"/>
      <c r="AW17" s="373"/>
      <c r="AX17" s="373"/>
      <c r="AY17" s="373"/>
      <c r="AZ17" s="1003">
        <f t="shared" si="1"/>
        <v>37</v>
      </c>
    </row>
    <row r="18" spans="2:52" s="6" customFormat="1" ht="15.75" x14ac:dyDescent="0.25">
      <c r="B18" s="404" t="s">
        <v>985</v>
      </c>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372"/>
      <c r="AC18" s="281"/>
      <c r="AD18" s="281"/>
      <c r="AE18" s="281"/>
      <c r="AF18" s="281"/>
      <c r="AG18" s="373">
        <v>35</v>
      </c>
      <c r="AH18" s="282">
        <v>9</v>
      </c>
      <c r="AI18" s="373">
        <v>35</v>
      </c>
      <c r="AJ18" s="373">
        <v>41</v>
      </c>
      <c r="AK18" s="373">
        <v>23</v>
      </c>
      <c r="AL18" s="373">
        <v>19</v>
      </c>
      <c r="AM18" s="373">
        <v>14</v>
      </c>
      <c r="AN18" s="373">
        <v>16</v>
      </c>
      <c r="AO18" s="373">
        <v>21</v>
      </c>
      <c r="AP18" s="373">
        <v>18</v>
      </c>
      <c r="AQ18" s="373">
        <v>32</v>
      </c>
      <c r="AR18" s="373">
        <v>17</v>
      </c>
      <c r="AS18" s="373">
        <v>7</v>
      </c>
      <c r="AT18" s="373">
        <v>1</v>
      </c>
      <c r="AU18" s="373"/>
      <c r="AV18" s="373">
        <v>2</v>
      </c>
      <c r="AW18" s="373"/>
      <c r="AX18" s="373">
        <v>2</v>
      </c>
      <c r="AY18" s="373"/>
      <c r="AZ18" s="1003">
        <f t="shared" si="1"/>
        <v>292</v>
      </c>
    </row>
    <row r="19" spans="2:52" s="6" customFormat="1" ht="15.75" x14ac:dyDescent="0.25">
      <c r="B19" s="224" t="s">
        <v>1963</v>
      </c>
      <c r="C19" s="210">
        <f>SUM(C20:C25)</f>
        <v>0</v>
      </c>
      <c r="D19" s="210">
        <f t="shared" ref="D19:AY19" si="2">SUM(D20:D25)</f>
        <v>0</v>
      </c>
      <c r="E19" s="210">
        <f t="shared" si="2"/>
        <v>0</v>
      </c>
      <c r="F19" s="210">
        <f t="shared" si="2"/>
        <v>0</v>
      </c>
      <c r="G19" s="210">
        <f t="shared" si="2"/>
        <v>0</v>
      </c>
      <c r="H19" s="210">
        <f t="shared" si="2"/>
        <v>0</v>
      </c>
      <c r="I19" s="210">
        <f t="shared" si="2"/>
        <v>0</v>
      </c>
      <c r="J19" s="210">
        <f t="shared" si="2"/>
        <v>0</v>
      </c>
      <c r="K19" s="210">
        <f t="shared" si="2"/>
        <v>0</v>
      </c>
      <c r="L19" s="210">
        <f t="shared" si="2"/>
        <v>0</v>
      </c>
      <c r="M19" s="210">
        <f t="shared" si="2"/>
        <v>0</v>
      </c>
      <c r="N19" s="210">
        <f t="shared" si="2"/>
        <v>0</v>
      </c>
      <c r="O19" s="210">
        <f t="shared" si="2"/>
        <v>0</v>
      </c>
      <c r="P19" s="210">
        <f t="shared" si="2"/>
        <v>0</v>
      </c>
      <c r="Q19" s="210">
        <f t="shared" si="2"/>
        <v>0</v>
      </c>
      <c r="R19" s="210">
        <f t="shared" si="2"/>
        <v>0</v>
      </c>
      <c r="S19" s="210">
        <f t="shared" si="2"/>
        <v>0</v>
      </c>
      <c r="T19" s="210">
        <f t="shared" si="2"/>
        <v>0</v>
      </c>
      <c r="U19" s="210">
        <f t="shared" si="2"/>
        <v>0</v>
      </c>
      <c r="V19" s="210">
        <f t="shared" si="2"/>
        <v>0</v>
      </c>
      <c r="W19" s="210">
        <f t="shared" si="2"/>
        <v>868</v>
      </c>
      <c r="X19" s="210">
        <f t="shared" si="2"/>
        <v>52</v>
      </c>
      <c r="Y19" s="210">
        <f t="shared" si="2"/>
        <v>83</v>
      </c>
      <c r="Z19" s="210">
        <f t="shared" si="2"/>
        <v>159</v>
      </c>
      <c r="AA19" s="210">
        <f t="shared" si="2"/>
        <v>26</v>
      </c>
      <c r="AB19" s="210">
        <f t="shared" si="2"/>
        <v>7</v>
      </c>
      <c r="AC19" s="210">
        <f t="shared" si="2"/>
        <v>163</v>
      </c>
      <c r="AD19" s="210">
        <f t="shared" si="2"/>
        <v>4</v>
      </c>
      <c r="AE19" s="210">
        <f t="shared" si="2"/>
        <v>183</v>
      </c>
      <c r="AF19" s="210">
        <f t="shared" si="2"/>
        <v>13</v>
      </c>
      <c r="AG19" s="210">
        <f t="shared" si="2"/>
        <v>12</v>
      </c>
      <c r="AH19" s="210">
        <f t="shared" si="2"/>
        <v>3</v>
      </c>
      <c r="AI19" s="210">
        <f t="shared" si="2"/>
        <v>1</v>
      </c>
      <c r="AJ19" s="210">
        <f t="shared" si="2"/>
        <v>17</v>
      </c>
      <c r="AK19" s="210">
        <f t="shared" si="2"/>
        <v>32</v>
      </c>
      <c r="AL19" s="210">
        <f t="shared" si="2"/>
        <v>136</v>
      </c>
      <c r="AM19" s="210">
        <f t="shared" si="2"/>
        <v>0</v>
      </c>
      <c r="AN19" s="210">
        <f t="shared" si="2"/>
        <v>0</v>
      </c>
      <c r="AO19" s="210">
        <f t="shared" si="2"/>
        <v>0</v>
      </c>
      <c r="AP19" s="210">
        <f t="shared" si="2"/>
        <v>0</v>
      </c>
      <c r="AQ19" s="210">
        <f t="shared" si="2"/>
        <v>0</v>
      </c>
      <c r="AR19" s="210">
        <f t="shared" si="2"/>
        <v>0</v>
      </c>
      <c r="AS19" s="210">
        <f t="shared" si="2"/>
        <v>0</v>
      </c>
      <c r="AT19" s="210">
        <f t="shared" si="2"/>
        <v>0</v>
      </c>
      <c r="AU19" s="210">
        <f t="shared" si="2"/>
        <v>0</v>
      </c>
      <c r="AV19" s="210">
        <f t="shared" si="2"/>
        <v>0</v>
      </c>
      <c r="AW19" s="210">
        <f t="shared" si="2"/>
        <v>0</v>
      </c>
      <c r="AX19" s="210">
        <f t="shared" si="2"/>
        <v>0</v>
      </c>
      <c r="AY19" s="210">
        <f t="shared" si="2"/>
        <v>0</v>
      </c>
      <c r="AZ19" s="1003">
        <f t="shared" si="1"/>
        <v>1759</v>
      </c>
    </row>
    <row r="20" spans="2:52" s="6" customFormat="1" ht="15.75" x14ac:dyDescent="0.25">
      <c r="B20" s="404" t="s">
        <v>977</v>
      </c>
      <c r="C20" s="282"/>
      <c r="D20" s="282"/>
      <c r="E20" s="282"/>
      <c r="F20" s="282"/>
      <c r="G20" s="282"/>
      <c r="H20" s="282"/>
      <c r="I20" s="282"/>
      <c r="J20" s="282"/>
      <c r="K20" s="282"/>
      <c r="L20" s="282"/>
      <c r="M20" s="282"/>
      <c r="N20" s="282"/>
      <c r="O20" s="282"/>
      <c r="P20" s="282"/>
      <c r="Q20" s="282"/>
      <c r="R20" s="282"/>
      <c r="S20" s="282"/>
      <c r="T20" s="282"/>
      <c r="U20" s="282"/>
      <c r="V20" s="282"/>
      <c r="W20" s="282">
        <v>860</v>
      </c>
      <c r="X20" s="282">
        <v>4</v>
      </c>
      <c r="Y20" s="282">
        <v>4</v>
      </c>
      <c r="Z20" s="282">
        <v>2</v>
      </c>
      <c r="AA20" s="282"/>
      <c r="AB20" s="372"/>
      <c r="AC20" s="281"/>
      <c r="AD20" s="281"/>
      <c r="AE20" s="281"/>
      <c r="AF20" s="281"/>
      <c r="AG20" s="373"/>
      <c r="AH20" s="282"/>
      <c r="AI20" s="282"/>
      <c r="AJ20" s="282"/>
      <c r="AK20" s="282"/>
      <c r="AL20" s="282"/>
      <c r="AM20" s="282"/>
      <c r="AN20" s="282"/>
      <c r="AO20" s="282"/>
      <c r="AP20" s="282"/>
      <c r="AQ20" s="282"/>
      <c r="AR20" s="282"/>
      <c r="AS20" s="282"/>
      <c r="AT20" s="1350"/>
      <c r="AU20" s="1350"/>
      <c r="AV20" s="1350"/>
      <c r="AW20" s="282"/>
      <c r="AX20" s="282"/>
      <c r="AY20" s="282"/>
      <c r="AZ20" s="1003">
        <f t="shared" si="1"/>
        <v>870</v>
      </c>
    </row>
    <row r="21" spans="2:52" s="6" customFormat="1" ht="18.75" customHeight="1" x14ac:dyDescent="0.25">
      <c r="B21" s="404" t="s">
        <v>978</v>
      </c>
      <c r="C21" s="282"/>
      <c r="D21" s="282"/>
      <c r="E21" s="282"/>
      <c r="F21" s="282"/>
      <c r="G21" s="282"/>
      <c r="H21" s="282"/>
      <c r="I21" s="282"/>
      <c r="J21" s="282"/>
      <c r="K21" s="282"/>
      <c r="L21" s="282"/>
      <c r="M21" s="282"/>
      <c r="N21" s="282"/>
      <c r="O21" s="282"/>
      <c r="P21" s="282"/>
      <c r="Q21" s="282"/>
      <c r="R21" s="282"/>
      <c r="S21" s="282"/>
      <c r="T21" s="282"/>
      <c r="U21" s="282"/>
      <c r="V21" s="282"/>
      <c r="W21" s="282">
        <v>8</v>
      </c>
      <c r="X21" s="282"/>
      <c r="Y21" s="282"/>
      <c r="Z21" s="282">
        <v>157</v>
      </c>
      <c r="AA21" s="282">
        <v>26</v>
      </c>
      <c r="AB21" s="372">
        <v>7</v>
      </c>
      <c r="AC21" s="281">
        <v>133</v>
      </c>
      <c r="AD21" s="281">
        <v>3</v>
      </c>
      <c r="AE21" s="281">
        <v>174</v>
      </c>
      <c r="AF21" s="281">
        <v>3</v>
      </c>
      <c r="AG21" s="373"/>
      <c r="AH21" s="282"/>
      <c r="AI21" s="373"/>
      <c r="AJ21" s="373"/>
      <c r="AK21" s="373"/>
      <c r="AL21" s="373"/>
      <c r="AM21" s="373"/>
      <c r="AN21" s="373"/>
      <c r="AO21" s="373"/>
      <c r="AP21" s="373"/>
      <c r="AQ21" s="373"/>
      <c r="AR21" s="373"/>
      <c r="AS21" s="373"/>
      <c r="AT21" s="373"/>
      <c r="AU21" s="373"/>
      <c r="AV21" s="373"/>
      <c r="AW21" s="373"/>
      <c r="AX21" s="373"/>
      <c r="AY21" s="373"/>
      <c r="AZ21" s="1003">
        <f t="shared" si="1"/>
        <v>511</v>
      </c>
    </row>
    <row r="22" spans="2:52" s="6" customFormat="1" ht="18.75" customHeight="1" x14ac:dyDescent="0.25">
      <c r="B22" s="404" t="s">
        <v>1964</v>
      </c>
      <c r="C22" s="282"/>
      <c r="D22" s="282"/>
      <c r="E22" s="282"/>
      <c r="F22" s="282"/>
      <c r="G22" s="282"/>
      <c r="H22" s="282"/>
      <c r="I22" s="282"/>
      <c r="J22" s="282"/>
      <c r="K22" s="282"/>
      <c r="L22" s="282"/>
      <c r="M22" s="282"/>
      <c r="N22" s="282"/>
      <c r="O22" s="282"/>
      <c r="P22" s="282"/>
      <c r="Q22" s="282"/>
      <c r="R22" s="282"/>
      <c r="S22" s="282"/>
      <c r="T22" s="282"/>
      <c r="U22" s="282"/>
      <c r="V22" s="282"/>
      <c r="W22" s="282"/>
      <c r="X22" s="282"/>
      <c r="Y22" s="282"/>
      <c r="Z22" s="282"/>
      <c r="AA22" s="282"/>
      <c r="AB22" s="372"/>
      <c r="AC22" s="281">
        <v>30</v>
      </c>
      <c r="AD22" s="281">
        <v>1</v>
      </c>
      <c r="AE22" s="281">
        <v>9</v>
      </c>
      <c r="AF22" s="281">
        <v>10</v>
      </c>
      <c r="AG22" s="373">
        <v>12</v>
      </c>
      <c r="AH22" s="282">
        <v>3</v>
      </c>
      <c r="AI22" s="373">
        <v>1</v>
      </c>
      <c r="AJ22" s="373">
        <v>7</v>
      </c>
      <c r="AK22" s="373">
        <v>6</v>
      </c>
      <c r="AL22" s="373"/>
      <c r="AM22" s="373"/>
      <c r="AN22" s="373"/>
      <c r="AO22" s="373"/>
      <c r="AP22" s="373"/>
      <c r="AQ22" s="373"/>
      <c r="AR22" s="373"/>
      <c r="AS22" s="373"/>
      <c r="AT22" s="373"/>
      <c r="AU22" s="373"/>
      <c r="AV22" s="373"/>
      <c r="AW22" s="373"/>
      <c r="AX22" s="373"/>
      <c r="AY22" s="373"/>
      <c r="AZ22" s="1003">
        <f t="shared" si="1"/>
        <v>79</v>
      </c>
    </row>
    <row r="23" spans="2:52" s="6" customFormat="1" ht="18.75" customHeight="1" x14ac:dyDescent="0.25">
      <c r="B23" s="404" t="s">
        <v>979</v>
      </c>
      <c r="C23" s="282"/>
      <c r="D23" s="282"/>
      <c r="E23" s="282"/>
      <c r="F23" s="282"/>
      <c r="G23" s="282"/>
      <c r="H23" s="282"/>
      <c r="I23" s="282"/>
      <c r="J23" s="282"/>
      <c r="K23" s="282"/>
      <c r="L23" s="282"/>
      <c r="M23" s="282"/>
      <c r="N23" s="282"/>
      <c r="O23" s="282"/>
      <c r="P23" s="282"/>
      <c r="Q23" s="282"/>
      <c r="R23" s="282"/>
      <c r="S23" s="282"/>
      <c r="T23" s="282"/>
      <c r="U23" s="282"/>
      <c r="V23" s="282"/>
      <c r="W23" s="282"/>
      <c r="X23" s="282">
        <v>48</v>
      </c>
      <c r="Y23" s="282">
        <v>79</v>
      </c>
      <c r="Z23" s="282"/>
      <c r="AA23" s="282"/>
      <c r="AB23" s="372"/>
      <c r="AC23" s="281"/>
      <c r="AD23" s="281"/>
      <c r="AE23" s="281"/>
      <c r="AF23" s="281"/>
      <c r="AG23" s="373"/>
      <c r="AH23" s="282"/>
      <c r="AI23" s="373"/>
      <c r="AJ23" s="373"/>
      <c r="AK23" s="373"/>
      <c r="AL23" s="373"/>
      <c r="AM23" s="373"/>
      <c r="AN23" s="373"/>
      <c r="AO23" s="373"/>
      <c r="AP23" s="373"/>
      <c r="AQ23" s="373"/>
      <c r="AR23" s="373"/>
      <c r="AS23" s="373"/>
      <c r="AT23" s="373"/>
      <c r="AU23" s="373"/>
      <c r="AV23" s="373"/>
      <c r="AW23" s="373"/>
      <c r="AX23" s="373"/>
      <c r="AY23" s="373"/>
      <c r="AZ23" s="1003">
        <f t="shared" si="1"/>
        <v>127</v>
      </c>
    </row>
    <row r="24" spans="2:52" s="6" customFormat="1" ht="18.75" customHeight="1" x14ac:dyDescent="0.25">
      <c r="B24" s="404" t="s">
        <v>980</v>
      </c>
      <c r="C24" s="282"/>
      <c r="D24" s="282"/>
      <c r="E24" s="282"/>
      <c r="F24" s="282"/>
      <c r="G24" s="282"/>
      <c r="H24" s="282"/>
      <c r="I24" s="282"/>
      <c r="J24" s="282"/>
      <c r="K24" s="282"/>
      <c r="L24" s="282"/>
      <c r="M24" s="282"/>
      <c r="N24" s="282"/>
      <c r="O24" s="282"/>
      <c r="P24" s="282"/>
      <c r="Q24" s="282"/>
      <c r="R24" s="282"/>
      <c r="S24" s="282"/>
      <c r="T24" s="282"/>
      <c r="U24" s="282"/>
      <c r="V24" s="282"/>
      <c r="W24" s="282"/>
      <c r="X24" s="282"/>
      <c r="Y24" s="282"/>
      <c r="Z24" s="282"/>
      <c r="AA24" s="282"/>
      <c r="AB24" s="372"/>
      <c r="AC24" s="281"/>
      <c r="AD24" s="281"/>
      <c r="AE24" s="281"/>
      <c r="AF24" s="281"/>
      <c r="AG24" s="373"/>
      <c r="AH24" s="282"/>
      <c r="AI24" s="373"/>
      <c r="AJ24" s="373">
        <v>10</v>
      </c>
      <c r="AK24" s="373"/>
      <c r="AL24" s="373">
        <v>4</v>
      </c>
      <c r="AM24" s="373"/>
      <c r="AN24" s="373"/>
      <c r="AO24" s="373"/>
      <c r="AP24" s="373"/>
      <c r="AQ24" s="373"/>
      <c r="AR24" s="373"/>
      <c r="AS24" s="373"/>
      <c r="AT24" s="373"/>
      <c r="AU24" s="373"/>
      <c r="AV24" s="373"/>
      <c r="AW24" s="373"/>
      <c r="AX24" s="373"/>
      <c r="AY24" s="373"/>
      <c r="AZ24" s="1003">
        <f t="shared" si="1"/>
        <v>14</v>
      </c>
    </row>
    <row r="25" spans="2:52" s="6" customFormat="1" ht="18.75" customHeight="1" x14ac:dyDescent="0.25">
      <c r="B25" s="404" t="s">
        <v>981</v>
      </c>
      <c r="C25" s="282"/>
      <c r="D25" s="282"/>
      <c r="E25" s="282"/>
      <c r="F25" s="282"/>
      <c r="G25" s="282"/>
      <c r="H25" s="282"/>
      <c r="I25" s="282"/>
      <c r="J25" s="282"/>
      <c r="K25" s="282"/>
      <c r="L25" s="282"/>
      <c r="M25" s="282"/>
      <c r="N25" s="282"/>
      <c r="O25" s="282"/>
      <c r="P25" s="282"/>
      <c r="Q25" s="282"/>
      <c r="R25" s="282"/>
      <c r="S25" s="282"/>
      <c r="T25" s="282"/>
      <c r="U25" s="282"/>
      <c r="V25" s="282"/>
      <c r="W25" s="282"/>
      <c r="X25" s="282"/>
      <c r="Y25" s="282"/>
      <c r="Z25" s="282"/>
      <c r="AA25" s="282"/>
      <c r="AB25" s="372"/>
      <c r="AC25" s="281"/>
      <c r="AD25" s="281"/>
      <c r="AE25" s="281"/>
      <c r="AF25" s="281"/>
      <c r="AG25" s="373"/>
      <c r="AH25" s="282"/>
      <c r="AI25" s="373"/>
      <c r="AJ25" s="373"/>
      <c r="AK25" s="373">
        <v>26</v>
      </c>
      <c r="AL25" s="373">
        <v>132</v>
      </c>
      <c r="AM25" s="373"/>
      <c r="AN25" s="373"/>
      <c r="AO25" s="373"/>
      <c r="AP25" s="373"/>
      <c r="AQ25" s="373"/>
      <c r="AR25" s="373"/>
      <c r="AS25" s="373"/>
      <c r="AT25" s="373"/>
      <c r="AU25" s="373"/>
      <c r="AV25" s="373"/>
      <c r="AW25" s="373"/>
      <c r="AX25" s="373"/>
      <c r="AY25" s="373"/>
      <c r="AZ25" s="1003">
        <f t="shared" si="1"/>
        <v>158</v>
      </c>
    </row>
    <row r="26" spans="2:52" s="6" customFormat="1" ht="18.75" customHeight="1" x14ac:dyDescent="0.25">
      <c r="B26" s="224" t="s">
        <v>982</v>
      </c>
      <c r="C26" s="210">
        <f>SUM(C27)</f>
        <v>0</v>
      </c>
      <c r="D26" s="210">
        <f t="shared" ref="D26:AY26" si="3">SUM(D27)</f>
        <v>0</v>
      </c>
      <c r="E26" s="210">
        <f t="shared" si="3"/>
        <v>0</v>
      </c>
      <c r="F26" s="210">
        <f t="shared" si="3"/>
        <v>0</v>
      </c>
      <c r="G26" s="210">
        <f t="shared" si="3"/>
        <v>0</v>
      </c>
      <c r="H26" s="210">
        <f t="shared" si="3"/>
        <v>0</v>
      </c>
      <c r="I26" s="210">
        <f t="shared" si="3"/>
        <v>0</v>
      </c>
      <c r="J26" s="210">
        <f t="shared" si="3"/>
        <v>0</v>
      </c>
      <c r="K26" s="210">
        <f t="shared" si="3"/>
        <v>0</v>
      </c>
      <c r="L26" s="210">
        <f t="shared" si="3"/>
        <v>0</v>
      </c>
      <c r="M26" s="210">
        <f t="shared" si="3"/>
        <v>0</v>
      </c>
      <c r="N26" s="210">
        <f t="shared" si="3"/>
        <v>0</v>
      </c>
      <c r="O26" s="210">
        <f t="shared" si="3"/>
        <v>0</v>
      </c>
      <c r="P26" s="210">
        <f t="shared" si="3"/>
        <v>0</v>
      </c>
      <c r="Q26" s="210">
        <f t="shared" si="3"/>
        <v>0</v>
      </c>
      <c r="R26" s="210">
        <f t="shared" si="3"/>
        <v>0</v>
      </c>
      <c r="S26" s="210">
        <f t="shared" si="3"/>
        <v>0</v>
      </c>
      <c r="T26" s="210">
        <f t="shared" si="3"/>
        <v>0</v>
      </c>
      <c r="U26" s="210">
        <f t="shared" si="3"/>
        <v>0</v>
      </c>
      <c r="V26" s="210">
        <f t="shared" si="3"/>
        <v>0</v>
      </c>
      <c r="W26" s="210">
        <f t="shared" si="3"/>
        <v>0</v>
      </c>
      <c r="X26" s="210">
        <f t="shared" si="3"/>
        <v>0</v>
      </c>
      <c r="Y26" s="210">
        <f t="shared" si="3"/>
        <v>0</v>
      </c>
      <c r="Z26" s="210">
        <f t="shared" si="3"/>
        <v>0</v>
      </c>
      <c r="AA26" s="210">
        <f t="shared" si="3"/>
        <v>0</v>
      </c>
      <c r="AB26" s="210">
        <f t="shared" si="3"/>
        <v>21</v>
      </c>
      <c r="AC26" s="210">
        <f t="shared" si="3"/>
        <v>138</v>
      </c>
      <c r="AD26" s="210">
        <f t="shared" si="3"/>
        <v>8</v>
      </c>
      <c r="AE26" s="210">
        <f t="shared" si="3"/>
        <v>6</v>
      </c>
      <c r="AF26" s="210">
        <f t="shared" si="3"/>
        <v>41</v>
      </c>
      <c r="AG26" s="210">
        <f t="shared" si="3"/>
        <v>23</v>
      </c>
      <c r="AH26" s="210">
        <f t="shared" si="3"/>
        <v>8</v>
      </c>
      <c r="AI26" s="210">
        <f t="shared" si="3"/>
        <v>5</v>
      </c>
      <c r="AJ26" s="210">
        <f t="shared" si="3"/>
        <v>6</v>
      </c>
      <c r="AK26" s="210">
        <f t="shared" si="3"/>
        <v>0</v>
      </c>
      <c r="AL26" s="210">
        <f t="shared" si="3"/>
        <v>0</v>
      </c>
      <c r="AM26" s="210">
        <f t="shared" si="3"/>
        <v>0</v>
      </c>
      <c r="AN26" s="210">
        <f t="shared" si="3"/>
        <v>0</v>
      </c>
      <c r="AO26" s="210">
        <f t="shared" si="3"/>
        <v>0</v>
      </c>
      <c r="AP26" s="210">
        <f t="shared" si="3"/>
        <v>0</v>
      </c>
      <c r="AQ26" s="210">
        <f t="shared" si="3"/>
        <v>0</v>
      </c>
      <c r="AR26" s="210">
        <f t="shared" si="3"/>
        <v>0</v>
      </c>
      <c r="AS26" s="210">
        <f t="shared" si="3"/>
        <v>0</v>
      </c>
      <c r="AT26" s="210">
        <f t="shared" si="3"/>
        <v>0</v>
      </c>
      <c r="AU26" s="210">
        <f t="shared" si="3"/>
        <v>0</v>
      </c>
      <c r="AV26" s="210">
        <f t="shared" si="3"/>
        <v>0</v>
      </c>
      <c r="AW26" s="210">
        <f t="shared" si="3"/>
        <v>0</v>
      </c>
      <c r="AX26" s="210">
        <f t="shared" si="3"/>
        <v>0</v>
      </c>
      <c r="AY26" s="210">
        <f t="shared" si="3"/>
        <v>0</v>
      </c>
      <c r="AZ26" s="1003">
        <f t="shared" si="1"/>
        <v>256</v>
      </c>
    </row>
    <row r="27" spans="2:52" s="6" customFormat="1" ht="18.75" customHeight="1" x14ac:dyDescent="0.25">
      <c r="B27" s="404" t="s">
        <v>983</v>
      </c>
      <c r="C27" s="282"/>
      <c r="D27" s="282"/>
      <c r="E27" s="282"/>
      <c r="F27" s="282"/>
      <c r="G27" s="282"/>
      <c r="H27" s="282"/>
      <c r="I27" s="282"/>
      <c r="J27" s="282"/>
      <c r="K27" s="282"/>
      <c r="L27" s="282"/>
      <c r="M27" s="282"/>
      <c r="N27" s="282"/>
      <c r="O27" s="282"/>
      <c r="P27" s="282"/>
      <c r="Q27" s="282"/>
      <c r="R27" s="282"/>
      <c r="S27" s="282"/>
      <c r="T27" s="282"/>
      <c r="U27" s="282"/>
      <c r="V27" s="282"/>
      <c r="W27" s="282"/>
      <c r="X27" s="282"/>
      <c r="Y27" s="282"/>
      <c r="Z27" s="282"/>
      <c r="AA27" s="282"/>
      <c r="AB27" s="372">
        <v>21</v>
      </c>
      <c r="AC27" s="281">
        <v>138</v>
      </c>
      <c r="AD27" s="281">
        <v>8</v>
      </c>
      <c r="AE27" s="281">
        <v>6</v>
      </c>
      <c r="AF27" s="281">
        <v>41</v>
      </c>
      <c r="AG27" s="373">
        <v>23</v>
      </c>
      <c r="AH27" s="282">
        <v>8</v>
      </c>
      <c r="AI27" s="373">
        <v>5</v>
      </c>
      <c r="AJ27" s="373">
        <v>6</v>
      </c>
      <c r="AK27" s="373"/>
      <c r="AL27" s="373"/>
      <c r="AM27" s="373"/>
      <c r="AN27" s="373"/>
      <c r="AO27" s="373"/>
      <c r="AP27" s="373"/>
      <c r="AQ27" s="373"/>
      <c r="AR27" s="373"/>
      <c r="AS27" s="373"/>
      <c r="AT27" s="373"/>
      <c r="AU27" s="373"/>
      <c r="AV27" s="373"/>
      <c r="AW27" s="373"/>
      <c r="AX27" s="373"/>
      <c r="AY27" s="373"/>
      <c r="AZ27" s="1003">
        <f t="shared" si="1"/>
        <v>256</v>
      </c>
    </row>
    <row r="28" spans="2:52" s="6" customFormat="1" ht="18.75" customHeight="1" x14ac:dyDescent="0.25">
      <c r="B28" s="224" t="s">
        <v>974</v>
      </c>
      <c r="C28" s="210">
        <f t="shared" ref="C28:AH28" si="4">SUM(C29:C61)</f>
        <v>50</v>
      </c>
      <c r="D28" s="210">
        <f t="shared" si="4"/>
        <v>10</v>
      </c>
      <c r="E28" s="210">
        <f t="shared" si="4"/>
        <v>1</v>
      </c>
      <c r="F28" s="210">
        <f t="shared" si="4"/>
        <v>59</v>
      </c>
      <c r="G28" s="210">
        <f t="shared" si="4"/>
        <v>47</v>
      </c>
      <c r="H28" s="210">
        <f t="shared" si="4"/>
        <v>74</v>
      </c>
      <c r="I28" s="210">
        <f t="shared" si="4"/>
        <v>130</v>
      </c>
      <c r="J28" s="210">
        <f t="shared" si="4"/>
        <v>121</v>
      </c>
      <c r="K28" s="210">
        <f t="shared" si="4"/>
        <v>176</v>
      </c>
      <c r="L28" s="210">
        <f t="shared" si="4"/>
        <v>215</v>
      </c>
      <c r="M28" s="210">
        <f t="shared" si="4"/>
        <v>150</v>
      </c>
      <c r="N28" s="210">
        <f t="shared" si="4"/>
        <v>206</v>
      </c>
      <c r="O28" s="210">
        <f t="shared" si="4"/>
        <v>248</v>
      </c>
      <c r="P28" s="210">
        <f t="shared" si="4"/>
        <v>388</v>
      </c>
      <c r="Q28" s="210">
        <f t="shared" si="4"/>
        <v>280</v>
      </c>
      <c r="R28" s="210">
        <f t="shared" si="4"/>
        <v>551</v>
      </c>
      <c r="S28" s="210">
        <f t="shared" si="4"/>
        <v>528</v>
      </c>
      <c r="T28" s="210">
        <f t="shared" si="4"/>
        <v>412</v>
      </c>
      <c r="U28" s="210">
        <f t="shared" si="4"/>
        <v>481</v>
      </c>
      <c r="V28" s="210">
        <f t="shared" si="4"/>
        <v>416</v>
      </c>
      <c r="W28" s="210">
        <f t="shared" si="4"/>
        <v>407</v>
      </c>
      <c r="X28" s="210">
        <f t="shared" si="4"/>
        <v>436</v>
      </c>
      <c r="Y28" s="210">
        <f t="shared" si="4"/>
        <v>401</v>
      </c>
      <c r="Z28" s="210">
        <f t="shared" si="4"/>
        <v>679</v>
      </c>
      <c r="AA28" s="210">
        <f t="shared" si="4"/>
        <v>399</v>
      </c>
      <c r="AB28" s="210">
        <f t="shared" si="4"/>
        <v>423</v>
      </c>
      <c r="AC28" s="210">
        <f t="shared" si="4"/>
        <v>417</v>
      </c>
      <c r="AD28" s="210">
        <f t="shared" si="4"/>
        <v>757</v>
      </c>
      <c r="AE28" s="210">
        <f t="shared" si="4"/>
        <v>646</v>
      </c>
      <c r="AF28" s="210">
        <f t="shared" si="4"/>
        <v>688</v>
      </c>
      <c r="AG28" s="210">
        <f t="shared" si="4"/>
        <v>886</v>
      </c>
      <c r="AH28" s="210">
        <f t="shared" si="4"/>
        <v>661</v>
      </c>
      <c r="AI28" s="210">
        <f t="shared" ref="AI28:AY28" si="5">SUM(AI29:AI61)</f>
        <v>453</v>
      </c>
      <c r="AJ28" s="210">
        <f t="shared" si="5"/>
        <v>648</v>
      </c>
      <c r="AK28" s="210">
        <f t="shared" si="5"/>
        <v>726</v>
      </c>
      <c r="AL28" s="210">
        <f t="shared" si="5"/>
        <v>887</v>
      </c>
      <c r="AM28" s="210">
        <f t="shared" si="5"/>
        <v>1005</v>
      </c>
      <c r="AN28" s="210">
        <f t="shared" si="5"/>
        <v>890</v>
      </c>
      <c r="AO28" s="210">
        <f t="shared" si="5"/>
        <v>1006</v>
      </c>
      <c r="AP28" s="210">
        <f t="shared" si="5"/>
        <v>1099</v>
      </c>
      <c r="AQ28" s="210">
        <f t="shared" si="5"/>
        <v>1233</v>
      </c>
      <c r="AR28" s="210">
        <f t="shared" si="5"/>
        <v>1182</v>
      </c>
      <c r="AS28" s="210">
        <f t="shared" si="5"/>
        <v>1253</v>
      </c>
      <c r="AT28" s="210">
        <f t="shared" si="5"/>
        <v>1299</v>
      </c>
      <c r="AU28" s="210">
        <f t="shared" si="5"/>
        <v>986</v>
      </c>
      <c r="AV28" s="210">
        <f t="shared" si="5"/>
        <v>1656</v>
      </c>
      <c r="AW28" s="210">
        <f t="shared" si="5"/>
        <v>1552</v>
      </c>
      <c r="AX28" s="210">
        <f t="shared" si="5"/>
        <v>1656</v>
      </c>
      <c r="AY28" s="210">
        <f t="shared" si="5"/>
        <v>1498</v>
      </c>
      <c r="AZ28" s="1003">
        <f t="shared" si="1"/>
        <v>30372</v>
      </c>
    </row>
    <row r="29" spans="2:52" s="6" customFormat="1" ht="18.75" customHeight="1" x14ac:dyDescent="0.25">
      <c r="B29" s="404" t="s">
        <v>975</v>
      </c>
      <c r="C29" s="282"/>
      <c r="D29" s="282"/>
      <c r="E29" s="282"/>
      <c r="F29" s="282"/>
      <c r="G29" s="282"/>
      <c r="H29" s="282"/>
      <c r="I29" s="282"/>
      <c r="J29" s="282"/>
      <c r="K29" s="282"/>
      <c r="L29" s="282"/>
      <c r="M29" s="282"/>
      <c r="N29" s="282"/>
      <c r="O29" s="282"/>
      <c r="P29" s="282"/>
      <c r="Q29" s="282"/>
      <c r="R29" s="282">
        <v>168</v>
      </c>
      <c r="S29" s="282">
        <v>148</v>
      </c>
      <c r="T29" s="282">
        <v>7</v>
      </c>
      <c r="U29" s="282">
        <v>1</v>
      </c>
      <c r="V29" s="282"/>
      <c r="W29" s="282">
        <v>2</v>
      </c>
      <c r="X29" s="282"/>
      <c r="Y29" s="282"/>
      <c r="Z29" s="282"/>
      <c r="AA29" s="282"/>
      <c r="AB29" s="372"/>
      <c r="AC29" s="281"/>
      <c r="AD29" s="281"/>
      <c r="AE29" s="281"/>
      <c r="AF29" s="281"/>
      <c r="AG29" s="373"/>
      <c r="AH29" s="282"/>
      <c r="AI29" s="373"/>
      <c r="AJ29" s="373"/>
      <c r="AK29" s="373"/>
      <c r="AL29" s="373"/>
      <c r="AM29" s="373"/>
      <c r="AN29" s="373"/>
      <c r="AO29" s="373"/>
      <c r="AP29" s="373"/>
      <c r="AQ29" s="373"/>
      <c r="AR29" s="373"/>
      <c r="AS29" s="373"/>
      <c r="AT29" s="373"/>
      <c r="AU29" s="373"/>
      <c r="AV29" s="373"/>
      <c r="AW29" s="373"/>
      <c r="AX29" s="373"/>
      <c r="AY29" s="373"/>
      <c r="AZ29" s="1003">
        <f t="shared" si="1"/>
        <v>326</v>
      </c>
    </row>
    <row r="30" spans="2:52" s="6" customFormat="1" ht="18.75" customHeight="1" x14ac:dyDescent="0.25">
      <c r="B30" s="404" t="s">
        <v>976</v>
      </c>
      <c r="C30" s="282"/>
      <c r="D30" s="282"/>
      <c r="E30" s="282"/>
      <c r="F30" s="282"/>
      <c r="G30" s="282"/>
      <c r="H30" s="282"/>
      <c r="I30" s="282"/>
      <c r="J30" s="282"/>
      <c r="K30" s="282"/>
      <c r="L30" s="282"/>
      <c r="M30" s="282"/>
      <c r="N30" s="282"/>
      <c r="O30" s="282"/>
      <c r="P30" s="282"/>
      <c r="Q30" s="282"/>
      <c r="R30" s="282"/>
      <c r="S30" s="282"/>
      <c r="T30" s="282"/>
      <c r="U30" s="282"/>
      <c r="V30" s="282"/>
      <c r="W30" s="282"/>
      <c r="X30" s="282"/>
      <c r="Y30" s="282"/>
      <c r="Z30" s="282"/>
      <c r="AA30" s="282"/>
      <c r="AB30" s="372"/>
      <c r="AC30" s="281"/>
      <c r="AD30" s="281"/>
      <c r="AE30" s="281"/>
      <c r="AF30" s="281"/>
      <c r="AG30" s="373"/>
      <c r="AH30" s="282"/>
      <c r="AI30" s="282"/>
      <c r="AJ30" s="282"/>
      <c r="AK30" s="282"/>
      <c r="AL30" s="282"/>
      <c r="AM30" s="282"/>
      <c r="AN30" s="282">
        <v>21</v>
      </c>
      <c r="AO30" s="282">
        <v>16</v>
      </c>
      <c r="AP30" s="282"/>
      <c r="AQ30" s="282">
        <v>21</v>
      </c>
      <c r="AR30" s="282">
        <v>25</v>
      </c>
      <c r="AS30" s="282">
        <v>20</v>
      </c>
      <c r="AT30" s="1350">
        <v>41</v>
      </c>
      <c r="AU30" s="1350">
        <v>12</v>
      </c>
      <c r="AV30" s="1350">
        <v>29</v>
      </c>
      <c r="AW30" s="282">
        <v>34</v>
      </c>
      <c r="AX30" s="282">
        <v>29</v>
      </c>
      <c r="AY30" s="282">
        <v>42</v>
      </c>
      <c r="AZ30" s="1003">
        <f t="shared" si="1"/>
        <v>290</v>
      </c>
    </row>
    <row r="31" spans="2:52" s="6" customFormat="1" ht="18.75" customHeight="1" x14ac:dyDescent="0.25">
      <c r="B31" s="404" t="s">
        <v>986</v>
      </c>
      <c r="C31" s="282">
        <v>16</v>
      </c>
      <c r="D31" s="282">
        <v>3</v>
      </c>
      <c r="E31" s="282"/>
      <c r="F31" s="282">
        <v>11</v>
      </c>
      <c r="G31" s="282">
        <v>13</v>
      </c>
      <c r="H31" s="282">
        <v>1</v>
      </c>
      <c r="I31" s="282">
        <v>12</v>
      </c>
      <c r="J31" s="282">
        <v>5</v>
      </c>
      <c r="K31" s="282">
        <v>7</v>
      </c>
      <c r="L31" s="282">
        <v>9</v>
      </c>
      <c r="M31" s="282">
        <v>8</v>
      </c>
      <c r="N31" s="282">
        <v>17</v>
      </c>
      <c r="O31" s="282">
        <v>12</v>
      </c>
      <c r="P31" s="282">
        <v>39</v>
      </c>
      <c r="Q31" s="282">
        <v>16</v>
      </c>
      <c r="R31" s="282">
        <v>37</v>
      </c>
      <c r="S31" s="282">
        <v>37</v>
      </c>
      <c r="T31" s="282">
        <v>49</v>
      </c>
      <c r="U31" s="282">
        <v>59</v>
      </c>
      <c r="V31" s="282">
        <v>51</v>
      </c>
      <c r="W31" s="282">
        <v>19</v>
      </c>
      <c r="X31" s="282">
        <v>47</v>
      </c>
      <c r="Y31" s="282">
        <v>9</v>
      </c>
      <c r="Z31" s="282">
        <v>44</v>
      </c>
      <c r="AA31" s="282">
        <v>31</v>
      </c>
      <c r="AB31" s="372">
        <v>49</v>
      </c>
      <c r="AC31" s="281">
        <v>58</v>
      </c>
      <c r="AD31" s="281">
        <v>175</v>
      </c>
      <c r="AE31" s="281">
        <v>93</v>
      </c>
      <c r="AF31" s="281">
        <v>123</v>
      </c>
      <c r="AG31" s="373">
        <v>131</v>
      </c>
      <c r="AH31" s="282">
        <v>65</v>
      </c>
      <c r="AI31" s="373">
        <v>33</v>
      </c>
      <c r="AJ31" s="373">
        <v>65</v>
      </c>
      <c r="AK31" s="373">
        <v>48</v>
      </c>
      <c r="AL31" s="373">
        <v>119</v>
      </c>
      <c r="AM31" s="373">
        <v>117</v>
      </c>
      <c r="AN31" s="373">
        <v>57</v>
      </c>
      <c r="AO31" s="373">
        <v>84</v>
      </c>
      <c r="AP31" s="373">
        <v>138</v>
      </c>
      <c r="AQ31" s="373">
        <v>205</v>
      </c>
      <c r="AR31" s="373">
        <v>157</v>
      </c>
      <c r="AS31" s="373">
        <v>221</v>
      </c>
      <c r="AT31" s="373">
        <v>171</v>
      </c>
      <c r="AU31" s="373">
        <v>69</v>
      </c>
      <c r="AV31" s="373">
        <v>241</v>
      </c>
      <c r="AW31" s="373">
        <v>205</v>
      </c>
      <c r="AX31" s="373">
        <v>241</v>
      </c>
      <c r="AY31" s="373">
        <v>152</v>
      </c>
      <c r="AZ31" s="1003">
        <f t="shared" si="1"/>
        <v>3569</v>
      </c>
    </row>
    <row r="32" spans="2:52" s="6" customFormat="1" ht="18.75" customHeight="1" x14ac:dyDescent="0.25">
      <c r="B32" s="404" t="s">
        <v>987</v>
      </c>
      <c r="C32" s="282"/>
      <c r="D32" s="282"/>
      <c r="E32" s="282"/>
      <c r="F32" s="282">
        <v>3</v>
      </c>
      <c r="G32" s="282">
        <v>2</v>
      </c>
      <c r="H32" s="282">
        <v>2</v>
      </c>
      <c r="I32" s="282">
        <v>7</v>
      </c>
      <c r="J32" s="282">
        <v>8</v>
      </c>
      <c r="K32" s="282">
        <v>24</v>
      </c>
      <c r="L32" s="282">
        <v>12</v>
      </c>
      <c r="M32" s="282">
        <v>10</v>
      </c>
      <c r="N32" s="282">
        <v>12</v>
      </c>
      <c r="O32" s="282">
        <v>13</v>
      </c>
      <c r="P32" s="282">
        <v>30</v>
      </c>
      <c r="Q32" s="282">
        <v>59</v>
      </c>
      <c r="R32" s="282">
        <v>49</v>
      </c>
      <c r="S32" s="282">
        <v>53</v>
      </c>
      <c r="T32" s="282">
        <v>93</v>
      </c>
      <c r="U32" s="282">
        <v>66</v>
      </c>
      <c r="V32" s="282">
        <v>46</v>
      </c>
      <c r="W32" s="282">
        <v>22</v>
      </c>
      <c r="X32" s="282">
        <v>69</v>
      </c>
      <c r="Y32" s="282">
        <v>62</v>
      </c>
      <c r="Z32" s="282">
        <v>49</v>
      </c>
      <c r="AA32" s="282">
        <v>83</v>
      </c>
      <c r="AB32" s="372">
        <v>138</v>
      </c>
      <c r="AC32" s="281">
        <v>129</v>
      </c>
      <c r="AD32" s="281">
        <v>182</v>
      </c>
      <c r="AE32" s="281">
        <v>86</v>
      </c>
      <c r="AF32" s="281">
        <v>160</v>
      </c>
      <c r="AG32" s="373">
        <v>165</v>
      </c>
      <c r="AH32" s="282">
        <v>115</v>
      </c>
      <c r="AI32" s="373">
        <v>73</v>
      </c>
      <c r="AJ32" s="373">
        <v>70</v>
      </c>
      <c r="AK32" s="373">
        <v>103</v>
      </c>
      <c r="AL32" s="373">
        <v>77</v>
      </c>
      <c r="AM32" s="373">
        <v>137</v>
      </c>
      <c r="AN32" s="373">
        <v>133</v>
      </c>
      <c r="AO32" s="373">
        <v>155</v>
      </c>
      <c r="AP32" s="373">
        <v>112</v>
      </c>
      <c r="AQ32" s="373">
        <v>278</v>
      </c>
      <c r="AR32" s="373">
        <v>231</v>
      </c>
      <c r="AS32" s="373">
        <v>199</v>
      </c>
      <c r="AT32" s="373">
        <v>267</v>
      </c>
      <c r="AU32" s="373">
        <v>112</v>
      </c>
      <c r="AV32" s="373">
        <v>294</v>
      </c>
      <c r="AW32" s="373">
        <v>264</v>
      </c>
      <c r="AX32" s="373">
        <v>294</v>
      </c>
      <c r="AY32" s="373">
        <v>184</v>
      </c>
      <c r="AZ32" s="1003">
        <f t="shared" si="1"/>
        <v>4732</v>
      </c>
    </row>
    <row r="33" spans="2:52" s="6" customFormat="1" ht="18.75" customHeight="1" x14ac:dyDescent="0.25">
      <c r="B33" s="404" t="s">
        <v>627</v>
      </c>
      <c r="C33" s="282"/>
      <c r="D33" s="282"/>
      <c r="E33" s="282"/>
      <c r="F33" s="282"/>
      <c r="G33" s="282"/>
      <c r="H33" s="282"/>
      <c r="I33" s="282"/>
      <c r="J33" s="282"/>
      <c r="K33" s="282"/>
      <c r="L33" s="282"/>
      <c r="M33" s="282"/>
      <c r="N33" s="282"/>
      <c r="O33" s="282"/>
      <c r="P33" s="282"/>
      <c r="Q33" s="282"/>
      <c r="R33" s="282"/>
      <c r="S33" s="282"/>
      <c r="T33" s="282"/>
      <c r="U33" s="282"/>
      <c r="V33" s="282"/>
      <c r="W33" s="282"/>
      <c r="X33" s="282"/>
      <c r="Y33" s="282"/>
      <c r="Z33" s="282"/>
      <c r="AA33" s="282"/>
      <c r="AB33" s="372"/>
      <c r="AC33" s="281"/>
      <c r="AD33" s="281"/>
      <c r="AE33" s="281"/>
      <c r="AF33" s="281"/>
      <c r="AG33" s="373"/>
      <c r="AH33" s="282"/>
      <c r="AI33" s="282"/>
      <c r="AJ33" s="282"/>
      <c r="AK33" s="282"/>
      <c r="AL33" s="282"/>
      <c r="AM33" s="282"/>
      <c r="AN33" s="282">
        <v>34</v>
      </c>
      <c r="AO33" s="282">
        <v>43</v>
      </c>
      <c r="AP33" s="282">
        <v>35</v>
      </c>
      <c r="AQ33" s="282">
        <v>38</v>
      </c>
      <c r="AR33" s="282">
        <v>49</v>
      </c>
      <c r="AS33" s="282">
        <v>48</v>
      </c>
      <c r="AT33" s="1350">
        <v>63</v>
      </c>
      <c r="AU33" s="1350">
        <v>35</v>
      </c>
      <c r="AV33" s="1350">
        <v>66</v>
      </c>
      <c r="AW33" s="282">
        <v>30</v>
      </c>
      <c r="AX33" s="282">
        <v>66</v>
      </c>
      <c r="AY33" s="282">
        <v>41</v>
      </c>
      <c r="AZ33" s="1003">
        <f t="shared" si="1"/>
        <v>548</v>
      </c>
    </row>
    <row r="34" spans="2:52" s="6" customFormat="1" ht="18.75" customHeight="1" x14ac:dyDescent="0.25">
      <c r="B34" s="404" t="s">
        <v>988</v>
      </c>
      <c r="C34" s="282">
        <v>34</v>
      </c>
      <c r="D34" s="282">
        <v>7</v>
      </c>
      <c r="E34" s="282">
        <v>1</v>
      </c>
      <c r="F34" s="282">
        <v>26</v>
      </c>
      <c r="G34" s="282">
        <v>10</v>
      </c>
      <c r="H34" s="282">
        <v>42</v>
      </c>
      <c r="I34" s="282">
        <v>26</v>
      </c>
      <c r="J34" s="282">
        <v>30</v>
      </c>
      <c r="K34" s="282">
        <v>29</v>
      </c>
      <c r="L34" s="282">
        <v>37</v>
      </c>
      <c r="M34" s="282">
        <v>31</v>
      </c>
      <c r="N34" s="282">
        <v>18</v>
      </c>
      <c r="O34" s="282">
        <v>47</v>
      </c>
      <c r="P34" s="282">
        <v>61</v>
      </c>
      <c r="Q34" s="282">
        <v>37</v>
      </c>
      <c r="R34" s="282">
        <v>47</v>
      </c>
      <c r="S34" s="282">
        <v>64</v>
      </c>
      <c r="T34" s="282">
        <v>60</v>
      </c>
      <c r="U34" s="282">
        <v>47</v>
      </c>
      <c r="V34" s="282">
        <v>52</v>
      </c>
      <c r="W34" s="282">
        <v>46</v>
      </c>
      <c r="X34" s="282">
        <v>63</v>
      </c>
      <c r="Y34" s="282">
        <v>25</v>
      </c>
      <c r="Z34" s="282">
        <v>213</v>
      </c>
      <c r="AA34" s="282">
        <v>2</v>
      </c>
      <c r="AB34" s="372">
        <v>1</v>
      </c>
      <c r="AC34" s="281"/>
      <c r="AD34" s="281">
        <v>34</v>
      </c>
      <c r="AE34" s="281">
        <v>15</v>
      </c>
      <c r="AF34" s="281">
        <v>2</v>
      </c>
      <c r="AG34" s="373"/>
      <c r="AH34" s="282">
        <v>42</v>
      </c>
      <c r="AI34" s="373">
        <v>2</v>
      </c>
      <c r="AJ34" s="373"/>
      <c r="AK34" s="373"/>
      <c r="AL34" s="373"/>
      <c r="AM34" s="373"/>
      <c r="AN34" s="373"/>
      <c r="AO34" s="373"/>
      <c r="AP34" s="373"/>
      <c r="AQ34" s="373"/>
      <c r="AR34" s="373"/>
      <c r="AS34" s="373"/>
      <c r="AT34" s="373"/>
      <c r="AU34" s="373"/>
      <c r="AV34" s="373"/>
      <c r="AW34" s="373"/>
      <c r="AX34" s="373"/>
      <c r="AY34" s="373"/>
      <c r="AZ34" s="1003">
        <f t="shared" si="1"/>
        <v>1151</v>
      </c>
    </row>
    <row r="35" spans="2:52" s="6" customFormat="1" ht="18.75" customHeight="1" x14ac:dyDescent="0.25">
      <c r="B35" s="404" t="s">
        <v>989</v>
      </c>
      <c r="C35" s="282"/>
      <c r="D35" s="282"/>
      <c r="E35" s="282"/>
      <c r="F35" s="282"/>
      <c r="G35" s="282"/>
      <c r="H35" s="282"/>
      <c r="I35" s="282"/>
      <c r="J35" s="282">
        <v>34</v>
      </c>
      <c r="K35" s="282">
        <v>26</v>
      </c>
      <c r="L35" s="282">
        <v>34</v>
      </c>
      <c r="M35" s="282">
        <v>25</v>
      </c>
      <c r="N35" s="282">
        <v>31</v>
      </c>
      <c r="O35" s="282">
        <v>41</v>
      </c>
      <c r="P35" s="282">
        <v>30</v>
      </c>
      <c r="Q35" s="282">
        <v>24</v>
      </c>
      <c r="R35" s="282">
        <v>49</v>
      </c>
      <c r="S35" s="282">
        <v>58</v>
      </c>
      <c r="T35" s="282">
        <v>38</v>
      </c>
      <c r="U35" s="282">
        <v>36</v>
      </c>
      <c r="V35" s="282">
        <v>35</v>
      </c>
      <c r="W35" s="282">
        <v>36</v>
      </c>
      <c r="X35" s="282">
        <v>31</v>
      </c>
      <c r="Y35" s="282">
        <v>40</v>
      </c>
      <c r="Z35" s="282">
        <v>41</v>
      </c>
      <c r="AA35" s="282">
        <v>23</v>
      </c>
      <c r="AB35" s="372">
        <v>67</v>
      </c>
      <c r="AC35" s="281">
        <v>10</v>
      </c>
      <c r="AD35" s="281">
        <v>25</v>
      </c>
      <c r="AE35" s="281">
        <v>26</v>
      </c>
      <c r="AF35" s="281">
        <v>23</v>
      </c>
      <c r="AG35" s="373">
        <v>23</v>
      </c>
      <c r="AH35" s="282">
        <v>9</v>
      </c>
      <c r="AI35" s="373">
        <v>4</v>
      </c>
      <c r="AJ35" s="373">
        <v>44</v>
      </c>
      <c r="AK35" s="373">
        <v>46</v>
      </c>
      <c r="AL35" s="373">
        <v>55</v>
      </c>
      <c r="AM35" s="373">
        <v>73</v>
      </c>
      <c r="AN35" s="373">
        <v>45</v>
      </c>
      <c r="AO35" s="373">
        <v>59</v>
      </c>
      <c r="AP35" s="373">
        <v>72</v>
      </c>
      <c r="AQ35" s="373">
        <v>64</v>
      </c>
      <c r="AR35" s="373">
        <v>18</v>
      </c>
      <c r="AS35" s="373">
        <v>49</v>
      </c>
      <c r="AT35" s="373">
        <v>58</v>
      </c>
      <c r="AU35" s="373">
        <v>46</v>
      </c>
      <c r="AV35" s="373">
        <v>66</v>
      </c>
      <c r="AW35" s="373">
        <v>67</v>
      </c>
      <c r="AX35" s="373">
        <v>66</v>
      </c>
      <c r="AY35" s="373">
        <v>47</v>
      </c>
      <c r="AZ35" s="1003">
        <f t="shared" si="1"/>
        <v>1694</v>
      </c>
    </row>
    <row r="36" spans="2:52" s="6" customFormat="1" ht="18.75" customHeight="1" x14ac:dyDescent="0.25">
      <c r="B36" s="404" t="s">
        <v>990</v>
      </c>
      <c r="C36" s="282"/>
      <c r="D36" s="282"/>
      <c r="E36" s="282"/>
      <c r="F36" s="282"/>
      <c r="G36" s="282"/>
      <c r="H36" s="282"/>
      <c r="I36" s="282"/>
      <c r="J36" s="282"/>
      <c r="K36" s="282"/>
      <c r="L36" s="282"/>
      <c r="M36" s="282"/>
      <c r="N36" s="282"/>
      <c r="O36" s="282"/>
      <c r="P36" s="282"/>
      <c r="Q36" s="282"/>
      <c r="R36" s="282"/>
      <c r="S36" s="282"/>
      <c r="T36" s="282"/>
      <c r="U36" s="282"/>
      <c r="V36" s="282"/>
      <c r="W36" s="282"/>
      <c r="X36" s="282"/>
      <c r="Y36" s="282">
        <v>16</v>
      </c>
      <c r="Z36" s="282">
        <v>25</v>
      </c>
      <c r="AA36" s="282">
        <v>22</v>
      </c>
      <c r="AB36" s="372">
        <v>16</v>
      </c>
      <c r="AC36" s="281">
        <v>39</v>
      </c>
      <c r="AD36" s="281">
        <v>22</v>
      </c>
      <c r="AE36" s="281">
        <v>32</v>
      </c>
      <c r="AF36" s="281">
        <v>15</v>
      </c>
      <c r="AG36" s="373">
        <v>21</v>
      </c>
      <c r="AH36" s="282">
        <v>27</v>
      </c>
      <c r="AI36" s="373">
        <v>8</v>
      </c>
      <c r="AJ36" s="373">
        <v>19</v>
      </c>
      <c r="AK36" s="373">
        <v>24</v>
      </c>
      <c r="AL36" s="373">
        <v>40</v>
      </c>
      <c r="AM36" s="373">
        <v>48</v>
      </c>
      <c r="AN36" s="373">
        <v>47</v>
      </c>
      <c r="AO36" s="373">
        <v>45</v>
      </c>
      <c r="AP36" s="373">
        <v>43</v>
      </c>
      <c r="AQ36" s="373">
        <v>45</v>
      </c>
      <c r="AR36" s="373">
        <v>41</v>
      </c>
      <c r="AS36" s="373">
        <v>50</v>
      </c>
      <c r="AT36" s="373">
        <v>60</v>
      </c>
      <c r="AU36" s="373">
        <v>64</v>
      </c>
      <c r="AV36" s="373">
        <v>68</v>
      </c>
      <c r="AW36" s="373">
        <v>55</v>
      </c>
      <c r="AX36" s="373">
        <v>68</v>
      </c>
      <c r="AY36" s="373">
        <v>61</v>
      </c>
      <c r="AZ36" s="1003">
        <f t="shared" si="1"/>
        <v>1021</v>
      </c>
    </row>
    <row r="37" spans="2:52" s="6" customFormat="1" ht="18.75" customHeight="1" x14ac:dyDescent="0.25">
      <c r="B37" s="404" t="s">
        <v>991</v>
      </c>
      <c r="C37" s="282"/>
      <c r="D37" s="282"/>
      <c r="E37" s="282"/>
      <c r="F37" s="282"/>
      <c r="G37" s="282">
        <v>17</v>
      </c>
      <c r="H37" s="282">
        <v>16</v>
      </c>
      <c r="I37" s="282">
        <v>21</v>
      </c>
      <c r="J37" s="282">
        <v>25</v>
      </c>
      <c r="K37" s="282">
        <v>30</v>
      </c>
      <c r="L37" s="282">
        <v>39</v>
      </c>
      <c r="M37" s="282">
        <v>38</v>
      </c>
      <c r="N37" s="282">
        <v>56</v>
      </c>
      <c r="O37" s="282">
        <v>29</v>
      </c>
      <c r="P37" s="282">
        <v>43</v>
      </c>
      <c r="Q37" s="282">
        <v>50</v>
      </c>
      <c r="R37" s="282">
        <v>53</v>
      </c>
      <c r="S37" s="282">
        <v>43</v>
      </c>
      <c r="T37" s="282">
        <v>55</v>
      </c>
      <c r="U37" s="282">
        <v>59</v>
      </c>
      <c r="V37" s="282">
        <v>48</v>
      </c>
      <c r="W37" s="282">
        <v>47</v>
      </c>
      <c r="X37" s="282">
        <v>15</v>
      </c>
      <c r="Y37" s="282">
        <v>53</v>
      </c>
      <c r="Z37" s="282">
        <v>26</v>
      </c>
      <c r="AA37" s="282">
        <v>18</v>
      </c>
      <c r="AB37" s="372">
        <v>18</v>
      </c>
      <c r="AC37" s="281">
        <v>6</v>
      </c>
      <c r="AD37" s="281">
        <v>7</v>
      </c>
      <c r="AE37" s="281">
        <v>49</v>
      </c>
      <c r="AF37" s="281">
        <v>32</v>
      </c>
      <c r="AG37" s="373">
        <v>19</v>
      </c>
      <c r="AH37" s="282">
        <v>29</v>
      </c>
      <c r="AI37" s="373">
        <v>10</v>
      </c>
      <c r="AJ37" s="373">
        <v>34</v>
      </c>
      <c r="AK37" s="373">
        <v>21</v>
      </c>
      <c r="AL37" s="373">
        <v>51</v>
      </c>
      <c r="AM37" s="373">
        <v>51</v>
      </c>
      <c r="AN37" s="373">
        <v>52</v>
      </c>
      <c r="AO37" s="373">
        <v>36</v>
      </c>
      <c r="AP37" s="373">
        <v>57</v>
      </c>
      <c r="AQ37" s="373">
        <v>51</v>
      </c>
      <c r="AR37" s="373">
        <v>38</v>
      </c>
      <c r="AS37" s="373">
        <v>48</v>
      </c>
      <c r="AT37" s="373">
        <v>39</v>
      </c>
      <c r="AU37" s="373">
        <v>60</v>
      </c>
      <c r="AV37" s="373">
        <v>89</v>
      </c>
      <c r="AW37" s="373">
        <v>87</v>
      </c>
      <c r="AX37" s="373">
        <v>89</v>
      </c>
      <c r="AY37" s="373">
        <v>94</v>
      </c>
      <c r="AZ37" s="1003">
        <f t="shared" si="1"/>
        <v>1848</v>
      </c>
    </row>
    <row r="38" spans="2:52" s="6" customFormat="1" ht="18.75" customHeight="1" x14ac:dyDescent="0.25">
      <c r="B38" s="404" t="s">
        <v>992</v>
      </c>
      <c r="C38" s="282"/>
      <c r="D38" s="282"/>
      <c r="E38" s="282"/>
      <c r="F38" s="282"/>
      <c r="G38" s="282"/>
      <c r="H38" s="282"/>
      <c r="I38" s="282"/>
      <c r="J38" s="282"/>
      <c r="K38" s="282">
        <v>14</v>
      </c>
      <c r="L38" s="282">
        <v>7</v>
      </c>
      <c r="M38" s="282">
        <v>8</v>
      </c>
      <c r="N38" s="282">
        <v>5</v>
      </c>
      <c r="O38" s="282">
        <v>11</v>
      </c>
      <c r="P38" s="282">
        <v>9</v>
      </c>
      <c r="Q38" s="282">
        <v>22</v>
      </c>
      <c r="R38" s="282">
        <v>18</v>
      </c>
      <c r="S38" s="282">
        <v>13</v>
      </c>
      <c r="T38" s="282">
        <v>13</v>
      </c>
      <c r="U38" s="282">
        <v>24</v>
      </c>
      <c r="V38" s="282">
        <v>31</v>
      </c>
      <c r="W38" s="282">
        <v>6</v>
      </c>
      <c r="X38" s="282">
        <v>13</v>
      </c>
      <c r="Y38" s="282">
        <v>12</v>
      </c>
      <c r="Z38" s="282">
        <v>44</v>
      </c>
      <c r="AA38" s="282">
        <v>20</v>
      </c>
      <c r="AB38" s="372">
        <v>12</v>
      </c>
      <c r="AC38" s="281">
        <v>9</v>
      </c>
      <c r="AD38" s="281">
        <v>21</v>
      </c>
      <c r="AE38" s="281">
        <v>39</v>
      </c>
      <c r="AF38" s="281">
        <v>8</v>
      </c>
      <c r="AG38" s="373">
        <v>26</v>
      </c>
      <c r="AH38" s="282">
        <v>34</v>
      </c>
      <c r="AI38" s="373">
        <v>33</v>
      </c>
      <c r="AJ38" s="373">
        <v>24</v>
      </c>
      <c r="AK38" s="373">
        <v>9</v>
      </c>
      <c r="AL38" s="373">
        <v>20</v>
      </c>
      <c r="AM38" s="373">
        <v>39</v>
      </c>
      <c r="AN38" s="373">
        <v>24</v>
      </c>
      <c r="AO38" s="373">
        <v>30</v>
      </c>
      <c r="AP38" s="373">
        <v>43</v>
      </c>
      <c r="AQ38" s="373">
        <v>35</v>
      </c>
      <c r="AR38" s="373">
        <v>26</v>
      </c>
      <c r="AS38" s="373">
        <v>15</v>
      </c>
      <c r="AT38" s="373">
        <v>35</v>
      </c>
      <c r="AU38" s="373">
        <v>30</v>
      </c>
      <c r="AV38" s="373">
        <v>28</v>
      </c>
      <c r="AW38" s="373">
        <v>39</v>
      </c>
      <c r="AX38" s="373">
        <v>28</v>
      </c>
      <c r="AY38" s="373">
        <v>25</v>
      </c>
      <c r="AZ38" s="1003">
        <f t="shared" si="1"/>
        <v>902</v>
      </c>
    </row>
    <row r="39" spans="2:52" s="6" customFormat="1" ht="18.75" customHeight="1" x14ac:dyDescent="0.25">
      <c r="B39" s="404" t="s">
        <v>993</v>
      </c>
      <c r="C39" s="282"/>
      <c r="D39" s="282"/>
      <c r="E39" s="282"/>
      <c r="F39" s="282">
        <v>12</v>
      </c>
      <c r="G39" s="282">
        <v>5</v>
      </c>
      <c r="H39" s="282">
        <v>7</v>
      </c>
      <c r="I39" s="282">
        <v>14</v>
      </c>
      <c r="J39" s="282">
        <v>19</v>
      </c>
      <c r="K39" s="282">
        <v>22</v>
      </c>
      <c r="L39" s="282">
        <v>27</v>
      </c>
      <c r="M39" s="282">
        <v>24</v>
      </c>
      <c r="N39" s="282">
        <v>21</v>
      </c>
      <c r="O39" s="282">
        <v>50</v>
      </c>
      <c r="P39" s="282">
        <v>53</v>
      </c>
      <c r="Q39" s="282">
        <v>26</v>
      </c>
      <c r="R39" s="282">
        <v>44</v>
      </c>
      <c r="S39" s="282">
        <v>26</v>
      </c>
      <c r="T39" s="282">
        <v>37</v>
      </c>
      <c r="U39" s="282">
        <v>56</v>
      </c>
      <c r="V39" s="282">
        <v>19</v>
      </c>
      <c r="W39" s="282">
        <v>62</v>
      </c>
      <c r="X39" s="282">
        <v>63</v>
      </c>
      <c r="Y39" s="282">
        <v>56</v>
      </c>
      <c r="Z39" s="282">
        <v>33</v>
      </c>
      <c r="AA39" s="282">
        <v>48</v>
      </c>
      <c r="AB39" s="372">
        <v>13</v>
      </c>
      <c r="AC39" s="281">
        <v>24</v>
      </c>
      <c r="AD39" s="281">
        <v>51</v>
      </c>
      <c r="AE39" s="281">
        <v>32</v>
      </c>
      <c r="AF39" s="281">
        <v>31</v>
      </c>
      <c r="AG39" s="373">
        <v>40</v>
      </c>
      <c r="AH39" s="282">
        <v>1</v>
      </c>
      <c r="AI39" s="373">
        <v>1</v>
      </c>
      <c r="AJ39" s="373">
        <v>79</v>
      </c>
      <c r="AK39" s="373">
        <v>60</v>
      </c>
      <c r="AL39" s="373">
        <v>93</v>
      </c>
      <c r="AM39" s="373">
        <v>72</v>
      </c>
      <c r="AN39" s="373">
        <v>40</v>
      </c>
      <c r="AO39" s="373">
        <v>59</v>
      </c>
      <c r="AP39" s="373">
        <v>103</v>
      </c>
      <c r="AQ39" s="373">
        <v>119</v>
      </c>
      <c r="AR39" s="373">
        <v>63</v>
      </c>
      <c r="AS39" s="373">
        <v>99</v>
      </c>
      <c r="AT39" s="373">
        <v>62</v>
      </c>
      <c r="AU39" s="373">
        <v>73</v>
      </c>
      <c r="AV39" s="373">
        <v>56</v>
      </c>
      <c r="AW39" s="373">
        <v>85</v>
      </c>
      <c r="AX39" s="373">
        <v>56</v>
      </c>
      <c r="AY39" s="373">
        <v>72</v>
      </c>
      <c r="AZ39" s="1003">
        <f t="shared" ref="AZ39:AZ61" si="6">SUM(C39:AY39)</f>
        <v>2108</v>
      </c>
    </row>
    <row r="40" spans="2:52" s="6" customFormat="1" ht="18.75" customHeight="1" x14ac:dyDescent="0.25">
      <c r="B40" s="404" t="s">
        <v>994</v>
      </c>
      <c r="C40" s="282"/>
      <c r="D40" s="282"/>
      <c r="E40" s="282"/>
      <c r="F40" s="282"/>
      <c r="G40" s="282"/>
      <c r="H40" s="282"/>
      <c r="I40" s="282"/>
      <c r="J40" s="282"/>
      <c r="K40" s="282"/>
      <c r="L40" s="282"/>
      <c r="M40" s="282"/>
      <c r="N40" s="282"/>
      <c r="O40" s="282"/>
      <c r="P40" s="282"/>
      <c r="Q40" s="282"/>
      <c r="R40" s="282"/>
      <c r="S40" s="282"/>
      <c r="T40" s="282"/>
      <c r="U40" s="282"/>
      <c r="V40" s="282"/>
      <c r="W40" s="282"/>
      <c r="X40" s="282"/>
      <c r="Y40" s="282"/>
      <c r="Z40" s="282"/>
      <c r="AA40" s="282"/>
      <c r="AB40" s="372"/>
      <c r="AC40" s="281"/>
      <c r="AD40" s="281"/>
      <c r="AE40" s="281"/>
      <c r="AF40" s="281"/>
      <c r="AG40" s="373"/>
      <c r="AH40" s="282"/>
      <c r="AI40" s="373"/>
      <c r="AJ40" s="373"/>
      <c r="AK40" s="373"/>
      <c r="AL40" s="373">
        <v>9</v>
      </c>
      <c r="AM40" s="373"/>
      <c r="AN40" s="373"/>
      <c r="AO40" s="373"/>
      <c r="AP40" s="373"/>
      <c r="AQ40" s="373"/>
      <c r="AR40" s="373"/>
      <c r="AS40" s="373"/>
      <c r="AT40" s="373"/>
      <c r="AU40" s="373"/>
      <c r="AV40" s="373"/>
      <c r="AW40" s="373">
        <v>19</v>
      </c>
      <c r="AX40" s="373"/>
      <c r="AY40" s="373">
        <v>22</v>
      </c>
      <c r="AZ40" s="1003">
        <f t="shared" si="6"/>
        <v>50</v>
      </c>
    </row>
    <row r="41" spans="2:52" s="6" customFormat="1" ht="18.75" customHeight="1" x14ac:dyDescent="0.25">
      <c r="B41" s="404" t="s">
        <v>995</v>
      </c>
      <c r="C41" s="282"/>
      <c r="D41" s="282"/>
      <c r="E41" s="282"/>
      <c r="F41" s="282"/>
      <c r="G41" s="282"/>
      <c r="H41" s="282"/>
      <c r="I41" s="282"/>
      <c r="J41" s="282"/>
      <c r="K41" s="282"/>
      <c r="L41" s="282"/>
      <c r="M41" s="282"/>
      <c r="N41" s="282"/>
      <c r="O41" s="282"/>
      <c r="P41" s="282"/>
      <c r="Q41" s="282"/>
      <c r="R41" s="282"/>
      <c r="S41" s="282"/>
      <c r="T41" s="282"/>
      <c r="U41" s="282"/>
      <c r="V41" s="282"/>
      <c r="W41" s="282">
        <v>2</v>
      </c>
      <c r="X41" s="282"/>
      <c r="Y41" s="282">
        <v>11</v>
      </c>
      <c r="Z41" s="282">
        <v>16</v>
      </c>
      <c r="AA41" s="282">
        <v>17</v>
      </c>
      <c r="AB41" s="372">
        <v>1</v>
      </c>
      <c r="AC41" s="281">
        <v>6</v>
      </c>
      <c r="AD41" s="281">
        <v>2</v>
      </c>
      <c r="AE41" s="281">
        <v>8</v>
      </c>
      <c r="AF41" s="281">
        <v>8</v>
      </c>
      <c r="AG41" s="373">
        <v>20</v>
      </c>
      <c r="AH41" s="282">
        <v>2</v>
      </c>
      <c r="AI41" s="373">
        <v>2</v>
      </c>
      <c r="AJ41" s="373"/>
      <c r="AK41" s="373"/>
      <c r="AL41" s="373"/>
      <c r="AM41" s="373"/>
      <c r="AN41" s="373"/>
      <c r="AO41" s="373"/>
      <c r="AP41" s="373"/>
      <c r="AQ41" s="373"/>
      <c r="AR41" s="373"/>
      <c r="AS41" s="373"/>
      <c r="AT41" s="373"/>
      <c r="AU41" s="373"/>
      <c r="AV41" s="373"/>
      <c r="AW41" s="373"/>
      <c r="AX41" s="373"/>
      <c r="AY41" s="373"/>
      <c r="AZ41" s="1003">
        <f t="shared" si="6"/>
        <v>95</v>
      </c>
    </row>
    <row r="42" spans="2:52" s="6" customFormat="1" ht="15.75" x14ac:dyDescent="0.25">
      <c r="B42" s="405" t="s">
        <v>1965</v>
      </c>
      <c r="C42" s="282"/>
      <c r="D42" s="282"/>
      <c r="E42" s="282"/>
      <c r="F42" s="282"/>
      <c r="G42" s="282"/>
      <c r="H42" s="282"/>
      <c r="I42" s="282"/>
      <c r="J42" s="282"/>
      <c r="K42" s="282"/>
      <c r="L42" s="282"/>
      <c r="M42" s="282"/>
      <c r="N42" s="282"/>
      <c r="O42" s="282"/>
      <c r="P42" s="282"/>
      <c r="Q42" s="282"/>
      <c r="R42" s="282"/>
      <c r="S42" s="282"/>
      <c r="T42" s="282"/>
      <c r="U42" s="282"/>
      <c r="V42" s="282"/>
      <c r="W42" s="282">
        <v>55</v>
      </c>
      <c r="X42" s="282">
        <v>3</v>
      </c>
      <c r="Y42" s="282">
        <v>6</v>
      </c>
      <c r="Z42" s="282">
        <v>14</v>
      </c>
      <c r="AA42" s="282"/>
      <c r="AB42" s="372"/>
      <c r="AC42" s="281">
        <v>21</v>
      </c>
      <c r="AD42" s="281">
        <v>11</v>
      </c>
      <c r="AE42" s="281">
        <v>15</v>
      </c>
      <c r="AF42" s="281">
        <v>19</v>
      </c>
      <c r="AG42" s="373">
        <v>16</v>
      </c>
      <c r="AH42" s="282">
        <v>2</v>
      </c>
      <c r="AI42" s="373">
        <v>1</v>
      </c>
      <c r="AJ42" s="373">
        <v>1</v>
      </c>
      <c r="AK42" s="373"/>
      <c r="AL42" s="373"/>
      <c r="AM42" s="373"/>
      <c r="AN42" s="373"/>
      <c r="AO42" s="373"/>
      <c r="AP42" s="373"/>
      <c r="AQ42" s="373"/>
      <c r="AR42" s="373"/>
      <c r="AS42" s="373"/>
      <c r="AT42" s="373"/>
      <c r="AU42" s="373"/>
      <c r="AV42" s="373"/>
      <c r="AW42" s="373"/>
      <c r="AX42" s="373"/>
      <c r="AY42" s="373"/>
      <c r="AZ42" s="1003">
        <f t="shared" si="6"/>
        <v>164</v>
      </c>
    </row>
    <row r="43" spans="2:52" s="6" customFormat="1" ht="15.75" x14ac:dyDescent="0.25">
      <c r="B43" s="405" t="s">
        <v>996</v>
      </c>
      <c r="C43" s="282"/>
      <c r="D43" s="282"/>
      <c r="E43" s="282"/>
      <c r="F43" s="282"/>
      <c r="G43" s="282"/>
      <c r="H43" s="282"/>
      <c r="I43" s="282"/>
      <c r="J43" s="282"/>
      <c r="K43" s="282"/>
      <c r="L43" s="282"/>
      <c r="M43" s="282"/>
      <c r="N43" s="282"/>
      <c r="O43" s="282"/>
      <c r="P43" s="282"/>
      <c r="Q43" s="282"/>
      <c r="R43" s="282"/>
      <c r="S43" s="282"/>
      <c r="T43" s="282"/>
      <c r="U43" s="282"/>
      <c r="V43" s="282"/>
      <c r="W43" s="282">
        <v>36</v>
      </c>
      <c r="X43" s="282">
        <v>21</v>
      </c>
      <c r="Y43" s="282">
        <v>38</v>
      </c>
      <c r="Z43" s="282">
        <v>37</v>
      </c>
      <c r="AA43" s="282">
        <v>18</v>
      </c>
      <c r="AB43" s="372">
        <v>2</v>
      </c>
      <c r="AC43" s="281">
        <v>14</v>
      </c>
      <c r="AD43" s="281">
        <v>13</v>
      </c>
      <c r="AE43" s="281">
        <v>24</v>
      </c>
      <c r="AF43" s="281">
        <v>4</v>
      </c>
      <c r="AG43" s="373">
        <v>12</v>
      </c>
      <c r="AH43" s="282">
        <v>12</v>
      </c>
      <c r="AI43" s="373"/>
      <c r="AJ43" s="373">
        <v>4</v>
      </c>
      <c r="AK43" s="373">
        <v>1</v>
      </c>
      <c r="AL43" s="373">
        <v>1</v>
      </c>
      <c r="AM43" s="373"/>
      <c r="AN43" s="373"/>
      <c r="AO43" s="373"/>
      <c r="AP43" s="373"/>
      <c r="AQ43" s="373">
        <v>4</v>
      </c>
      <c r="AR43" s="373"/>
      <c r="AS43" s="373"/>
      <c r="AT43" s="373"/>
      <c r="AU43" s="373"/>
      <c r="AV43" s="373"/>
      <c r="AW43" s="373"/>
      <c r="AX43" s="373"/>
      <c r="AY43" s="373"/>
      <c r="AZ43" s="1003">
        <f t="shared" si="6"/>
        <v>241</v>
      </c>
    </row>
    <row r="44" spans="2:52" s="6" customFormat="1" ht="15.75" x14ac:dyDescent="0.25">
      <c r="B44" s="405" t="s">
        <v>1966</v>
      </c>
      <c r="C44" s="282"/>
      <c r="D44" s="282"/>
      <c r="E44" s="282"/>
      <c r="F44" s="282"/>
      <c r="G44" s="282"/>
      <c r="H44" s="282"/>
      <c r="I44" s="282"/>
      <c r="J44" s="282"/>
      <c r="K44" s="282"/>
      <c r="L44" s="282"/>
      <c r="M44" s="282"/>
      <c r="N44" s="282"/>
      <c r="O44" s="282"/>
      <c r="P44" s="282"/>
      <c r="Q44" s="282"/>
      <c r="R44" s="282"/>
      <c r="S44" s="282"/>
      <c r="T44" s="282"/>
      <c r="U44" s="282"/>
      <c r="V44" s="282"/>
      <c r="W44" s="282"/>
      <c r="X44" s="282"/>
      <c r="Y44" s="282"/>
      <c r="Z44" s="282"/>
      <c r="AA44" s="282"/>
      <c r="AB44" s="372"/>
      <c r="AC44" s="281"/>
      <c r="AD44" s="281"/>
      <c r="AE44" s="281"/>
      <c r="AF44" s="281"/>
      <c r="AG44" s="373"/>
      <c r="AH44" s="282"/>
      <c r="AI44" s="373"/>
      <c r="AJ44" s="373">
        <v>10</v>
      </c>
      <c r="AK44" s="373">
        <v>17</v>
      </c>
      <c r="AL44" s="373"/>
      <c r="AM44" s="373">
        <v>21</v>
      </c>
      <c r="AN44" s="373">
        <v>8</v>
      </c>
      <c r="AO44" s="373">
        <v>13</v>
      </c>
      <c r="AP44" s="373">
        <v>22</v>
      </c>
      <c r="AQ44" s="373">
        <v>21</v>
      </c>
      <c r="AR44" s="373">
        <v>23</v>
      </c>
      <c r="AS44" s="373">
        <v>3</v>
      </c>
      <c r="AT44" s="373">
        <v>23</v>
      </c>
      <c r="AU44" s="373">
        <v>12</v>
      </c>
      <c r="AV44" s="373">
        <v>18</v>
      </c>
      <c r="AW44" s="373"/>
      <c r="AX44" s="373">
        <v>18</v>
      </c>
      <c r="AY44" s="373"/>
      <c r="AZ44" s="1003">
        <f t="shared" si="6"/>
        <v>209</v>
      </c>
    </row>
    <row r="45" spans="2:52" s="6" customFormat="1" ht="15.75" x14ac:dyDescent="0.25">
      <c r="B45" s="405" t="s">
        <v>997</v>
      </c>
      <c r="C45" s="282"/>
      <c r="D45" s="282"/>
      <c r="E45" s="282"/>
      <c r="F45" s="282"/>
      <c r="G45" s="282"/>
      <c r="H45" s="282"/>
      <c r="I45" s="282"/>
      <c r="J45" s="282"/>
      <c r="K45" s="282"/>
      <c r="L45" s="282"/>
      <c r="M45" s="282"/>
      <c r="N45" s="282"/>
      <c r="O45" s="282"/>
      <c r="P45" s="282"/>
      <c r="Q45" s="282"/>
      <c r="R45" s="282"/>
      <c r="S45" s="282"/>
      <c r="T45" s="282"/>
      <c r="U45" s="282"/>
      <c r="V45" s="282"/>
      <c r="W45" s="282"/>
      <c r="X45" s="282"/>
      <c r="Y45" s="282"/>
      <c r="Z45" s="282"/>
      <c r="AA45" s="282"/>
      <c r="AB45" s="372"/>
      <c r="AC45" s="281"/>
      <c r="AD45" s="281"/>
      <c r="AE45" s="281">
        <v>32</v>
      </c>
      <c r="AF45" s="281">
        <v>48</v>
      </c>
      <c r="AG45" s="373">
        <v>54</v>
      </c>
      <c r="AH45" s="282">
        <v>4</v>
      </c>
      <c r="AI45" s="373">
        <v>3</v>
      </c>
      <c r="AJ45" s="373">
        <v>1</v>
      </c>
      <c r="AK45" s="373">
        <v>2</v>
      </c>
      <c r="AL45" s="373"/>
      <c r="AM45" s="373">
        <v>1</v>
      </c>
      <c r="AN45" s="373"/>
      <c r="AO45" s="373"/>
      <c r="AP45" s="373">
        <v>1</v>
      </c>
      <c r="AQ45" s="373"/>
      <c r="AR45" s="373"/>
      <c r="AS45" s="373"/>
      <c r="AT45" s="373"/>
      <c r="AU45" s="373"/>
      <c r="AV45" s="373"/>
      <c r="AW45" s="373"/>
      <c r="AX45" s="373"/>
      <c r="AY45" s="373"/>
      <c r="AZ45" s="1003">
        <f t="shared" si="6"/>
        <v>146</v>
      </c>
    </row>
    <row r="46" spans="2:52" s="6" customFormat="1" ht="15.75" x14ac:dyDescent="0.25">
      <c r="B46" s="405" t="s">
        <v>998</v>
      </c>
      <c r="C46" s="282"/>
      <c r="D46" s="282"/>
      <c r="E46" s="282"/>
      <c r="F46" s="282"/>
      <c r="G46" s="282"/>
      <c r="H46" s="282"/>
      <c r="I46" s="282"/>
      <c r="J46" s="282"/>
      <c r="K46" s="282"/>
      <c r="L46" s="282"/>
      <c r="M46" s="282"/>
      <c r="N46" s="282"/>
      <c r="O46" s="282"/>
      <c r="P46" s="282"/>
      <c r="Q46" s="282"/>
      <c r="R46" s="282"/>
      <c r="S46" s="282"/>
      <c r="T46" s="282"/>
      <c r="U46" s="282"/>
      <c r="V46" s="282"/>
      <c r="W46" s="282"/>
      <c r="X46" s="282"/>
      <c r="Y46" s="282"/>
      <c r="Z46" s="282"/>
      <c r="AA46" s="282"/>
      <c r="AB46" s="372"/>
      <c r="AC46" s="281"/>
      <c r="AD46" s="281">
        <v>5</v>
      </c>
      <c r="AE46" s="281">
        <v>26</v>
      </c>
      <c r="AF46" s="281">
        <v>18</v>
      </c>
      <c r="AG46" s="373">
        <v>58</v>
      </c>
      <c r="AH46" s="282">
        <v>6</v>
      </c>
      <c r="AI46" s="373">
        <v>3</v>
      </c>
      <c r="AJ46" s="373">
        <v>5</v>
      </c>
      <c r="AK46" s="373"/>
      <c r="AL46" s="373"/>
      <c r="AM46" s="373"/>
      <c r="AN46" s="373"/>
      <c r="AO46" s="373"/>
      <c r="AP46" s="373"/>
      <c r="AQ46" s="373"/>
      <c r="AR46" s="373"/>
      <c r="AS46" s="373">
        <v>33</v>
      </c>
      <c r="AT46" s="373">
        <v>20</v>
      </c>
      <c r="AU46" s="373">
        <v>30</v>
      </c>
      <c r="AV46" s="373">
        <v>55</v>
      </c>
      <c r="AW46" s="373">
        <v>45</v>
      </c>
      <c r="AX46" s="373">
        <v>55</v>
      </c>
      <c r="AY46" s="373">
        <v>62</v>
      </c>
      <c r="AZ46" s="1003">
        <f t="shared" si="6"/>
        <v>421</v>
      </c>
    </row>
    <row r="47" spans="2:52" s="6" customFormat="1" ht="18.75" customHeight="1" x14ac:dyDescent="0.25">
      <c r="B47" s="405" t="s">
        <v>999</v>
      </c>
      <c r="C47" s="282"/>
      <c r="D47" s="282"/>
      <c r="E47" s="282"/>
      <c r="F47" s="282"/>
      <c r="G47" s="282"/>
      <c r="H47" s="282"/>
      <c r="I47" s="282"/>
      <c r="J47" s="282"/>
      <c r="K47" s="282"/>
      <c r="L47" s="282"/>
      <c r="M47" s="282"/>
      <c r="N47" s="282"/>
      <c r="O47" s="282"/>
      <c r="P47" s="282"/>
      <c r="Q47" s="282"/>
      <c r="R47" s="282"/>
      <c r="S47" s="282"/>
      <c r="T47" s="282"/>
      <c r="U47" s="282"/>
      <c r="V47" s="282"/>
      <c r="W47" s="282"/>
      <c r="X47" s="282"/>
      <c r="Y47" s="282"/>
      <c r="Z47" s="282"/>
      <c r="AA47" s="282"/>
      <c r="AB47" s="372"/>
      <c r="AC47" s="281"/>
      <c r="AD47" s="281"/>
      <c r="AE47" s="281"/>
      <c r="AF47" s="281"/>
      <c r="AG47" s="373"/>
      <c r="AH47" s="282"/>
      <c r="AI47" s="373"/>
      <c r="AJ47" s="373"/>
      <c r="AK47" s="373">
        <v>45</v>
      </c>
      <c r="AL47" s="373">
        <v>52</v>
      </c>
      <c r="AM47" s="373">
        <v>10</v>
      </c>
      <c r="AN47" s="373">
        <v>16</v>
      </c>
      <c r="AO47" s="373">
        <v>51</v>
      </c>
      <c r="AP47" s="373">
        <v>31</v>
      </c>
      <c r="AQ47" s="373">
        <v>15</v>
      </c>
      <c r="AR47" s="373">
        <v>45</v>
      </c>
      <c r="AS47" s="373">
        <v>9</v>
      </c>
      <c r="AT47" s="373"/>
      <c r="AU47" s="373"/>
      <c r="AV47" s="373"/>
      <c r="AW47" s="373"/>
      <c r="AX47" s="373"/>
      <c r="AY47" s="373"/>
      <c r="AZ47" s="1003">
        <f t="shared" si="6"/>
        <v>274</v>
      </c>
    </row>
    <row r="48" spans="2:52" s="6" customFormat="1" ht="18.75" customHeight="1" x14ac:dyDescent="0.25">
      <c r="B48" s="404" t="s">
        <v>1967</v>
      </c>
      <c r="C48" s="282"/>
      <c r="D48" s="282"/>
      <c r="E48" s="282"/>
      <c r="F48" s="282"/>
      <c r="G48" s="282"/>
      <c r="H48" s="282"/>
      <c r="I48" s="282"/>
      <c r="J48" s="282"/>
      <c r="K48" s="282"/>
      <c r="L48" s="282"/>
      <c r="M48" s="282"/>
      <c r="N48" s="282"/>
      <c r="O48" s="282"/>
      <c r="P48" s="282"/>
      <c r="Q48" s="282"/>
      <c r="R48" s="282"/>
      <c r="S48" s="282"/>
      <c r="T48" s="282"/>
      <c r="U48" s="282"/>
      <c r="V48" s="282"/>
      <c r="W48" s="282"/>
      <c r="X48" s="282"/>
      <c r="Y48" s="282"/>
      <c r="Z48" s="282"/>
      <c r="AA48" s="282"/>
      <c r="AB48" s="372"/>
      <c r="AC48" s="281"/>
      <c r="AD48" s="281"/>
      <c r="AE48" s="281"/>
      <c r="AF48" s="281"/>
      <c r="AG48" s="373"/>
      <c r="AH48" s="282"/>
      <c r="AI48" s="373"/>
      <c r="AJ48" s="373"/>
      <c r="AK48" s="373"/>
      <c r="AL48" s="373"/>
      <c r="AM48" s="373"/>
      <c r="AN48" s="373"/>
      <c r="AO48" s="373"/>
      <c r="AP48" s="373"/>
      <c r="AQ48" s="373"/>
      <c r="AR48" s="373"/>
      <c r="AS48" s="373"/>
      <c r="AT48" s="373"/>
      <c r="AU48" s="373">
        <v>2</v>
      </c>
      <c r="AV48" s="373">
        <v>3</v>
      </c>
      <c r="AW48" s="373">
        <v>11</v>
      </c>
      <c r="AX48" s="373">
        <v>3</v>
      </c>
      <c r="AY48" s="373">
        <v>10</v>
      </c>
      <c r="AZ48" s="1003">
        <f t="shared" si="6"/>
        <v>29</v>
      </c>
    </row>
    <row r="49" spans="2:52" s="6" customFormat="1" ht="18.75" customHeight="1" x14ac:dyDescent="0.25">
      <c r="B49" s="404" t="s">
        <v>1000</v>
      </c>
      <c r="C49" s="282"/>
      <c r="D49" s="282"/>
      <c r="E49" s="282"/>
      <c r="F49" s="282"/>
      <c r="G49" s="282"/>
      <c r="H49" s="282"/>
      <c r="I49" s="282"/>
      <c r="J49" s="282"/>
      <c r="K49" s="282"/>
      <c r="L49" s="282"/>
      <c r="M49" s="282"/>
      <c r="N49" s="282"/>
      <c r="O49" s="282"/>
      <c r="P49" s="282"/>
      <c r="Q49" s="282"/>
      <c r="R49" s="282"/>
      <c r="S49" s="282"/>
      <c r="T49" s="282"/>
      <c r="U49" s="282"/>
      <c r="V49" s="282"/>
      <c r="W49" s="282"/>
      <c r="X49" s="282"/>
      <c r="Y49" s="282"/>
      <c r="Z49" s="282"/>
      <c r="AA49" s="282"/>
      <c r="AB49" s="372"/>
      <c r="AC49" s="281"/>
      <c r="AD49" s="281"/>
      <c r="AE49" s="281"/>
      <c r="AF49" s="281"/>
      <c r="AG49" s="373"/>
      <c r="AH49" s="282"/>
      <c r="AI49" s="373"/>
      <c r="AJ49" s="373"/>
      <c r="AK49" s="373"/>
      <c r="AL49" s="373"/>
      <c r="AM49" s="373"/>
      <c r="AN49" s="373"/>
      <c r="AO49" s="373"/>
      <c r="AP49" s="373"/>
      <c r="AQ49" s="373"/>
      <c r="AR49" s="373">
        <v>8</v>
      </c>
      <c r="AS49" s="373">
        <v>11</v>
      </c>
      <c r="AT49" s="373">
        <v>13</v>
      </c>
      <c r="AU49" s="373">
        <v>15</v>
      </c>
      <c r="AV49" s="373">
        <v>10</v>
      </c>
      <c r="AW49" s="373">
        <v>22</v>
      </c>
      <c r="AX49" s="373">
        <v>10</v>
      </c>
      <c r="AY49" s="373">
        <v>23</v>
      </c>
      <c r="AZ49" s="1003">
        <f t="shared" si="6"/>
        <v>112</v>
      </c>
    </row>
    <row r="50" spans="2:52" s="6" customFormat="1" ht="18.75" customHeight="1" x14ac:dyDescent="0.25">
      <c r="B50" s="404" t="s">
        <v>727</v>
      </c>
      <c r="C50" s="282"/>
      <c r="D50" s="282"/>
      <c r="E50" s="282"/>
      <c r="F50" s="282">
        <v>7</v>
      </c>
      <c r="G50" s="282"/>
      <c r="H50" s="282">
        <v>6</v>
      </c>
      <c r="I50" s="282">
        <v>50</v>
      </c>
      <c r="J50" s="282"/>
      <c r="K50" s="282">
        <v>24</v>
      </c>
      <c r="L50" s="282">
        <v>21</v>
      </c>
      <c r="M50" s="282"/>
      <c r="N50" s="282">
        <v>25</v>
      </c>
      <c r="O50" s="282">
        <v>28</v>
      </c>
      <c r="P50" s="282">
        <v>103</v>
      </c>
      <c r="Q50" s="282">
        <v>21</v>
      </c>
      <c r="R50" s="282">
        <v>15</v>
      </c>
      <c r="S50" s="282">
        <v>24</v>
      </c>
      <c r="T50" s="282">
        <v>17</v>
      </c>
      <c r="U50" s="282">
        <v>15</v>
      </c>
      <c r="V50" s="282">
        <v>41</v>
      </c>
      <c r="W50" s="282">
        <v>1</v>
      </c>
      <c r="X50" s="282">
        <v>13</v>
      </c>
      <c r="Y50" s="282">
        <v>22</v>
      </c>
      <c r="Z50" s="282">
        <v>18</v>
      </c>
      <c r="AA50" s="282">
        <v>34</v>
      </c>
      <c r="AB50" s="372">
        <v>29</v>
      </c>
      <c r="AC50" s="281">
        <v>15</v>
      </c>
      <c r="AD50" s="281">
        <v>89</v>
      </c>
      <c r="AE50" s="281">
        <v>64</v>
      </c>
      <c r="AF50" s="281">
        <v>22</v>
      </c>
      <c r="AG50" s="373">
        <v>28</v>
      </c>
      <c r="AH50" s="282">
        <v>18</v>
      </c>
      <c r="AI50" s="373">
        <v>23</v>
      </c>
      <c r="AJ50" s="373">
        <v>3</v>
      </c>
      <c r="AK50" s="373">
        <v>41</v>
      </c>
      <c r="AL50" s="373">
        <v>39</v>
      </c>
      <c r="AM50" s="373">
        <v>32</v>
      </c>
      <c r="AN50" s="373">
        <v>34</v>
      </c>
      <c r="AO50" s="373">
        <v>7</v>
      </c>
      <c r="AP50" s="373">
        <v>22</v>
      </c>
      <c r="AQ50" s="373">
        <v>19</v>
      </c>
      <c r="AR50" s="373">
        <v>50</v>
      </c>
      <c r="AS50" s="373">
        <v>49</v>
      </c>
      <c r="AT50" s="373">
        <v>58</v>
      </c>
      <c r="AU50" s="373">
        <v>54</v>
      </c>
      <c r="AV50" s="373">
        <v>33</v>
      </c>
      <c r="AW50" s="373">
        <v>58</v>
      </c>
      <c r="AX50" s="373">
        <v>33</v>
      </c>
      <c r="AY50" s="373">
        <v>42</v>
      </c>
      <c r="AZ50" s="1003">
        <f t="shared" si="6"/>
        <v>1347</v>
      </c>
    </row>
    <row r="51" spans="2:52" ht="18.75" customHeight="1" x14ac:dyDescent="0.25">
      <c r="B51" s="404" t="s">
        <v>628</v>
      </c>
      <c r="C51" s="282"/>
      <c r="D51" s="282"/>
      <c r="E51" s="282"/>
      <c r="F51" s="282"/>
      <c r="G51" s="282"/>
      <c r="H51" s="282"/>
      <c r="I51" s="282"/>
      <c r="J51" s="282"/>
      <c r="K51" s="282"/>
      <c r="L51" s="282"/>
      <c r="M51" s="282"/>
      <c r="N51" s="282"/>
      <c r="O51" s="282"/>
      <c r="P51" s="282"/>
      <c r="Q51" s="282"/>
      <c r="R51" s="282"/>
      <c r="S51" s="282">
        <v>21</v>
      </c>
      <c r="T51" s="282">
        <v>2</v>
      </c>
      <c r="U51" s="282">
        <v>36</v>
      </c>
      <c r="V51" s="282">
        <v>17</v>
      </c>
      <c r="W51" s="282">
        <v>5</v>
      </c>
      <c r="X51" s="282">
        <v>32</v>
      </c>
      <c r="Y51" s="282">
        <v>14</v>
      </c>
      <c r="Z51" s="282">
        <v>33</v>
      </c>
      <c r="AA51" s="282">
        <v>31</v>
      </c>
      <c r="AB51" s="372">
        <v>27</v>
      </c>
      <c r="AC51" s="281">
        <v>49</v>
      </c>
      <c r="AD51" s="281">
        <v>44</v>
      </c>
      <c r="AE51" s="281">
        <v>42</v>
      </c>
      <c r="AF51" s="281">
        <v>47</v>
      </c>
      <c r="AG51" s="373">
        <v>55</v>
      </c>
      <c r="AH51" s="282">
        <v>78</v>
      </c>
      <c r="AI51" s="373">
        <v>56</v>
      </c>
      <c r="AJ51" s="373">
        <v>59</v>
      </c>
      <c r="AK51" s="373">
        <v>56</v>
      </c>
      <c r="AL51" s="373">
        <v>72</v>
      </c>
      <c r="AM51" s="373">
        <v>68</v>
      </c>
      <c r="AN51" s="373">
        <v>82</v>
      </c>
      <c r="AO51" s="373">
        <v>49</v>
      </c>
      <c r="AP51" s="373">
        <v>90</v>
      </c>
      <c r="AQ51" s="373">
        <v>28</v>
      </c>
      <c r="AR51" s="373">
        <v>68</v>
      </c>
      <c r="AS51" s="373">
        <v>51</v>
      </c>
      <c r="AT51" s="373">
        <v>68</v>
      </c>
      <c r="AU51" s="373">
        <v>62</v>
      </c>
      <c r="AV51" s="373">
        <v>70</v>
      </c>
      <c r="AW51" s="373">
        <v>64</v>
      </c>
      <c r="AX51" s="373">
        <v>70</v>
      </c>
      <c r="AY51" s="373">
        <v>59</v>
      </c>
      <c r="AZ51" s="1003">
        <f t="shared" si="6"/>
        <v>1605</v>
      </c>
    </row>
    <row r="52" spans="2:52" ht="18.75" customHeight="1" x14ac:dyDescent="0.25">
      <c r="B52" s="404" t="s">
        <v>697</v>
      </c>
      <c r="C52" s="282"/>
      <c r="D52" s="282"/>
      <c r="E52" s="282"/>
      <c r="F52" s="282"/>
      <c r="G52" s="282"/>
      <c r="H52" s="282"/>
      <c r="I52" s="282"/>
      <c r="J52" s="282"/>
      <c r="K52" s="282"/>
      <c r="L52" s="282"/>
      <c r="M52" s="282"/>
      <c r="N52" s="282"/>
      <c r="O52" s="282"/>
      <c r="P52" s="282"/>
      <c r="Q52" s="282"/>
      <c r="R52" s="282"/>
      <c r="S52" s="282"/>
      <c r="T52" s="282"/>
      <c r="U52" s="282"/>
      <c r="V52" s="282"/>
      <c r="W52" s="282"/>
      <c r="X52" s="282"/>
      <c r="Y52" s="282"/>
      <c r="Z52" s="282"/>
      <c r="AA52" s="282"/>
      <c r="AB52" s="372"/>
      <c r="AC52" s="281"/>
      <c r="AD52" s="281"/>
      <c r="AE52" s="281">
        <v>14</v>
      </c>
      <c r="AF52" s="281">
        <v>47</v>
      </c>
      <c r="AG52" s="373">
        <v>67</v>
      </c>
      <c r="AH52" s="282">
        <v>47</v>
      </c>
      <c r="AI52" s="373">
        <v>42</v>
      </c>
      <c r="AJ52" s="373">
        <v>64</v>
      </c>
      <c r="AK52" s="373">
        <v>70</v>
      </c>
      <c r="AL52" s="373">
        <v>38</v>
      </c>
      <c r="AM52" s="373">
        <v>74</v>
      </c>
      <c r="AN52" s="373">
        <v>69</v>
      </c>
      <c r="AO52" s="373">
        <v>73</v>
      </c>
      <c r="AP52" s="373">
        <v>49</v>
      </c>
      <c r="AQ52" s="373">
        <v>73</v>
      </c>
      <c r="AR52" s="373">
        <v>47</v>
      </c>
      <c r="AS52" s="373">
        <v>74</v>
      </c>
      <c r="AT52" s="373">
        <v>60</v>
      </c>
      <c r="AU52" s="373">
        <v>60</v>
      </c>
      <c r="AV52" s="373">
        <v>76</v>
      </c>
      <c r="AW52" s="373">
        <v>76</v>
      </c>
      <c r="AX52" s="373">
        <v>76</v>
      </c>
      <c r="AY52" s="373">
        <v>98</v>
      </c>
      <c r="AZ52" s="1003">
        <f t="shared" si="6"/>
        <v>1294</v>
      </c>
    </row>
    <row r="53" spans="2:52" ht="15.75" x14ac:dyDescent="0.25">
      <c r="B53" s="404" t="s">
        <v>725</v>
      </c>
      <c r="C53" s="282"/>
      <c r="D53" s="282"/>
      <c r="E53" s="282"/>
      <c r="F53" s="282"/>
      <c r="G53" s="282"/>
      <c r="H53" s="282"/>
      <c r="I53" s="282"/>
      <c r="J53" s="282"/>
      <c r="K53" s="282"/>
      <c r="L53" s="282">
        <v>29</v>
      </c>
      <c r="M53" s="282">
        <v>6</v>
      </c>
      <c r="N53" s="282">
        <v>21</v>
      </c>
      <c r="O53" s="282">
        <v>17</v>
      </c>
      <c r="P53" s="282">
        <v>20</v>
      </c>
      <c r="Q53" s="282">
        <v>25</v>
      </c>
      <c r="R53" s="282">
        <v>61</v>
      </c>
      <c r="S53" s="282">
        <v>26</v>
      </c>
      <c r="T53" s="282">
        <v>18</v>
      </c>
      <c r="U53" s="282">
        <v>48</v>
      </c>
      <c r="V53" s="282">
        <v>21</v>
      </c>
      <c r="W53" s="282">
        <v>30</v>
      </c>
      <c r="X53" s="282">
        <v>41</v>
      </c>
      <c r="Y53" s="282">
        <v>7</v>
      </c>
      <c r="Z53" s="282">
        <v>49</v>
      </c>
      <c r="AA53" s="282">
        <v>17</v>
      </c>
      <c r="AB53" s="372">
        <v>24</v>
      </c>
      <c r="AC53" s="281">
        <v>26</v>
      </c>
      <c r="AD53" s="281">
        <v>24</v>
      </c>
      <c r="AE53" s="281">
        <v>8</v>
      </c>
      <c r="AF53" s="281">
        <v>29</v>
      </c>
      <c r="AG53" s="373">
        <v>33</v>
      </c>
      <c r="AH53" s="282">
        <v>14</v>
      </c>
      <c r="AI53" s="373">
        <v>29</v>
      </c>
      <c r="AJ53" s="373">
        <v>28</v>
      </c>
      <c r="AK53" s="373">
        <v>20</v>
      </c>
      <c r="AL53" s="373">
        <v>26</v>
      </c>
      <c r="AM53" s="373">
        <v>50</v>
      </c>
      <c r="AN53" s="373">
        <v>14</v>
      </c>
      <c r="AO53" s="373">
        <v>29</v>
      </c>
      <c r="AP53" s="373">
        <v>33</v>
      </c>
      <c r="AQ53" s="373">
        <v>22</v>
      </c>
      <c r="AR53" s="373">
        <v>35</v>
      </c>
      <c r="AS53" s="373">
        <v>39</v>
      </c>
      <c r="AT53" s="373">
        <v>40</v>
      </c>
      <c r="AU53" s="373">
        <v>47</v>
      </c>
      <c r="AV53" s="373">
        <v>73</v>
      </c>
      <c r="AW53" s="373">
        <v>61</v>
      </c>
      <c r="AX53" s="373">
        <v>73</v>
      </c>
      <c r="AY53" s="373">
        <v>60</v>
      </c>
      <c r="AZ53" s="1003">
        <f t="shared" si="6"/>
        <v>1273</v>
      </c>
    </row>
    <row r="54" spans="2:52" ht="15.75" x14ac:dyDescent="0.25">
      <c r="B54" s="404" t="s">
        <v>726</v>
      </c>
      <c r="C54" s="1350"/>
      <c r="D54" s="1350"/>
      <c r="E54" s="1350"/>
      <c r="F54" s="1350"/>
      <c r="G54" s="1350"/>
      <c r="H54" s="1350"/>
      <c r="I54" s="1350"/>
      <c r="J54" s="1350"/>
      <c r="K54" s="1350"/>
      <c r="L54" s="1350"/>
      <c r="M54" s="1350"/>
      <c r="N54" s="1350"/>
      <c r="O54" s="1350"/>
      <c r="P54" s="1350"/>
      <c r="Q54" s="1350"/>
      <c r="R54" s="1350"/>
      <c r="S54" s="1350"/>
      <c r="T54" s="1350"/>
      <c r="U54" s="1350"/>
      <c r="V54" s="1350"/>
      <c r="W54" s="1350"/>
      <c r="X54" s="1350"/>
      <c r="Y54" s="1350"/>
      <c r="Z54" s="1350"/>
      <c r="AA54" s="1350"/>
      <c r="AB54" s="372"/>
      <c r="AC54" s="1349"/>
      <c r="AD54" s="1349"/>
      <c r="AE54" s="1349"/>
      <c r="AF54" s="1349"/>
      <c r="AG54" s="373"/>
      <c r="AH54" s="1350"/>
      <c r="AI54" s="373"/>
      <c r="AJ54" s="373"/>
      <c r="AK54" s="373"/>
      <c r="AL54" s="373"/>
      <c r="AM54" s="373"/>
      <c r="AN54" s="373"/>
      <c r="AO54" s="373"/>
      <c r="AP54" s="373"/>
      <c r="AQ54" s="373"/>
      <c r="AR54" s="373"/>
      <c r="AS54" s="373"/>
      <c r="AT54" s="373"/>
      <c r="AU54" s="373"/>
      <c r="AV54" s="373"/>
      <c r="AW54" s="373">
        <v>69</v>
      </c>
      <c r="AX54" s="373"/>
      <c r="AY54" s="373">
        <v>44</v>
      </c>
      <c r="AZ54" s="1671"/>
    </row>
    <row r="55" spans="2:52" ht="18.75" customHeight="1" x14ac:dyDescent="0.25">
      <c r="B55" s="404" t="s">
        <v>687</v>
      </c>
      <c r="C55" s="282"/>
      <c r="D55" s="282"/>
      <c r="E55" s="282"/>
      <c r="F55" s="282"/>
      <c r="G55" s="282"/>
      <c r="H55" s="282"/>
      <c r="I55" s="282"/>
      <c r="J55" s="282"/>
      <c r="K55" s="282"/>
      <c r="L55" s="282"/>
      <c r="M55" s="282"/>
      <c r="N55" s="282"/>
      <c r="O55" s="282"/>
      <c r="P55" s="282"/>
      <c r="Q55" s="282"/>
      <c r="R55" s="282">
        <v>10</v>
      </c>
      <c r="S55" s="282">
        <v>15</v>
      </c>
      <c r="T55" s="282">
        <v>23</v>
      </c>
      <c r="U55" s="282">
        <v>34</v>
      </c>
      <c r="V55" s="282">
        <v>55</v>
      </c>
      <c r="W55" s="282">
        <v>38</v>
      </c>
      <c r="X55" s="282">
        <v>25</v>
      </c>
      <c r="Y55" s="282">
        <v>30</v>
      </c>
      <c r="Z55" s="282">
        <v>37</v>
      </c>
      <c r="AA55" s="282">
        <v>35</v>
      </c>
      <c r="AB55" s="372">
        <v>26</v>
      </c>
      <c r="AC55" s="281">
        <v>11</v>
      </c>
      <c r="AD55" s="281">
        <v>36</v>
      </c>
      <c r="AE55" s="281">
        <v>36</v>
      </c>
      <c r="AF55" s="281">
        <v>28</v>
      </c>
      <c r="AG55" s="373">
        <v>35</v>
      </c>
      <c r="AH55" s="282">
        <v>40</v>
      </c>
      <c r="AI55" s="373">
        <v>37</v>
      </c>
      <c r="AJ55" s="373">
        <v>34</v>
      </c>
      <c r="AK55" s="373">
        <v>44</v>
      </c>
      <c r="AL55" s="373">
        <v>44</v>
      </c>
      <c r="AM55" s="373">
        <v>76</v>
      </c>
      <c r="AN55" s="373">
        <v>56</v>
      </c>
      <c r="AO55" s="373">
        <v>65</v>
      </c>
      <c r="AP55" s="373">
        <v>87</v>
      </c>
      <c r="AQ55" s="373">
        <v>82</v>
      </c>
      <c r="AR55" s="373">
        <v>109</v>
      </c>
      <c r="AS55" s="373">
        <v>52</v>
      </c>
      <c r="AT55" s="373">
        <v>86</v>
      </c>
      <c r="AU55" s="373">
        <v>72</v>
      </c>
      <c r="AV55" s="373">
        <v>104</v>
      </c>
      <c r="AW55" s="373">
        <v>4</v>
      </c>
      <c r="AX55" s="373">
        <v>104</v>
      </c>
      <c r="AY55" s="373">
        <v>33</v>
      </c>
      <c r="AZ55" s="1003">
        <f t="shared" si="6"/>
        <v>1603</v>
      </c>
    </row>
    <row r="56" spans="2:52" ht="18.75" customHeight="1" x14ac:dyDescent="0.25">
      <c r="B56" s="404" t="s">
        <v>1183</v>
      </c>
      <c r="C56" s="282"/>
      <c r="D56" s="282"/>
      <c r="E56" s="282"/>
      <c r="F56" s="282"/>
      <c r="G56" s="282"/>
      <c r="H56" s="282"/>
      <c r="I56" s="282"/>
      <c r="J56" s="282"/>
      <c r="K56" s="282"/>
      <c r="L56" s="282"/>
      <c r="M56" s="282"/>
      <c r="N56" s="282"/>
      <c r="O56" s="282"/>
      <c r="P56" s="282"/>
      <c r="Q56" s="282"/>
      <c r="R56" s="282"/>
      <c r="S56" s="282"/>
      <c r="T56" s="282"/>
      <c r="U56" s="282"/>
      <c r="V56" s="282"/>
      <c r="W56" s="282"/>
      <c r="X56" s="282"/>
      <c r="Y56" s="282"/>
      <c r="Z56" s="282"/>
      <c r="AA56" s="282"/>
      <c r="AB56" s="372"/>
      <c r="AC56" s="281"/>
      <c r="AD56" s="281"/>
      <c r="AE56" s="281"/>
      <c r="AF56" s="281"/>
      <c r="AG56" s="373"/>
      <c r="AH56" s="282"/>
      <c r="AI56" s="373"/>
      <c r="AJ56" s="373"/>
      <c r="AK56" s="373"/>
      <c r="AL56" s="373"/>
      <c r="AM56" s="373"/>
      <c r="AN56" s="373"/>
      <c r="AO56" s="373"/>
      <c r="AP56" s="373"/>
      <c r="AQ56" s="373"/>
      <c r="AR56" s="373"/>
      <c r="AS56" s="373"/>
      <c r="AT56" s="373"/>
      <c r="AU56" s="373">
        <v>1</v>
      </c>
      <c r="AV56" s="373">
        <v>7</v>
      </c>
      <c r="AW56" s="373">
        <v>13</v>
      </c>
      <c r="AX56" s="373">
        <v>7</v>
      </c>
      <c r="AY56" s="373">
        <v>44</v>
      </c>
      <c r="AZ56" s="1003">
        <f t="shared" si="6"/>
        <v>72</v>
      </c>
    </row>
    <row r="57" spans="2:52" ht="18.75" customHeight="1" x14ac:dyDescent="0.25">
      <c r="B57" s="404" t="s">
        <v>1001</v>
      </c>
      <c r="C57" s="282"/>
      <c r="D57" s="282"/>
      <c r="E57" s="282"/>
      <c r="F57" s="282"/>
      <c r="G57" s="282"/>
      <c r="H57" s="282"/>
      <c r="I57" s="282"/>
      <c r="J57" s="282"/>
      <c r="K57" s="282"/>
      <c r="L57" s="282"/>
      <c r="M57" s="282"/>
      <c r="N57" s="282"/>
      <c r="O57" s="282"/>
      <c r="P57" s="282"/>
      <c r="Q57" s="282"/>
      <c r="R57" s="282"/>
      <c r="S57" s="282"/>
      <c r="T57" s="282"/>
      <c r="U57" s="282"/>
      <c r="V57" s="282"/>
      <c r="W57" s="282"/>
      <c r="X57" s="282"/>
      <c r="Y57" s="282"/>
      <c r="Z57" s="282"/>
      <c r="AA57" s="282"/>
      <c r="AB57" s="372"/>
      <c r="AC57" s="281"/>
      <c r="AD57" s="281"/>
      <c r="AE57" s="281">
        <v>1</v>
      </c>
      <c r="AF57" s="281">
        <v>14</v>
      </c>
      <c r="AG57" s="373">
        <v>26</v>
      </c>
      <c r="AH57" s="282">
        <v>27</v>
      </c>
      <c r="AI57" s="373">
        <v>25</v>
      </c>
      <c r="AJ57" s="373">
        <v>47</v>
      </c>
      <c r="AK57" s="373">
        <v>50</v>
      </c>
      <c r="AL57" s="373">
        <v>19</v>
      </c>
      <c r="AM57" s="373">
        <v>26</v>
      </c>
      <c r="AN57" s="373">
        <v>65</v>
      </c>
      <c r="AO57" s="373">
        <v>69</v>
      </c>
      <c r="AP57" s="373">
        <v>40</v>
      </c>
      <c r="AQ57" s="373">
        <v>41</v>
      </c>
      <c r="AR57" s="373">
        <v>47</v>
      </c>
      <c r="AS57" s="373">
        <v>57</v>
      </c>
      <c r="AT57" s="373">
        <v>52</v>
      </c>
      <c r="AU57" s="373">
        <v>43</v>
      </c>
      <c r="AV57" s="373">
        <v>60</v>
      </c>
      <c r="AW57" s="373">
        <v>46</v>
      </c>
      <c r="AX57" s="373">
        <v>60</v>
      </c>
      <c r="AY57" s="373">
        <v>54</v>
      </c>
      <c r="AZ57" s="1003">
        <f t="shared" si="6"/>
        <v>869</v>
      </c>
    </row>
    <row r="58" spans="2:52" ht="18.75" customHeight="1" x14ac:dyDescent="0.25">
      <c r="B58" s="404" t="s">
        <v>1002</v>
      </c>
      <c r="C58" s="282"/>
      <c r="D58" s="282"/>
      <c r="E58" s="282"/>
      <c r="F58" s="282"/>
      <c r="G58" s="282"/>
      <c r="H58" s="282"/>
      <c r="I58" s="282"/>
      <c r="J58" s="282"/>
      <c r="K58" s="282"/>
      <c r="L58" s="282"/>
      <c r="M58" s="282"/>
      <c r="N58" s="282"/>
      <c r="O58" s="282"/>
      <c r="P58" s="282"/>
      <c r="Q58" s="282"/>
      <c r="R58" s="282"/>
      <c r="S58" s="282"/>
      <c r="T58" s="282"/>
      <c r="U58" s="282"/>
      <c r="V58" s="282"/>
      <c r="W58" s="282"/>
      <c r="X58" s="282"/>
      <c r="Y58" s="282"/>
      <c r="Z58" s="282"/>
      <c r="AA58" s="282"/>
      <c r="AB58" s="372"/>
      <c r="AC58" s="281"/>
      <c r="AD58" s="281"/>
      <c r="AE58" s="281"/>
      <c r="AF58" s="281"/>
      <c r="AG58" s="373"/>
      <c r="AH58" s="282">
        <v>14</v>
      </c>
      <c r="AI58" s="373">
        <v>8</v>
      </c>
      <c r="AJ58" s="373"/>
      <c r="AK58" s="373"/>
      <c r="AL58" s="373"/>
      <c r="AM58" s="373"/>
      <c r="AN58" s="373"/>
      <c r="AO58" s="373"/>
      <c r="AP58" s="373"/>
      <c r="AQ58" s="373"/>
      <c r="AR58" s="373"/>
      <c r="AS58" s="373"/>
      <c r="AT58" s="373"/>
      <c r="AU58" s="373"/>
      <c r="AV58" s="373"/>
      <c r="AW58" s="373"/>
      <c r="AX58" s="373"/>
      <c r="AY58" s="373"/>
      <c r="AZ58" s="1003">
        <f t="shared" si="6"/>
        <v>22</v>
      </c>
    </row>
    <row r="59" spans="2:52" ht="18.75" customHeight="1" x14ac:dyDescent="0.25">
      <c r="B59" s="404" t="s">
        <v>630</v>
      </c>
      <c r="C59" s="282"/>
      <c r="D59" s="282"/>
      <c r="E59" s="282"/>
      <c r="F59" s="282"/>
      <c r="G59" s="282"/>
      <c r="H59" s="282"/>
      <c r="I59" s="282"/>
      <c r="J59" s="282"/>
      <c r="K59" s="282"/>
      <c r="L59" s="282"/>
      <c r="M59" s="282"/>
      <c r="N59" s="282"/>
      <c r="O59" s="282"/>
      <c r="P59" s="282"/>
      <c r="Q59" s="282"/>
      <c r="R59" s="282"/>
      <c r="S59" s="282"/>
      <c r="T59" s="282"/>
      <c r="U59" s="282"/>
      <c r="V59" s="282"/>
      <c r="W59" s="282"/>
      <c r="X59" s="282"/>
      <c r="Y59" s="282"/>
      <c r="Z59" s="282"/>
      <c r="AA59" s="282"/>
      <c r="AB59" s="372"/>
      <c r="AC59" s="281"/>
      <c r="AD59" s="281">
        <v>16</v>
      </c>
      <c r="AE59" s="281">
        <v>4</v>
      </c>
      <c r="AF59" s="281">
        <v>10</v>
      </c>
      <c r="AG59" s="373">
        <v>35</v>
      </c>
      <c r="AH59" s="282">
        <v>20</v>
      </c>
      <c r="AI59" s="373">
        <v>13</v>
      </c>
      <c r="AJ59" s="373">
        <v>14</v>
      </c>
      <c r="AK59" s="373">
        <v>12</v>
      </c>
      <c r="AL59" s="373">
        <v>34</v>
      </c>
      <c r="AM59" s="373">
        <v>28</v>
      </c>
      <c r="AN59" s="373">
        <v>40</v>
      </c>
      <c r="AO59" s="373">
        <v>49</v>
      </c>
      <c r="AP59" s="373">
        <v>38</v>
      </c>
      <c r="AQ59" s="373">
        <v>4</v>
      </c>
      <c r="AR59" s="373">
        <v>24</v>
      </c>
      <c r="AS59" s="373">
        <v>30</v>
      </c>
      <c r="AT59" s="373">
        <v>27</v>
      </c>
      <c r="AU59" s="373">
        <v>27</v>
      </c>
      <c r="AV59" s="373">
        <v>45</v>
      </c>
      <c r="AW59" s="373">
        <v>55</v>
      </c>
      <c r="AX59" s="373">
        <v>45</v>
      </c>
      <c r="AY59" s="373">
        <v>50</v>
      </c>
      <c r="AZ59" s="1003">
        <f t="shared" si="6"/>
        <v>620</v>
      </c>
    </row>
    <row r="60" spans="2:52" ht="18.75" customHeight="1" x14ac:dyDescent="0.25">
      <c r="B60" s="404" t="s">
        <v>633</v>
      </c>
      <c r="C60" s="282"/>
      <c r="D60" s="282"/>
      <c r="E60" s="282"/>
      <c r="F60" s="282"/>
      <c r="G60" s="282"/>
      <c r="H60" s="282"/>
      <c r="I60" s="282"/>
      <c r="J60" s="282"/>
      <c r="K60" s="282"/>
      <c r="L60" s="282"/>
      <c r="M60" s="282"/>
      <c r="N60" s="282"/>
      <c r="O60" s="282"/>
      <c r="P60" s="282"/>
      <c r="Q60" s="282"/>
      <c r="R60" s="282"/>
      <c r="S60" s="282"/>
      <c r="T60" s="282"/>
      <c r="U60" s="282"/>
      <c r="V60" s="282"/>
      <c r="W60" s="282"/>
      <c r="X60" s="282"/>
      <c r="Y60" s="282"/>
      <c r="Z60" s="282"/>
      <c r="AA60" s="282"/>
      <c r="AB60" s="372"/>
      <c r="AC60" s="281"/>
      <c r="AD60" s="281"/>
      <c r="AE60" s="281"/>
      <c r="AF60" s="281"/>
      <c r="AG60" s="373"/>
      <c r="AH60" s="282"/>
      <c r="AI60" s="373"/>
      <c r="AJ60" s="373"/>
      <c r="AK60" s="373"/>
      <c r="AL60" s="373"/>
      <c r="AM60" s="373"/>
      <c r="AN60" s="373"/>
      <c r="AO60" s="373"/>
      <c r="AP60" s="373"/>
      <c r="AQ60" s="373"/>
      <c r="AR60" s="373"/>
      <c r="AS60" s="373"/>
      <c r="AT60" s="373"/>
      <c r="AU60" s="373"/>
      <c r="AV60" s="373">
        <v>12</v>
      </c>
      <c r="AW60" s="373">
        <v>15</v>
      </c>
      <c r="AX60" s="373">
        <v>12</v>
      </c>
      <c r="AY60" s="373">
        <v>21</v>
      </c>
      <c r="AZ60" s="1003">
        <f t="shared" si="6"/>
        <v>60</v>
      </c>
    </row>
    <row r="61" spans="2:52" ht="18.75" customHeight="1" x14ac:dyDescent="0.25">
      <c r="B61" s="404" t="s">
        <v>339</v>
      </c>
      <c r="C61" s="282"/>
      <c r="D61" s="282"/>
      <c r="E61" s="282"/>
      <c r="F61" s="282"/>
      <c r="G61" s="282"/>
      <c r="H61" s="282"/>
      <c r="I61" s="282"/>
      <c r="J61" s="282"/>
      <c r="K61" s="282"/>
      <c r="L61" s="282"/>
      <c r="M61" s="282"/>
      <c r="N61" s="282"/>
      <c r="O61" s="282"/>
      <c r="P61" s="282"/>
      <c r="Q61" s="282"/>
      <c r="R61" s="282"/>
      <c r="S61" s="282"/>
      <c r="T61" s="282"/>
      <c r="U61" s="282"/>
      <c r="V61" s="282"/>
      <c r="W61" s="282"/>
      <c r="X61" s="282"/>
      <c r="Y61" s="282"/>
      <c r="Z61" s="282"/>
      <c r="AA61" s="282"/>
      <c r="AB61" s="372"/>
      <c r="AC61" s="281"/>
      <c r="AD61" s="281"/>
      <c r="AE61" s="281"/>
      <c r="AF61" s="281"/>
      <c r="AG61" s="373">
        <v>22</v>
      </c>
      <c r="AH61" s="282">
        <v>55</v>
      </c>
      <c r="AI61" s="373">
        <v>47</v>
      </c>
      <c r="AJ61" s="373">
        <v>43</v>
      </c>
      <c r="AK61" s="373">
        <v>57</v>
      </c>
      <c r="AL61" s="373">
        <v>98</v>
      </c>
      <c r="AM61" s="373">
        <v>82</v>
      </c>
      <c r="AN61" s="373">
        <v>53</v>
      </c>
      <c r="AO61" s="373">
        <v>74</v>
      </c>
      <c r="AP61" s="373">
        <v>83</v>
      </c>
      <c r="AQ61" s="373">
        <v>68</v>
      </c>
      <c r="AR61" s="373">
        <v>78</v>
      </c>
      <c r="AS61" s="373">
        <v>96</v>
      </c>
      <c r="AT61" s="373">
        <v>56</v>
      </c>
      <c r="AU61" s="373">
        <v>60</v>
      </c>
      <c r="AV61" s="373">
        <v>153</v>
      </c>
      <c r="AW61" s="373">
        <v>128</v>
      </c>
      <c r="AX61" s="373">
        <v>153</v>
      </c>
      <c r="AY61" s="373">
        <v>158</v>
      </c>
      <c r="AZ61" s="1003">
        <f t="shared" si="6"/>
        <v>1564</v>
      </c>
    </row>
    <row r="62" spans="2:52" ht="15.75" x14ac:dyDescent="0.25">
      <c r="B62" s="225" t="s">
        <v>1981</v>
      </c>
      <c r="C62" s="225">
        <f t="shared" ref="C62:AS62" si="7">C7+C19+C26+C28</f>
        <v>50</v>
      </c>
      <c r="D62" s="225">
        <f t="shared" si="7"/>
        <v>10</v>
      </c>
      <c r="E62" s="225">
        <f t="shared" si="7"/>
        <v>1</v>
      </c>
      <c r="F62" s="225">
        <f t="shared" si="7"/>
        <v>59</v>
      </c>
      <c r="G62" s="225">
        <f t="shared" si="7"/>
        <v>47</v>
      </c>
      <c r="H62" s="225">
        <f t="shared" si="7"/>
        <v>74</v>
      </c>
      <c r="I62" s="225">
        <f t="shared" si="7"/>
        <v>130</v>
      </c>
      <c r="J62" s="225">
        <f t="shared" si="7"/>
        <v>121</v>
      </c>
      <c r="K62" s="225">
        <f t="shared" si="7"/>
        <v>176</v>
      </c>
      <c r="L62" s="225">
        <f t="shared" si="7"/>
        <v>215</v>
      </c>
      <c r="M62" s="225">
        <f t="shared" si="7"/>
        <v>150</v>
      </c>
      <c r="N62" s="225">
        <f t="shared" si="7"/>
        <v>206</v>
      </c>
      <c r="O62" s="225">
        <f t="shared" si="7"/>
        <v>248</v>
      </c>
      <c r="P62" s="225">
        <f t="shared" si="7"/>
        <v>388</v>
      </c>
      <c r="Q62" s="225">
        <f t="shared" si="7"/>
        <v>280</v>
      </c>
      <c r="R62" s="225">
        <f t="shared" si="7"/>
        <v>559</v>
      </c>
      <c r="S62" s="225">
        <f t="shared" si="7"/>
        <v>594</v>
      </c>
      <c r="T62" s="225">
        <f t="shared" si="7"/>
        <v>466</v>
      </c>
      <c r="U62" s="225">
        <f t="shared" si="7"/>
        <v>488</v>
      </c>
      <c r="V62" s="225">
        <f t="shared" si="7"/>
        <v>576</v>
      </c>
      <c r="W62" s="225">
        <f t="shared" si="7"/>
        <v>1484</v>
      </c>
      <c r="X62" s="225">
        <f t="shared" si="7"/>
        <v>585</v>
      </c>
      <c r="Y62" s="225">
        <f t="shared" si="7"/>
        <v>606</v>
      </c>
      <c r="Z62" s="225">
        <f t="shared" si="7"/>
        <v>876</v>
      </c>
      <c r="AA62" s="225">
        <f t="shared" si="7"/>
        <v>506</v>
      </c>
      <c r="AB62" s="225">
        <f t="shared" si="7"/>
        <v>456</v>
      </c>
      <c r="AC62" s="225">
        <f t="shared" si="7"/>
        <v>785</v>
      </c>
      <c r="AD62" s="225">
        <f t="shared" si="7"/>
        <v>837</v>
      </c>
      <c r="AE62" s="225">
        <f t="shared" si="7"/>
        <v>851</v>
      </c>
      <c r="AF62" s="225">
        <f t="shared" si="7"/>
        <v>751</v>
      </c>
      <c r="AG62" s="225">
        <f t="shared" si="7"/>
        <v>971</v>
      </c>
      <c r="AH62" s="225">
        <f t="shared" si="7"/>
        <v>681</v>
      </c>
      <c r="AI62" s="225">
        <f t="shared" si="7"/>
        <v>494</v>
      </c>
      <c r="AJ62" s="225">
        <f t="shared" si="7"/>
        <v>1021</v>
      </c>
      <c r="AK62" s="225">
        <f t="shared" si="7"/>
        <v>876</v>
      </c>
      <c r="AL62" s="225">
        <f t="shared" si="7"/>
        <v>1188</v>
      </c>
      <c r="AM62" s="225">
        <f t="shared" si="7"/>
        <v>1112</v>
      </c>
      <c r="AN62" s="225">
        <f t="shared" si="7"/>
        <v>906</v>
      </c>
      <c r="AO62" s="225">
        <f t="shared" si="7"/>
        <v>1047</v>
      </c>
      <c r="AP62" s="225">
        <f t="shared" si="7"/>
        <v>1117</v>
      </c>
      <c r="AQ62" s="225">
        <f t="shared" si="7"/>
        <v>1335</v>
      </c>
      <c r="AR62" s="225">
        <f t="shared" si="7"/>
        <v>1251</v>
      </c>
      <c r="AS62" s="225">
        <f t="shared" si="7"/>
        <v>1337</v>
      </c>
      <c r="AT62" s="225">
        <f t="shared" ref="AT62:AU62" si="8">AT7+AT19+AT26+AT28</f>
        <v>1381</v>
      </c>
      <c r="AU62" s="225">
        <f t="shared" si="8"/>
        <v>1060</v>
      </c>
      <c r="AV62" s="225">
        <f>AV7+AV19+AV26+AV28</f>
        <v>1754</v>
      </c>
      <c r="AW62" s="225">
        <f t="shared" ref="AW62:AY62" si="9">AW7+AW19+AW26+AW28</f>
        <v>1613</v>
      </c>
      <c r="AX62" s="225">
        <f t="shared" si="9"/>
        <v>1754</v>
      </c>
      <c r="AY62" s="225">
        <f t="shared" si="9"/>
        <v>1552</v>
      </c>
      <c r="AZ62" s="225">
        <f>AZ7+AZ19+AZ26+AZ28</f>
        <v>35025</v>
      </c>
    </row>
    <row r="63" spans="2:52" ht="15.75" x14ac:dyDescent="0.25">
      <c r="B63" s="131" t="s">
        <v>1038</v>
      </c>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row>
    <row r="64" spans="2:52" ht="15.75" x14ac:dyDescent="0.25">
      <c r="B64" s="131" t="s">
        <v>1041</v>
      </c>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row>
    <row r="65" ht="15"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sheetData>
  <mergeCells count="3">
    <mergeCell ref="B1:AZ3"/>
    <mergeCell ref="B4:AZ4"/>
    <mergeCell ref="B5:H5"/>
  </mergeCells>
  <pageMargins left="0.7" right="0.7" top="0.75" bottom="0.75" header="0.3" footer="0.3"/>
  <pageSetup paperSize="9" orientation="portrait" r:id="rId1"/>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6"/>
  <dimension ref="A1:BF163"/>
  <sheetViews>
    <sheetView zoomScale="70" zoomScaleNormal="70" workbookViewId="0">
      <pane xSplit="2" ySplit="6" topLeftCell="AE37"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style="1" customWidth="1"/>
    <col min="2" max="2" width="56.28515625" style="1" customWidth="1"/>
    <col min="3" max="52" width="11.140625" style="1" customWidth="1"/>
    <col min="53" max="53" width="9.140625" style="1" customWidth="1"/>
    <col min="54" max="58" width="0" style="1" hidden="1" customWidth="1"/>
    <col min="59" max="16384" width="9.140625" style="1" hidden="1"/>
  </cols>
  <sheetData>
    <row r="1" spans="2:52" ht="15.75" x14ac:dyDescent="0.25">
      <c r="B1" s="2140"/>
      <c r="C1" s="2141"/>
      <c r="D1" s="2141"/>
      <c r="E1" s="2141"/>
      <c r="F1" s="2141"/>
      <c r="G1" s="2141"/>
      <c r="H1" s="2141"/>
      <c r="I1" s="2141"/>
      <c r="J1" s="2141"/>
      <c r="K1" s="2141"/>
      <c r="L1" s="2141"/>
      <c r="M1" s="2141"/>
      <c r="N1" s="2141"/>
      <c r="O1" s="2141"/>
      <c r="P1" s="2141"/>
      <c r="Q1" s="2141"/>
      <c r="R1" s="2141"/>
      <c r="S1" s="2141"/>
      <c r="T1" s="2141"/>
      <c r="U1" s="2141"/>
      <c r="V1" s="2141"/>
      <c r="W1" s="2141"/>
      <c r="X1" s="2141"/>
      <c r="Y1" s="2141"/>
      <c r="Z1" s="2141"/>
      <c r="AA1" s="2141"/>
      <c r="AB1" s="2141"/>
      <c r="AC1" s="2141"/>
      <c r="AD1" s="2141"/>
      <c r="AE1" s="2141"/>
      <c r="AF1" s="2141"/>
      <c r="AG1" s="2141"/>
      <c r="AH1" s="2141"/>
      <c r="AI1" s="2141"/>
      <c r="AJ1" s="2141"/>
      <c r="AK1" s="2141"/>
      <c r="AL1" s="2141"/>
      <c r="AM1" s="2141"/>
      <c r="AN1" s="2141"/>
      <c r="AO1" s="2141"/>
      <c r="AP1" s="2141"/>
      <c r="AQ1" s="2141"/>
      <c r="AR1" s="2141"/>
      <c r="AS1" s="2141"/>
      <c r="AT1" s="2141"/>
      <c r="AU1" s="2141"/>
      <c r="AV1" s="2141"/>
      <c r="AW1" s="2141"/>
      <c r="AX1" s="2141"/>
      <c r="AY1" s="2141"/>
      <c r="AZ1" s="2142"/>
    </row>
    <row r="2" spans="2:52" ht="15.75" x14ac:dyDescent="0.25">
      <c r="B2" s="2143"/>
      <c r="C2" s="2144"/>
      <c r="D2" s="2144"/>
      <c r="E2" s="2144"/>
      <c r="F2" s="2144"/>
      <c r="G2" s="2144"/>
      <c r="H2" s="2144"/>
      <c r="I2" s="2144"/>
      <c r="J2" s="2144"/>
      <c r="K2" s="2144"/>
      <c r="L2" s="2144"/>
      <c r="M2" s="2144"/>
      <c r="N2" s="2144"/>
      <c r="O2" s="2144"/>
      <c r="P2" s="2144"/>
      <c r="Q2" s="2144"/>
      <c r="R2" s="2144"/>
      <c r="S2" s="2144"/>
      <c r="T2" s="2144"/>
      <c r="U2" s="2144"/>
      <c r="V2" s="2144"/>
      <c r="W2" s="2144"/>
      <c r="X2" s="2144"/>
      <c r="Y2" s="2144"/>
      <c r="Z2" s="2144"/>
      <c r="AA2" s="2144"/>
      <c r="AB2" s="2144"/>
      <c r="AC2" s="2144"/>
      <c r="AD2" s="2144"/>
      <c r="AE2" s="2144"/>
      <c r="AF2" s="2144"/>
      <c r="AG2" s="2144"/>
      <c r="AH2" s="2144"/>
      <c r="AI2" s="2144"/>
      <c r="AJ2" s="2144"/>
      <c r="AK2" s="2144"/>
      <c r="AL2" s="2144"/>
      <c r="AM2" s="2144"/>
      <c r="AN2" s="2144"/>
      <c r="AO2" s="2144"/>
      <c r="AP2" s="2144"/>
      <c r="AQ2" s="2144"/>
      <c r="AR2" s="2144"/>
      <c r="AS2" s="2144"/>
      <c r="AT2" s="2144"/>
      <c r="AU2" s="2144"/>
      <c r="AV2" s="2144"/>
      <c r="AW2" s="2144"/>
      <c r="AX2" s="2144"/>
      <c r="AY2" s="2144"/>
      <c r="AZ2" s="2145"/>
    </row>
    <row r="3" spans="2:52" ht="16.5" thickBot="1" x14ac:dyDescent="0.3">
      <c r="B3" s="2146"/>
      <c r="C3" s="2147"/>
      <c r="D3" s="2147"/>
      <c r="E3" s="2147"/>
      <c r="F3" s="2147"/>
      <c r="G3" s="2147"/>
      <c r="H3" s="2147"/>
      <c r="I3" s="2147"/>
      <c r="J3" s="2147"/>
      <c r="K3" s="2147"/>
      <c r="L3" s="2147"/>
      <c r="M3" s="2147"/>
      <c r="N3" s="2147"/>
      <c r="O3" s="2147"/>
      <c r="P3" s="2147"/>
      <c r="Q3" s="2147"/>
      <c r="R3" s="2147"/>
      <c r="S3" s="2147"/>
      <c r="T3" s="2147"/>
      <c r="U3" s="2147"/>
      <c r="V3" s="2147"/>
      <c r="W3" s="2147"/>
      <c r="X3" s="2147"/>
      <c r="Y3" s="2147"/>
      <c r="Z3" s="2147"/>
      <c r="AA3" s="2147"/>
      <c r="AB3" s="2147"/>
      <c r="AC3" s="2147"/>
      <c r="AD3" s="2147"/>
      <c r="AE3" s="2147"/>
      <c r="AF3" s="2147"/>
      <c r="AG3" s="2147"/>
      <c r="AH3" s="2147"/>
      <c r="AI3" s="2147"/>
      <c r="AJ3" s="2147"/>
      <c r="AK3" s="2147"/>
      <c r="AL3" s="2147"/>
      <c r="AM3" s="2147"/>
      <c r="AN3" s="2147"/>
      <c r="AO3" s="2147"/>
      <c r="AP3" s="2147"/>
      <c r="AQ3" s="2147"/>
      <c r="AR3" s="2147"/>
      <c r="AS3" s="2147"/>
      <c r="AT3" s="2147"/>
      <c r="AU3" s="2147"/>
      <c r="AV3" s="2147"/>
      <c r="AW3" s="2147"/>
      <c r="AX3" s="2147"/>
      <c r="AY3" s="2147"/>
      <c r="AZ3" s="2148"/>
    </row>
    <row r="4" spans="2:52" ht="21.75" thickBot="1" x14ac:dyDescent="0.4">
      <c r="B4" s="2032" t="s">
        <v>2515</v>
      </c>
      <c r="C4" s="2033"/>
      <c r="D4" s="2033"/>
      <c r="E4" s="2033"/>
      <c r="F4" s="2033"/>
      <c r="G4" s="2033"/>
      <c r="H4" s="2033"/>
      <c r="I4" s="2033"/>
      <c r="J4" s="2033"/>
      <c r="K4" s="2033"/>
      <c r="L4" s="2033"/>
      <c r="M4" s="2033"/>
      <c r="N4" s="2033"/>
      <c r="O4" s="2033"/>
      <c r="P4" s="2033"/>
      <c r="Q4" s="2033"/>
      <c r="R4" s="2033"/>
      <c r="S4" s="2033"/>
      <c r="T4" s="2033"/>
      <c r="U4" s="2033"/>
      <c r="V4" s="2033"/>
      <c r="W4" s="2033"/>
      <c r="X4" s="2033"/>
      <c r="Y4" s="2033"/>
      <c r="Z4" s="2033"/>
      <c r="AA4" s="2033"/>
      <c r="AB4" s="2033"/>
      <c r="AC4" s="2033"/>
      <c r="AD4" s="2033"/>
      <c r="AE4" s="2033"/>
      <c r="AF4" s="2033"/>
      <c r="AG4" s="2033"/>
      <c r="AH4" s="2033"/>
      <c r="AI4" s="2033"/>
      <c r="AJ4" s="2033"/>
      <c r="AK4" s="2033"/>
      <c r="AL4" s="2033"/>
      <c r="AM4" s="2033"/>
      <c r="AN4" s="2033"/>
      <c r="AO4" s="2033"/>
      <c r="AP4" s="2033"/>
      <c r="AQ4" s="2033"/>
      <c r="AR4" s="2033"/>
      <c r="AS4" s="2033"/>
      <c r="AT4" s="2033"/>
      <c r="AU4" s="2033"/>
      <c r="AV4" s="2033"/>
      <c r="AW4" s="2033"/>
      <c r="AX4" s="2033"/>
      <c r="AY4" s="2033"/>
      <c r="AZ4" s="2034"/>
    </row>
    <row r="5" spans="2:52" s="5" customFormat="1" ht="15.75" x14ac:dyDescent="0.25">
      <c r="B5" s="1914"/>
      <c r="C5" s="1914"/>
      <c r="D5" s="1914"/>
      <c r="E5" s="1914"/>
      <c r="F5" s="1914"/>
      <c r="G5" s="1914"/>
      <c r="H5" s="1914"/>
      <c r="AT5" s="1666"/>
      <c r="AU5" s="1666"/>
      <c r="AV5" s="1666"/>
    </row>
    <row r="6" spans="2:52" s="8" customFormat="1" ht="18.75" customHeight="1" x14ac:dyDescent="0.25">
      <c r="B6" s="177" t="s">
        <v>304</v>
      </c>
      <c r="C6" s="171">
        <v>1973</v>
      </c>
      <c r="D6" s="172">
        <v>1974</v>
      </c>
      <c r="E6" s="172">
        <v>1975</v>
      </c>
      <c r="F6" s="172">
        <v>1976</v>
      </c>
      <c r="G6" s="172">
        <v>1977</v>
      </c>
      <c r="H6" s="172">
        <v>1978</v>
      </c>
      <c r="I6" s="172">
        <v>1979</v>
      </c>
      <c r="J6" s="172">
        <v>1980</v>
      </c>
      <c r="K6" s="172">
        <v>1981</v>
      </c>
      <c r="L6" s="172">
        <v>1982</v>
      </c>
      <c r="M6" s="172">
        <v>1983</v>
      </c>
      <c r="N6" s="172">
        <v>1984</v>
      </c>
      <c r="O6" s="172">
        <v>1985</v>
      </c>
      <c r="P6" s="172">
        <v>1986</v>
      </c>
      <c r="Q6" s="172">
        <v>1987</v>
      </c>
      <c r="R6" s="172">
        <v>1988</v>
      </c>
      <c r="S6" s="172">
        <v>1989</v>
      </c>
      <c r="T6" s="172">
        <v>1990</v>
      </c>
      <c r="U6" s="172">
        <v>1991</v>
      </c>
      <c r="V6" s="172">
        <v>1992</v>
      </c>
      <c r="W6" s="172">
        <v>1993</v>
      </c>
      <c r="X6" s="172">
        <v>1994</v>
      </c>
      <c r="Y6" s="172">
        <v>1995</v>
      </c>
      <c r="Z6" s="172">
        <v>1996</v>
      </c>
      <c r="AA6" s="172">
        <v>1997</v>
      </c>
      <c r="AB6" s="172">
        <v>1998</v>
      </c>
      <c r="AC6" s="172">
        <v>1999</v>
      </c>
      <c r="AD6" s="172">
        <v>2000</v>
      </c>
      <c r="AE6" s="172">
        <v>2001</v>
      </c>
      <c r="AF6" s="172">
        <v>2002</v>
      </c>
      <c r="AG6" s="172">
        <v>2003</v>
      </c>
      <c r="AH6" s="172">
        <v>2004</v>
      </c>
      <c r="AI6" s="172">
        <v>2005</v>
      </c>
      <c r="AJ6" s="172">
        <v>2006</v>
      </c>
      <c r="AK6" s="172">
        <v>2007</v>
      </c>
      <c r="AL6" s="172">
        <v>2008</v>
      </c>
      <c r="AM6" s="173">
        <v>2009</v>
      </c>
      <c r="AN6" s="173">
        <v>2010</v>
      </c>
      <c r="AO6" s="173">
        <v>2011</v>
      </c>
      <c r="AP6" s="173">
        <v>2012</v>
      </c>
      <c r="AQ6" s="173">
        <v>2013</v>
      </c>
      <c r="AR6" s="173">
        <v>2014</v>
      </c>
      <c r="AS6" s="173">
        <v>2015</v>
      </c>
      <c r="AT6" s="1675">
        <v>2016</v>
      </c>
      <c r="AU6" s="1675">
        <v>2017</v>
      </c>
      <c r="AV6" s="1675">
        <v>2018</v>
      </c>
      <c r="AW6" s="1675">
        <v>2019</v>
      </c>
      <c r="AX6" s="1675">
        <v>2020</v>
      </c>
      <c r="AY6" s="1675">
        <v>2021</v>
      </c>
      <c r="AZ6" s="173" t="s">
        <v>152</v>
      </c>
    </row>
    <row r="7" spans="2:52" s="6" customFormat="1" ht="18.75" customHeight="1" x14ac:dyDescent="0.25">
      <c r="B7" s="224" t="s">
        <v>1003</v>
      </c>
      <c r="C7" s="974">
        <f>HistoricoGraduadosPregrado!C62</f>
        <v>50</v>
      </c>
      <c r="D7" s="974">
        <f>HistoricoGraduadosPregrado!D62</f>
        <v>10</v>
      </c>
      <c r="E7" s="974">
        <f>HistoricoGraduadosPregrado!E62</f>
        <v>1</v>
      </c>
      <c r="F7" s="974">
        <f>HistoricoGraduadosPregrado!F62</f>
        <v>59</v>
      </c>
      <c r="G7" s="974">
        <f>HistoricoGraduadosPregrado!G62</f>
        <v>47</v>
      </c>
      <c r="H7" s="974">
        <f>HistoricoGraduadosPregrado!H62</f>
        <v>74</v>
      </c>
      <c r="I7" s="974">
        <f>HistoricoGraduadosPregrado!I62</f>
        <v>130</v>
      </c>
      <c r="J7" s="974">
        <f>HistoricoGraduadosPregrado!J62</f>
        <v>121</v>
      </c>
      <c r="K7" s="974">
        <f>HistoricoGraduadosPregrado!K62</f>
        <v>176</v>
      </c>
      <c r="L7" s="974">
        <f>HistoricoGraduadosPregrado!L62</f>
        <v>215</v>
      </c>
      <c r="M7" s="974">
        <f>HistoricoGraduadosPregrado!M62</f>
        <v>150</v>
      </c>
      <c r="N7" s="974">
        <f>HistoricoGraduadosPregrado!N62</f>
        <v>206</v>
      </c>
      <c r="O7" s="974">
        <f>HistoricoGraduadosPregrado!O62</f>
        <v>248</v>
      </c>
      <c r="P7" s="974">
        <f>HistoricoGraduadosPregrado!P62</f>
        <v>388</v>
      </c>
      <c r="Q7" s="974">
        <f>HistoricoGraduadosPregrado!Q62</f>
        <v>280</v>
      </c>
      <c r="R7" s="974">
        <f>HistoricoGraduadosPregrado!R62</f>
        <v>559</v>
      </c>
      <c r="S7" s="974">
        <f>HistoricoGraduadosPregrado!S62</f>
        <v>594</v>
      </c>
      <c r="T7" s="974">
        <f>HistoricoGraduadosPregrado!T62</f>
        <v>466</v>
      </c>
      <c r="U7" s="210">
        <f>HistoricoGraduadosPregrado!U62</f>
        <v>488</v>
      </c>
      <c r="V7" s="210">
        <f>HistoricoGraduadosPregrado!V62</f>
        <v>576</v>
      </c>
      <c r="W7" s="210">
        <f>HistoricoGraduadosPregrado!W62</f>
        <v>1484</v>
      </c>
      <c r="X7" s="210">
        <f>HistoricoGraduadosPregrado!X62</f>
        <v>585</v>
      </c>
      <c r="Y7" s="210">
        <f>HistoricoGraduadosPregrado!Y62</f>
        <v>606</v>
      </c>
      <c r="Z7" s="210">
        <f>HistoricoGraduadosPregrado!Z62</f>
        <v>876</v>
      </c>
      <c r="AA7" s="210">
        <f>HistoricoGraduadosPregrado!AA62</f>
        <v>506</v>
      </c>
      <c r="AB7" s="210">
        <f>HistoricoGraduadosPregrado!AB62</f>
        <v>456</v>
      </c>
      <c r="AC7" s="210">
        <f>HistoricoGraduadosPregrado!AC62</f>
        <v>785</v>
      </c>
      <c r="AD7" s="210">
        <f>HistoricoGraduadosPregrado!AD62</f>
        <v>837</v>
      </c>
      <c r="AE7" s="210">
        <f>HistoricoGraduadosPregrado!AE62</f>
        <v>851</v>
      </c>
      <c r="AF7" s="210">
        <f>HistoricoGraduadosPregrado!AF62</f>
        <v>751</v>
      </c>
      <c r="AG7" s="210">
        <f>HistoricoGraduadosPregrado!AG62</f>
        <v>971</v>
      </c>
      <c r="AH7" s="210">
        <f>HistoricoGraduadosPregrado!AH62</f>
        <v>681</v>
      </c>
      <c r="AI7" s="210">
        <f>HistoricoGraduadosPregrado!AI62</f>
        <v>494</v>
      </c>
      <c r="AJ7" s="210">
        <f>HistoricoGraduadosPregrado!AJ62</f>
        <v>1021</v>
      </c>
      <c r="AK7" s="210">
        <f>HistoricoGraduadosPregrado!AK62</f>
        <v>876</v>
      </c>
      <c r="AL7" s="210">
        <f>HistoricoGraduadosPregrado!AL62</f>
        <v>1188</v>
      </c>
      <c r="AM7" s="210">
        <f>HistoricoGraduadosPregrado!AM62</f>
        <v>1112</v>
      </c>
      <c r="AN7" s="210">
        <f>HistoricoGraduadosPregrado!AN62</f>
        <v>906</v>
      </c>
      <c r="AO7" s="210">
        <f>HistoricoGraduadosPregrado!AO62</f>
        <v>1047</v>
      </c>
      <c r="AP7" s="210">
        <f>HistoricoGraduadosPregrado!AP62</f>
        <v>1117</v>
      </c>
      <c r="AQ7" s="210">
        <f>HistoricoGraduadosPregrado!AQ62</f>
        <v>1335</v>
      </c>
      <c r="AR7" s="210">
        <f>HistoricoGraduadosPregrado!AR62</f>
        <v>1251</v>
      </c>
      <c r="AS7" s="210">
        <f>HistoricoGraduadosPregrado!AS62</f>
        <v>1337</v>
      </c>
      <c r="AT7" s="210">
        <f>HistoricoGraduadosPregrado!AT62</f>
        <v>1381</v>
      </c>
      <c r="AU7" s="210">
        <f>HistoricoGraduadosPregrado!AU62</f>
        <v>1060</v>
      </c>
      <c r="AV7" s="210">
        <f>HistoricoGraduadosPregrado!AV62</f>
        <v>1754</v>
      </c>
      <c r="AW7" s="210">
        <f>HistoricoGraduadosPregrado!AW62</f>
        <v>1613</v>
      </c>
      <c r="AX7" s="210">
        <f>HistoricoGraduadosPregrado!AX62</f>
        <v>1754</v>
      </c>
      <c r="AY7" s="210">
        <f>HistoricoGraduadosPregrado!AY62</f>
        <v>1552</v>
      </c>
      <c r="AZ7" s="210">
        <f>HistoricoGraduadosPregrado!AZ62</f>
        <v>35025</v>
      </c>
    </row>
    <row r="8" spans="2:52" s="6" customFormat="1" ht="18.75" customHeight="1" x14ac:dyDescent="0.25">
      <c r="B8" s="224" t="s">
        <v>294</v>
      </c>
      <c r="C8" s="974">
        <f>SUM(C9:C42)</f>
        <v>0</v>
      </c>
      <c r="D8" s="974">
        <f t="shared" ref="D8:AY8" si="0">SUM(D9:D42)</f>
        <v>0</v>
      </c>
      <c r="E8" s="974">
        <f t="shared" si="0"/>
        <v>0</v>
      </c>
      <c r="F8" s="974">
        <f t="shared" si="0"/>
        <v>0</v>
      </c>
      <c r="G8" s="974">
        <f t="shared" si="0"/>
        <v>0</v>
      </c>
      <c r="H8" s="974">
        <f t="shared" si="0"/>
        <v>0</v>
      </c>
      <c r="I8" s="974">
        <f t="shared" si="0"/>
        <v>0</v>
      </c>
      <c r="J8" s="974">
        <f t="shared" si="0"/>
        <v>0</v>
      </c>
      <c r="K8" s="974">
        <f t="shared" si="0"/>
        <v>0</v>
      </c>
      <c r="L8" s="974">
        <f t="shared" si="0"/>
        <v>0</v>
      </c>
      <c r="M8" s="974">
        <f t="shared" si="0"/>
        <v>0</v>
      </c>
      <c r="N8" s="974">
        <f t="shared" si="0"/>
        <v>0</v>
      </c>
      <c r="O8" s="974">
        <f t="shared" si="0"/>
        <v>0</v>
      </c>
      <c r="P8" s="974">
        <f t="shared" si="0"/>
        <v>0</v>
      </c>
      <c r="Q8" s="974">
        <f t="shared" si="0"/>
        <v>0</v>
      </c>
      <c r="R8" s="974">
        <f t="shared" si="0"/>
        <v>0</v>
      </c>
      <c r="S8" s="974">
        <f t="shared" si="0"/>
        <v>0</v>
      </c>
      <c r="T8" s="974">
        <f t="shared" si="0"/>
        <v>0</v>
      </c>
      <c r="U8" s="210">
        <f t="shared" si="0"/>
        <v>0</v>
      </c>
      <c r="V8" s="210">
        <f t="shared" si="0"/>
        <v>35</v>
      </c>
      <c r="W8" s="210">
        <f t="shared" si="0"/>
        <v>32</v>
      </c>
      <c r="X8" s="210">
        <f t="shared" si="0"/>
        <v>24</v>
      </c>
      <c r="Y8" s="210">
        <f t="shared" si="0"/>
        <v>72</v>
      </c>
      <c r="Z8" s="210">
        <f t="shared" si="0"/>
        <v>442</v>
      </c>
      <c r="AA8" s="210">
        <f t="shared" si="0"/>
        <v>568</v>
      </c>
      <c r="AB8" s="210">
        <f t="shared" si="0"/>
        <v>318</v>
      </c>
      <c r="AC8" s="210">
        <f t="shared" si="0"/>
        <v>444</v>
      </c>
      <c r="AD8" s="210">
        <f t="shared" si="0"/>
        <v>271</v>
      </c>
      <c r="AE8" s="210">
        <f t="shared" si="0"/>
        <v>144</v>
      </c>
      <c r="AF8" s="210">
        <f t="shared" si="0"/>
        <v>51</v>
      </c>
      <c r="AG8" s="210">
        <f t="shared" si="0"/>
        <v>54</v>
      </c>
      <c r="AH8" s="210">
        <f t="shared" si="0"/>
        <v>68</v>
      </c>
      <c r="AI8" s="210">
        <f t="shared" si="0"/>
        <v>110</v>
      </c>
      <c r="AJ8" s="210">
        <f t="shared" si="0"/>
        <v>209</v>
      </c>
      <c r="AK8" s="210">
        <f t="shared" si="0"/>
        <v>262</v>
      </c>
      <c r="AL8" s="210">
        <f t="shared" si="0"/>
        <v>197</v>
      </c>
      <c r="AM8" s="210">
        <f t="shared" si="0"/>
        <v>369</v>
      </c>
      <c r="AN8" s="210">
        <f t="shared" si="0"/>
        <v>436</v>
      </c>
      <c r="AO8" s="210">
        <f t="shared" si="0"/>
        <v>339</v>
      </c>
      <c r="AP8" s="210">
        <f t="shared" si="0"/>
        <v>224</v>
      </c>
      <c r="AQ8" s="210">
        <f t="shared" si="0"/>
        <v>194</v>
      </c>
      <c r="AR8" s="210">
        <f t="shared" si="0"/>
        <v>236</v>
      </c>
      <c r="AS8" s="210">
        <f t="shared" si="0"/>
        <v>120</v>
      </c>
      <c r="AT8" s="210">
        <f t="shared" si="0"/>
        <v>177</v>
      </c>
      <c r="AU8" s="210">
        <f t="shared" si="0"/>
        <v>235</v>
      </c>
      <c r="AV8" s="210">
        <f t="shared" si="0"/>
        <v>338</v>
      </c>
      <c r="AW8" s="210">
        <f t="shared" si="0"/>
        <v>206</v>
      </c>
      <c r="AX8" s="210">
        <f t="shared" si="0"/>
        <v>338</v>
      </c>
      <c r="AY8" s="210">
        <f t="shared" si="0"/>
        <v>219</v>
      </c>
      <c r="AZ8" s="210">
        <f t="shared" ref="AZ8:AZ50" si="1">SUM(C8:AY8)</f>
        <v>6732</v>
      </c>
    </row>
    <row r="9" spans="2:52" s="6" customFormat="1" ht="18.75" customHeight="1" x14ac:dyDescent="0.25">
      <c r="B9" s="404" t="s">
        <v>1004</v>
      </c>
      <c r="C9" s="310"/>
      <c r="D9" s="310"/>
      <c r="E9" s="310"/>
      <c r="F9" s="310"/>
      <c r="G9" s="310"/>
      <c r="H9" s="310"/>
      <c r="I9" s="310"/>
      <c r="J9" s="310"/>
      <c r="K9" s="310"/>
      <c r="L9" s="310"/>
      <c r="M9" s="310"/>
      <c r="N9" s="310"/>
      <c r="O9" s="310"/>
      <c r="P9" s="310"/>
      <c r="Q9" s="310"/>
      <c r="R9" s="310"/>
      <c r="S9" s="310"/>
      <c r="T9" s="310"/>
      <c r="U9" s="282"/>
      <c r="V9" s="282">
        <v>35</v>
      </c>
      <c r="W9" s="282"/>
      <c r="X9" s="282">
        <v>1</v>
      </c>
      <c r="Y9" s="282">
        <v>15</v>
      </c>
      <c r="Z9" s="282">
        <v>2</v>
      </c>
      <c r="AA9" s="282">
        <v>6</v>
      </c>
      <c r="AB9" s="372">
        <v>15</v>
      </c>
      <c r="AC9" s="281">
        <v>20</v>
      </c>
      <c r="AD9" s="281">
        <v>1</v>
      </c>
      <c r="AE9" s="281"/>
      <c r="AF9" s="281"/>
      <c r="AG9" s="373"/>
      <c r="AH9" s="282"/>
      <c r="AI9" s="373"/>
      <c r="AJ9" s="373"/>
      <c r="AK9" s="373"/>
      <c r="AL9" s="373"/>
      <c r="AM9" s="373"/>
      <c r="AN9" s="373"/>
      <c r="AO9" s="373"/>
      <c r="AP9" s="373"/>
      <c r="AQ9" s="373"/>
      <c r="AR9" s="373"/>
      <c r="AS9" s="373"/>
      <c r="AT9" s="373"/>
      <c r="AU9" s="373"/>
      <c r="AV9" s="373"/>
      <c r="AW9" s="373"/>
      <c r="AX9" s="373"/>
      <c r="AY9" s="373"/>
      <c r="AZ9" s="1003">
        <f t="shared" si="1"/>
        <v>95</v>
      </c>
    </row>
    <row r="10" spans="2:52" s="6" customFormat="1" ht="18.75" customHeight="1" x14ac:dyDescent="0.25">
      <c r="B10" s="404" t="s">
        <v>1005</v>
      </c>
      <c r="C10" s="310"/>
      <c r="D10" s="310"/>
      <c r="E10" s="310"/>
      <c r="F10" s="310"/>
      <c r="G10" s="310"/>
      <c r="H10" s="310"/>
      <c r="I10" s="310"/>
      <c r="J10" s="310"/>
      <c r="K10" s="310"/>
      <c r="L10" s="310"/>
      <c r="M10" s="310"/>
      <c r="N10" s="310"/>
      <c r="O10" s="310"/>
      <c r="P10" s="310"/>
      <c r="Q10" s="310"/>
      <c r="R10" s="310"/>
      <c r="S10" s="310"/>
      <c r="T10" s="310"/>
      <c r="U10" s="282"/>
      <c r="V10" s="282"/>
      <c r="W10" s="282"/>
      <c r="X10" s="282"/>
      <c r="Y10" s="282"/>
      <c r="Z10" s="282"/>
      <c r="AA10" s="282">
        <v>31</v>
      </c>
      <c r="AB10" s="372">
        <v>4</v>
      </c>
      <c r="AC10" s="281">
        <v>16</v>
      </c>
      <c r="AD10" s="281">
        <v>4</v>
      </c>
      <c r="AE10" s="281"/>
      <c r="AF10" s="281"/>
      <c r="AG10" s="373">
        <v>1</v>
      </c>
      <c r="AH10" s="282"/>
      <c r="AI10" s="373">
        <v>1</v>
      </c>
      <c r="AJ10" s="373"/>
      <c r="AK10" s="373">
        <v>4</v>
      </c>
      <c r="AL10" s="373"/>
      <c r="AM10" s="373"/>
      <c r="AN10" s="373"/>
      <c r="AO10" s="373"/>
      <c r="AP10" s="373"/>
      <c r="AQ10" s="373"/>
      <c r="AR10" s="373"/>
      <c r="AS10" s="373"/>
      <c r="AT10" s="373"/>
      <c r="AU10" s="373"/>
      <c r="AV10" s="373"/>
      <c r="AW10" s="373"/>
      <c r="AX10" s="373"/>
      <c r="AY10" s="373"/>
      <c r="AZ10" s="1003">
        <f t="shared" si="1"/>
        <v>61</v>
      </c>
    </row>
    <row r="11" spans="2:52" s="6" customFormat="1" ht="18.75" customHeight="1" x14ac:dyDescent="0.25">
      <c r="B11" s="404" t="s">
        <v>1969</v>
      </c>
      <c r="C11" s="310"/>
      <c r="D11" s="310"/>
      <c r="E11" s="310"/>
      <c r="F11" s="310"/>
      <c r="G11" s="310"/>
      <c r="H11" s="310"/>
      <c r="I11" s="310"/>
      <c r="J11" s="310"/>
      <c r="K11" s="310"/>
      <c r="L11" s="310"/>
      <c r="M11" s="310"/>
      <c r="N11" s="310"/>
      <c r="O11" s="310"/>
      <c r="P11" s="310"/>
      <c r="Q11" s="310"/>
      <c r="R11" s="310"/>
      <c r="S11" s="310"/>
      <c r="T11" s="310"/>
      <c r="U11" s="282"/>
      <c r="V11" s="282"/>
      <c r="W11" s="282"/>
      <c r="X11" s="282"/>
      <c r="Y11" s="282"/>
      <c r="Z11" s="282"/>
      <c r="AA11" s="282">
        <v>34</v>
      </c>
      <c r="AB11" s="372">
        <v>2</v>
      </c>
      <c r="AC11" s="281">
        <v>26</v>
      </c>
      <c r="AD11" s="281">
        <v>21</v>
      </c>
      <c r="AE11" s="281">
        <v>3</v>
      </c>
      <c r="AF11" s="281">
        <v>2</v>
      </c>
      <c r="AG11" s="373">
        <v>14</v>
      </c>
      <c r="AH11" s="282">
        <v>1</v>
      </c>
      <c r="AI11" s="373">
        <v>2</v>
      </c>
      <c r="AJ11" s="373"/>
      <c r="AK11" s="373">
        <v>42</v>
      </c>
      <c r="AL11" s="373">
        <v>25</v>
      </c>
      <c r="AM11" s="373">
        <v>30</v>
      </c>
      <c r="AN11" s="373">
        <v>18</v>
      </c>
      <c r="AO11" s="373">
        <v>36</v>
      </c>
      <c r="AP11" s="373">
        <v>26</v>
      </c>
      <c r="AQ11" s="373">
        <v>28</v>
      </c>
      <c r="AR11" s="373">
        <v>24</v>
      </c>
      <c r="AS11" s="373">
        <v>24</v>
      </c>
      <c r="AT11" s="373">
        <v>21</v>
      </c>
      <c r="AU11" s="373">
        <v>20</v>
      </c>
      <c r="AV11" s="373">
        <v>27</v>
      </c>
      <c r="AW11" s="373">
        <v>21</v>
      </c>
      <c r="AX11" s="373">
        <v>27</v>
      </c>
      <c r="AY11" s="373">
        <v>19</v>
      </c>
      <c r="AZ11" s="1003">
        <f t="shared" si="1"/>
        <v>493</v>
      </c>
    </row>
    <row r="12" spans="2:52" s="6" customFormat="1" ht="18.75" customHeight="1" x14ac:dyDescent="0.25">
      <c r="B12" s="404" t="s">
        <v>1006</v>
      </c>
      <c r="C12" s="310"/>
      <c r="D12" s="310"/>
      <c r="E12" s="310"/>
      <c r="F12" s="310"/>
      <c r="G12" s="310"/>
      <c r="H12" s="310"/>
      <c r="I12" s="310"/>
      <c r="J12" s="310"/>
      <c r="K12" s="310"/>
      <c r="L12" s="310"/>
      <c r="M12" s="310"/>
      <c r="N12" s="310"/>
      <c r="O12" s="310"/>
      <c r="P12" s="310"/>
      <c r="Q12" s="310"/>
      <c r="R12" s="310"/>
      <c r="S12" s="310"/>
      <c r="T12" s="310"/>
      <c r="U12" s="282"/>
      <c r="V12" s="282"/>
      <c r="W12" s="282"/>
      <c r="X12" s="282"/>
      <c r="Y12" s="282"/>
      <c r="Z12" s="282">
        <v>78</v>
      </c>
      <c r="AA12" s="282">
        <v>71</v>
      </c>
      <c r="AB12" s="372">
        <v>44</v>
      </c>
      <c r="AC12" s="281">
        <v>33</v>
      </c>
      <c r="AD12" s="281">
        <v>40</v>
      </c>
      <c r="AE12" s="281">
        <v>3</v>
      </c>
      <c r="AF12" s="281">
        <v>21</v>
      </c>
      <c r="AG12" s="373">
        <v>11</v>
      </c>
      <c r="AH12" s="282">
        <v>28</v>
      </c>
      <c r="AI12" s="373">
        <v>21</v>
      </c>
      <c r="AJ12" s="373">
        <v>36</v>
      </c>
      <c r="AK12" s="373">
        <v>39</v>
      </c>
      <c r="AL12" s="373">
        <v>54</v>
      </c>
      <c r="AM12" s="373">
        <v>35</v>
      </c>
      <c r="AN12" s="373">
        <v>53</v>
      </c>
      <c r="AO12" s="373">
        <v>59</v>
      </c>
      <c r="AP12" s="373">
        <v>38</v>
      </c>
      <c r="AQ12" s="373">
        <v>30</v>
      </c>
      <c r="AR12" s="373">
        <v>59</v>
      </c>
      <c r="AS12" s="373">
        <v>34</v>
      </c>
      <c r="AT12" s="373">
        <v>45</v>
      </c>
      <c r="AU12" s="373">
        <v>57</v>
      </c>
      <c r="AV12" s="373">
        <v>35</v>
      </c>
      <c r="AW12" s="373">
        <v>32</v>
      </c>
      <c r="AX12" s="373">
        <v>35</v>
      </c>
      <c r="AY12" s="373">
        <v>21</v>
      </c>
      <c r="AZ12" s="1003">
        <f t="shared" si="1"/>
        <v>1012</v>
      </c>
    </row>
    <row r="13" spans="2:52" s="6" customFormat="1" ht="18.75" customHeight="1" x14ac:dyDescent="0.25">
      <c r="B13" s="1683" t="s">
        <v>4077</v>
      </c>
      <c r="C13" s="310"/>
      <c r="D13" s="310"/>
      <c r="E13" s="310"/>
      <c r="F13" s="310"/>
      <c r="G13" s="310"/>
      <c r="H13" s="310"/>
      <c r="I13" s="310"/>
      <c r="J13" s="310"/>
      <c r="K13" s="310"/>
      <c r="L13" s="310"/>
      <c r="M13" s="310"/>
      <c r="N13" s="310"/>
      <c r="O13" s="310"/>
      <c r="P13" s="310"/>
      <c r="Q13" s="310"/>
      <c r="R13" s="310"/>
      <c r="S13" s="310"/>
      <c r="T13" s="310"/>
      <c r="U13" s="1350"/>
      <c r="V13" s="1350"/>
      <c r="W13" s="1350"/>
      <c r="X13" s="1350"/>
      <c r="Y13" s="1350"/>
      <c r="Z13" s="1350"/>
      <c r="AA13" s="1350"/>
      <c r="AB13" s="372"/>
      <c r="AC13" s="1349"/>
      <c r="AD13" s="1349"/>
      <c r="AE13" s="1349"/>
      <c r="AF13" s="1349"/>
      <c r="AG13" s="373"/>
      <c r="AH13" s="1350"/>
      <c r="AI13" s="373"/>
      <c r="AJ13" s="373"/>
      <c r="AK13" s="373"/>
      <c r="AL13" s="373"/>
      <c r="AM13" s="373"/>
      <c r="AN13" s="373"/>
      <c r="AO13" s="373"/>
      <c r="AP13" s="373"/>
      <c r="AQ13" s="373"/>
      <c r="AR13" s="373"/>
      <c r="AS13" s="373"/>
      <c r="AT13" s="373"/>
      <c r="AU13" s="373"/>
      <c r="AV13" s="373"/>
      <c r="AW13" s="373"/>
      <c r="AX13" s="373"/>
      <c r="AY13" s="373">
        <v>16</v>
      </c>
      <c r="AZ13" s="1671">
        <f t="shared" si="1"/>
        <v>16</v>
      </c>
    </row>
    <row r="14" spans="2:52" s="6" customFormat="1" ht="18.75" customHeight="1" x14ac:dyDescent="0.25">
      <c r="B14" s="404" t="s">
        <v>353</v>
      </c>
      <c r="C14" s="310"/>
      <c r="D14" s="310"/>
      <c r="E14" s="310"/>
      <c r="F14" s="310"/>
      <c r="G14" s="310"/>
      <c r="H14" s="310"/>
      <c r="I14" s="310"/>
      <c r="J14" s="310"/>
      <c r="K14" s="310"/>
      <c r="L14" s="310"/>
      <c r="M14" s="310"/>
      <c r="N14" s="310"/>
      <c r="O14" s="310"/>
      <c r="P14" s="310"/>
      <c r="Q14" s="310"/>
      <c r="R14" s="310"/>
      <c r="S14" s="310"/>
      <c r="T14" s="310"/>
      <c r="U14" s="282"/>
      <c r="V14" s="282"/>
      <c r="W14" s="282"/>
      <c r="X14" s="282"/>
      <c r="Y14" s="282"/>
      <c r="Z14" s="282"/>
      <c r="AA14" s="282"/>
      <c r="AB14" s="372"/>
      <c r="AC14" s="281"/>
      <c r="AD14" s="281"/>
      <c r="AE14" s="281"/>
      <c r="AF14" s="281"/>
      <c r="AG14" s="373"/>
      <c r="AH14" s="282"/>
      <c r="AI14" s="373"/>
      <c r="AJ14" s="373"/>
      <c r="AK14" s="373"/>
      <c r="AL14" s="373"/>
      <c r="AM14" s="373"/>
      <c r="AN14" s="373">
        <v>37</v>
      </c>
      <c r="AO14" s="373">
        <v>28</v>
      </c>
      <c r="AP14" s="373">
        <v>35</v>
      </c>
      <c r="AQ14" s="373">
        <v>17</v>
      </c>
      <c r="AR14" s="373">
        <v>26</v>
      </c>
      <c r="AS14" s="373">
        <v>15</v>
      </c>
      <c r="AT14" s="373">
        <v>53</v>
      </c>
      <c r="AU14" s="373">
        <v>23</v>
      </c>
      <c r="AV14" s="373">
        <v>60</v>
      </c>
      <c r="AW14" s="373">
        <v>30</v>
      </c>
      <c r="AX14" s="373">
        <v>60</v>
      </c>
      <c r="AY14" s="373">
        <v>28</v>
      </c>
      <c r="AZ14" s="1003">
        <f t="shared" si="1"/>
        <v>412</v>
      </c>
    </row>
    <row r="15" spans="2:52" s="6" customFormat="1" ht="18.75" customHeight="1" x14ac:dyDescent="0.25">
      <c r="B15" s="404" t="s">
        <v>1970</v>
      </c>
      <c r="C15" s="310"/>
      <c r="D15" s="310"/>
      <c r="E15" s="310"/>
      <c r="F15" s="310"/>
      <c r="G15" s="310"/>
      <c r="H15" s="310"/>
      <c r="I15" s="310"/>
      <c r="J15" s="310"/>
      <c r="K15" s="310"/>
      <c r="L15" s="310"/>
      <c r="M15" s="310"/>
      <c r="N15" s="310"/>
      <c r="O15" s="310"/>
      <c r="P15" s="310"/>
      <c r="Q15" s="310"/>
      <c r="R15" s="310"/>
      <c r="S15" s="310"/>
      <c r="T15" s="310"/>
      <c r="U15" s="282"/>
      <c r="V15" s="282"/>
      <c r="W15" s="282"/>
      <c r="X15" s="282"/>
      <c r="Y15" s="282"/>
      <c r="Z15" s="282"/>
      <c r="AA15" s="282"/>
      <c r="AB15" s="372"/>
      <c r="AC15" s="281"/>
      <c r="AD15" s="281"/>
      <c r="AE15" s="281"/>
      <c r="AF15" s="281"/>
      <c r="AG15" s="373"/>
      <c r="AH15" s="282"/>
      <c r="AI15" s="373"/>
      <c r="AJ15" s="373"/>
      <c r="AK15" s="373"/>
      <c r="AL15" s="373"/>
      <c r="AM15" s="373"/>
      <c r="AN15" s="373"/>
      <c r="AO15" s="373"/>
      <c r="AP15" s="373"/>
      <c r="AQ15" s="373"/>
      <c r="AR15" s="373"/>
      <c r="AS15" s="373"/>
      <c r="AT15" s="373"/>
      <c r="AU15" s="373">
        <v>34</v>
      </c>
      <c r="AV15" s="373">
        <v>69</v>
      </c>
      <c r="AW15" s="373">
        <v>37</v>
      </c>
      <c r="AX15" s="373">
        <v>69</v>
      </c>
      <c r="AY15" s="373">
        <v>28</v>
      </c>
      <c r="AZ15" s="1003">
        <f t="shared" si="1"/>
        <v>237</v>
      </c>
    </row>
    <row r="16" spans="2:52" s="6" customFormat="1" ht="18.75" customHeight="1" x14ac:dyDescent="0.25">
      <c r="B16" s="404" t="s">
        <v>1971</v>
      </c>
      <c r="C16" s="310"/>
      <c r="D16" s="310"/>
      <c r="E16" s="310"/>
      <c r="F16" s="310"/>
      <c r="G16" s="310"/>
      <c r="H16" s="310"/>
      <c r="I16" s="310"/>
      <c r="J16" s="310"/>
      <c r="K16" s="310"/>
      <c r="L16" s="310"/>
      <c r="M16" s="310"/>
      <c r="N16" s="310"/>
      <c r="O16" s="310"/>
      <c r="P16" s="310"/>
      <c r="Q16" s="310"/>
      <c r="R16" s="310"/>
      <c r="S16" s="310"/>
      <c r="T16" s="310"/>
      <c r="U16" s="282"/>
      <c r="V16" s="282"/>
      <c r="W16" s="282"/>
      <c r="X16" s="282"/>
      <c r="Y16" s="282"/>
      <c r="Z16" s="282"/>
      <c r="AA16" s="282"/>
      <c r="AB16" s="372"/>
      <c r="AC16" s="281"/>
      <c r="AD16" s="281"/>
      <c r="AE16" s="281"/>
      <c r="AF16" s="281"/>
      <c r="AG16" s="373"/>
      <c r="AH16" s="282"/>
      <c r="AI16" s="373"/>
      <c r="AJ16" s="373"/>
      <c r="AK16" s="373"/>
      <c r="AL16" s="373"/>
      <c r="AM16" s="373"/>
      <c r="AN16" s="373"/>
      <c r="AO16" s="373"/>
      <c r="AP16" s="373"/>
      <c r="AQ16" s="373"/>
      <c r="AR16" s="373"/>
      <c r="AS16" s="373"/>
      <c r="AT16" s="373"/>
      <c r="AU16" s="373">
        <v>34</v>
      </c>
      <c r="AV16" s="373">
        <v>64</v>
      </c>
      <c r="AW16" s="373">
        <v>30</v>
      </c>
      <c r="AX16" s="373">
        <v>64</v>
      </c>
      <c r="AY16" s="373">
        <v>21</v>
      </c>
      <c r="AZ16" s="1003">
        <f t="shared" si="1"/>
        <v>213</v>
      </c>
    </row>
    <row r="17" spans="2:52" s="6" customFormat="1" ht="18.75" customHeight="1" x14ac:dyDescent="0.25">
      <c r="B17" s="404" t="s">
        <v>1007</v>
      </c>
      <c r="C17" s="310"/>
      <c r="D17" s="310"/>
      <c r="E17" s="310"/>
      <c r="F17" s="310"/>
      <c r="G17" s="310"/>
      <c r="H17" s="310"/>
      <c r="I17" s="310"/>
      <c r="J17" s="310"/>
      <c r="K17" s="310"/>
      <c r="L17" s="310"/>
      <c r="M17" s="310"/>
      <c r="N17" s="310"/>
      <c r="O17" s="310"/>
      <c r="P17" s="310"/>
      <c r="Q17" s="310"/>
      <c r="R17" s="310"/>
      <c r="S17" s="310"/>
      <c r="T17" s="310"/>
      <c r="U17" s="282"/>
      <c r="V17" s="282"/>
      <c r="W17" s="282"/>
      <c r="X17" s="282"/>
      <c r="Y17" s="282"/>
      <c r="Z17" s="282"/>
      <c r="AA17" s="282">
        <v>25</v>
      </c>
      <c r="AB17" s="372"/>
      <c r="AC17" s="281"/>
      <c r="AD17" s="281"/>
      <c r="AE17" s="281"/>
      <c r="AF17" s="281"/>
      <c r="AG17" s="373"/>
      <c r="AH17" s="282"/>
      <c r="AI17" s="373"/>
      <c r="AJ17" s="373"/>
      <c r="AK17" s="373"/>
      <c r="AL17" s="373"/>
      <c r="AM17" s="373"/>
      <c r="AN17" s="373"/>
      <c r="AO17" s="373"/>
      <c r="AP17" s="373"/>
      <c r="AQ17" s="373"/>
      <c r="AR17" s="373"/>
      <c r="AS17" s="373"/>
      <c r="AT17" s="373"/>
      <c r="AU17" s="373"/>
      <c r="AV17" s="373"/>
      <c r="AW17" s="373"/>
      <c r="AX17" s="373"/>
      <c r="AY17" s="373"/>
      <c r="AZ17" s="1003">
        <f t="shared" si="1"/>
        <v>25</v>
      </c>
    </row>
    <row r="18" spans="2:52" s="6" customFormat="1" ht="18.75" customHeight="1" x14ac:dyDescent="0.25">
      <c r="B18" s="404" t="s">
        <v>1008</v>
      </c>
      <c r="C18" s="310"/>
      <c r="D18" s="310"/>
      <c r="E18" s="310"/>
      <c r="F18" s="310"/>
      <c r="G18" s="310"/>
      <c r="H18" s="310"/>
      <c r="I18" s="310"/>
      <c r="J18" s="310"/>
      <c r="K18" s="310"/>
      <c r="L18" s="310"/>
      <c r="M18" s="310"/>
      <c r="N18" s="310"/>
      <c r="O18" s="310"/>
      <c r="P18" s="310"/>
      <c r="Q18" s="310"/>
      <c r="R18" s="310"/>
      <c r="S18" s="310"/>
      <c r="T18" s="310"/>
      <c r="U18" s="282"/>
      <c r="V18" s="282"/>
      <c r="W18" s="282"/>
      <c r="X18" s="282">
        <v>15</v>
      </c>
      <c r="Y18" s="282">
        <v>11</v>
      </c>
      <c r="Z18" s="282">
        <v>36</v>
      </c>
      <c r="AA18" s="282">
        <v>80</v>
      </c>
      <c r="AB18" s="372">
        <v>35</v>
      </c>
      <c r="AC18" s="281">
        <v>130</v>
      </c>
      <c r="AD18" s="281">
        <v>80</v>
      </c>
      <c r="AE18" s="281">
        <v>44</v>
      </c>
      <c r="AF18" s="281">
        <v>6</v>
      </c>
      <c r="AG18" s="373">
        <v>5</v>
      </c>
      <c r="AH18" s="282"/>
      <c r="AI18" s="373">
        <v>11</v>
      </c>
      <c r="AJ18" s="373"/>
      <c r="AK18" s="373"/>
      <c r="AL18" s="373"/>
      <c r="AM18" s="373"/>
      <c r="AN18" s="373"/>
      <c r="AO18" s="373"/>
      <c r="AP18" s="373"/>
      <c r="AQ18" s="373"/>
      <c r="AR18" s="373"/>
      <c r="AS18" s="373"/>
      <c r="AT18" s="373"/>
      <c r="AU18" s="373"/>
      <c r="AV18" s="373"/>
      <c r="AW18" s="373"/>
      <c r="AX18" s="373"/>
      <c r="AY18" s="373"/>
      <c r="AZ18" s="1003">
        <f t="shared" si="1"/>
        <v>453</v>
      </c>
    </row>
    <row r="19" spans="2:52" s="6" customFormat="1" ht="18.75" customHeight="1" x14ac:dyDescent="0.25">
      <c r="B19" s="404" t="s">
        <v>1009</v>
      </c>
      <c r="C19" s="310"/>
      <c r="D19" s="310"/>
      <c r="E19" s="310"/>
      <c r="F19" s="310"/>
      <c r="G19" s="310"/>
      <c r="H19" s="310"/>
      <c r="I19" s="310"/>
      <c r="J19" s="310"/>
      <c r="K19" s="310"/>
      <c r="L19" s="310"/>
      <c r="M19" s="310"/>
      <c r="N19" s="310"/>
      <c r="O19" s="310"/>
      <c r="P19" s="310"/>
      <c r="Q19" s="310"/>
      <c r="R19" s="310"/>
      <c r="S19" s="310"/>
      <c r="T19" s="310"/>
      <c r="U19" s="282"/>
      <c r="V19" s="282"/>
      <c r="W19" s="282"/>
      <c r="X19" s="282"/>
      <c r="Y19" s="282"/>
      <c r="Z19" s="282">
        <v>45</v>
      </c>
      <c r="AA19" s="282"/>
      <c r="AB19" s="372">
        <v>32</v>
      </c>
      <c r="AC19" s="281"/>
      <c r="AD19" s="281"/>
      <c r="AE19" s="281"/>
      <c r="AF19" s="281"/>
      <c r="AG19" s="373"/>
      <c r="AH19" s="282"/>
      <c r="AI19" s="373"/>
      <c r="AJ19" s="373"/>
      <c r="AK19" s="373"/>
      <c r="AL19" s="373"/>
      <c r="AM19" s="373"/>
      <c r="AN19" s="373"/>
      <c r="AO19" s="373"/>
      <c r="AP19" s="373"/>
      <c r="AQ19" s="373"/>
      <c r="AR19" s="373"/>
      <c r="AS19" s="373"/>
      <c r="AT19" s="373"/>
      <c r="AU19" s="373"/>
      <c r="AV19" s="373"/>
      <c r="AW19" s="373"/>
      <c r="AX19" s="373"/>
      <c r="AY19" s="373"/>
      <c r="AZ19" s="1003">
        <f t="shared" si="1"/>
        <v>77</v>
      </c>
    </row>
    <row r="20" spans="2:52" s="6" customFormat="1" ht="18.75" customHeight="1" x14ac:dyDescent="0.25">
      <c r="B20" s="404" t="s">
        <v>1010</v>
      </c>
      <c r="C20" s="310"/>
      <c r="D20" s="310"/>
      <c r="E20" s="310"/>
      <c r="F20" s="310"/>
      <c r="G20" s="310"/>
      <c r="H20" s="310"/>
      <c r="I20" s="310"/>
      <c r="J20" s="310"/>
      <c r="K20" s="310"/>
      <c r="L20" s="310"/>
      <c r="M20" s="310"/>
      <c r="N20" s="310"/>
      <c r="O20" s="310"/>
      <c r="P20" s="310"/>
      <c r="Q20" s="310"/>
      <c r="R20" s="310"/>
      <c r="S20" s="310"/>
      <c r="T20" s="310"/>
      <c r="U20" s="282"/>
      <c r="V20" s="282"/>
      <c r="W20" s="282"/>
      <c r="X20" s="282"/>
      <c r="Y20" s="282"/>
      <c r="Z20" s="282">
        <v>39</v>
      </c>
      <c r="AA20" s="282">
        <v>36</v>
      </c>
      <c r="AB20" s="372"/>
      <c r="AC20" s="281">
        <v>2</v>
      </c>
      <c r="AD20" s="281"/>
      <c r="AE20" s="281"/>
      <c r="AF20" s="281"/>
      <c r="AG20" s="373"/>
      <c r="AH20" s="282"/>
      <c r="AI20" s="373"/>
      <c r="AJ20" s="373"/>
      <c r="AK20" s="373"/>
      <c r="AL20" s="373"/>
      <c r="AM20" s="373"/>
      <c r="AN20" s="373"/>
      <c r="AO20" s="373"/>
      <c r="AP20" s="373"/>
      <c r="AQ20" s="373"/>
      <c r="AR20" s="373"/>
      <c r="AS20" s="373"/>
      <c r="AT20" s="373"/>
      <c r="AU20" s="373"/>
      <c r="AV20" s="373"/>
      <c r="AW20" s="373"/>
      <c r="AX20" s="373"/>
      <c r="AY20" s="373"/>
      <c r="AZ20" s="1003">
        <f t="shared" si="1"/>
        <v>77</v>
      </c>
    </row>
    <row r="21" spans="2:52" s="6" customFormat="1" ht="18.75" customHeight="1" x14ac:dyDescent="0.25">
      <c r="B21" s="404" t="s">
        <v>1011</v>
      </c>
      <c r="C21" s="310"/>
      <c r="D21" s="310"/>
      <c r="E21" s="310"/>
      <c r="F21" s="310"/>
      <c r="G21" s="310"/>
      <c r="H21" s="310"/>
      <c r="I21" s="310"/>
      <c r="J21" s="310"/>
      <c r="K21" s="310"/>
      <c r="L21" s="310"/>
      <c r="M21" s="310"/>
      <c r="N21" s="310"/>
      <c r="O21" s="310"/>
      <c r="P21" s="310"/>
      <c r="Q21" s="310"/>
      <c r="R21" s="310"/>
      <c r="S21" s="310"/>
      <c r="T21" s="310"/>
      <c r="U21" s="282"/>
      <c r="V21" s="282"/>
      <c r="W21" s="282"/>
      <c r="X21" s="282"/>
      <c r="Y21" s="282"/>
      <c r="Z21" s="282">
        <v>37</v>
      </c>
      <c r="AA21" s="282">
        <v>40</v>
      </c>
      <c r="AB21" s="372">
        <v>2</v>
      </c>
      <c r="AC21" s="281"/>
      <c r="AD21" s="281"/>
      <c r="AE21" s="281"/>
      <c r="AF21" s="281"/>
      <c r="AG21" s="373"/>
      <c r="AH21" s="282"/>
      <c r="AI21" s="373"/>
      <c r="AJ21" s="373"/>
      <c r="AK21" s="373"/>
      <c r="AL21" s="373"/>
      <c r="AM21" s="373"/>
      <c r="AN21" s="373"/>
      <c r="AO21" s="373"/>
      <c r="AP21" s="373"/>
      <c r="AQ21" s="373"/>
      <c r="AR21" s="373"/>
      <c r="AS21" s="373"/>
      <c r="AT21" s="373"/>
      <c r="AU21" s="373"/>
      <c r="AV21" s="373"/>
      <c r="AW21" s="373"/>
      <c r="AX21" s="373"/>
      <c r="AY21" s="373"/>
      <c r="AZ21" s="1003">
        <f t="shared" si="1"/>
        <v>79</v>
      </c>
    </row>
    <row r="22" spans="2:52" s="6" customFormat="1" ht="18.75" customHeight="1" x14ac:dyDescent="0.25">
      <c r="B22" s="404" t="s">
        <v>1972</v>
      </c>
      <c r="C22" s="310"/>
      <c r="D22" s="310"/>
      <c r="E22" s="310"/>
      <c r="F22" s="310"/>
      <c r="G22" s="310"/>
      <c r="H22" s="310"/>
      <c r="I22" s="310"/>
      <c r="J22" s="310"/>
      <c r="K22" s="310"/>
      <c r="L22" s="310"/>
      <c r="M22" s="310"/>
      <c r="N22" s="310"/>
      <c r="O22" s="310"/>
      <c r="P22" s="310"/>
      <c r="Q22" s="310"/>
      <c r="R22" s="310"/>
      <c r="S22" s="310"/>
      <c r="T22" s="310"/>
      <c r="U22" s="282"/>
      <c r="V22" s="282"/>
      <c r="W22" s="282"/>
      <c r="X22" s="282"/>
      <c r="Y22" s="282"/>
      <c r="Z22" s="282">
        <v>30</v>
      </c>
      <c r="AA22" s="282">
        <v>22</v>
      </c>
      <c r="AB22" s="372">
        <v>5</v>
      </c>
      <c r="AC22" s="281"/>
      <c r="AD22" s="281"/>
      <c r="AE22" s="281"/>
      <c r="AF22" s="281"/>
      <c r="AG22" s="373"/>
      <c r="AH22" s="282"/>
      <c r="AI22" s="373"/>
      <c r="AJ22" s="373"/>
      <c r="AK22" s="373"/>
      <c r="AL22" s="373"/>
      <c r="AM22" s="373"/>
      <c r="AN22" s="373"/>
      <c r="AO22" s="373"/>
      <c r="AP22" s="373"/>
      <c r="AQ22" s="373"/>
      <c r="AR22" s="373"/>
      <c r="AS22" s="373"/>
      <c r="AT22" s="373"/>
      <c r="AU22" s="373"/>
      <c r="AV22" s="373"/>
      <c r="AW22" s="373"/>
      <c r="AX22" s="373"/>
      <c r="AY22" s="373"/>
      <c r="AZ22" s="1003">
        <f t="shared" si="1"/>
        <v>57</v>
      </c>
    </row>
    <row r="23" spans="2:52" s="6" customFormat="1" ht="18.75" customHeight="1" x14ac:dyDescent="0.25">
      <c r="B23" s="404" t="s">
        <v>1012</v>
      </c>
      <c r="C23" s="310"/>
      <c r="D23" s="310"/>
      <c r="E23" s="310"/>
      <c r="F23" s="310"/>
      <c r="G23" s="310"/>
      <c r="H23" s="310"/>
      <c r="I23" s="310"/>
      <c r="J23" s="310"/>
      <c r="K23" s="310"/>
      <c r="L23" s="310"/>
      <c r="M23" s="310"/>
      <c r="N23" s="310"/>
      <c r="O23" s="310"/>
      <c r="P23" s="310"/>
      <c r="Q23" s="310"/>
      <c r="R23" s="310"/>
      <c r="S23" s="310"/>
      <c r="T23" s="310"/>
      <c r="U23" s="282"/>
      <c r="V23" s="282"/>
      <c r="W23" s="282">
        <v>32</v>
      </c>
      <c r="X23" s="282"/>
      <c r="Y23" s="282">
        <v>38</v>
      </c>
      <c r="Z23" s="282">
        <v>129</v>
      </c>
      <c r="AA23" s="282">
        <v>172</v>
      </c>
      <c r="AB23" s="372">
        <v>35</v>
      </c>
      <c r="AC23" s="281">
        <v>16</v>
      </c>
      <c r="AD23" s="281">
        <v>43</v>
      </c>
      <c r="AE23" s="281">
        <v>1</v>
      </c>
      <c r="AF23" s="281"/>
      <c r="AG23" s="373"/>
      <c r="AH23" s="282"/>
      <c r="AI23" s="373">
        <v>8</v>
      </c>
      <c r="AJ23" s="373">
        <v>21</v>
      </c>
      <c r="AK23" s="373">
        <v>21</v>
      </c>
      <c r="AL23" s="373">
        <v>8</v>
      </c>
      <c r="AM23" s="373">
        <v>13</v>
      </c>
      <c r="AN23" s="373">
        <v>32</v>
      </c>
      <c r="AO23" s="373">
        <v>11</v>
      </c>
      <c r="AP23" s="373">
        <v>6</v>
      </c>
      <c r="AQ23" s="373">
        <v>10</v>
      </c>
      <c r="AR23" s="373">
        <v>17</v>
      </c>
      <c r="AS23" s="373">
        <v>11</v>
      </c>
      <c r="AT23" s="373">
        <v>12</v>
      </c>
      <c r="AU23" s="373">
        <v>12</v>
      </c>
      <c r="AV23" s="373">
        <v>17</v>
      </c>
      <c r="AW23" s="373">
        <v>2</v>
      </c>
      <c r="AX23" s="373">
        <v>17</v>
      </c>
      <c r="AY23" s="373"/>
      <c r="AZ23" s="1003">
        <f t="shared" si="1"/>
        <v>684</v>
      </c>
    </row>
    <row r="24" spans="2:52" s="6" customFormat="1" ht="18.75" customHeight="1" x14ac:dyDescent="0.25">
      <c r="B24" s="404" t="s">
        <v>1013</v>
      </c>
      <c r="C24" s="310"/>
      <c r="D24" s="310"/>
      <c r="E24" s="310"/>
      <c r="F24" s="310"/>
      <c r="G24" s="310"/>
      <c r="H24" s="310"/>
      <c r="I24" s="310"/>
      <c r="J24" s="310"/>
      <c r="K24" s="310"/>
      <c r="L24" s="310"/>
      <c r="M24" s="310"/>
      <c r="N24" s="310"/>
      <c r="O24" s="310"/>
      <c r="P24" s="310"/>
      <c r="Q24" s="310"/>
      <c r="R24" s="310"/>
      <c r="S24" s="310"/>
      <c r="T24" s="310"/>
      <c r="U24" s="282"/>
      <c r="V24" s="282"/>
      <c r="W24" s="282"/>
      <c r="X24" s="282"/>
      <c r="Y24" s="282"/>
      <c r="Z24" s="282"/>
      <c r="AA24" s="282"/>
      <c r="AB24" s="372">
        <v>85</v>
      </c>
      <c r="AC24" s="281">
        <v>73</v>
      </c>
      <c r="AD24" s="281">
        <v>4</v>
      </c>
      <c r="AE24" s="281">
        <v>44</v>
      </c>
      <c r="AF24" s="281">
        <v>4</v>
      </c>
      <c r="AG24" s="373"/>
      <c r="AH24" s="282"/>
      <c r="AI24" s="373">
        <v>7</v>
      </c>
      <c r="AJ24" s="373">
        <v>23</v>
      </c>
      <c r="AK24" s="373">
        <v>24</v>
      </c>
      <c r="AL24" s="373">
        <v>9</v>
      </c>
      <c r="AM24" s="373">
        <v>10</v>
      </c>
      <c r="AN24" s="373">
        <v>38</v>
      </c>
      <c r="AO24" s="373">
        <v>17</v>
      </c>
      <c r="AP24" s="373">
        <v>14</v>
      </c>
      <c r="AQ24" s="373">
        <v>9</v>
      </c>
      <c r="AR24" s="373">
        <v>10</v>
      </c>
      <c r="AS24" s="373">
        <v>8</v>
      </c>
      <c r="AT24" s="373">
        <v>8</v>
      </c>
      <c r="AU24" s="373">
        <v>9</v>
      </c>
      <c r="AV24" s="373">
        <v>26</v>
      </c>
      <c r="AW24" s="373"/>
      <c r="AX24" s="373">
        <v>26</v>
      </c>
      <c r="AY24" s="373"/>
      <c r="AZ24" s="1003">
        <f t="shared" si="1"/>
        <v>448</v>
      </c>
    </row>
    <row r="25" spans="2:52" s="6" customFormat="1" ht="18.75" customHeight="1" x14ac:dyDescent="0.25">
      <c r="B25" s="404" t="s">
        <v>1014</v>
      </c>
      <c r="C25" s="310"/>
      <c r="D25" s="310"/>
      <c r="E25" s="310"/>
      <c r="F25" s="310"/>
      <c r="G25" s="310"/>
      <c r="H25" s="310"/>
      <c r="I25" s="310"/>
      <c r="J25" s="310"/>
      <c r="K25" s="310"/>
      <c r="L25" s="310"/>
      <c r="M25" s="310"/>
      <c r="N25" s="310"/>
      <c r="O25" s="310"/>
      <c r="P25" s="310"/>
      <c r="Q25" s="310"/>
      <c r="R25" s="310"/>
      <c r="S25" s="310"/>
      <c r="T25" s="310"/>
      <c r="U25" s="282"/>
      <c r="V25" s="282"/>
      <c r="W25" s="282"/>
      <c r="X25" s="282"/>
      <c r="Y25" s="282"/>
      <c r="Z25" s="282"/>
      <c r="AA25" s="282"/>
      <c r="AB25" s="372"/>
      <c r="AC25" s="281">
        <v>13</v>
      </c>
      <c r="AD25" s="281">
        <v>17</v>
      </c>
      <c r="AE25" s="281">
        <v>2</v>
      </c>
      <c r="AF25" s="281"/>
      <c r="AG25" s="373"/>
      <c r="AH25" s="282"/>
      <c r="AI25" s="373"/>
      <c r="AJ25" s="373"/>
      <c r="AK25" s="373"/>
      <c r="AL25" s="373"/>
      <c r="AM25" s="373"/>
      <c r="AN25" s="373"/>
      <c r="AO25" s="373"/>
      <c r="AP25" s="373"/>
      <c r="AQ25" s="373"/>
      <c r="AR25" s="373"/>
      <c r="AS25" s="373"/>
      <c r="AT25" s="373"/>
      <c r="AU25" s="373"/>
      <c r="AV25" s="373"/>
      <c r="AW25" s="373"/>
      <c r="AX25" s="373"/>
      <c r="AY25" s="373"/>
      <c r="AZ25" s="1003">
        <f t="shared" si="1"/>
        <v>32</v>
      </c>
    </row>
    <row r="26" spans="2:52" s="6" customFormat="1" ht="18.75" customHeight="1" x14ac:dyDescent="0.25">
      <c r="B26" s="404" t="s">
        <v>1015</v>
      </c>
      <c r="C26" s="310"/>
      <c r="D26" s="310"/>
      <c r="E26" s="310"/>
      <c r="F26" s="310"/>
      <c r="G26" s="310"/>
      <c r="H26" s="310"/>
      <c r="I26" s="310"/>
      <c r="J26" s="310"/>
      <c r="K26" s="310"/>
      <c r="L26" s="310"/>
      <c r="M26" s="310"/>
      <c r="N26" s="310"/>
      <c r="O26" s="310"/>
      <c r="P26" s="310"/>
      <c r="Q26" s="310"/>
      <c r="R26" s="310"/>
      <c r="S26" s="310"/>
      <c r="T26" s="310"/>
      <c r="U26" s="282"/>
      <c r="V26" s="282"/>
      <c r="W26" s="282"/>
      <c r="X26" s="282"/>
      <c r="Y26" s="282"/>
      <c r="Z26" s="282"/>
      <c r="AA26" s="282"/>
      <c r="AB26" s="372"/>
      <c r="AC26" s="281"/>
      <c r="AD26" s="281"/>
      <c r="AE26" s="281"/>
      <c r="AF26" s="281"/>
      <c r="AG26" s="373"/>
      <c r="AH26" s="282"/>
      <c r="AI26" s="373">
        <v>8</v>
      </c>
      <c r="AJ26" s="373">
        <v>25</v>
      </c>
      <c r="AK26" s="373">
        <v>31</v>
      </c>
      <c r="AL26" s="373">
        <v>9</v>
      </c>
      <c r="AM26" s="373">
        <v>32</v>
      </c>
      <c r="AN26" s="373">
        <v>38</v>
      </c>
      <c r="AO26" s="373">
        <v>25</v>
      </c>
      <c r="AP26" s="373">
        <v>24</v>
      </c>
      <c r="AQ26" s="373">
        <v>18</v>
      </c>
      <c r="AR26" s="373">
        <v>28</v>
      </c>
      <c r="AS26" s="373">
        <v>13</v>
      </c>
      <c r="AT26" s="373">
        <v>4</v>
      </c>
      <c r="AU26" s="373"/>
      <c r="AV26" s="373"/>
      <c r="AW26" s="373"/>
      <c r="AX26" s="373"/>
      <c r="AY26" s="373"/>
      <c r="AZ26" s="1003">
        <f t="shared" si="1"/>
        <v>255</v>
      </c>
    </row>
    <row r="27" spans="2:52" s="6" customFormat="1" ht="18.75" customHeight="1" x14ac:dyDescent="0.25">
      <c r="B27" s="404" t="s">
        <v>1016</v>
      </c>
      <c r="C27" s="310"/>
      <c r="D27" s="310"/>
      <c r="E27" s="310"/>
      <c r="F27" s="310"/>
      <c r="G27" s="310"/>
      <c r="H27" s="310"/>
      <c r="I27" s="310"/>
      <c r="J27" s="310"/>
      <c r="K27" s="310"/>
      <c r="L27" s="310"/>
      <c r="M27" s="310"/>
      <c r="N27" s="310"/>
      <c r="O27" s="310"/>
      <c r="P27" s="310"/>
      <c r="Q27" s="310"/>
      <c r="R27" s="310"/>
      <c r="S27" s="310"/>
      <c r="T27" s="310"/>
      <c r="U27" s="282"/>
      <c r="V27" s="282"/>
      <c r="W27" s="282"/>
      <c r="X27" s="282"/>
      <c r="Y27" s="282"/>
      <c r="Z27" s="282"/>
      <c r="AA27" s="282"/>
      <c r="AB27" s="372"/>
      <c r="AC27" s="281">
        <v>35</v>
      </c>
      <c r="AD27" s="281">
        <v>22</v>
      </c>
      <c r="AE27" s="281">
        <v>27</v>
      </c>
      <c r="AF27" s="281">
        <v>7</v>
      </c>
      <c r="AG27" s="373">
        <v>6</v>
      </c>
      <c r="AH27" s="282">
        <v>9</v>
      </c>
      <c r="AI27" s="373">
        <v>1</v>
      </c>
      <c r="AJ27" s="373">
        <v>26</v>
      </c>
      <c r="AK27" s="373">
        <v>25</v>
      </c>
      <c r="AL27" s="373">
        <v>47</v>
      </c>
      <c r="AM27" s="373">
        <v>141</v>
      </c>
      <c r="AN27" s="373">
        <v>111</v>
      </c>
      <c r="AO27" s="373">
        <v>54</v>
      </c>
      <c r="AP27" s="373">
        <v>19</v>
      </c>
      <c r="AQ27" s="373"/>
      <c r="AR27" s="373">
        <v>1</v>
      </c>
      <c r="AS27" s="373">
        <v>2</v>
      </c>
      <c r="AT27" s="373"/>
      <c r="AU27" s="373"/>
      <c r="AV27" s="373"/>
      <c r="AW27" s="373"/>
      <c r="AX27" s="373"/>
      <c r="AY27" s="373"/>
      <c r="AZ27" s="1003">
        <f t="shared" si="1"/>
        <v>533</v>
      </c>
    </row>
    <row r="28" spans="2:52" s="6" customFormat="1" ht="18.75" customHeight="1" x14ac:dyDescent="0.25">
      <c r="B28" s="404" t="s">
        <v>2510</v>
      </c>
      <c r="C28" s="310"/>
      <c r="D28" s="310"/>
      <c r="E28" s="310"/>
      <c r="F28" s="310"/>
      <c r="G28" s="310"/>
      <c r="H28" s="310"/>
      <c r="I28" s="310"/>
      <c r="J28" s="310"/>
      <c r="K28" s="310"/>
      <c r="L28" s="310"/>
      <c r="M28" s="310"/>
      <c r="N28" s="310"/>
      <c r="O28" s="310"/>
      <c r="P28" s="310"/>
      <c r="Q28" s="310"/>
      <c r="R28" s="310"/>
      <c r="S28" s="310"/>
      <c r="T28" s="310"/>
      <c r="U28" s="282"/>
      <c r="V28" s="282"/>
      <c r="W28" s="282"/>
      <c r="X28" s="282"/>
      <c r="Y28" s="282"/>
      <c r="Z28" s="282"/>
      <c r="AA28" s="282"/>
      <c r="AB28" s="372"/>
      <c r="AC28" s="281"/>
      <c r="AD28" s="281"/>
      <c r="AE28" s="281"/>
      <c r="AF28" s="281"/>
      <c r="AG28" s="373"/>
      <c r="AH28" s="282"/>
      <c r="AI28" s="373"/>
      <c r="AJ28" s="373"/>
      <c r="AK28" s="373"/>
      <c r="AL28" s="373"/>
      <c r="AM28" s="373"/>
      <c r="AN28" s="373"/>
      <c r="AO28" s="373"/>
      <c r="AP28" s="373"/>
      <c r="AQ28" s="373"/>
      <c r="AR28" s="373"/>
      <c r="AS28" s="373"/>
      <c r="AT28" s="373"/>
      <c r="AU28" s="373"/>
      <c r="AV28" s="373"/>
      <c r="AW28" s="373">
        <v>28</v>
      </c>
      <c r="AX28" s="373"/>
      <c r="AY28" s="373">
        <v>26</v>
      </c>
      <c r="AZ28" s="1671">
        <f t="shared" si="1"/>
        <v>54</v>
      </c>
    </row>
    <row r="29" spans="2:52" s="6" customFormat="1" ht="18.75" customHeight="1" x14ac:dyDescent="0.25">
      <c r="B29" s="404" t="s">
        <v>4076</v>
      </c>
      <c r="C29" s="310"/>
      <c r="D29" s="310"/>
      <c r="E29" s="310"/>
      <c r="F29" s="310"/>
      <c r="G29" s="310"/>
      <c r="H29" s="310"/>
      <c r="I29" s="310"/>
      <c r="J29" s="310"/>
      <c r="K29" s="310"/>
      <c r="L29" s="310"/>
      <c r="M29" s="310"/>
      <c r="N29" s="310"/>
      <c r="O29" s="310"/>
      <c r="P29" s="310"/>
      <c r="Q29" s="310"/>
      <c r="R29" s="310"/>
      <c r="S29" s="310"/>
      <c r="T29" s="310"/>
      <c r="U29" s="1350"/>
      <c r="V29" s="1350"/>
      <c r="W29" s="1350"/>
      <c r="X29" s="1350"/>
      <c r="Y29" s="1350"/>
      <c r="Z29" s="1350"/>
      <c r="AA29" s="1350"/>
      <c r="AB29" s="372"/>
      <c r="AC29" s="1349"/>
      <c r="AD29" s="1349"/>
      <c r="AE29" s="1349"/>
      <c r="AF29" s="1349"/>
      <c r="AG29" s="373"/>
      <c r="AH29" s="1350"/>
      <c r="AI29" s="373"/>
      <c r="AJ29" s="373"/>
      <c r="AK29" s="373"/>
      <c r="AL29" s="373"/>
      <c r="AM29" s="373"/>
      <c r="AN29" s="373"/>
      <c r="AO29" s="373"/>
      <c r="AP29" s="373"/>
      <c r="AQ29" s="373"/>
      <c r="AR29" s="373"/>
      <c r="AS29" s="373"/>
      <c r="AT29" s="373"/>
      <c r="AU29" s="373"/>
      <c r="AV29" s="373"/>
      <c r="AW29" s="373"/>
      <c r="AX29" s="373"/>
      <c r="AY29" s="373">
        <v>32</v>
      </c>
      <c r="AZ29" s="1671">
        <f t="shared" si="1"/>
        <v>32</v>
      </c>
    </row>
    <row r="30" spans="2:52" s="6" customFormat="1" ht="18.75" customHeight="1" x14ac:dyDescent="0.25">
      <c r="B30" s="404" t="s">
        <v>1017</v>
      </c>
      <c r="C30" s="310"/>
      <c r="D30" s="310"/>
      <c r="E30" s="310"/>
      <c r="F30" s="310"/>
      <c r="G30" s="310"/>
      <c r="H30" s="310"/>
      <c r="I30" s="310"/>
      <c r="J30" s="310"/>
      <c r="K30" s="310"/>
      <c r="L30" s="310"/>
      <c r="M30" s="310"/>
      <c r="N30" s="310"/>
      <c r="O30" s="310"/>
      <c r="P30" s="310"/>
      <c r="Q30" s="310"/>
      <c r="R30" s="310"/>
      <c r="S30" s="310"/>
      <c r="T30" s="310"/>
      <c r="U30" s="282"/>
      <c r="V30" s="282"/>
      <c r="W30" s="282"/>
      <c r="X30" s="282"/>
      <c r="Y30" s="282"/>
      <c r="Z30" s="282"/>
      <c r="AA30" s="282"/>
      <c r="AB30" s="372"/>
      <c r="AC30" s="281"/>
      <c r="AD30" s="281">
        <v>26</v>
      </c>
      <c r="AE30" s="281"/>
      <c r="AF30" s="281"/>
      <c r="AG30" s="373"/>
      <c r="AH30" s="282"/>
      <c r="AI30" s="373"/>
      <c r="AJ30" s="373"/>
      <c r="AK30" s="373"/>
      <c r="AL30" s="373"/>
      <c r="AM30" s="373"/>
      <c r="AN30" s="373"/>
      <c r="AO30" s="373"/>
      <c r="AP30" s="373"/>
      <c r="AQ30" s="373"/>
      <c r="AR30" s="373"/>
      <c r="AS30" s="373"/>
      <c r="AT30" s="373"/>
      <c r="AU30" s="373"/>
      <c r="AV30" s="373"/>
      <c r="AW30" s="373"/>
      <c r="AX30" s="373"/>
      <c r="AY30" s="373">
        <v>2</v>
      </c>
      <c r="AZ30" s="1003">
        <f t="shared" si="1"/>
        <v>28</v>
      </c>
    </row>
    <row r="31" spans="2:52" s="6" customFormat="1" ht="18.75" customHeight="1" x14ac:dyDescent="0.25">
      <c r="B31" s="404" t="s">
        <v>1018</v>
      </c>
      <c r="C31" s="310"/>
      <c r="D31" s="310"/>
      <c r="E31" s="310"/>
      <c r="F31" s="310"/>
      <c r="G31" s="310"/>
      <c r="H31" s="310"/>
      <c r="I31" s="310"/>
      <c r="J31" s="310"/>
      <c r="K31" s="310"/>
      <c r="L31" s="310"/>
      <c r="M31" s="310"/>
      <c r="N31" s="310"/>
      <c r="O31" s="310"/>
      <c r="P31" s="310"/>
      <c r="Q31" s="310"/>
      <c r="R31" s="310"/>
      <c r="S31" s="310"/>
      <c r="T31" s="310"/>
      <c r="U31" s="282"/>
      <c r="V31" s="282"/>
      <c r="W31" s="282"/>
      <c r="X31" s="282"/>
      <c r="Y31" s="282"/>
      <c r="Z31" s="282"/>
      <c r="AA31" s="282">
        <v>19</v>
      </c>
      <c r="AB31" s="372">
        <v>14</v>
      </c>
      <c r="AC31" s="281">
        <v>24</v>
      </c>
      <c r="AD31" s="281">
        <v>10</v>
      </c>
      <c r="AE31" s="281">
        <v>15</v>
      </c>
      <c r="AF31" s="281">
        <v>4</v>
      </c>
      <c r="AG31" s="373">
        <v>1</v>
      </c>
      <c r="AH31" s="282">
        <v>14</v>
      </c>
      <c r="AI31" s="282">
        <v>19</v>
      </c>
      <c r="AJ31" s="282">
        <v>25</v>
      </c>
      <c r="AK31" s="282">
        <v>17</v>
      </c>
      <c r="AL31" s="282">
        <v>14</v>
      </c>
      <c r="AM31" s="282">
        <v>81</v>
      </c>
      <c r="AN31" s="282">
        <v>39</v>
      </c>
      <c r="AO31" s="282">
        <v>60</v>
      </c>
      <c r="AP31" s="282">
        <v>31</v>
      </c>
      <c r="AQ31" s="282">
        <v>41</v>
      </c>
      <c r="AR31" s="282">
        <v>37</v>
      </c>
      <c r="AS31" s="282">
        <v>2</v>
      </c>
      <c r="AT31" s="1350">
        <v>10</v>
      </c>
      <c r="AU31" s="1350"/>
      <c r="AV31" s="1350">
        <v>2</v>
      </c>
      <c r="AW31" s="282"/>
      <c r="AX31" s="282">
        <v>2</v>
      </c>
      <c r="AY31" s="282"/>
      <c r="AZ31" s="1003">
        <f t="shared" si="1"/>
        <v>481</v>
      </c>
    </row>
    <row r="32" spans="2:52" s="6" customFormat="1" ht="18.75" customHeight="1" x14ac:dyDescent="0.25">
      <c r="B32" s="404" t="s">
        <v>1019</v>
      </c>
      <c r="C32" s="310"/>
      <c r="D32" s="310"/>
      <c r="E32" s="310"/>
      <c r="F32" s="310"/>
      <c r="G32" s="310"/>
      <c r="H32" s="310"/>
      <c r="I32" s="310"/>
      <c r="J32" s="310"/>
      <c r="K32" s="310"/>
      <c r="L32" s="310"/>
      <c r="M32" s="310"/>
      <c r="N32" s="310"/>
      <c r="O32" s="310"/>
      <c r="P32" s="310"/>
      <c r="Q32" s="310"/>
      <c r="R32" s="310"/>
      <c r="S32" s="310"/>
      <c r="T32" s="310"/>
      <c r="U32" s="282"/>
      <c r="V32" s="282"/>
      <c r="W32" s="282"/>
      <c r="X32" s="282"/>
      <c r="Y32" s="282"/>
      <c r="Z32" s="282"/>
      <c r="AA32" s="282"/>
      <c r="AB32" s="372"/>
      <c r="AC32" s="281"/>
      <c r="AD32" s="281">
        <v>2</v>
      </c>
      <c r="AE32" s="281">
        <v>4</v>
      </c>
      <c r="AF32" s="281">
        <v>2</v>
      </c>
      <c r="AG32" s="373">
        <v>1</v>
      </c>
      <c r="AH32" s="282"/>
      <c r="AI32" s="282"/>
      <c r="AJ32" s="282">
        <v>3</v>
      </c>
      <c r="AK32" s="282"/>
      <c r="AL32" s="282"/>
      <c r="AM32" s="282"/>
      <c r="AN32" s="282"/>
      <c r="AO32" s="282"/>
      <c r="AP32" s="282"/>
      <c r="AQ32" s="282"/>
      <c r="AR32" s="282"/>
      <c r="AS32" s="282"/>
      <c r="AT32" s="1350"/>
      <c r="AU32" s="1350"/>
      <c r="AV32" s="1350"/>
      <c r="AW32" s="282"/>
      <c r="AX32" s="282"/>
      <c r="AY32" s="282"/>
      <c r="AZ32" s="1003">
        <f t="shared" si="1"/>
        <v>12</v>
      </c>
    </row>
    <row r="33" spans="2:52" s="6" customFormat="1" ht="18.75" customHeight="1" x14ac:dyDescent="0.25">
      <c r="B33" s="404" t="s">
        <v>1020</v>
      </c>
      <c r="C33" s="310"/>
      <c r="D33" s="310"/>
      <c r="E33" s="310"/>
      <c r="F33" s="310"/>
      <c r="G33" s="310"/>
      <c r="H33" s="310"/>
      <c r="I33" s="310"/>
      <c r="J33" s="310"/>
      <c r="K33" s="310"/>
      <c r="L33" s="310"/>
      <c r="M33" s="310"/>
      <c r="N33" s="310"/>
      <c r="O33" s="310"/>
      <c r="P33" s="310"/>
      <c r="Q33" s="310"/>
      <c r="R33" s="310"/>
      <c r="S33" s="310"/>
      <c r="T33" s="310"/>
      <c r="U33" s="282"/>
      <c r="V33" s="282"/>
      <c r="W33" s="282"/>
      <c r="X33" s="282"/>
      <c r="Y33" s="282"/>
      <c r="Z33" s="282"/>
      <c r="AA33" s="282"/>
      <c r="AB33" s="372">
        <v>35</v>
      </c>
      <c r="AC33" s="281"/>
      <c r="AD33" s="281"/>
      <c r="AE33" s="281"/>
      <c r="AF33" s="281"/>
      <c r="AG33" s="373"/>
      <c r="AH33" s="282"/>
      <c r="AI33" s="282"/>
      <c r="AJ33" s="282"/>
      <c r="AK33" s="282"/>
      <c r="AL33" s="282"/>
      <c r="AM33" s="282"/>
      <c r="AN33" s="282"/>
      <c r="AO33" s="282"/>
      <c r="AP33" s="282"/>
      <c r="AQ33" s="282"/>
      <c r="AR33" s="282"/>
      <c r="AS33" s="282"/>
      <c r="AT33" s="1350"/>
      <c r="AU33" s="1350"/>
      <c r="AV33" s="1350"/>
      <c r="AW33" s="282"/>
      <c r="AX33" s="282"/>
      <c r="AY33" s="282"/>
      <c r="AZ33" s="1003">
        <f t="shared" si="1"/>
        <v>35</v>
      </c>
    </row>
    <row r="34" spans="2:52" s="6" customFormat="1" ht="18.75" customHeight="1" x14ac:dyDescent="0.25">
      <c r="B34" s="404" t="s">
        <v>1021</v>
      </c>
      <c r="C34" s="310"/>
      <c r="D34" s="310"/>
      <c r="E34" s="310"/>
      <c r="F34" s="310"/>
      <c r="G34" s="310"/>
      <c r="H34" s="310"/>
      <c r="I34" s="310"/>
      <c r="J34" s="310"/>
      <c r="K34" s="310"/>
      <c r="L34" s="310"/>
      <c r="M34" s="310"/>
      <c r="N34" s="310"/>
      <c r="O34" s="310"/>
      <c r="P34" s="310"/>
      <c r="Q34" s="310"/>
      <c r="R34" s="310"/>
      <c r="S34" s="310"/>
      <c r="T34" s="310"/>
      <c r="U34" s="282"/>
      <c r="V34" s="282"/>
      <c r="W34" s="282"/>
      <c r="X34" s="282">
        <v>8</v>
      </c>
      <c r="Y34" s="282">
        <v>8</v>
      </c>
      <c r="Z34" s="282">
        <v>31</v>
      </c>
      <c r="AA34" s="282">
        <v>19</v>
      </c>
      <c r="AB34" s="372"/>
      <c r="AC34" s="281">
        <v>22</v>
      </c>
      <c r="AD34" s="281"/>
      <c r="AE34" s="281"/>
      <c r="AF34" s="281"/>
      <c r="AG34" s="373"/>
      <c r="AH34" s="282"/>
      <c r="AI34" s="282">
        <v>7</v>
      </c>
      <c r="AJ34" s="282">
        <v>4</v>
      </c>
      <c r="AK34" s="282">
        <v>8</v>
      </c>
      <c r="AL34" s="282"/>
      <c r="AM34" s="282"/>
      <c r="AN34" s="282"/>
      <c r="AO34" s="282"/>
      <c r="AP34" s="282"/>
      <c r="AQ34" s="282"/>
      <c r="AR34" s="282"/>
      <c r="AS34" s="282"/>
      <c r="AT34" s="1350"/>
      <c r="AU34" s="1350"/>
      <c r="AV34" s="1350"/>
      <c r="AW34" s="282"/>
      <c r="AX34" s="282"/>
      <c r="AY34" s="282"/>
      <c r="AZ34" s="1003">
        <f t="shared" si="1"/>
        <v>107</v>
      </c>
    </row>
    <row r="35" spans="2:52" s="6" customFormat="1" ht="18.75" customHeight="1" x14ac:dyDescent="0.25">
      <c r="B35" s="404" t="s">
        <v>1022</v>
      </c>
      <c r="C35" s="310"/>
      <c r="D35" s="310"/>
      <c r="E35" s="310"/>
      <c r="F35" s="310"/>
      <c r="G35" s="310"/>
      <c r="H35" s="310"/>
      <c r="I35" s="310"/>
      <c r="J35" s="310"/>
      <c r="K35" s="310"/>
      <c r="L35" s="310"/>
      <c r="M35" s="310"/>
      <c r="N35" s="310"/>
      <c r="O35" s="310"/>
      <c r="P35" s="310"/>
      <c r="Q35" s="310"/>
      <c r="R35" s="310"/>
      <c r="S35" s="310"/>
      <c r="T35" s="310"/>
      <c r="U35" s="282"/>
      <c r="V35" s="282"/>
      <c r="W35" s="282"/>
      <c r="X35" s="282"/>
      <c r="Y35" s="282"/>
      <c r="Z35" s="282"/>
      <c r="AA35" s="282"/>
      <c r="AB35" s="372"/>
      <c r="AC35" s="281"/>
      <c r="AD35" s="281"/>
      <c r="AE35" s="281"/>
      <c r="AF35" s="281"/>
      <c r="AG35" s="373"/>
      <c r="AH35" s="282">
        <v>9</v>
      </c>
      <c r="AI35" s="373">
        <v>6</v>
      </c>
      <c r="AJ35" s="373"/>
      <c r="AK35" s="373"/>
      <c r="AL35" s="373"/>
      <c r="AM35" s="373"/>
      <c r="AN35" s="373"/>
      <c r="AO35" s="373"/>
      <c r="AP35" s="373"/>
      <c r="AQ35" s="373"/>
      <c r="AR35" s="373"/>
      <c r="AS35" s="373"/>
      <c r="AT35" s="373"/>
      <c r="AU35" s="373"/>
      <c r="AV35" s="373"/>
      <c r="AW35" s="373"/>
      <c r="AX35" s="373"/>
      <c r="AY35" s="373"/>
      <c r="AZ35" s="1003">
        <f t="shared" si="1"/>
        <v>15</v>
      </c>
    </row>
    <row r="36" spans="2:52" s="6" customFormat="1" ht="18.75" customHeight="1" x14ac:dyDescent="0.25">
      <c r="B36" s="404" t="s">
        <v>1023</v>
      </c>
      <c r="C36" s="310"/>
      <c r="D36" s="310"/>
      <c r="E36" s="310"/>
      <c r="F36" s="310"/>
      <c r="G36" s="310"/>
      <c r="H36" s="310"/>
      <c r="I36" s="310"/>
      <c r="J36" s="310"/>
      <c r="K36" s="310"/>
      <c r="L36" s="310"/>
      <c r="M36" s="310"/>
      <c r="N36" s="310"/>
      <c r="O36" s="310"/>
      <c r="P36" s="310"/>
      <c r="Q36" s="310"/>
      <c r="R36" s="310"/>
      <c r="S36" s="310"/>
      <c r="T36" s="310"/>
      <c r="U36" s="282"/>
      <c r="V36" s="282"/>
      <c r="W36" s="282"/>
      <c r="X36" s="282"/>
      <c r="Y36" s="282"/>
      <c r="Z36" s="282"/>
      <c r="AA36" s="282">
        <v>12</v>
      </c>
      <c r="AB36" s="372">
        <v>10</v>
      </c>
      <c r="AC36" s="281">
        <v>34</v>
      </c>
      <c r="AD36" s="281">
        <v>1</v>
      </c>
      <c r="AE36" s="281">
        <v>1</v>
      </c>
      <c r="AF36" s="281">
        <v>5</v>
      </c>
      <c r="AG36" s="373">
        <v>9</v>
      </c>
      <c r="AH36" s="282">
        <v>3</v>
      </c>
      <c r="AI36" s="373">
        <v>5</v>
      </c>
      <c r="AJ36" s="373">
        <v>28</v>
      </c>
      <c r="AK36" s="373">
        <v>26</v>
      </c>
      <c r="AL36" s="373">
        <v>11</v>
      </c>
      <c r="AM36" s="373">
        <v>5</v>
      </c>
      <c r="AN36" s="373">
        <v>30</v>
      </c>
      <c r="AO36" s="373">
        <v>23</v>
      </c>
      <c r="AP36" s="373">
        <v>13</v>
      </c>
      <c r="AQ36" s="373">
        <v>25</v>
      </c>
      <c r="AR36" s="373">
        <v>10</v>
      </c>
      <c r="AS36" s="373">
        <v>1</v>
      </c>
      <c r="AT36" s="373"/>
      <c r="AU36" s="373"/>
      <c r="AV36" s="373"/>
      <c r="AW36" s="373"/>
      <c r="AX36" s="373"/>
      <c r="AY36" s="373"/>
      <c r="AZ36" s="1003">
        <f t="shared" si="1"/>
        <v>252</v>
      </c>
    </row>
    <row r="37" spans="2:52" s="6" customFormat="1" ht="18.75" customHeight="1" x14ac:dyDescent="0.25">
      <c r="B37" s="404" t="s">
        <v>1973</v>
      </c>
      <c r="C37" s="310"/>
      <c r="D37" s="310"/>
      <c r="E37" s="310"/>
      <c r="F37" s="310"/>
      <c r="G37" s="310"/>
      <c r="H37" s="310"/>
      <c r="I37" s="310"/>
      <c r="J37" s="310"/>
      <c r="K37" s="310"/>
      <c r="L37" s="310"/>
      <c r="M37" s="310"/>
      <c r="N37" s="310"/>
      <c r="O37" s="310"/>
      <c r="P37" s="310"/>
      <c r="Q37" s="310"/>
      <c r="R37" s="310"/>
      <c r="S37" s="310"/>
      <c r="T37" s="310"/>
      <c r="U37" s="282"/>
      <c r="V37" s="282"/>
      <c r="W37" s="282"/>
      <c r="X37" s="282"/>
      <c r="Y37" s="282"/>
      <c r="Z37" s="282"/>
      <c r="AA37" s="282"/>
      <c r="AB37" s="372"/>
      <c r="AC37" s="281"/>
      <c r="AD37" s="281"/>
      <c r="AE37" s="281"/>
      <c r="AF37" s="281"/>
      <c r="AG37" s="373">
        <v>2</v>
      </c>
      <c r="AH37" s="282"/>
      <c r="AI37" s="373"/>
      <c r="AJ37" s="373"/>
      <c r="AK37" s="373"/>
      <c r="AL37" s="373"/>
      <c r="AM37" s="373"/>
      <c r="AN37" s="373"/>
      <c r="AO37" s="373"/>
      <c r="AP37" s="373"/>
      <c r="AQ37" s="373">
        <v>4</v>
      </c>
      <c r="AR37" s="373">
        <v>4</v>
      </c>
      <c r="AS37" s="373"/>
      <c r="AT37" s="373">
        <v>6</v>
      </c>
      <c r="AU37" s="373">
        <v>1</v>
      </c>
      <c r="AV37" s="373"/>
      <c r="AW37" s="373">
        <v>2</v>
      </c>
      <c r="AX37" s="373"/>
      <c r="AY37" s="373"/>
      <c r="AZ37" s="1003">
        <f t="shared" si="1"/>
        <v>19</v>
      </c>
    </row>
    <row r="38" spans="2:52" s="6" customFormat="1" ht="18.75" customHeight="1" x14ac:dyDescent="0.25">
      <c r="B38" s="404" t="s">
        <v>1024</v>
      </c>
      <c r="C38" s="310"/>
      <c r="D38" s="310"/>
      <c r="E38" s="310"/>
      <c r="F38" s="310"/>
      <c r="G38" s="310"/>
      <c r="H38" s="310"/>
      <c r="I38" s="310"/>
      <c r="J38" s="310"/>
      <c r="K38" s="310"/>
      <c r="L38" s="310"/>
      <c r="M38" s="310"/>
      <c r="N38" s="310"/>
      <c r="O38" s="310"/>
      <c r="P38" s="310"/>
      <c r="Q38" s="310"/>
      <c r="R38" s="310"/>
      <c r="S38" s="310"/>
      <c r="T38" s="310"/>
      <c r="U38" s="282"/>
      <c r="V38" s="282"/>
      <c r="W38" s="282"/>
      <c r="X38" s="282"/>
      <c r="Y38" s="282"/>
      <c r="Z38" s="282">
        <v>15</v>
      </c>
      <c r="AA38" s="282">
        <v>1</v>
      </c>
      <c r="AB38" s="372"/>
      <c r="AC38" s="281"/>
      <c r="AD38" s="281"/>
      <c r="AE38" s="281"/>
      <c r="AF38" s="281"/>
      <c r="AG38" s="373"/>
      <c r="AH38" s="282"/>
      <c r="AI38" s="373"/>
      <c r="AJ38" s="373"/>
      <c r="AK38" s="373"/>
      <c r="AL38" s="373"/>
      <c r="AM38" s="373"/>
      <c r="AN38" s="373"/>
      <c r="AO38" s="373"/>
      <c r="AP38" s="373"/>
      <c r="AQ38" s="373"/>
      <c r="AR38" s="373"/>
      <c r="AS38" s="373"/>
      <c r="AT38" s="373"/>
      <c r="AU38" s="373"/>
      <c r="AV38" s="373"/>
      <c r="AW38" s="373"/>
      <c r="AX38" s="373"/>
      <c r="AY38" s="373"/>
      <c r="AZ38" s="1003">
        <f t="shared" si="1"/>
        <v>16</v>
      </c>
    </row>
    <row r="39" spans="2:52" s="6" customFormat="1" ht="18.75" customHeight="1" x14ac:dyDescent="0.25">
      <c r="B39" s="404" t="s">
        <v>1025</v>
      </c>
      <c r="C39" s="310"/>
      <c r="D39" s="310"/>
      <c r="E39" s="310"/>
      <c r="F39" s="310"/>
      <c r="G39" s="310"/>
      <c r="H39" s="310"/>
      <c r="I39" s="310"/>
      <c r="J39" s="310"/>
      <c r="K39" s="310"/>
      <c r="L39" s="310"/>
      <c r="M39" s="310"/>
      <c r="N39" s="310"/>
      <c r="O39" s="310"/>
      <c r="P39" s="310"/>
      <c r="Q39" s="310"/>
      <c r="R39" s="310"/>
      <c r="S39" s="310"/>
      <c r="T39" s="310"/>
      <c r="U39" s="282"/>
      <c r="V39" s="282"/>
      <c r="W39" s="282"/>
      <c r="X39" s="282"/>
      <c r="Y39" s="282"/>
      <c r="Z39" s="282"/>
      <c r="AA39" s="282"/>
      <c r="AB39" s="372"/>
      <c r="AC39" s="281"/>
      <c r="AD39" s="281"/>
      <c r="AE39" s="281"/>
      <c r="AF39" s="281"/>
      <c r="AG39" s="373">
        <v>4</v>
      </c>
      <c r="AH39" s="282">
        <v>4</v>
      </c>
      <c r="AI39" s="373">
        <v>14</v>
      </c>
      <c r="AJ39" s="373">
        <v>18</v>
      </c>
      <c r="AK39" s="373">
        <v>25</v>
      </c>
      <c r="AL39" s="373">
        <v>20</v>
      </c>
      <c r="AM39" s="373">
        <v>5</v>
      </c>
      <c r="AN39" s="373">
        <v>29</v>
      </c>
      <c r="AO39" s="373">
        <v>17</v>
      </c>
      <c r="AP39" s="373">
        <v>14</v>
      </c>
      <c r="AQ39" s="373">
        <v>12</v>
      </c>
      <c r="AR39" s="373">
        <v>17</v>
      </c>
      <c r="AS39" s="373">
        <v>10</v>
      </c>
      <c r="AT39" s="373">
        <v>18</v>
      </c>
      <c r="AU39" s="373">
        <v>40</v>
      </c>
      <c r="AV39" s="373">
        <v>36</v>
      </c>
      <c r="AW39" s="373">
        <v>17</v>
      </c>
      <c r="AX39" s="373">
        <v>36</v>
      </c>
      <c r="AY39" s="373">
        <v>23</v>
      </c>
      <c r="AZ39" s="1003">
        <f t="shared" si="1"/>
        <v>359</v>
      </c>
    </row>
    <row r="40" spans="2:52" s="6" customFormat="1" ht="18.75" customHeight="1" x14ac:dyDescent="0.25">
      <c r="B40" s="404" t="s">
        <v>1026</v>
      </c>
      <c r="C40" s="310"/>
      <c r="D40" s="310"/>
      <c r="E40" s="310"/>
      <c r="F40" s="310"/>
      <c r="G40" s="310"/>
      <c r="H40" s="310"/>
      <c r="I40" s="310"/>
      <c r="J40" s="310"/>
      <c r="K40" s="310"/>
      <c r="L40" s="310"/>
      <c r="M40" s="310"/>
      <c r="N40" s="310"/>
      <c r="O40" s="310"/>
      <c r="P40" s="310"/>
      <c r="Q40" s="310"/>
      <c r="R40" s="310"/>
      <c r="S40" s="310"/>
      <c r="T40" s="310"/>
      <c r="U40" s="282"/>
      <c r="V40" s="282"/>
      <c r="W40" s="282"/>
      <c r="X40" s="282"/>
      <c r="Y40" s="282"/>
      <c r="Z40" s="282"/>
      <c r="AA40" s="282"/>
      <c r="AB40" s="372"/>
      <c r="AC40" s="281"/>
      <c r="AD40" s="281"/>
      <c r="AE40" s="281"/>
      <c r="AF40" s="281"/>
      <c r="AG40" s="373"/>
      <c r="AH40" s="282"/>
      <c r="AI40" s="373"/>
      <c r="AJ40" s="373"/>
      <c r="AK40" s="373"/>
      <c r="AL40" s="373"/>
      <c r="AM40" s="373">
        <v>17</v>
      </c>
      <c r="AN40" s="373">
        <v>9</v>
      </c>
      <c r="AO40" s="373"/>
      <c r="AP40" s="373"/>
      <c r="AQ40" s="373"/>
      <c r="AR40" s="373"/>
      <c r="AS40" s="373"/>
      <c r="AT40" s="373"/>
      <c r="AU40" s="373"/>
      <c r="AV40" s="373"/>
      <c r="AW40" s="373"/>
      <c r="AX40" s="373"/>
      <c r="AY40" s="373"/>
      <c r="AZ40" s="1003">
        <f t="shared" si="1"/>
        <v>26</v>
      </c>
    </row>
    <row r="41" spans="2:52" s="6" customFormat="1" ht="18.75" customHeight="1" x14ac:dyDescent="0.25">
      <c r="B41" s="404" t="s">
        <v>2516</v>
      </c>
      <c r="C41" s="310"/>
      <c r="D41" s="310"/>
      <c r="E41" s="310"/>
      <c r="F41" s="310"/>
      <c r="G41" s="310"/>
      <c r="H41" s="310"/>
      <c r="I41" s="310"/>
      <c r="J41" s="310"/>
      <c r="K41" s="310"/>
      <c r="L41" s="310"/>
      <c r="M41" s="310"/>
      <c r="N41" s="310"/>
      <c r="O41" s="310"/>
      <c r="P41" s="310"/>
      <c r="Q41" s="310"/>
      <c r="R41" s="310"/>
      <c r="S41" s="310"/>
      <c r="T41" s="310"/>
      <c r="U41" s="282"/>
      <c r="V41" s="282"/>
      <c r="W41" s="282"/>
      <c r="X41" s="282"/>
      <c r="Y41" s="282"/>
      <c r="Z41" s="282"/>
      <c r="AA41" s="282"/>
      <c r="AB41" s="372"/>
      <c r="AC41" s="281"/>
      <c r="AD41" s="281"/>
      <c r="AE41" s="281"/>
      <c r="AF41" s="281"/>
      <c r="AG41" s="373"/>
      <c r="AH41" s="282"/>
      <c r="AI41" s="373"/>
      <c r="AJ41" s="373"/>
      <c r="AK41" s="373"/>
      <c r="AL41" s="373"/>
      <c r="AM41" s="373"/>
      <c r="AN41" s="373"/>
      <c r="AO41" s="373"/>
      <c r="AP41" s="373"/>
      <c r="AQ41" s="373"/>
      <c r="AR41" s="373"/>
      <c r="AS41" s="373"/>
      <c r="AT41" s="373"/>
      <c r="AU41" s="373"/>
      <c r="AV41" s="373">
        <v>2</v>
      </c>
      <c r="AW41" s="373">
        <v>3</v>
      </c>
      <c r="AX41" s="373">
        <v>2</v>
      </c>
      <c r="AY41" s="373"/>
      <c r="AZ41" s="1671">
        <f t="shared" si="1"/>
        <v>7</v>
      </c>
    </row>
    <row r="42" spans="2:52" s="6" customFormat="1" ht="18.75" customHeight="1" x14ac:dyDescent="0.25">
      <c r="B42" s="404" t="s">
        <v>1027</v>
      </c>
      <c r="C42" s="310"/>
      <c r="D42" s="310"/>
      <c r="E42" s="310"/>
      <c r="F42" s="310"/>
      <c r="G42" s="310"/>
      <c r="H42" s="310"/>
      <c r="I42" s="310"/>
      <c r="J42" s="310"/>
      <c r="K42" s="310"/>
      <c r="L42" s="310"/>
      <c r="M42" s="310"/>
      <c r="N42" s="310"/>
      <c r="O42" s="310"/>
      <c r="P42" s="310"/>
      <c r="Q42" s="310"/>
      <c r="R42" s="310"/>
      <c r="S42" s="310"/>
      <c r="T42" s="310"/>
      <c r="U42" s="282"/>
      <c r="V42" s="282"/>
      <c r="W42" s="282"/>
      <c r="X42" s="282"/>
      <c r="Y42" s="282"/>
      <c r="Z42" s="282"/>
      <c r="AA42" s="282"/>
      <c r="AB42" s="372"/>
      <c r="AC42" s="281"/>
      <c r="AD42" s="281"/>
      <c r="AE42" s="281"/>
      <c r="AF42" s="281"/>
      <c r="AG42" s="373"/>
      <c r="AH42" s="282"/>
      <c r="AI42" s="373"/>
      <c r="AJ42" s="373"/>
      <c r="AK42" s="373"/>
      <c r="AL42" s="373"/>
      <c r="AM42" s="373"/>
      <c r="AN42" s="373">
        <v>2</v>
      </c>
      <c r="AO42" s="373">
        <v>9</v>
      </c>
      <c r="AP42" s="373">
        <v>4</v>
      </c>
      <c r="AQ42" s="373"/>
      <c r="AR42" s="373">
        <v>3</v>
      </c>
      <c r="AS42" s="373"/>
      <c r="AT42" s="373"/>
      <c r="AU42" s="373">
        <v>5</v>
      </c>
      <c r="AV42" s="373"/>
      <c r="AW42" s="373">
        <v>4</v>
      </c>
      <c r="AX42" s="373"/>
      <c r="AY42" s="373">
        <v>3</v>
      </c>
      <c r="AZ42" s="1003">
        <f t="shared" si="1"/>
        <v>30</v>
      </c>
    </row>
    <row r="43" spans="2:52" s="6" customFormat="1" ht="18.75" customHeight="1" x14ac:dyDescent="0.25">
      <c r="B43" s="224" t="s">
        <v>1974</v>
      </c>
      <c r="C43" s="974">
        <f>SUM(C44:C48)</f>
        <v>0</v>
      </c>
      <c r="D43" s="974">
        <f t="shared" ref="D43:AS43" si="2">SUM(D44:D48)</f>
        <v>0</v>
      </c>
      <c r="E43" s="974">
        <f t="shared" si="2"/>
        <v>0</v>
      </c>
      <c r="F43" s="974">
        <f t="shared" si="2"/>
        <v>0</v>
      </c>
      <c r="G43" s="974">
        <f t="shared" si="2"/>
        <v>0</v>
      </c>
      <c r="H43" s="974">
        <f t="shared" si="2"/>
        <v>0</v>
      </c>
      <c r="I43" s="974">
        <f t="shared" si="2"/>
        <v>0</v>
      </c>
      <c r="J43" s="974">
        <f t="shared" si="2"/>
        <v>0</v>
      </c>
      <c r="K43" s="974">
        <f t="shared" si="2"/>
        <v>0</v>
      </c>
      <c r="L43" s="974">
        <f t="shared" si="2"/>
        <v>0</v>
      </c>
      <c r="M43" s="974">
        <f t="shared" si="2"/>
        <v>0</v>
      </c>
      <c r="N43" s="974">
        <f t="shared" si="2"/>
        <v>0</v>
      </c>
      <c r="O43" s="974">
        <f t="shared" si="2"/>
        <v>0</v>
      </c>
      <c r="P43" s="974">
        <f t="shared" si="2"/>
        <v>0</v>
      </c>
      <c r="Q43" s="974">
        <f t="shared" si="2"/>
        <v>0</v>
      </c>
      <c r="R43" s="974">
        <f t="shared" si="2"/>
        <v>0</v>
      </c>
      <c r="S43" s="974">
        <f t="shared" si="2"/>
        <v>0</v>
      </c>
      <c r="T43" s="974">
        <f t="shared" si="2"/>
        <v>0</v>
      </c>
      <c r="U43" s="210">
        <f t="shared" si="2"/>
        <v>0</v>
      </c>
      <c r="V43" s="210">
        <f t="shared" si="2"/>
        <v>0</v>
      </c>
      <c r="W43" s="210">
        <f t="shared" si="2"/>
        <v>0</v>
      </c>
      <c r="X43" s="210">
        <f t="shared" si="2"/>
        <v>0</v>
      </c>
      <c r="Y43" s="210">
        <f t="shared" si="2"/>
        <v>0</v>
      </c>
      <c r="Z43" s="210">
        <f t="shared" si="2"/>
        <v>0</v>
      </c>
      <c r="AA43" s="210">
        <f t="shared" si="2"/>
        <v>0</v>
      </c>
      <c r="AB43" s="210">
        <f t="shared" si="2"/>
        <v>0</v>
      </c>
      <c r="AC43" s="210">
        <f t="shared" si="2"/>
        <v>4</v>
      </c>
      <c r="AD43" s="210">
        <f t="shared" si="2"/>
        <v>16</v>
      </c>
      <c r="AE43" s="210">
        <f t="shared" si="2"/>
        <v>13</v>
      </c>
      <c r="AF43" s="210">
        <f t="shared" si="2"/>
        <v>8</v>
      </c>
      <c r="AG43" s="210">
        <f t="shared" si="2"/>
        <v>7</v>
      </c>
      <c r="AH43" s="210">
        <f t="shared" si="2"/>
        <v>9</v>
      </c>
      <c r="AI43" s="210">
        <f t="shared" si="2"/>
        <v>8</v>
      </c>
      <c r="AJ43" s="210">
        <f t="shared" si="2"/>
        <v>6</v>
      </c>
      <c r="AK43" s="210">
        <f t="shared" si="2"/>
        <v>13</v>
      </c>
      <c r="AL43" s="210">
        <f t="shared" si="2"/>
        <v>11</v>
      </c>
      <c r="AM43" s="210">
        <f t="shared" si="2"/>
        <v>12</v>
      </c>
      <c r="AN43" s="210">
        <f t="shared" si="2"/>
        <v>21</v>
      </c>
      <c r="AO43" s="210">
        <f t="shared" si="2"/>
        <v>17</v>
      </c>
      <c r="AP43" s="210">
        <f t="shared" si="2"/>
        <v>16</v>
      </c>
      <c r="AQ43" s="210">
        <f t="shared" si="2"/>
        <v>17</v>
      </c>
      <c r="AR43" s="210">
        <f t="shared" si="2"/>
        <v>18</v>
      </c>
      <c r="AS43" s="210">
        <f t="shared" si="2"/>
        <v>17</v>
      </c>
      <c r="AT43" s="210">
        <v>20</v>
      </c>
      <c r="AU43" s="210">
        <v>19</v>
      </c>
      <c r="AV43" s="210">
        <v>34</v>
      </c>
      <c r="AW43" s="210">
        <f>SUM(AW44:AW48)</f>
        <v>20</v>
      </c>
      <c r="AX43" s="210">
        <f>SUM(AX44:AX48)</f>
        <v>34</v>
      </c>
      <c r="AY43" s="210">
        <f>SUM(AY44:AY48)</f>
        <v>16</v>
      </c>
      <c r="AZ43" s="210">
        <f t="shared" si="1"/>
        <v>356</v>
      </c>
    </row>
    <row r="44" spans="2:52" s="6" customFormat="1" ht="18.75" customHeight="1" x14ac:dyDescent="0.25">
      <c r="B44" s="405" t="s">
        <v>1975</v>
      </c>
      <c r="C44" s="310">
        <v>0</v>
      </c>
      <c r="D44" s="310"/>
      <c r="E44" s="310"/>
      <c r="F44" s="310"/>
      <c r="G44" s="310"/>
      <c r="H44" s="310"/>
      <c r="I44" s="310"/>
      <c r="J44" s="310"/>
      <c r="K44" s="310"/>
      <c r="L44" s="310"/>
      <c r="M44" s="310"/>
      <c r="N44" s="310"/>
      <c r="O44" s="310"/>
      <c r="P44" s="310"/>
      <c r="Q44" s="310"/>
      <c r="R44" s="310"/>
      <c r="S44" s="310"/>
      <c r="T44" s="310"/>
      <c r="U44" s="282"/>
      <c r="V44" s="282"/>
      <c r="W44" s="282"/>
      <c r="X44" s="282"/>
      <c r="Y44" s="282"/>
      <c r="Z44" s="282"/>
      <c r="AA44" s="282"/>
      <c r="AB44" s="372"/>
      <c r="AC44" s="281">
        <v>4</v>
      </c>
      <c r="AD44" s="281">
        <v>8</v>
      </c>
      <c r="AE44" s="281">
        <v>4</v>
      </c>
      <c r="AF44" s="281">
        <v>1</v>
      </c>
      <c r="AG44" s="373"/>
      <c r="AH44" s="282">
        <v>2</v>
      </c>
      <c r="AI44" s="373">
        <v>2</v>
      </c>
      <c r="AJ44" s="373">
        <v>2</v>
      </c>
      <c r="AK44" s="373">
        <v>2</v>
      </c>
      <c r="AL44" s="373">
        <v>2</v>
      </c>
      <c r="AM44" s="373">
        <v>1</v>
      </c>
      <c r="AN44" s="373">
        <v>3</v>
      </c>
      <c r="AO44" s="373">
        <v>4</v>
      </c>
      <c r="AP44" s="373">
        <v>3</v>
      </c>
      <c r="AQ44" s="373">
        <v>2</v>
      </c>
      <c r="AR44" s="373">
        <v>2</v>
      </c>
      <c r="AS44" s="373">
        <v>2</v>
      </c>
      <c r="AT44" s="373">
        <v>4</v>
      </c>
      <c r="AU44" s="373">
        <v>2</v>
      </c>
      <c r="AV44" s="373">
        <v>5</v>
      </c>
      <c r="AW44" s="373">
        <v>6</v>
      </c>
      <c r="AX44" s="373">
        <v>5</v>
      </c>
      <c r="AY44" s="373">
        <v>3</v>
      </c>
      <c r="AZ44" s="1003">
        <f t="shared" si="1"/>
        <v>69</v>
      </c>
    </row>
    <row r="45" spans="2:52" s="6" customFormat="1" ht="18.75" customHeight="1" x14ac:dyDescent="0.25">
      <c r="B45" s="405" t="s">
        <v>1028</v>
      </c>
      <c r="C45" s="310"/>
      <c r="D45" s="310"/>
      <c r="E45" s="310"/>
      <c r="F45" s="310"/>
      <c r="G45" s="310"/>
      <c r="H45" s="310"/>
      <c r="I45" s="310"/>
      <c r="J45" s="310"/>
      <c r="K45" s="310"/>
      <c r="L45" s="310"/>
      <c r="M45" s="310"/>
      <c r="N45" s="310"/>
      <c r="O45" s="310"/>
      <c r="P45" s="310"/>
      <c r="Q45" s="310"/>
      <c r="R45" s="310"/>
      <c r="S45" s="310"/>
      <c r="T45" s="310"/>
      <c r="U45" s="282"/>
      <c r="V45" s="282"/>
      <c r="W45" s="282"/>
      <c r="X45" s="282"/>
      <c r="Y45" s="282"/>
      <c r="Z45" s="282"/>
      <c r="AA45" s="282"/>
      <c r="AB45" s="372"/>
      <c r="AC45" s="281"/>
      <c r="AD45" s="281">
        <v>3</v>
      </c>
      <c r="AE45" s="281">
        <v>3</v>
      </c>
      <c r="AF45" s="281">
        <v>3</v>
      </c>
      <c r="AG45" s="373">
        <v>2</v>
      </c>
      <c r="AH45" s="282">
        <v>2</v>
      </c>
      <c r="AI45" s="373"/>
      <c r="AJ45" s="373">
        <v>1</v>
      </c>
      <c r="AK45" s="373">
        <v>3</v>
      </c>
      <c r="AL45" s="373">
        <v>3</v>
      </c>
      <c r="AM45" s="373">
        <v>3</v>
      </c>
      <c r="AN45" s="373">
        <v>2</v>
      </c>
      <c r="AO45" s="373">
        <v>4</v>
      </c>
      <c r="AP45" s="373">
        <v>3</v>
      </c>
      <c r="AQ45" s="373">
        <v>3</v>
      </c>
      <c r="AR45" s="373">
        <v>3</v>
      </c>
      <c r="AS45" s="373">
        <v>3</v>
      </c>
      <c r="AT45" s="373">
        <v>3</v>
      </c>
      <c r="AU45" s="373">
        <v>3</v>
      </c>
      <c r="AV45" s="373">
        <v>6</v>
      </c>
      <c r="AW45" s="373">
        <v>3</v>
      </c>
      <c r="AX45" s="373">
        <v>6</v>
      </c>
      <c r="AY45" s="373">
        <v>2</v>
      </c>
      <c r="AZ45" s="1003">
        <f t="shared" si="1"/>
        <v>64</v>
      </c>
    </row>
    <row r="46" spans="2:52" s="6" customFormat="1" ht="18.75" customHeight="1" x14ac:dyDescent="0.25">
      <c r="B46" s="405" t="s">
        <v>1976</v>
      </c>
      <c r="C46" s="310"/>
      <c r="D46" s="310"/>
      <c r="E46" s="310"/>
      <c r="F46" s="310"/>
      <c r="G46" s="310"/>
      <c r="H46" s="310"/>
      <c r="I46" s="310"/>
      <c r="J46" s="310"/>
      <c r="K46" s="310"/>
      <c r="L46" s="310"/>
      <c r="M46" s="310"/>
      <c r="N46" s="310"/>
      <c r="O46" s="310"/>
      <c r="P46" s="310"/>
      <c r="Q46" s="310"/>
      <c r="R46" s="310"/>
      <c r="S46" s="310"/>
      <c r="T46" s="310"/>
      <c r="U46" s="282"/>
      <c r="V46" s="282"/>
      <c r="W46" s="282"/>
      <c r="X46" s="282"/>
      <c r="Y46" s="282"/>
      <c r="Z46" s="282"/>
      <c r="AA46" s="282"/>
      <c r="AB46" s="372"/>
      <c r="AC46" s="281"/>
      <c r="AD46" s="281">
        <v>1</v>
      </c>
      <c r="AE46" s="281">
        <v>1</v>
      </c>
      <c r="AF46" s="281"/>
      <c r="AG46" s="373">
        <v>2</v>
      </c>
      <c r="AH46" s="282">
        <v>1</v>
      </c>
      <c r="AI46" s="373">
        <v>2</v>
      </c>
      <c r="AJ46" s="373">
        <v>2</v>
      </c>
      <c r="AK46" s="373">
        <v>4</v>
      </c>
      <c r="AL46" s="373">
        <v>3</v>
      </c>
      <c r="AM46" s="373">
        <v>1</v>
      </c>
      <c r="AN46" s="373">
        <v>5</v>
      </c>
      <c r="AO46" s="373">
        <v>1</v>
      </c>
      <c r="AP46" s="373">
        <v>3</v>
      </c>
      <c r="AQ46" s="373">
        <v>6</v>
      </c>
      <c r="AR46" s="373">
        <v>5</v>
      </c>
      <c r="AS46" s="373">
        <v>5</v>
      </c>
      <c r="AT46" s="373">
        <v>5</v>
      </c>
      <c r="AU46" s="373">
        <v>5</v>
      </c>
      <c r="AV46" s="373">
        <v>8</v>
      </c>
      <c r="AW46" s="373">
        <v>4</v>
      </c>
      <c r="AX46" s="373">
        <v>8</v>
      </c>
      <c r="AY46" s="373">
        <v>4</v>
      </c>
      <c r="AZ46" s="1003">
        <f t="shared" si="1"/>
        <v>76</v>
      </c>
    </row>
    <row r="47" spans="2:52" s="6" customFormat="1" ht="18.75" customHeight="1" x14ac:dyDescent="0.25">
      <c r="B47" s="405" t="s">
        <v>1029</v>
      </c>
      <c r="C47" s="310"/>
      <c r="D47" s="310"/>
      <c r="E47" s="310"/>
      <c r="F47" s="310"/>
      <c r="G47" s="310"/>
      <c r="H47" s="310"/>
      <c r="I47" s="310"/>
      <c r="J47" s="310"/>
      <c r="K47" s="310"/>
      <c r="L47" s="310"/>
      <c r="M47" s="310"/>
      <c r="N47" s="310"/>
      <c r="O47" s="310"/>
      <c r="P47" s="310"/>
      <c r="Q47" s="310"/>
      <c r="R47" s="310"/>
      <c r="S47" s="310"/>
      <c r="T47" s="310"/>
      <c r="U47" s="282"/>
      <c r="V47" s="282"/>
      <c r="W47" s="282"/>
      <c r="X47" s="282"/>
      <c r="Y47" s="282"/>
      <c r="Z47" s="282"/>
      <c r="AA47" s="282"/>
      <c r="AB47" s="372"/>
      <c r="AC47" s="281"/>
      <c r="AD47" s="281"/>
      <c r="AE47" s="281">
        <v>2</v>
      </c>
      <c r="AF47" s="281">
        <v>1</v>
      </c>
      <c r="AG47" s="373">
        <v>1</v>
      </c>
      <c r="AH47" s="282">
        <v>2</v>
      </c>
      <c r="AI47" s="373">
        <v>2</v>
      </c>
      <c r="AJ47" s="373"/>
      <c r="AK47" s="373"/>
      <c r="AL47" s="373">
        <v>1</v>
      </c>
      <c r="AM47" s="373">
        <v>2</v>
      </c>
      <c r="AN47" s="373">
        <v>2</v>
      </c>
      <c r="AO47" s="373">
        <v>2</v>
      </c>
      <c r="AP47" s="373">
        <v>2</v>
      </c>
      <c r="AQ47" s="373">
        <v>1</v>
      </c>
      <c r="AR47" s="373">
        <v>2</v>
      </c>
      <c r="AS47" s="373">
        <v>1</v>
      </c>
      <c r="AT47" s="373">
        <v>2</v>
      </c>
      <c r="AU47" s="373">
        <v>3</v>
      </c>
      <c r="AV47" s="373">
        <v>5</v>
      </c>
      <c r="AW47" s="373">
        <v>1</v>
      </c>
      <c r="AX47" s="373">
        <v>5</v>
      </c>
      <c r="AY47" s="373">
        <v>2</v>
      </c>
      <c r="AZ47" s="1003">
        <f t="shared" si="1"/>
        <v>39</v>
      </c>
    </row>
    <row r="48" spans="2:52" s="6" customFormat="1" ht="18.75" customHeight="1" x14ac:dyDescent="0.25">
      <c r="B48" s="405" t="s">
        <v>1030</v>
      </c>
      <c r="C48" s="310"/>
      <c r="D48" s="310"/>
      <c r="E48" s="310"/>
      <c r="F48" s="310"/>
      <c r="G48" s="310"/>
      <c r="H48" s="310"/>
      <c r="I48" s="310"/>
      <c r="J48" s="310"/>
      <c r="K48" s="310"/>
      <c r="L48" s="310"/>
      <c r="M48" s="310"/>
      <c r="N48" s="310"/>
      <c r="O48" s="310"/>
      <c r="P48" s="310"/>
      <c r="Q48" s="310"/>
      <c r="R48" s="310"/>
      <c r="S48" s="310"/>
      <c r="T48" s="310"/>
      <c r="U48" s="282"/>
      <c r="V48" s="282"/>
      <c r="W48" s="282"/>
      <c r="X48" s="282"/>
      <c r="Y48" s="282"/>
      <c r="Z48" s="282"/>
      <c r="AA48" s="282"/>
      <c r="AB48" s="372"/>
      <c r="AC48" s="281"/>
      <c r="AD48" s="281">
        <v>4</v>
      </c>
      <c r="AE48" s="281">
        <v>3</v>
      </c>
      <c r="AF48" s="281">
        <v>3</v>
      </c>
      <c r="AG48" s="373">
        <v>2</v>
      </c>
      <c r="AH48" s="282">
        <v>2</v>
      </c>
      <c r="AI48" s="373">
        <v>2</v>
      </c>
      <c r="AJ48" s="373">
        <v>1</v>
      </c>
      <c r="AK48" s="373">
        <v>4</v>
      </c>
      <c r="AL48" s="373">
        <v>2</v>
      </c>
      <c r="AM48" s="373">
        <v>5</v>
      </c>
      <c r="AN48" s="373">
        <v>9</v>
      </c>
      <c r="AO48" s="373">
        <v>6</v>
      </c>
      <c r="AP48" s="373">
        <v>5</v>
      </c>
      <c r="AQ48" s="373">
        <v>5</v>
      </c>
      <c r="AR48" s="373">
        <v>6</v>
      </c>
      <c r="AS48" s="373">
        <v>6</v>
      </c>
      <c r="AT48" s="373">
        <v>6</v>
      </c>
      <c r="AU48" s="373">
        <v>6</v>
      </c>
      <c r="AV48" s="373">
        <v>10</v>
      </c>
      <c r="AW48" s="373">
        <v>6</v>
      </c>
      <c r="AX48" s="373">
        <v>10</v>
      </c>
      <c r="AY48" s="373">
        <v>5</v>
      </c>
      <c r="AZ48" s="1003">
        <f t="shared" si="1"/>
        <v>108</v>
      </c>
    </row>
    <row r="49" spans="2:52" s="6" customFormat="1" ht="18.75" customHeight="1" x14ac:dyDescent="0.25">
      <c r="B49" s="1273" t="s">
        <v>1977</v>
      </c>
      <c r="C49" s="1274">
        <f t="shared" ref="C49:AM49" si="3">SUM(C53:C65)</f>
        <v>0</v>
      </c>
      <c r="D49" s="1274">
        <f t="shared" si="3"/>
        <v>0</v>
      </c>
      <c r="E49" s="1274">
        <f t="shared" si="3"/>
        <v>0</v>
      </c>
      <c r="F49" s="1274">
        <f t="shared" si="3"/>
        <v>0</v>
      </c>
      <c r="G49" s="1274">
        <f t="shared" si="3"/>
        <v>0</v>
      </c>
      <c r="H49" s="1274">
        <f t="shared" si="3"/>
        <v>0</v>
      </c>
      <c r="I49" s="1274">
        <f t="shared" si="3"/>
        <v>0</v>
      </c>
      <c r="J49" s="1274">
        <f t="shared" si="3"/>
        <v>0</v>
      </c>
      <c r="K49" s="1274">
        <f t="shared" si="3"/>
        <v>0</v>
      </c>
      <c r="L49" s="1274">
        <f t="shared" si="3"/>
        <v>0</v>
      </c>
      <c r="M49" s="1274">
        <f t="shared" si="3"/>
        <v>0</v>
      </c>
      <c r="N49" s="1274">
        <f t="shared" si="3"/>
        <v>0</v>
      </c>
      <c r="O49" s="1274">
        <f t="shared" si="3"/>
        <v>0</v>
      </c>
      <c r="P49" s="1274">
        <f t="shared" si="3"/>
        <v>0</v>
      </c>
      <c r="Q49" s="1274">
        <f t="shared" si="3"/>
        <v>0</v>
      </c>
      <c r="R49" s="1274">
        <f t="shared" si="3"/>
        <v>0</v>
      </c>
      <c r="S49" s="1274">
        <f t="shared" si="3"/>
        <v>0</v>
      </c>
      <c r="T49" s="1274">
        <f t="shared" si="3"/>
        <v>0</v>
      </c>
      <c r="U49" s="205">
        <f t="shared" si="3"/>
        <v>0</v>
      </c>
      <c r="V49" s="205">
        <f t="shared" si="3"/>
        <v>0</v>
      </c>
      <c r="W49" s="205">
        <f t="shared" si="3"/>
        <v>0</v>
      </c>
      <c r="X49" s="205">
        <f t="shared" si="3"/>
        <v>0</v>
      </c>
      <c r="Y49" s="205">
        <f t="shared" si="3"/>
        <v>0</v>
      </c>
      <c r="Z49" s="205">
        <f t="shared" si="3"/>
        <v>0</v>
      </c>
      <c r="AA49" s="205">
        <f t="shared" si="3"/>
        <v>0</v>
      </c>
      <c r="AB49" s="205">
        <f t="shared" si="3"/>
        <v>0</v>
      </c>
      <c r="AC49" s="205">
        <f t="shared" si="3"/>
        <v>0</v>
      </c>
      <c r="AD49" s="205">
        <f t="shared" si="3"/>
        <v>0</v>
      </c>
      <c r="AE49" s="205">
        <f t="shared" si="3"/>
        <v>0</v>
      </c>
      <c r="AF49" s="205">
        <f t="shared" si="3"/>
        <v>0</v>
      </c>
      <c r="AG49" s="205">
        <f t="shared" si="3"/>
        <v>0</v>
      </c>
      <c r="AH49" s="205">
        <f t="shared" si="3"/>
        <v>0</v>
      </c>
      <c r="AI49" s="205">
        <f t="shared" si="3"/>
        <v>0</v>
      </c>
      <c r="AJ49" s="205">
        <f t="shared" si="3"/>
        <v>0</v>
      </c>
      <c r="AK49" s="205">
        <f t="shared" si="3"/>
        <v>0</v>
      </c>
      <c r="AL49" s="205">
        <f t="shared" si="3"/>
        <v>0</v>
      </c>
      <c r="AM49" s="205">
        <f t="shared" si="3"/>
        <v>0</v>
      </c>
      <c r="AN49" s="205">
        <f>SUM(AN50:AN65)</f>
        <v>0</v>
      </c>
      <c r="AO49" s="205">
        <f t="shared" ref="AO49:AV49" si="4">SUM(AO50:AO65)</f>
        <v>35</v>
      </c>
      <c r="AP49" s="205">
        <f t="shared" si="4"/>
        <v>27</v>
      </c>
      <c r="AQ49" s="205">
        <f t="shared" si="4"/>
        <v>24</v>
      </c>
      <c r="AR49" s="205">
        <f t="shared" si="4"/>
        <v>16</v>
      </c>
      <c r="AS49" s="205">
        <f t="shared" si="4"/>
        <v>50</v>
      </c>
      <c r="AT49" s="205">
        <f t="shared" si="4"/>
        <v>107</v>
      </c>
      <c r="AU49" s="205">
        <f t="shared" si="4"/>
        <v>77</v>
      </c>
      <c r="AV49" s="205">
        <f t="shared" si="4"/>
        <v>246</v>
      </c>
      <c r="AW49" s="205">
        <f>SUM(AW50:AW65)</f>
        <v>179</v>
      </c>
      <c r="AX49" s="205">
        <f t="shared" ref="AX49:AY49" si="5">SUM(AX50:AX65)</f>
        <v>246</v>
      </c>
      <c r="AY49" s="205">
        <f t="shared" si="5"/>
        <v>234</v>
      </c>
      <c r="AZ49" s="210">
        <f t="shared" si="1"/>
        <v>1241</v>
      </c>
    </row>
    <row r="50" spans="2:52" s="6" customFormat="1" ht="18.75" customHeight="1" x14ac:dyDescent="0.25">
      <c r="B50" s="1275" t="s">
        <v>1939</v>
      </c>
      <c r="C50" s="1276"/>
      <c r="D50" s="1276"/>
      <c r="E50" s="1276"/>
      <c r="F50" s="1276"/>
      <c r="G50" s="1276"/>
      <c r="H50" s="1276"/>
      <c r="I50" s="1276"/>
      <c r="J50" s="1276"/>
      <c r="K50" s="1276"/>
      <c r="L50" s="1276"/>
      <c r="M50" s="1276"/>
      <c r="N50" s="1276"/>
      <c r="O50" s="1276"/>
      <c r="P50" s="1276"/>
      <c r="Q50" s="1276"/>
      <c r="R50" s="1276"/>
      <c r="S50" s="1276"/>
      <c r="T50" s="1276"/>
      <c r="U50" s="1276"/>
      <c r="V50" s="1276"/>
      <c r="W50" s="1276"/>
      <c r="X50" s="1276"/>
      <c r="Y50" s="1276"/>
      <c r="Z50" s="1276"/>
      <c r="AA50" s="1276"/>
      <c r="AB50" s="1276"/>
      <c r="AC50" s="1276"/>
      <c r="AD50" s="1276"/>
      <c r="AE50" s="1276"/>
      <c r="AF50" s="1276"/>
      <c r="AG50" s="1276"/>
      <c r="AH50" s="1276"/>
      <c r="AI50" s="1276"/>
      <c r="AJ50" s="1276"/>
      <c r="AK50" s="1276"/>
      <c r="AL50" s="1276"/>
      <c r="AM50" s="1276"/>
      <c r="AN50" s="1276"/>
      <c r="AO50" s="1276"/>
      <c r="AP50" s="1276"/>
      <c r="AQ50" s="1276"/>
      <c r="AR50" s="1276"/>
      <c r="AS50" s="1276"/>
      <c r="AT50" s="1276"/>
      <c r="AU50" s="1276"/>
      <c r="AV50" s="1276">
        <v>19</v>
      </c>
      <c r="AW50" s="1277">
        <v>15</v>
      </c>
      <c r="AX50" s="1277">
        <v>19</v>
      </c>
      <c r="AY50" s="1277"/>
      <c r="AZ50" s="210">
        <f t="shared" si="1"/>
        <v>53</v>
      </c>
    </row>
    <row r="51" spans="2:52" s="6" customFormat="1" ht="18.75" customHeight="1" x14ac:dyDescent="0.25">
      <c r="B51" s="1685" t="s">
        <v>4078</v>
      </c>
      <c r="C51" s="1276"/>
      <c r="D51" s="1276"/>
      <c r="E51" s="1276"/>
      <c r="F51" s="1276"/>
      <c r="G51" s="1276"/>
      <c r="H51" s="1276"/>
      <c r="I51" s="1276"/>
      <c r="J51" s="1276"/>
      <c r="K51" s="1276"/>
      <c r="L51" s="1276"/>
      <c r="M51" s="1276"/>
      <c r="N51" s="1276"/>
      <c r="O51" s="1276"/>
      <c r="P51" s="1276"/>
      <c r="Q51" s="1276"/>
      <c r="R51" s="1276"/>
      <c r="S51" s="1276"/>
      <c r="T51" s="1276"/>
      <c r="U51" s="1276"/>
      <c r="V51" s="1276"/>
      <c r="W51" s="1276"/>
      <c r="X51" s="1276"/>
      <c r="Y51" s="1276"/>
      <c r="Z51" s="1276"/>
      <c r="AA51" s="1276"/>
      <c r="AB51" s="1276"/>
      <c r="AC51" s="1684"/>
      <c r="AD51" s="1684"/>
      <c r="AE51" s="1276"/>
      <c r="AF51" s="1276"/>
      <c r="AG51" s="1276"/>
      <c r="AH51" s="1276"/>
      <c r="AI51" s="1276"/>
      <c r="AJ51" s="1276"/>
      <c r="AK51" s="1276"/>
      <c r="AL51" s="1276"/>
      <c r="AM51" s="1276"/>
      <c r="AN51" s="1276"/>
      <c r="AO51" s="1276"/>
      <c r="AP51" s="1276"/>
      <c r="AQ51" s="1276"/>
      <c r="AR51" s="1276"/>
      <c r="AS51" s="1276"/>
      <c r="AT51" s="1276"/>
      <c r="AU51" s="1276"/>
      <c r="AV51" s="1276"/>
      <c r="AW51" s="1277">
        <v>7</v>
      </c>
      <c r="AX51" s="1277"/>
      <c r="AY51" s="1277">
        <v>30</v>
      </c>
      <c r="AZ51" s="210">
        <f t="shared" ref="AZ51:AZ52" si="6">SUM(C51:AY51)</f>
        <v>37</v>
      </c>
    </row>
    <row r="52" spans="2:52" s="6" customFormat="1" ht="18.75" customHeight="1" x14ac:dyDescent="0.25">
      <c r="B52" s="1686" t="s">
        <v>4079</v>
      </c>
      <c r="C52" s="1276"/>
      <c r="D52" s="1276"/>
      <c r="E52" s="1276"/>
      <c r="F52" s="1276"/>
      <c r="G52" s="1276"/>
      <c r="H52" s="1276"/>
      <c r="I52" s="1276"/>
      <c r="J52" s="1276"/>
      <c r="K52" s="1276"/>
      <c r="L52" s="1276"/>
      <c r="M52" s="1276"/>
      <c r="N52" s="1276"/>
      <c r="O52" s="1276"/>
      <c r="P52" s="1276"/>
      <c r="Q52" s="1276"/>
      <c r="R52" s="1276"/>
      <c r="S52" s="1276"/>
      <c r="T52" s="1276"/>
      <c r="U52" s="1276"/>
      <c r="V52" s="1276"/>
      <c r="W52" s="1276"/>
      <c r="X52" s="1276"/>
      <c r="Y52" s="1276"/>
      <c r="Z52" s="1276"/>
      <c r="AA52" s="1276"/>
      <c r="AB52" s="1276"/>
      <c r="AC52" s="1684"/>
      <c r="AD52" s="1684"/>
      <c r="AE52" s="1276"/>
      <c r="AF52" s="1276"/>
      <c r="AG52" s="1276"/>
      <c r="AH52" s="1276"/>
      <c r="AI52" s="1276"/>
      <c r="AJ52" s="1276"/>
      <c r="AK52" s="1276"/>
      <c r="AL52" s="1276"/>
      <c r="AM52" s="1276"/>
      <c r="AN52" s="1276"/>
      <c r="AO52" s="1276"/>
      <c r="AP52" s="1276"/>
      <c r="AQ52" s="1276"/>
      <c r="AR52" s="1276"/>
      <c r="AS52" s="1276"/>
      <c r="AT52" s="1276"/>
      <c r="AU52" s="1276"/>
      <c r="AV52" s="1276"/>
      <c r="AW52" s="1277"/>
      <c r="AX52" s="1277"/>
      <c r="AY52" s="1277">
        <v>15</v>
      </c>
      <c r="AZ52" s="210">
        <f t="shared" si="6"/>
        <v>15</v>
      </c>
    </row>
    <row r="53" spans="2:52" s="6" customFormat="1" ht="18.75" customHeight="1" x14ac:dyDescent="0.25">
      <c r="B53" s="1275" t="s">
        <v>640</v>
      </c>
      <c r="C53" s="1275"/>
      <c r="D53" s="1275"/>
      <c r="E53" s="1275"/>
      <c r="F53" s="1275"/>
      <c r="G53" s="1275"/>
      <c r="H53" s="1275"/>
      <c r="I53" s="1275"/>
      <c r="J53" s="1275"/>
      <c r="K53" s="1275"/>
      <c r="L53" s="1275"/>
      <c r="M53" s="1275"/>
      <c r="N53" s="1275"/>
      <c r="O53" s="1275"/>
      <c r="P53" s="1275"/>
      <c r="Q53" s="1275"/>
      <c r="R53" s="1275"/>
      <c r="S53" s="1275"/>
      <c r="T53" s="1275"/>
      <c r="U53" s="1275"/>
      <c r="V53" s="365"/>
      <c r="W53" s="365"/>
      <c r="X53" s="365"/>
      <c r="Y53" s="365"/>
      <c r="Z53" s="365"/>
      <c r="AA53" s="365"/>
      <c r="AB53" s="366"/>
      <c r="AC53" s="367"/>
      <c r="AD53" s="367"/>
      <c r="AE53" s="367"/>
      <c r="AF53" s="367"/>
      <c r="AG53" s="368"/>
      <c r="AH53" s="365"/>
      <c r="AI53" s="368"/>
      <c r="AJ53" s="368"/>
      <c r="AK53" s="368"/>
      <c r="AL53" s="368"/>
      <c r="AM53" s="368"/>
      <c r="AN53" s="368"/>
      <c r="AO53" s="368"/>
      <c r="AP53" s="368"/>
      <c r="AQ53" s="368"/>
      <c r="AR53" s="368"/>
      <c r="AS53" s="368"/>
      <c r="AT53" s="368"/>
      <c r="AU53" s="368"/>
      <c r="AV53" s="368">
        <v>1</v>
      </c>
      <c r="AW53" s="368">
        <v>5</v>
      </c>
      <c r="AX53" s="368">
        <v>1</v>
      </c>
      <c r="AY53" s="368">
        <v>50</v>
      </c>
      <c r="AZ53" s="210">
        <f t="shared" ref="AZ53:AZ65" si="7">SUM(C53:AY53)</f>
        <v>57</v>
      </c>
    </row>
    <row r="54" spans="2:52" s="6" customFormat="1" ht="18.75" customHeight="1" x14ac:dyDescent="0.25">
      <c r="B54" s="1275" t="s">
        <v>649</v>
      </c>
      <c r="C54" s="1275"/>
      <c r="D54" s="1275"/>
      <c r="E54" s="1275"/>
      <c r="F54" s="1275"/>
      <c r="G54" s="1275"/>
      <c r="H54" s="1275"/>
      <c r="I54" s="1275"/>
      <c r="J54" s="1275"/>
      <c r="K54" s="1275"/>
      <c r="L54" s="1275"/>
      <c r="M54" s="1275"/>
      <c r="N54" s="1275"/>
      <c r="O54" s="1275"/>
      <c r="P54" s="1275"/>
      <c r="Q54" s="1275"/>
      <c r="R54" s="1275"/>
      <c r="S54" s="1275"/>
      <c r="T54" s="1275"/>
      <c r="U54" s="1275"/>
      <c r="V54" s="365"/>
      <c r="W54" s="365"/>
      <c r="X54" s="365"/>
      <c r="Y54" s="365"/>
      <c r="Z54" s="365"/>
      <c r="AA54" s="365"/>
      <c r="AB54" s="366"/>
      <c r="AC54" s="367"/>
      <c r="AD54" s="367"/>
      <c r="AE54" s="367"/>
      <c r="AF54" s="367"/>
      <c r="AG54" s="368"/>
      <c r="AH54" s="365"/>
      <c r="AI54" s="368"/>
      <c r="AJ54" s="368"/>
      <c r="AK54" s="368"/>
      <c r="AL54" s="368"/>
      <c r="AM54" s="368"/>
      <c r="AN54" s="368"/>
      <c r="AO54" s="368"/>
      <c r="AP54" s="368"/>
      <c r="AQ54" s="368"/>
      <c r="AR54" s="368"/>
      <c r="AS54" s="368"/>
      <c r="AT54" s="368"/>
      <c r="AU54" s="368"/>
      <c r="AV54" s="368">
        <v>45</v>
      </c>
      <c r="AW54" s="368">
        <v>25</v>
      </c>
      <c r="AX54" s="368">
        <v>45</v>
      </c>
      <c r="AY54" s="368">
        <v>26</v>
      </c>
      <c r="AZ54" s="208">
        <f t="shared" si="7"/>
        <v>141</v>
      </c>
    </row>
    <row r="55" spans="2:52" s="6" customFormat="1" ht="18.75" customHeight="1" x14ac:dyDescent="0.25">
      <c r="B55" s="404" t="s">
        <v>1031</v>
      </c>
      <c r="C55" s="310"/>
      <c r="D55" s="310"/>
      <c r="E55" s="310"/>
      <c r="F55" s="310"/>
      <c r="G55" s="310"/>
      <c r="H55" s="310"/>
      <c r="I55" s="310"/>
      <c r="J55" s="310"/>
      <c r="K55" s="310"/>
      <c r="L55" s="310"/>
      <c r="M55" s="310"/>
      <c r="N55" s="310"/>
      <c r="O55" s="310"/>
      <c r="P55" s="310"/>
      <c r="Q55" s="310"/>
      <c r="R55" s="310"/>
      <c r="S55" s="310"/>
      <c r="T55" s="310"/>
      <c r="U55" s="282"/>
      <c r="V55" s="282"/>
      <c r="W55" s="282"/>
      <c r="X55" s="282"/>
      <c r="Y55" s="282"/>
      <c r="Z55" s="282"/>
      <c r="AA55" s="282"/>
      <c r="AB55" s="372"/>
      <c r="AC55" s="281"/>
      <c r="AD55" s="281"/>
      <c r="AE55" s="281"/>
      <c r="AF55" s="281"/>
      <c r="AG55" s="373"/>
      <c r="AH55" s="282"/>
      <c r="AI55" s="373"/>
      <c r="AJ55" s="373"/>
      <c r="AK55" s="373"/>
      <c r="AL55" s="373"/>
      <c r="AM55" s="373"/>
      <c r="AN55" s="373"/>
      <c r="AO55" s="373">
        <v>15</v>
      </c>
      <c r="AP55" s="373">
        <v>11</v>
      </c>
      <c r="AQ55" s="373">
        <v>6</v>
      </c>
      <c r="AR55" s="373"/>
      <c r="AS55" s="373">
        <v>15</v>
      </c>
      <c r="AT55" s="373">
        <v>10</v>
      </c>
      <c r="AU55" s="373">
        <v>7</v>
      </c>
      <c r="AV55" s="373">
        <v>6</v>
      </c>
      <c r="AW55" s="373">
        <v>0</v>
      </c>
      <c r="AX55" s="373">
        <v>6</v>
      </c>
      <c r="AY55" s="373">
        <v>5</v>
      </c>
      <c r="AZ55" s="1003">
        <f t="shared" si="7"/>
        <v>81</v>
      </c>
    </row>
    <row r="56" spans="2:52" s="6" customFormat="1" ht="18.75" customHeight="1" x14ac:dyDescent="0.25">
      <c r="B56" s="404" t="s">
        <v>1032</v>
      </c>
      <c r="C56" s="310"/>
      <c r="D56" s="310"/>
      <c r="E56" s="310"/>
      <c r="F56" s="310"/>
      <c r="G56" s="310"/>
      <c r="H56" s="310"/>
      <c r="I56" s="310"/>
      <c r="J56" s="310"/>
      <c r="K56" s="310"/>
      <c r="L56" s="310"/>
      <c r="M56" s="310"/>
      <c r="N56" s="310"/>
      <c r="O56" s="310"/>
      <c r="P56" s="310"/>
      <c r="Q56" s="310"/>
      <c r="R56" s="310"/>
      <c r="S56" s="310"/>
      <c r="T56" s="310"/>
      <c r="U56" s="282"/>
      <c r="V56" s="282"/>
      <c r="W56" s="282"/>
      <c r="X56" s="282"/>
      <c r="Y56" s="282"/>
      <c r="Z56" s="282"/>
      <c r="AA56" s="282"/>
      <c r="AB56" s="372"/>
      <c r="AC56" s="281"/>
      <c r="AD56" s="281"/>
      <c r="AE56" s="281"/>
      <c r="AF56" s="281"/>
      <c r="AG56" s="373"/>
      <c r="AH56" s="282"/>
      <c r="AI56" s="373"/>
      <c r="AJ56" s="373"/>
      <c r="AK56" s="373"/>
      <c r="AL56" s="373"/>
      <c r="AM56" s="373"/>
      <c r="AN56" s="373"/>
      <c r="AO56" s="373"/>
      <c r="AP56" s="373"/>
      <c r="AQ56" s="373"/>
      <c r="AR56" s="373"/>
      <c r="AS56" s="373"/>
      <c r="AT56" s="373">
        <v>12</v>
      </c>
      <c r="AU56" s="373"/>
      <c r="AV56" s="373">
        <v>17</v>
      </c>
      <c r="AW56" s="373">
        <v>11</v>
      </c>
      <c r="AX56" s="373">
        <v>17</v>
      </c>
      <c r="AY56" s="373">
        <v>12</v>
      </c>
      <c r="AZ56" s="1003">
        <f t="shared" si="7"/>
        <v>69</v>
      </c>
    </row>
    <row r="57" spans="2:52" s="6" customFormat="1" ht="18.75" customHeight="1" x14ac:dyDescent="0.25">
      <c r="B57" s="404" t="s">
        <v>1033</v>
      </c>
      <c r="C57" s="310"/>
      <c r="D57" s="310"/>
      <c r="E57" s="310"/>
      <c r="F57" s="310"/>
      <c r="G57" s="310"/>
      <c r="H57" s="310"/>
      <c r="I57" s="310"/>
      <c r="J57" s="310"/>
      <c r="K57" s="310"/>
      <c r="L57" s="310"/>
      <c r="M57" s="310"/>
      <c r="N57" s="310"/>
      <c r="O57" s="310"/>
      <c r="P57" s="310"/>
      <c r="Q57" s="310"/>
      <c r="R57" s="310"/>
      <c r="S57" s="310"/>
      <c r="T57" s="310"/>
      <c r="U57" s="282"/>
      <c r="V57" s="282"/>
      <c r="W57" s="282"/>
      <c r="X57" s="282"/>
      <c r="Y57" s="282"/>
      <c r="Z57" s="282"/>
      <c r="AA57" s="282"/>
      <c r="AB57" s="372"/>
      <c r="AC57" s="281"/>
      <c r="AD57" s="281"/>
      <c r="AE57" s="281"/>
      <c r="AF57" s="281"/>
      <c r="AG57" s="373"/>
      <c r="AH57" s="282"/>
      <c r="AI57" s="373"/>
      <c r="AJ57" s="373"/>
      <c r="AK57" s="373"/>
      <c r="AL57" s="373"/>
      <c r="AM57" s="373"/>
      <c r="AN57" s="373"/>
      <c r="AO57" s="373"/>
      <c r="AP57" s="373"/>
      <c r="AQ57" s="373"/>
      <c r="AR57" s="373"/>
      <c r="AS57" s="373"/>
      <c r="AT57" s="373">
        <v>16</v>
      </c>
      <c r="AU57" s="373">
        <v>15</v>
      </c>
      <c r="AV57" s="373">
        <v>5</v>
      </c>
      <c r="AW57" s="373">
        <v>21</v>
      </c>
      <c r="AX57" s="373">
        <v>5</v>
      </c>
      <c r="AY57" s="373">
        <v>2</v>
      </c>
      <c r="AZ57" s="1003">
        <f t="shared" si="7"/>
        <v>64</v>
      </c>
    </row>
    <row r="58" spans="2:52" s="6" customFormat="1" ht="18.75" customHeight="1" x14ac:dyDescent="0.25">
      <c r="B58" s="404" t="s">
        <v>1034</v>
      </c>
      <c r="C58" s="310"/>
      <c r="D58" s="310"/>
      <c r="E58" s="310"/>
      <c r="F58" s="310"/>
      <c r="G58" s="310"/>
      <c r="H58" s="310"/>
      <c r="I58" s="310"/>
      <c r="J58" s="310"/>
      <c r="K58" s="310"/>
      <c r="L58" s="310"/>
      <c r="M58" s="310"/>
      <c r="N58" s="310"/>
      <c r="O58" s="310"/>
      <c r="P58" s="310"/>
      <c r="Q58" s="310"/>
      <c r="R58" s="310"/>
      <c r="S58" s="310"/>
      <c r="T58" s="310"/>
      <c r="U58" s="282"/>
      <c r="V58" s="282"/>
      <c r="W58" s="282"/>
      <c r="X58" s="282"/>
      <c r="Y58" s="282"/>
      <c r="Z58" s="282"/>
      <c r="AA58" s="282"/>
      <c r="AB58" s="372"/>
      <c r="AC58" s="281"/>
      <c r="AD58" s="281"/>
      <c r="AE58" s="281"/>
      <c r="AF58" s="281"/>
      <c r="AG58" s="373"/>
      <c r="AH58" s="282"/>
      <c r="AI58" s="373"/>
      <c r="AJ58" s="373"/>
      <c r="AK58" s="373"/>
      <c r="AL58" s="373"/>
      <c r="AM58" s="373"/>
      <c r="AN58" s="373"/>
      <c r="AO58" s="373"/>
      <c r="AP58" s="373"/>
      <c r="AQ58" s="373"/>
      <c r="AR58" s="373"/>
      <c r="AS58" s="373"/>
      <c r="AT58" s="373">
        <v>5</v>
      </c>
      <c r="AU58" s="373">
        <v>14</v>
      </c>
      <c r="AV58" s="373">
        <v>38</v>
      </c>
      <c r="AW58" s="373">
        <v>11</v>
      </c>
      <c r="AX58" s="373">
        <v>38</v>
      </c>
      <c r="AY58" s="373">
        <v>35</v>
      </c>
      <c r="AZ58" s="1003">
        <f t="shared" si="7"/>
        <v>141</v>
      </c>
    </row>
    <row r="59" spans="2:52" s="6" customFormat="1" ht="18.75" customHeight="1" x14ac:dyDescent="0.25">
      <c r="B59" s="404" t="s">
        <v>1934</v>
      </c>
      <c r="C59" s="310"/>
      <c r="D59" s="310"/>
      <c r="E59" s="310"/>
      <c r="F59" s="310"/>
      <c r="G59" s="310"/>
      <c r="H59" s="310"/>
      <c r="I59" s="310"/>
      <c r="J59" s="310"/>
      <c r="K59" s="310"/>
      <c r="L59" s="310"/>
      <c r="M59" s="310"/>
      <c r="N59" s="310"/>
      <c r="O59" s="310"/>
      <c r="P59" s="310"/>
      <c r="Q59" s="310"/>
      <c r="R59" s="310"/>
      <c r="S59" s="310"/>
      <c r="T59" s="310"/>
      <c r="U59" s="282"/>
      <c r="V59" s="282"/>
      <c r="W59" s="282"/>
      <c r="X59" s="282"/>
      <c r="Y59" s="282"/>
      <c r="Z59" s="282"/>
      <c r="AA59" s="282"/>
      <c r="AB59" s="372"/>
      <c r="AC59" s="281"/>
      <c r="AD59" s="281"/>
      <c r="AE59" s="281"/>
      <c r="AF59" s="281"/>
      <c r="AG59" s="373"/>
      <c r="AH59" s="282"/>
      <c r="AI59" s="373"/>
      <c r="AJ59" s="373"/>
      <c r="AK59" s="373"/>
      <c r="AL59" s="373"/>
      <c r="AM59" s="373"/>
      <c r="AN59" s="373"/>
      <c r="AO59" s="373"/>
      <c r="AP59" s="373"/>
      <c r="AQ59" s="373"/>
      <c r="AR59" s="373"/>
      <c r="AS59" s="373"/>
      <c r="AT59" s="373"/>
      <c r="AU59" s="373"/>
      <c r="AV59" s="373">
        <v>7</v>
      </c>
      <c r="AW59" s="373">
        <v>7</v>
      </c>
      <c r="AX59" s="373">
        <v>7</v>
      </c>
      <c r="AY59" s="373">
        <v>2</v>
      </c>
      <c r="AZ59" s="1671">
        <f t="shared" si="7"/>
        <v>23</v>
      </c>
    </row>
    <row r="60" spans="2:52" s="6" customFormat="1" ht="31.5" x14ac:dyDescent="0.25">
      <c r="B60" s="404" t="s">
        <v>1035</v>
      </c>
      <c r="C60" s="310"/>
      <c r="D60" s="310"/>
      <c r="E60" s="310"/>
      <c r="F60" s="310"/>
      <c r="G60" s="310"/>
      <c r="H60" s="310"/>
      <c r="I60" s="310"/>
      <c r="J60" s="310"/>
      <c r="K60" s="310"/>
      <c r="L60" s="310"/>
      <c r="M60" s="310"/>
      <c r="N60" s="310"/>
      <c r="O60" s="310"/>
      <c r="P60" s="310"/>
      <c r="Q60" s="310"/>
      <c r="R60" s="310"/>
      <c r="S60" s="310"/>
      <c r="T60" s="310"/>
      <c r="U60" s="282"/>
      <c r="V60" s="282"/>
      <c r="W60" s="282"/>
      <c r="X60" s="282"/>
      <c r="Y60" s="282"/>
      <c r="Z60" s="282"/>
      <c r="AA60" s="282"/>
      <c r="AB60" s="372"/>
      <c r="AC60" s="281"/>
      <c r="AD60" s="281"/>
      <c r="AE60" s="281"/>
      <c r="AF60" s="281"/>
      <c r="AG60" s="373"/>
      <c r="AH60" s="282"/>
      <c r="AI60" s="373"/>
      <c r="AJ60" s="373"/>
      <c r="AK60" s="373"/>
      <c r="AL60" s="373"/>
      <c r="AM60" s="373"/>
      <c r="AN60" s="373"/>
      <c r="AO60" s="373">
        <v>11</v>
      </c>
      <c r="AP60" s="373">
        <v>8</v>
      </c>
      <c r="AQ60" s="373">
        <v>5</v>
      </c>
      <c r="AR60" s="373">
        <v>5</v>
      </c>
      <c r="AS60" s="373">
        <v>4</v>
      </c>
      <c r="AT60" s="373">
        <v>5</v>
      </c>
      <c r="AU60" s="373">
        <v>5</v>
      </c>
      <c r="AV60" s="373">
        <v>29</v>
      </c>
      <c r="AW60" s="373"/>
      <c r="AX60" s="373">
        <v>29</v>
      </c>
      <c r="AY60" s="373"/>
      <c r="AZ60" s="1003">
        <f t="shared" si="7"/>
        <v>101</v>
      </c>
    </row>
    <row r="61" spans="2:52" s="6" customFormat="1" ht="31.5" x14ac:dyDescent="0.25">
      <c r="B61" s="404" t="s">
        <v>1036</v>
      </c>
      <c r="C61" s="310"/>
      <c r="D61" s="310"/>
      <c r="E61" s="310"/>
      <c r="F61" s="310"/>
      <c r="G61" s="310"/>
      <c r="H61" s="310"/>
      <c r="I61" s="310"/>
      <c r="J61" s="310"/>
      <c r="K61" s="310"/>
      <c r="L61" s="310"/>
      <c r="M61" s="310"/>
      <c r="N61" s="310"/>
      <c r="O61" s="310"/>
      <c r="P61" s="310"/>
      <c r="Q61" s="310"/>
      <c r="R61" s="310"/>
      <c r="S61" s="310"/>
      <c r="T61" s="310"/>
      <c r="U61" s="282"/>
      <c r="V61" s="282"/>
      <c r="W61" s="282"/>
      <c r="X61" s="282"/>
      <c r="Y61" s="282"/>
      <c r="Z61" s="282"/>
      <c r="AA61" s="282"/>
      <c r="AB61" s="372"/>
      <c r="AC61" s="281"/>
      <c r="AD61" s="281"/>
      <c r="AE61" s="281"/>
      <c r="AF61" s="281"/>
      <c r="AG61" s="373"/>
      <c r="AH61" s="282"/>
      <c r="AI61" s="373"/>
      <c r="AJ61" s="373"/>
      <c r="AK61" s="373"/>
      <c r="AL61" s="373"/>
      <c r="AM61" s="373"/>
      <c r="AN61" s="373"/>
      <c r="AO61" s="373"/>
      <c r="AP61" s="373"/>
      <c r="AQ61" s="373"/>
      <c r="AR61" s="373"/>
      <c r="AS61" s="373">
        <v>6</v>
      </c>
      <c r="AT61" s="373">
        <v>15</v>
      </c>
      <c r="AU61" s="373">
        <v>11</v>
      </c>
      <c r="AV61" s="373">
        <v>22</v>
      </c>
      <c r="AW61" s="373">
        <v>12</v>
      </c>
      <c r="AX61" s="373">
        <v>22</v>
      </c>
      <c r="AY61" s="373">
        <v>7</v>
      </c>
      <c r="AZ61" s="1003">
        <f t="shared" si="7"/>
        <v>95</v>
      </c>
    </row>
    <row r="62" spans="2:52" s="6" customFormat="1" ht="18.75" customHeight="1" x14ac:dyDescent="0.25">
      <c r="B62" s="404" t="s">
        <v>1037</v>
      </c>
      <c r="C62" s="310"/>
      <c r="D62" s="310"/>
      <c r="E62" s="310"/>
      <c r="F62" s="310"/>
      <c r="G62" s="310"/>
      <c r="H62" s="310"/>
      <c r="I62" s="310"/>
      <c r="J62" s="310"/>
      <c r="K62" s="310"/>
      <c r="L62" s="310"/>
      <c r="M62" s="310"/>
      <c r="N62" s="310"/>
      <c r="O62" s="310"/>
      <c r="P62" s="310"/>
      <c r="Q62" s="310"/>
      <c r="R62" s="310"/>
      <c r="S62" s="310"/>
      <c r="T62" s="310"/>
      <c r="U62" s="282"/>
      <c r="V62" s="282"/>
      <c r="W62" s="282"/>
      <c r="X62" s="282"/>
      <c r="Y62" s="282"/>
      <c r="Z62" s="282"/>
      <c r="AA62" s="282"/>
      <c r="AB62" s="372"/>
      <c r="AC62" s="281"/>
      <c r="AD62" s="281"/>
      <c r="AE62" s="281"/>
      <c r="AF62" s="281"/>
      <c r="AG62" s="373"/>
      <c r="AH62" s="282"/>
      <c r="AI62" s="373"/>
      <c r="AJ62" s="373"/>
      <c r="AK62" s="373"/>
      <c r="AL62" s="373"/>
      <c r="AM62" s="373"/>
      <c r="AN62" s="373"/>
      <c r="AO62" s="373"/>
      <c r="AP62" s="373"/>
      <c r="AQ62" s="373"/>
      <c r="AR62" s="373"/>
      <c r="AS62" s="373">
        <v>11</v>
      </c>
      <c r="AT62" s="373">
        <v>14</v>
      </c>
      <c r="AU62" s="373">
        <v>4</v>
      </c>
      <c r="AV62" s="373">
        <v>33</v>
      </c>
      <c r="AW62" s="373">
        <v>17</v>
      </c>
      <c r="AX62" s="373">
        <v>33</v>
      </c>
      <c r="AY62" s="373">
        <v>11</v>
      </c>
      <c r="AZ62" s="1003">
        <f t="shared" si="7"/>
        <v>123</v>
      </c>
    </row>
    <row r="63" spans="2:52" ht="18.75" customHeight="1" x14ac:dyDescent="0.25">
      <c r="B63" s="404" t="s">
        <v>1978</v>
      </c>
      <c r="C63" s="310"/>
      <c r="D63" s="310"/>
      <c r="E63" s="310"/>
      <c r="F63" s="310"/>
      <c r="G63" s="310"/>
      <c r="H63" s="310"/>
      <c r="I63" s="310"/>
      <c r="J63" s="310"/>
      <c r="K63" s="310"/>
      <c r="L63" s="310"/>
      <c r="M63" s="310"/>
      <c r="N63" s="310"/>
      <c r="O63" s="310"/>
      <c r="P63" s="310"/>
      <c r="Q63" s="310"/>
      <c r="R63" s="310"/>
      <c r="S63" s="310"/>
      <c r="T63" s="310"/>
      <c r="U63" s="282"/>
      <c r="V63" s="282"/>
      <c r="W63" s="282"/>
      <c r="X63" s="282"/>
      <c r="Y63" s="282"/>
      <c r="Z63" s="282"/>
      <c r="AA63" s="282"/>
      <c r="AB63" s="372"/>
      <c r="AC63" s="281"/>
      <c r="AD63" s="281"/>
      <c r="AE63" s="281"/>
      <c r="AF63" s="281"/>
      <c r="AG63" s="373"/>
      <c r="AH63" s="282"/>
      <c r="AI63" s="373"/>
      <c r="AJ63" s="373"/>
      <c r="AK63" s="373"/>
      <c r="AL63" s="373"/>
      <c r="AM63" s="373"/>
      <c r="AN63" s="373"/>
      <c r="AO63" s="373"/>
      <c r="AP63" s="373"/>
      <c r="AQ63" s="373"/>
      <c r="AR63" s="373"/>
      <c r="AS63" s="373">
        <v>1</v>
      </c>
      <c r="AT63" s="373">
        <v>2</v>
      </c>
      <c r="AU63" s="373">
        <v>5</v>
      </c>
      <c r="AV63" s="373">
        <v>8</v>
      </c>
      <c r="AW63" s="373">
        <v>31</v>
      </c>
      <c r="AX63" s="373">
        <v>8</v>
      </c>
      <c r="AY63" s="373">
        <v>12</v>
      </c>
      <c r="AZ63" s="1003">
        <f t="shared" si="7"/>
        <v>67</v>
      </c>
    </row>
    <row r="64" spans="2:52" ht="31.5" x14ac:dyDescent="0.25">
      <c r="B64" s="404" t="s">
        <v>1979</v>
      </c>
      <c r="C64" s="310"/>
      <c r="D64" s="310"/>
      <c r="E64" s="310"/>
      <c r="F64" s="310"/>
      <c r="G64" s="310"/>
      <c r="H64" s="310"/>
      <c r="I64" s="310"/>
      <c r="J64" s="310"/>
      <c r="K64" s="310"/>
      <c r="L64" s="310"/>
      <c r="M64" s="310"/>
      <c r="N64" s="310"/>
      <c r="O64" s="310"/>
      <c r="P64" s="310"/>
      <c r="Q64" s="310"/>
      <c r="R64" s="310"/>
      <c r="S64" s="310"/>
      <c r="T64" s="310"/>
      <c r="U64" s="282"/>
      <c r="V64" s="282"/>
      <c r="W64" s="282"/>
      <c r="X64" s="282"/>
      <c r="Y64" s="282"/>
      <c r="Z64" s="282"/>
      <c r="AA64" s="282"/>
      <c r="AB64" s="372"/>
      <c r="AC64" s="281"/>
      <c r="AD64" s="281"/>
      <c r="AE64" s="281"/>
      <c r="AF64" s="281"/>
      <c r="AG64" s="373"/>
      <c r="AH64" s="282"/>
      <c r="AI64" s="373"/>
      <c r="AJ64" s="373"/>
      <c r="AK64" s="373"/>
      <c r="AL64" s="373"/>
      <c r="AM64" s="373"/>
      <c r="AN64" s="373"/>
      <c r="AO64" s="373">
        <v>9</v>
      </c>
      <c r="AP64" s="373">
        <v>8</v>
      </c>
      <c r="AQ64" s="373">
        <v>13</v>
      </c>
      <c r="AR64" s="373">
        <v>11</v>
      </c>
      <c r="AS64" s="373">
        <v>13</v>
      </c>
      <c r="AT64" s="373">
        <v>19</v>
      </c>
      <c r="AU64" s="373">
        <v>7</v>
      </c>
      <c r="AV64" s="373">
        <v>9</v>
      </c>
      <c r="AW64" s="373">
        <v>8</v>
      </c>
      <c r="AX64" s="373">
        <v>9</v>
      </c>
      <c r="AY64" s="373">
        <v>1</v>
      </c>
      <c r="AZ64" s="1003">
        <f t="shared" si="7"/>
        <v>107</v>
      </c>
    </row>
    <row r="65" spans="2:52" ht="18.75" customHeight="1" x14ac:dyDescent="0.25">
      <c r="B65" s="404" t="s">
        <v>1980</v>
      </c>
      <c r="C65" s="310"/>
      <c r="D65" s="310"/>
      <c r="E65" s="310"/>
      <c r="F65" s="310"/>
      <c r="G65" s="310"/>
      <c r="H65" s="310"/>
      <c r="I65" s="310"/>
      <c r="J65" s="310"/>
      <c r="K65" s="310"/>
      <c r="L65" s="310"/>
      <c r="M65" s="310"/>
      <c r="N65" s="310"/>
      <c r="O65" s="310"/>
      <c r="P65" s="310"/>
      <c r="Q65" s="310"/>
      <c r="R65" s="310"/>
      <c r="S65" s="310"/>
      <c r="T65" s="310"/>
      <c r="U65" s="282"/>
      <c r="V65" s="282"/>
      <c r="W65" s="282"/>
      <c r="X65" s="282"/>
      <c r="Y65" s="282"/>
      <c r="Z65" s="282"/>
      <c r="AA65" s="282"/>
      <c r="AB65" s="372"/>
      <c r="AC65" s="281"/>
      <c r="AD65" s="281"/>
      <c r="AE65" s="281"/>
      <c r="AF65" s="281"/>
      <c r="AG65" s="373"/>
      <c r="AH65" s="282"/>
      <c r="AI65" s="373"/>
      <c r="AJ65" s="373"/>
      <c r="AK65" s="373"/>
      <c r="AL65" s="373"/>
      <c r="AM65" s="373"/>
      <c r="AN65" s="373"/>
      <c r="AO65" s="373"/>
      <c r="AP65" s="373"/>
      <c r="AQ65" s="373"/>
      <c r="AR65" s="373"/>
      <c r="AS65" s="373"/>
      <c r="AT65" s="373">
        <v>9</v>
      </c>
      <c r="AU65" s="373">
        <v>9</v>
      </c>
      <c r="AV65" s="373">
        <v>7</v>
      </c>
      <c r="AW65" s="373">
        <v>9</v>
      </c>
      <c r="AX65" s="373">
        <v>7</v>
      </c>
      <c r="AY65" s="373">
        <v>26</v>
      </c>
      <c r="AZ65" s="1003">
        <f t="shared" si="7"/>
        <v>67</v>
      </c>
    </row>
    <row r="66" spans="2:52" ht="18.75" customHeight="1" x14ac:dyDescent="0.25">
      <c r="B66" s="1273" t="s">
        <v>4052</v>
      </c>
      <c r="C66" s="1274"/>
      <c r="D66" s="1274"/>
      <c r="E66" s="974"/>
      <c r="F66" s="974"/>
      <c r="G66" s="974"/>
      <c r="H66" s="974"/>
      <c r="I66" s="974"/>
      <c r="J66" s="974"/>
      <c r="K66" s="974"/>
      <c r="L66" s="974"/>
      <c r="M66" s="974"/>
      <c r="N66" s="974"/>
      <c r="O66" s="974"/>
      <c r="P66" s="974"/>
      <c r="Q66" s="974"/>
      <c r="R66" s="974"/>
      <c r="S66" s="974"/>
      <c r="T66" s="974"/>
      <c r="U66" s="210"/>
      <c r="V66" s="210"/>
      <c r="W66" s="210"/>
      <c r="X66" s="210"/>
      <c r="Y66" s="210"/>
      <c r="Z66" s="210"/>
      <c r="AA66" s="210"/>
      <c r="AB66" s="1670"/>
      <c r="AC66" s="1687"/>
      <c r="AD66" s="1687"/>
      <c r="AE66" s="1687"/>
      <c r="AF66" s="1687"/>
      <c r="AG66" s="1669"/>
      <c r="AH66" s="210"/>
      <c r="AI66" s="1669"/>
      <c r="AJ66" s="1669"/>
      <c r="AK66" s="1669"/>
      <c r="AL66" s="1669"/>
      <c r="AM66" s="1669"/>
      <c r="AN66" s="1669"/>
      <c r="AO66" s="1669"/>
      <c r="AP66" s="1669"/>
      <c r="AQ66" s="1669"/>
      <c r="AR66" s="1669"/>
      <c r="AS66" s="1669"/>
      <c r="AT66" s="1669"/>
      <c r="AU66" s="1669"/>
      <c r="AV66" s="1669"/>
      <c r="AW66" s="1669">
        <f>AW67+AW68</f>
        <v>2</v>
      </c>
      <c r="AX66" s="1669">
        <f t="shared" ref="AX66:AY66" si="8">AX67+AX68</f>
        <v>0</v>
      </c>
      <c r="AY66" s="1669">
        <f t="shared" si="8"/>
        <v>5</v>
      </c>
      <c r="AZ66" s="1671">
        <f t="shared" ref="AZ66:AZ68" si="9">SUM(C66:AY66)</f>
        <v>7</v>
      </c>
    </row>
    <row r="67" spans="2:52" ht="18.75" customHeight="1" x14ac:dyDescent="0.25">
      <c r="B67" s="1686" t="s">
        <v>369</v>
      </c>
      <c r="C67" s="328"/>
      <c r="D67" s="328"/>
      <c r="E67" s="312"/>
      <c r="F67" s="310"/>
      <c r="G67" s="310"/>
      <c r="H67" s="310"/>
      <c r="I67" s="310"/>
      <c r="J67" s="310"/>
      <c r="K67" s="310"/>
      <c r="L67" s="310"/>
      <c r="M67" s="310"/>
      <c r="N67" s="310"/>
      <c r="O67" s="310"/>
      <c r="P67" s="310"/>
      <c r="Q67" s="310"/>
      <c r="R67" s="310"/>
      <c r="S67" s="310"/>
      <c r="T67" s="310"/>
      <c r="U67" s="1350"/>
      <c r="V67" s="1350"/>
      <c r="W67" s="1350"/>
      <c r="X67" s="1350"/>
      <c r="Y67" s="1350"/>
      <c r="Z67" s="1350"/>
      <c r="AA67" s="1350"/>
      <c r="AB67" s="372"/>
      <c r="AC67" s="1349"/>
      <c r="AD67" s="1349"/>
      <c r="AE67" s="1349"/>
      <c r="AF67" s="1349"/>
      <c r="AG67" s="373"/>
      <c r="AH67" s="1350"/>
      <c r="AI67" s="373"/>
      <c r="AJ67" s="373"/>
      <c r="AK67" s="373"/>
      <c r="AL67" s="373"/>
      <c r="AM67" s="373"/>
      <c r="AN67" s="373"/>
      <c r="AO67" s="373"/>
      <c r="AP67" s="373"/>
      <c r="AQ67" s="373"/>
      <c r="AR67" s="373"/>
      <c r="AS67" s="373"/>
      <c r="AT67" s="373"/>
      <c r="AU67" s="373"/>
      <c r="AV67" s="373"/>
      <c r="AW67" s="373">
        <v>1</v>
      </c>
      <c r="AX67" s="373"/>
      <c r="AY67" s="373">
        <v>4</v>
      </c>
      <c r="AZ67" s="1671">
        <f t="shared" si="9"/>
        <v>5</v>
      </c>
    </row>
    <row r="68" spans="2:52" ht="18.75" customHeight="1" x14ac:dyDescent="0.25">
      <c r="B68" s="1689" t="s">
        <v>364</v>
      </c>
      <c r="C68" s="328"/>
      <c r="D68" s="328"/>
      <c r="E68" s="312"/>
      <c r="F68" s="310"/>
      <c r="G68" s="310"/>
      <c r="H68" s="310"/>
      <c r="I68" s="310"/>
      <c r="J68" s="310"/>
      <c r="K68" s="310"/>
      <c r="L68" s="310"/>
      <c r="M68" s="310"/>
      <c r="N68" s="310"/>
      <c r="O68" s="310"/>
      <c r="P68" s="310"/>
      <c r="Q68" s="310"/>
      <c r="R68" s="310"/>
      <c r="S68" s="310"/>
      <c r="T68" s="310"/>
      <c r="U68" s="1350"/>
      <c r="V68" s="1350"/>
      <c r="W68" s="1350"/>
      <c r="X68" s="1350"/>
      <c r="Y68" s="1350"/>
      <c r="Z68" s="1350"/>
      <c r="AA68" s="1350"/>
      <c r="AB68" s="372"/>
      <c r="AC68" s="1349"/>
      <c r="AD68" s="1349"/>
      <c r="AE68" s="1349"/>
      <c r="AF68" s="1349"/>
      <c r="AG68" s="373"/>
      <c r="AH68" s="1350"/>
      <c r="AI68" s="373"/>
      <c r="AJ68" s="373"/>
      <c r="AK68" s="373"/>
      <c r="AL68" s="373"/>
      <c r="AM68" s="373"/>
      <c r="AN68" s="373"/>
      <c r="AO68" s="373"/>
      <c r="AP68" s="373"/>
      <c r="AQ68" s="373"/>
      <c r="AR68" s="373"/>
      <c r="AS68" s="373"/>
      <c r="AT68" s="373"/>
      <c r="AU68" s="373"/>
      <c r="AV68" s="373"/>
      <c r="AW68" s="373">
        <v>1</v>
      </c>
      <c r="AX68" s="373"/>
      <c r="AY68" s="373">
        <v>1</v>
      </c>
      <c r="AZ68" s="1671">
        <f t="shared" si="9"/>
        <v>2</v>
      </c>
    </row>
    <row r="69" spans="2:52" ht="15.75" x14ac:dyDescent="0.25">
      <c r="B69" s="1672" t="s">
        <v>1982</v>
      </c>
      <c r="C69" s="1688">
        <f>C8+C43+C49</f>
        <v>0</v>
      </c>
      <c r="D69" s="1688">
        <f t="shared" ref="D69:AZ69" si="10">D8+D43+D49</f>
        <v>0</v>
      </c>
      <c r="E69" s="975">
        <f t="shared" si="10"/>
        <v>0</v>
      </c>
      <c r="F69" s="975">
        <f t="shared" si="10"/>
        <v>0</v>
      </c>
      <c r="G69" s="975">
        <f t="shared" si="10"/>
        <v>0</v>
      </c>
      <c r="H69" s="975">
        <f t="shared" si="10"/>
        <v>0</v>
      </c>
      <c r="I69" s="975">
        <f t="shared" si="10"/>
        <v>0</v>
      </c>
      <c r="J69" s="975">
        <f t="shared" si="10"/>
        <v>0</v>
      </c>
      <c r="K69" s="975">
        <f t="shared" si="10"/>
        <v>0</v>
      </c>
      <c r="L69" s="975">
        <f t="shared" si="10"/>
        <v>0</v>
      </c>
      <c r="M69" s="975">
        <f t="shared" si="10"/>
        <v>0</v>
      </c>
      <c r="N69" s="975">
        <f t="shared" si="10"/>
        <v>0</v>
      </c>
      <c r="O69" s="975">
        <f t="shared" si="10"/>
        <v>0</v>
      </c>
      <c r="P69" s="975">
        <f t="shared" si="10"/>
        <v>0</v>
      </c>
      <c r="Q69" s="975">
        <f t="shared" si="10"/>
        <v>0</v>
      </c>
      <c r="R69" s="975">
        <f t="shared" si="10"/>
        <v>0</v>
      </c>
      <c r="S69" s="975">
        <f t="shared" si="10"/>
        <v>0</v>
      </c>
      <c r="T69" s="975">
        <f t="shared" si="10"/>
        <v>0</v>
      </c>
      <c r="U69" s="225">
        <f t="shared" si="10"/>
        <v>0</v>
      </c>
      <c r="V69" s="225">
        <f t="shared" si="10"/>
        <v>35</v>
      </c>
      <c r="W69" s="225">
        <f t="shared" si="10"/>
        <v>32</v>
      </c>
      <c r="X69" s="225">
        <f t="shared" si="10"/>
        <v>24</v>
      </c>
      <c r="Y69" s="225">
        <f t="shared" si="10"/>
        <v>72</v>
      </c>
      <c r="Z69" s="225">
        <f t="shared" si="10"/>
        <v>442</v>
      </c>
      <c r="AA69" s="225">
        <f t="shared" si="10"/>
        <v>568</v>
      </c>
      <c r="AB69" s="225">
        <f t="shared" si="10"/>
        <v>318</v>
      </c>
      <c r="AC69" s="1672">
        <f t="shared" si="10"/>
        <v>448</v>
      </c>
      <c r="AD69" s="1672">
        <f t="shared" si="10"/>
        <v>287</v>
      </c>
      <c r="AE69" s="1672">
        <f t="shared" si="10"/>
        <v>157</v>
      </c>
      <c r="AF69" s="1672">
        <f t="shared" si="10"/>
        <v>59</v>
      </c>
      <c r="AG69" s="225">
        <f t="shared" si="10"/>
        <v>61</v>
      </c>
      <c r="AH69" s="225">
        <f t="shared" si="10"/>
        <v>77</v>
      </c>
      <c r="AI69" s="225">
        <f t="shared" si="10"/>
        <v>118</v>
      </c>
      <c r="AJ69" s="225">
        <f t="shared" si="10"/>
        <v>215</v>
      </c>
      <c r="AK69" s="225">
        <f t="shared" si="10"/>
        <v>275</v>
      </c>
      <c r="AL69" s="225">
        <f t="shared" si="10"/>
        <v>208</v>
      </c>
      <c r="AM69" s="225">
        <f t="shared" si="10"/>
        <v>381</v>
      </c>
      <c r="AN69" s="225">
        <f t="shared" si="10"/>
        <v>457</v>
      </c>
      <c r="AO69" s="225">
        <f t="shared" si="10"/>
        <v>391</v>
      </c>
      <c r="AP69" s="225">
        <f t="shared" si="10"/>
        <v>267</v>
      </c>
      <c r="AQ69" s="225">
        <f t="shared" si="10"/>
        <v>235</v>
      </c>
      <c r="AR69" s="225">
        <f t="shared" si="10"/>
        <v>270</v>
      </c>
      <c r="AS69" s="225">
        <f t="shared" si="10"/>
        <v>187</v>
      </c>
      <c r="AT69" s="225">
        <v>304</v>
      </c>
      <c r="AU69" s="225">
        <v>331</v>
      </c>
      <c r="AV69" s="225">
        <v>618</v>
      </c>
      <c r="AW69" s="225">
        <f>AW8+AW43+AW49+AW66</f>
        <v>407</v>
      </c>
      <c r="AX69" s="225">
        <f t="shared" ref="AX69:AY69" si="11">AX8+AX43+AX49+AX66</f>
        <v>618</v>
      </c>
      <c r="AY69" s="225">
        <f t="shared" si="11"/>
        <v>474</v>
      </c>
      <c r="AZ69" s="225">
        <f t="shared" si="10"/>
        <v>8329</v>
      </c>
    </row>
    <row r="70" spans="2:52" ht="15.75" x14ac:dyDescent="0.25">
      <c r="B70" s="225" t="s">
        <v>1983</v>
      </c>
      <c r="C70" s="975">
        <f>C69+C7</f>
        <v>50</v>
      </c>
      <c r="D70" s="975">
        <f t="shared" ref="D70:AZ70" si="12">D69+D7</f>
        <v>10</v>
      </c>
      <c r="E70" s="975">
        <f t="shared" si="12"/>
        <v>1</v>
      </c>
      <c r="F70" s="975">
        <f t="shared" si="12"/>
        <v>59</v>
      </c>
      <c r="G70" s="975">
        <f t="shared" si="12"/>
        <v>47</v>
      </c>
      <c r="H70" s="975">
        <f t="shared" si="12"/>
        <v>74</v>
      </c>
      <c r="I70" s="975">
        <f t="shared" si="12"/>
        <v>130</v>
      </c>
      <c r="J70" s="975">
        <f t="shared" si="12"/>
        <v>121</v>
      </c>
      <c r="K70" s="975">
        <f t="shared" si="12"/>
        <v>176</v>
      </c>
      <c r="L70" s="975">
        <f t="shared" si="12"/>
        <v>215</v>
      </c>
      <c r="M70" s="975">
        <f t="shared" si="12"/>
        <v>150</v>
      </c>
      <c r="N70" s="975">
        <f t="shared" si="12"/>
        <v>206</v>
      </c>
      <c r="O70" s="975">
        <f t="shared" si="12"/>
        <v>248</v>
      </c>
      <c r="P70" s="975">
        <f t="shared" si="12"/>
        <v>388</v>
      </c>
      <c r="Q70" s="975">
        <f t="shared" si="12"/>
        <v>280</v>
      </c>
      <c r="R70" s="975">
        <f t="shared" si="12"/>
        <v>559</v>
      </c>
      <c r="S70" s="975">
        <f t="shared" si="12"/>
        <v>594</v>
      </c>
      <c r="T70" s="975">
        <f t="shared" si="12"/>
        <v>466</v>
      </c>
      <c r="U70" s="225">
        <f t="shared" si="12"/>
        <v>488</v>
      </c>
      <c r="V70" s="225">
        <f t="shared" si="12"/>
        <v>611</v>
      </c>
      <c r="W70" s="225">
        <f t="shared" si="12"/>
        <v>1516</v>
      </c>
      <c r="X70" s="225">
        <f t="shared" si="12"/>
        <v>609</v>
      </c>
      <c r="Y70" s="225">
        <f t="shared" si="12"/>
        <v>678</v>
      </c>
      <c r="Z70" s="225">
        <f t="shared" si="12"/>
        <v>1318</v>
      </c>
      <c r="AA70" s="225">
        <f t="shared" si="12"/>
        <v>1074</v>
      </c>
      <c r="AB70" s="225">
        <f t="shared" si="12"/>
        <v>774</v>
      </c>
      <c r="AC70" s="225">
        <f t="shared" si="12"/>
        <v>1233</v>
      </c>
      <c r="AD70" s="225">
        <f t="shared" si="12"/>
        <v>1124</v>
      </c>
      <c r="AE70" s="225">
        <f t="shared" si="12"/>
        <v>1008</v>
      </c>
      <c r="AF70" s="225">
        <f t="shared" si="12"/>
        <v>810</v>
      </c>
      <c r="AG70" s="225">
        <f t="shared" si="12"/>
        <v>1032</v>
      </c>
      <c r="AH70" s="225">
        <f t="shared" si="12"/>
        <v>758</v>
      </c>
      <c r="AI70" s="225">
        <f t="shared" si="12"/>
        <v>612</v>
      </c>
      <c r="AJ70" s="225">
        <f t="shared" si="12"/>
        <v>1236</v>
      </c>
      <c r="AK70" s="225">
        <f t="shared" si="12"/>
        <v>1151</v>
      </c>
      <c r="AL70" s="225">
        <f t="shared" si="12"/>
        <v>1396</v>
      </c>
      <c r="AM70" s="225">
        <f t="shared" si="12"/>
        <v>1493</v>
      </c>
      <c r="AN70" s="225">
        <f t="shared" si="12"/>
        <v>1363</v>
      </c>
      <c r="AO70" s="225">
        <f t="shared" si="12"/>
        <v>1438</v>
      </c>
      <c r="AP70" s="225">
        <f t="shared" si="12"/>
        <v>1384</v>
      </c>
      <c r="AQ70" s="225">
        <f t="shared" si="12"/>
        <v>1570</v>
      </c>
      <c r="AR70" s="225">
        <f t="shared" si="12"/>
        <v>1521</v>
      </c>
      <c r="AS70" s="225">
        <f t="shared" si="12"/>
        <v>1524</v>
      </c>
      <c r="AT70" s="225">
        <f t="shared" si="12"/>
        <v>1685</v>
      </c>
      <c r="AU70" s="225">
        <f t="shared" si="12"/>
        <v>1391</v>
      </c>
      <c r="AV70" s="225">
        <f t="shared" si="12"/>
        <v>2372</v>
      </c>
      <c r="AW70" s="225">
        <f t="shared" si="12"/>
        <v>2020</v>
      </c>
      <c r="AX70" s="225">
        <f t="shared" si="12"/>
        <v>2372</v>
      </c>
      <c r="AY70" s="225">
        <f t="shared" si="12"/>
        <v>2026</v>
      </c>
      <c r="AZ70" s="225">
        <f t="shared" si="12"/>
        <v>43354</v>
      </c>
    </row>
    <row r="71" spans="2:52" ht="15.75" x14ac:dyDescent="0.25">
      <c r="B71" s="131" t="s">
        <v>1038</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row>
    <row r="72" spans="2:52" ht="15.75" x14ac:dyDescent="0.25">
      <c r="B72" s="131" t="s">
        <v>1039</v>
      </c>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row>
    <row r="73" spans="2:52" ht="15.75" x14ac:dyDescent="0.25">
      <c r="B73" s="131" t="s">
        <v>1040</v>
      </c>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row>
    <row r="74" spans="2:52" ht="15.75" x14ac:dyDescent="0.25">
      <c r="B74" s="131" t="s">
        <v>1041</v>
      </c>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row>
    <row r="75" spans="2:52" ht="15" customHeight="1" x14ac:dyDescent="0.25"/>
    <row r="76" spans="2:52" ht="15" hidden="1" customHeight="1" x14ac:dyDescent="0.25"/>
    <row r="77" spans="2:52" ht="15" hidden="1" customHeight="1" x14ac:dyDescent="0.25"/>
    <row r="78" spans="2:52" ht="15" hidden="1" customHeight="1" x14ac:dyDescent="0.25"/>
    <row r="79" spans="2:52" ht="15" hidden="1" customHeight="1" x14ac:dyDescent="0.25"/>
    <row r="80" spans="2:52"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customHeight="1" x14ac:dyDescent="0.25"/>
  </sheetData>
  <mergeCells count="3">
    <mergeCell ref="B1:AZ3"/>
    <mergeCell ref="B4:AZ4"/>
    <mergeCell ref="B5:H5"/>
  </mergeCells>
  <pageMargins left="0.7" right="0.7" top="0.75" bottom="0.75" header="0.3" footer="0.3"/>
  <pageSetup paperSize="9" orientation="portrait" r:id="rId1"/>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7"/>
  <dimension ref="A1:XFD45"/>
  <sheetViews>
    <sheetView showGridLines="0" zoomScaleNormal="100" workbookViewId="0">
      <pane xSplit="1" ySplit="7"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85546875" style="581" customWidth="1"/>
    <col min="2" max="2" width="51.85546875" style="581" customWidth="1"/>
    <col min="3" max="3" width="17.140625" style="581" customWidth="1"/>
    <col min="4" max="5" width="15.140625" style="581" customWidth="1"/>
    <col min="6" max="6" width="17.140625" style="581" customWidth="1"/>
    <col min="7" max="7" width="16" style="581" bestFit="1" customWidth="1"/>
    <col min="8" max="8" width="13.42578125" style="581" customWidth="1"/>
    <col min="9" max="9" width="2.85546875" style="581" customWidth="1"/>
    <col min="10" max="10" width="3" style="581" customWidth="1"/>
    <col min="11" max="16384" width="9.140625" style="581" hidden="1"/>
  </cols>
  <sheetData>
    <row r="1" spans="2:16384" ht="15.75" x14ac:dyDescent="0.25">
      <c r="B1" s="2336"/>
      <c r="C1" s="2337"/>
      <c r="D1" s="2337"/>
      <c r="E1" s="2337"/>
      <c r="F1" s="2337"/>
      <c r="G1" s="2337"/>
      <c r="H1" s="2338"/>
    </row>
    <row r="2" spans="2:16384" ht="15.75" x14ac:dyDescent="0.25">
      <c r="B2" s="2339"/>
      <c r="C2" s="2340"/>
      <c r="D2" s="2340"/>
      <c r="E2" s="2340"/>
      <c r="F2" s="2340"/>
      <c r="G2" s="2340"/>
      <c r="H2" s="2341"/>
    </row>
    <row r="3" spans="2:16384" ht="16.5" thickBot="1" x14ac:dyDescent="0.3">
      <c r="B3" s="2342"/>
      <c r="C3" s="2343"/>
      <c r="D3" s="2343"/>
      <c r="E3" s="2343"/>
      <c r="F3" s="2343"/>
      <c r="G3" s="2343"/>
      <c r="H3" s="2344"/>
    </row>
    <row r="4" spans="2:16384" ht="16.5" thickBot="1" x14ac:dyDescent="0.3">
      <c r="B4" s="2345" t="s">
        <v>4578</v>
      </c>
      <c r="C4" s="2346"/>
      <c r="D4" s="2346"/>
      <c r="E4" s="2346"/>
      <c r="F4" s="2346"/>
      <c r="G4" s="2346"/>
      <c r="H4" s="2347"/>
    </row>
    <row r="5" spans="2:16384" s="582" customFormat="1" ht="15.75" x14ac:dyDescent="0.25">
      <c r="B5" s="2086"/>
      <c r="C5" s="2086"/>
      <c r="D5" s="2086"/>
      <c r="E5" s="2086"/>
      <c r="F5" s="2086"/>
      <c r="G5" s="2086"/>
      <c r="H5" s="2086"/>
    </row>
    <row r="6" spans="2:16384" s="582" customFormat="1" ht="15.75" x14ac:dyDescent="0.25">
      <c r="B6" s="2166" t="s">
        <v>2912</v>
      </c>
      <c r="C6" s="2166" t="s">
        <v>1079</v>
      </c>
      <c r="D6" s="2166"/>
      <c r="E6" s="2166" t="s">
        <v>2492</v>
      </c>
      <c r="F6" s="2166"/>
      <c r="G6" s="2166" t="s">
        <v>2493</v>
      </c>
      <c r="H6" s="2166" t="s">
        <v>1078</v>
      </c>
    </row>
    <row r="7" spans="2:16384" ht="31.5" x14ac:dyDescent="0.25">
      <c r="B7" s="2166"/>
      <c r="C7" s="619" t="s">
        <v>1080</v>
      </c>
      <c r="D7" s="619" t="s">
        <v>1076</v>
      </c>
      <c r="E7" s="619" t="s">
        <v>1080</v>
      </c>
      <c r="F7" s="619" t="s">
        <v>1076</v>
      </c>
      <c r="G7" s="2166"/>
      <c r="H7" s="2166"/>
    </row>
    <row r="8" spans="2:16384" ht="18.75" customHeight="1" x14ac:dyDescent="0.25">
      <c r="B8" s="909" t="s">
        <v>831</v>
      </c>
      <c r="C8" s="910">
        <v>19</v>
      </c>
      <c r="D8" s="910"/>
      <c r="E8" s="910">
        <v>5</v>
      </c>
      <c r="F8" s="910"/>
      <c r="G8" s="911">
        <v>28</v>
      </c>
      <c r="H8" s="226">
        <f>SUM(C8:G8)</f>
        <v>52</v>
      </c>
    </row>
    <row r="9" spans="2:16384" ht="18.75" customHeight="1" x14ac:dyDescent="0.25">
      <c r="B9" s="909" t="s">
        <v>4576</v>
      </c>
      <c r="C9" s="910"/>
      <c r="D9" s="910"/>
      <c r="E9" s="910"/>
      <c r="F9" s="910"/>
      <c r="G9" s="911">
        <v>4</v>
      </c>
      <c r="H9" s="226">
        <f t="shared" ref="H9:H41" si="0">SUM(C9:G9)</f>
        <v>4</v>
      </c>
    </row>
    <row r="10" spans="2:16384" ht="18.75" customHeight="1" x14ac:dyDescent="0.25">
      <c r="B10" s="909" t="s">
        <v>1984</v>
      </c>
      <c r="C10" s="910">
        <v>13</v>
      </c>
      <c r="D10" s="910"/>
      <c r="E10" s="910">
        <v>5</v>
      </c>
      <c r="F10" s="910"/>
      <c r="G10" s="911">
        <v>19</v>
      </c>
      <c r="H10" s="226">
        <f t="shared" si="0"/>
        <v>37</v>
      </c>
    </row>
    <row r="11" spans="2:16384" ht="18.75" customHeight="1" x14ac:dyDescent="0.25">
      <c r="B11" s="909" t="s">
        <v>794</v>
      </c>
      <c r="C11" s="910">
        <v>5</v>
      </c>
      <c r="D11" s="910"/>
      <c r="E11" s="910">
        <v>1</v>
      </c>
      <c r="F11" s="910"/>
      <c r="G11" s="911">
        <v>10</v>
      </c>
      <c r="H11" s="226">
        <f t="shared" si="0"/>
        <v>16</v>
      </c>
    </row>
    <row r="12" spans="2:16384" ht="18.75" customHeight="1" x14ac:dyDescent="0.25">
      <c r="B12" s="909" t="s">
        <v>844</v>
      </c>
      <c r="C12" s="910">
        <v>1</v>
      </c>
      <c r="D12" s="910"/>
      <c r="E12" s="910"/>
      <c r="F12" s="910"/>
      <c r="G12" s="911"/>
      <c r="H12" s="226">
        <f t="shared" si="0"/>
        <v>1</v>
      </c>
    </row>
    <row r="13" spans="2:16384" ht="18.75" customHeight="1" x14ac:dyDescent="0.25">
      <c r="B13" s="909" t="s">
        <v>1995</v>
      </c>
      <c r="C13" s="910">
        <v>2</v>
      </c>
      <c r="D13" s="910"/>
      <c r="E13" s="910"/>
      <c r="F13" s="910"/>
      <c r="G13" s="911">
        <v>4</v>
      </c>
      <c r="H13" s="226">
        <f t="shared" si="0"/>
        <v>6</v>
      </c>
    </row>
    <row r="14" spans="2:16384" ht="18.75" customHeight="1" x14ac:dyDescent="0.25">
      <c r="B14" s="909" t="s">
        <v>797</v>
      </c>
      <c r="C14" s="910">
        <v>15</v>
      </c>
      <c r="D14" s="910">
        <v>1</v>
      </c>
      <c r="E14" s="910"/>
      <c r="F14" s="910"/>
      <c r="G14" s="911">
        <v>33</v>
      </c>
      <c r="H14" s="226">
        <f t="shared" si="0"/>
        <v>49</v>
      </c>
    </row>
    <row r="15" spans="2:16384" ht="18.75" customHeight="1" x14ac:dyDescent="0.25">
      <c r="B15" s="909" t="s">
        <v>1992</v>
      </c>
      <c r="C15" s="910">
        <v>11</v>
      </c>
      <c r="D15" s="910">
        <v>3</v>
      </c>
      <c r="E15" s="910">
        <v>2</v>
      </c>
      <c r="F15" s="910">
        <v>2</v>
      </c>
      <c r="G15" s="911">
        <v>10</v>
      </c>
      <c r="H15" s="226">
        <f t="shared" si="0"/>
        <v>28</v>
      </c>
    </row>
    <row r="16" spans="2:16384" ht="18.75" customHeight="1" x14ac:dyDescent="0.25">
      <c r="B16" s="909" t="s">
        <v>1993</v>
      </c>
      <c r="C16" s="910">
        <v>3</v>
      </c>
      <c r="D16" s="910">
        <v>38</v>
      </c>
      <c r="E16" s="910"/>
      <c r="F16" s="910"/>
      <c r="G16" s="911">
        <v>62</v>
      </c>
      <c r="H16" s="226">
        <f t="shared" si="0"/>
        <v>103</v>
      </c>
    </row>
    <row r="17" spans="2:10" ht="18.75" customHeight="1" x14ac:dyDescent="0.25">
      <c r="B17" s="909" t="s">
        <v>1994</v>
      </c>
      <c r="C17" s="910">
        <v>7</v>
      </c>
      <c r="D17" s="910">
        <v>1</v>
      </c>
      <c r="E17" s="910"/>
      <c r="F17" s="910"/>
      <c r="G17" s="911">
        <v>5</v>
      </c>
      <c r="H17" s="226">
        <f t="shared" si="0"/>
        <v>13</v>
      </c>
    </row>
    <row r="18" spans="2:10" ht="18.75" customHeight="1" x14ac:dyDescent="0.25">
      <c r="B18" s="909" t="s">
        <v>1084</v>
      </c>
      <c r="C18" s="910">
        <v>21</v>
      </c>
      <c r="D18" s="910"/>
      <c r="E18" s="910">
        <v>7</v>
      </c>
      <c r="F18" s="910"/>
      <c r="G18" s="911">
        <v>31</v>
      </c>
      <c r="H18" s="226">
        <f t="shared" si="0"/>
        <v>59</v>
      </c>
    </row>
    <row r="19" spans="2:10" ht="18.75" customHeight="1" x14ac:dyDescent="0.25">
      <c r="B19" s="909" t="s">
        <v>802</v>
      </c>
      <c r="C19" s="910">
        <v>2</v>
      </c>
      <c r="D19" s="910"/>
      <c r="E19" s="910"/>
      <c r="F19" s="910"/>
      <c r="G19" s="911">
        <v>15</v>
      </c>
      <c r="H19" s="226">
        <f t="shared" si="0"/>
        <v>17</v>
      </c>
    </row>
    <row r="20" spans="2:10" ht="18.75" customHeight="1" x14ac:dyDescent="0.25">
      <c r="B20" s="909" t="s">
        <v>412</v>
      </c>
      <c r="C20" s="910">
        <v>15</v>
      </c>
      <c r="D20" s="910"/>
      <c r="E20" s="910"/>
      <c r="F20" s="910"/>
      <c r="G20" s="911">
        <v>1</v>
      </c>
      <c r="H20" s="226">
        <f t="shared" si="0"/>
        <v>16</v>
      </c>
    </row>
    <row r="21" spans="2:10" ht="18.75" customHeight="1" x14ac:dyDescent="0.25">
      <c r="B21" s="909" t="s">
        <v>1987</v>
      </c>
      <c r="C21" s="910">
        <v>3</v>
      </c>
      <c r="D21" s="910"/>
      <c r="E21" s="910">
        <v>3</v>
      </c>
      <c r="F21" s="910"/>
      <c r="G21" s="911">
        <v>8</v>
      </c>
      <c r="H21" s="226">
        <f t="shared" si="0"/>
        <v>14</v>
      </c>
    </row>
    <row r="22" spans="2:10" ht="18.75" customHeight="1" x14ac:dyDescent="0.25">
      <c r="B22" s="909" t="s">
        <v>413</v>
      </c>
      <c r="C22" s="910">
        <v>13</v>
      </c>
      <c r="D22" s="910"/>
      <c r="E22" s="910">
        <v>1</v>
      </c>
      <c r="F22" s="910"/>
      <c r="G22" s="911">
        <v>3</v>
      </c>
      <c r="H22" s="226">
        <f t="shared" si="0"/>
        <v>17</v>
      </c>
    </row>
    <row r="23" spans="2:10" ht="18.75" customHeight="1" x14ac:dyDescent="0.25">
      <c r="B23" s="909" t="s">
        <v>1930</v>
      </c>
      <c r="C23" s="910"/>
      <c r="D23" s="910"/>
      <c r="E23" s="910">
        <v>1</v>
      </c>
      <c r="F23" s="910"/>
      <c r="G23" s="911">
        <v>5</v>
      </c>
      <c r="H23" s="226">
        <f t="shared" si="0"/>
        <v>6</v>
      </c>
    </row>
    <row r="24" spans="2:10" ht="18.75" customHeight="1" x14ac:dyDescent="0.25">
      <c r="B24" s="909" t="s">
        <v>1931</v>
      </c>
      <c r="C24" s="910"/>
      <c r="D24" s="910"/>
      <c r="E24" s="910">
        <v>1</v>
      </c>
      <c r="F24" s="910"/>
      <c r="G24" s="911"/>
      <c r="H24" s="226">
        <f t="shared" si="0"/>
        <v>1</v>
      </c>
    </row>
    <row r="25" spans="2:10" ht="18.75" customHeight="1" x14ac:dyDescent="0.25">
      <c r="B25" s="909" t="s">
        <v>1996</v>
      </c>
      <c r="C25" s="910"/>
      <c r="D25" s="910"/>
      <c r="E25" s="910"/>
      <c r="F25" s="910"/>
      <c r="G25" s="911">
        <v>10</v>
      </c>
      <c r="H25" s="226">
        <f t="shared" si="0"/>
        <v>10</v>
      </c>
    </row>
    <row r="26" spans="2:10" ht="18.75" customHeight="1" x14ac:dyDescent="0.25">
      <c r="B26" s="909" t="s">
        <v>1989</v>
      </c>
      <c r="C26" s="910">
        <v>9</v>
      </c>
      <c r="D26" s="910"/>
      <c r="E26" s="910"/>
      <c r="F26" s="910"/>
      <c r="G26" s="911">
        <v>21</v>
      </c>
      <c r="H26" s="226">
        <f t="shared" si="0"/>
        <v>30</v>
      </c>
    </row>
    <row r="27" spans="2:10" ht="18.75" customHeight="1" x14ac:dyDescent="0.25">
      <c r="B27" s="909" t="s">
        <v>4577</v>
      </c>
      <c r="C27" s="910">
        <v>2</v>
      </c>
      <c r="D27" s="910"/>
      <c r="E27" s="910">
        <v>1</v>
      </c>
      <c r="F27" s="910"/>
      <c r="G27" s="911"/>
      <c r="H27" s="226">
        <f t="shared" si="0"/>
        <v>3</v>
      </c>
    </row>
    <row r="28" spans="2:10" ht="31.5" x14ac:dyDescent="0.25">
      <c r="B28" s="909" t="s">
        <v>1991</v>
      </c>
      <c r="C28" s="910">
        <v>10</v>
      </c>
      <c r="D28" s="910"/>
      <c r="E28" s="910">
        <v>1</v>
      </c>
      <c r="F28" s="910"/>
      <c r="G28" s="911">
        <v>45</v>
      </c>
      <c r="H28" s="226">
        <f t="shared" si="0"/>
        <v>56</v>
      </c>
    </row>
    <row r="29" spans="2:10" ht="15.75" x14ac:dyDescent="0.25">
      <c r="B29" s="909" t="s">
        <v>1990</v>
      </c>
      <c r="C29" s="910">
        <v>7</v>
      </c>
      <c r="D29" s="910"/>
      <c r="E29" s="910"/>
      <c r="F29" s="910"/>
      <c r="G29" s="911">
        <v>17</v>
      </c>
      <c r="H29" s="226">
        <f t="shared" si="0"/>
        <v>24</v>
      </c>
    </row>
    <row r="30" spans="2:10" ht="18.75" customHeight="1" x14ac:dyDescent="0.25">
      <c r="B30" s="909" t="s">
        <v>1088</v>
      </c>
      <c r="C30" s="910">
        <v>9</v>
      </c>
      <c r="D30" s="910">
        <v>1</v>
      </c>
      <c r="E30" s="910"/>
      <c r="F30" s="910"/>
      <c r="G30" s="911">
        <v>24</v>
      </c>
      <c r="H30" s="226">
        <f t="shared" si="0"/>
        <v>34</v>
      </c>
    </row>
    <row r="31" spans="2:10" ht="18.75" customHeight="1" x14ac:dyDescent="0.25">
      <c r="B31" s="909" t="s">
        <v>1932</v>
      </c>
      <c r="C31" s="910">
        <v>7</v>
      </c>
      <c r="D31" s="910"/>
      <c r="E31" s="910">
        <v>4</v>
      </c>
      <c r="F31" s="910"/>
      <c r="G31" s="911">
        <v>14</v>
      </c>
      <c r="H31" s="226">
        <f t="shared" si="0"/>
        <v>25</v>
      </c>
    </row>
    <row r="32" spans="2:10" ht="18.75" customHeight="1" x14ac:dyDescent="0.25">
      <c r="B32" s="909" t="s">
        <v>1988</v>
      </c>
      <c r="C32" s="910">
        <v>11</v>
      </c>
      <c r="D32" s="910"/>
      <c r="E32" s="910">
        <v>1</v>
      </c>
      <c r="F32" s="910"/>
      <c r="G32" s="911">
        <v>58</v>
      </c>
      <c r="H32" s="226">
        <f t="shared" si="0"/>
        <v>70</v>
      </c>
    </row>
    <row r="33" spans="2:10" ht="18.75" customHeight="1" x14ac:dyDescent="0.25">
      <c r="B33" s="909" t="s">
        <v>470</v>
      </c>
      <c r="C33" s="910">
        <v>5</v>
      </c>
      <c r="D33" s="910"/>
      <c r="E33" s="910">
        <v>1</v>
      </c>
      <c r="F33" s="910"/>
      <c r="G33" s="911">
        <v>13</v>
      </c>
      <c r="H33" s="226">
        <f t="shared" si="0"/>
        <v>19</v>
      </c>
    </row>
    <row r="34" spans="2:10" ht="18.75" customHeight="1" x14ac:dyDescent="0.25">
      <c r="B34" s="909" t="s">
        <v>1986</v>
      </c>
      <c r="C34" s="910">
        <v>15</v>
      </c>
      <c r="D34" s="910"/>
      <c r="E34" s="910">
        <v>3</v>
      </c>
      <c r="F34" s="910"/>
      <c r="G34" s="911">
        <v>20</v>
      </c>
      <c r="H34" s="226">
        <f t="shared" si="0"/>
        <v>38</v>
      </c>
    </row>
    <row r="35" spans="2:10" ht="18.75" customHeight="1" x14ac:dyDescent="0.25">
      <c r="B35" s="909" t="s">
        <v>843</v>
      </c>
      <c r="C35" s="910">
        <v>8</v>
      </c>
      <c r="D35" s="910"/>
      <c r="E35" s="910">
        <v>13</v>
      </c>
      <c r="F35" s="910"/>
      <c r="G35" s="911">
        <v>54</v>
      </c>
      <c r="H35" s="226">
        <f t="shared" si="0"/>
        <v>75</v>
      </c>
    </row>
    <row r="36" spans="2:10" ht="18.75" customHeight="1" x14ac:dyDescent="0.25">
      <c r="B36" s="909" t="s">
        <v>1082</v>
      </c>
      <c r="C36" s="910">
        <v>3</v>
      </c>
      <c r="D36" s="910"/>
      <c r="E36" s="910">
        <v>3</v>
      </c>
      <c r="F36" s="912"/>
      <c r="G36" s="911">
        <v>10</v>
      </c>
      <c r="H36" s="226">
        <f t="shared" si="0"/>
        <v>16</v>
      </c>
    </row>
    <row r="37" spans="2:10" ht="18.75" customHeight="1" x14ac:dyDescent="0.25">
      <c r="B37" s="909" t="s">
        <v>430</v>
      </c>
      <c r="C37" s="910">
        <v>10</v>
      </c>
      <c r="D37" s="910"/>
      <c r="E37" s="910">
        <v>4</v>
      </c>
      <c r="F37" s="910"/>
      <c r="G37" s="911">
        <v>9</v>
      </c>
      <c r="H37" s="226">
        <f t="shared" si="0"/>
        <v>23</v>
      </c>
    </row>
    <row r="38" spans="2:10" ht="18.75" customHeight="1" x14ac:dyDescent="0.25">
      <c r="B38" s="909" t="s">
        <v>404</v>
      </c>
      <c r="C38" s="910">
        <v>13</v>
      </c>
      <c r="D38" s="910"/>
      <c r="E38" s="910">
        <v>2</v>
      </c>
      <c r="F38" s="910"/>
      <c r="G38" s="911">
        <v>25</v>
      </c>
      <c r="H38" s="226">
        <f t="shared" si="0"/>
        <v>40</v>
      </c>
    </row>
    <row r="39" spans="2:10" ht="18.75" customHeight="1" x14ac:dyDescent="0.25">
      <c r="B39" s="909" t="s">
        <v>4137</v>
      </c>
      <c r="C39" s="910"/>
      <c r="D39" s="910"/>
      <c r="E39" s="910"/>
      <c r="F39" s="910"/>
      <c r="G39" s="911">
        <v>2</v>
      </c>
      <c r="H39" s="226">
        <f t="shared" si="0"/>
        <v>2</v>
      </c>
    </row>
    <row r="40" spans="2:10" ht="18.75" customHeight="1" x14ac:dyDescent="0.25">
      <c r="B40" s="909" t="s">
        <v>1083</v>
      </c>
      <c r="C40" s="910">
        <v>10</v>
      </c>
      <c r="D40" s="910"/>
      <c r="E40" s="910">
        <v>4</v>
      </c>
      <c r="F40" s="910"/>
      <c r="G40" s="911">
        <v>34</v>
      </c>
      <c r="H40" s="226">
        <f t="shared" si="0"/>
        <v>48</v>
      </c>
    </row>
    <row r="41" spans="2:10" ht="18.75" customHeight="1" x14ac:dyDescent="0.25">
      <c r="B41" s="909" t="s">
        <v>1985</v>
      </c>
      <c r="C41" s="910">
        <v>8</v>
      </c>
      <c r="D41" s="910"/>
      <c r="E41" s="910">
        <v>1</v>
      </c>
      <c r="F41" s="910"/>
      <c r="G41" s="911">
        <v>50</v>
      </c>
      <c r="H41" s="226">
        <f t="shared" si="0"/>
        <v>59</v>
      </c>
    </row>
    <row r="42" spans="2:10" ht="18.75" customHeight="1" x14ac:dyDescent="0.25">
      <c r="B42" s="619"/>
      <c r="C42" s="167">
        <f t="shared" ref="C42:H42" si="1">SUM(C8:C41)</f>
        <v>257</v>
      </c>
      <c r="D42" s="167">
        <f t="shared" si="1"/>
        <v>44</v>
      </c>
      <c r="E42" s="167">
        <f t="shared" si="1"/>
        <v>64</v>
      </c>
      <c r="F42" s="167">
        <f t="shared" si="1"/>
        <v>2</v>
      </c>
      <c r="G42" s="167">
        <f t="shared" si="1"/>
        <v>644</v>
      </c>
      <c r="H42" s="167">
        <f t="shared" si="1"/>
        <v>1011</v>
      </c>
    </row>
    <row r="43" spans="2:10" ht="11.25" customHeight="1" x14ac:dyDescent="0.25">
      <c r="B43" s="682" t="s">
        <v>635</v>
      </c>
      <c r="C43" s="914"/>
      <c r="D43" s="914"/>
      <c r="E43" s="914"/>
      <c r="F43" s="914"/>
      <c r="G43" s="914"/>
      <c r="H43" s="914"/>
    </row>
    <row r="44" spans="2:10" ht="11.25" customHeight="1" x14ac:dyDescent="0.25">
      <c r="B44" s="682" t="s">
        <v>636</v>
      </c>
      <c r="C44" s="914"/>
      <c r="D44" s="914"/>
      <c r="E44" s="914"/>
      <c r="F44" s="914"/>
      <c r="G44" s="914"/>
      <c r="H44" s="914"/>
    </row>
  </sheetData>
  <sheetProtection formatCells="0" formatColumns="0" formatRows="0" insertColumns="0" insertRows="0" deleteColumns="0" deleteRows="0" sort="0"/>
  <mergeCells count="8">
    <mergeCell ref="G6:G7"/>
    <mergeCell ref="H6:H7"/>
    <mergeCell ref="B1:H3"/>
    <mergeCell ref="B4:H4"/>
    <mergeCell ref="B5:H5"/>
    <mergeCell ref="B6:B7"/>
    <mergeCell ref="C6:D6"/>
    <mergeCell ref="E6:F6"/>
  </mergeCells>
  <pageMargins left="0.7" right="0.7" top="0.75" bottom="0.75" header="0.3" footer="0.3"/>
  <pageSetup paperSize="9" orientation="portrait" r:id="rId1"/>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8"/>
  <dimension ref="A1:XFD46"/>
  <sheetViews>
    <sheetView showGridLines="0" zoomScale="85" zoomScaleNormal="85" workbookViewId="0">
      <pane xSplit="1" ySplit="7" topLeftCell="B20"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5.5703125" style="581" customWidth="1"/>
    <col min="2" max="2" width="51.85546875" style="581" customWidth="1"/>
    <col min="3" max="3" width="17.140625" style="581" customWidth="1"/>
    <col min="4" max="5" width="15.140625" style="581" customWidth="1"/>
    <col min="6" max="6" width="17.140625" style="581" customWidth="1"/>
    <col min="7" max="7" width="16" style="581" bestFit="1" customWidth="1"/>
    <col min="8" max="8" width="13.42578125" style="581" customWidth="1"/>
    <col min="9" max="9" width="2.85546875" style="581" customWidth="1"/>
    <col min="10" max="10" width="3" style="581" customWidth="1"/>
    <col min="11" max="16384" width="9.140625" style="581" hidden="1"/>
  </cols>
  <sheetData>
    <row r="1" spans="2:16384" ht="15.75" x14ac:dyDescent="0.25">
      <c r="B1" s="2336"/>
      <c r="C1" s="2337"/>
      <c r="D1" s="2337"/>
      <c r="E1" s="2337"/>
      <c r="F1" s="2337"/>
      <c r="G1" s="2337"/>
      <c r="H1" s="2338"/>
    </row>
    <row r="2" spans="2:16384" ht="15.75" x14ac:dyDescent="0.25">
      <c r="B2" s="2339"/>
      <c r="C2" s="2340"/>
      <c r="D2" s="2340"/>
      <c r="E2" s="2340"/>
      <c r="F2" s="2340"/>
      <c r="G2" s="2340"/>
      <c r="H2" s="2341"/>
    </row>
    <row r="3" spans="2:16384" ht="16.5" thickBot="1" x14ac:dyDescent="0.3">
      <c r="B3" s="2342"/>
      <c r="C3" s="2343"/>
      <c r="D3" s="2343"/>
      <c r="E3" s="2343"/>
      <c r="F3" s="2343"/>
      <c r="G3" s="2343"/>
      <c r="H3" s="2344"/>
    </row>
    <row r="4" spans="2:16384" ht="16.5" thickBot="1" x14ac:dyDescent="0.3">
      <c r="B4" s="2345" t="s">
        <v>4612</v>
      </c>
      <c r="C4" s="2346"/>
      <c r="D4" s="2346"/>
      <c r="E4" s="2346"/>
      <c r="F4" s="2346"/>
      <c r="G4" s="2346"/>
      <c r="H4" s="2347"/>
    </row>
    <row r="5" spans="2:16384" s="582" customFormat="1" ht="15.75" x14ac:dyDescent="0.25">
      <c r="B5" s="2086"/>
      <c r="C5" s="2086"/>
      <c r="D5" s="2086"/>
      <c r="E5" s="2086"/>
      <c r="F5" s="2086"/>
      <c r="G5" s="2086"/>
      <c r="H5" s="2086"/>
    </row>
    <row r="6" spans="2:16384" s="582" customFormat="1" ht="15.75" customHeight="1" x14ac:dyDescent="0.25">
      <c r="B6" s="2166" t="s">
        <v>2912</v>
      </c>
      <c r="C6" s="2166" t="s">
        <v>1079</v>
      </c>
      <c r="D6" s="2166"/>
      <c r="E6" s="2166" t="s">
        <v>2492</v>
      </c>
      <c r="F6" s="2166"/>
      <c r="G6" s="2166" t="s">
        <v>2493</v>
      </c>
      <c r="H6" s="2166" t="s">
        <v>1078</v>
      </c>
    </row>
    <row r="7" spans="2:16384" ht="31.5" x14ac:dyDescent="0.25">
      <c r="B7" s="2166"/>
      <c r="C7" s="619" t="s">
        <v>1080</v>
      </c>
      <c r="D7" s="619" t="s">
        <v>1076</v>
      </c>
      <c r="E7" s="619" t="s">
        <v>1080</v>
      </c>
      <c r="F7" s="619" t="s">
        <v>1076</v>
      </c>
      <c r="G7" s="2166"/>
      <c r="H7" s="2166"/>
    </row>
    <row r="8" spans="2:16384" ht="18.75" customHeight="1" x14ac:dyDescent="0.25">
      <c r="B8" s="909" t="s">
        <v>4579</v>
      </c>
      <c r="C8" s="911"/>
      <c r="D8" s="911"/>
      <c r="E8" s="911"/>
      <c r="F8" s="911"/>
      <c r="G8" s="911">
        <v>4</v>
      </c>
      <c r="H8" s="226">
        <f t="shared" ref="H8:H41" si="0">SUM(C8:G8)</f>
        <v>4</v>
      </c>
    </row>
    <row r="9" spans="2:16384" ht="18.75" customHeight="1" x14ac:dyDescent="0.25">
      <c r="B9" s="909" t="s">
        <v>4580</v>
      </c>
      <c r="C9" s="911">
        <v>19</v>
      </c>
      <c r="D9" s="911"/>
      <c r="E9" s="911">
        <v>5</v>
      </c>
      <c r="F9" s="911"/>
      <c r="G9" s="911">
        <v>26</v>
      </c>
      <c r="H9" s="226">
        <f t="shared" si="0"/>
        <v>50</v>
      </c>
    </row>
    <row r="10" spans="2:16384" ht="18.75" customHeight="1" x14ac:dyDescent="0.25">
      <c r="B10" s="909" t="s">
        <v>4581</v>
      </c>
      <c r="C10" s="911">
        <v>12</v>
      </c>
      <c r="D10" s="911">
        <v>1</v>
      </c>
      <c r="E10" s="911">
        <v>5</v>
      </c>
      <c r="F10" s="911"/>
      <c r="G10" s="911">
        <v>19</v>
      </c>
      <c r="H10" s="226">
        <f t="shared" si="0"/>
        <v>37</v>
      </c>
    </row>
    <row r="11" spans="2:16384" ht="18.75" customHeight="1" x14ac:dyDescent="0.25">
      <c r="B11" s="909" t="s">
        <v>4582</v>
      </c>
      <c r="C11" s="911">
        <v>4</v>
      </c>
      <c r="D11" s="911"/>
      <c r="E11" s="911">
        <v>1</v>
      </c>
      <c r="F11" s="911"/>
      <c r="G11" s="911">
        <v>11</v>
      </c>
      <c r="H11" s="226">
        <f t="shared" si="0"/>
        <v>16</v>
      </c>
    </row>
    <row r="12" spans="2:16384" ht="18.75" customHeight="1" x14ac:dyDescent="0.25">
      <c r="B12" s="909" t="s">
        <v>4583</v>
      </c>
      <c r="C12" s="911">
        <v>1</v>
      </c>
      <c r="D12" s="911"/>
      <c r="E12" s="911"/>
      <c r="F12" s="911"/>
      <c r="G12" s="911"/>
      <c r="H12" s="226">
        <f t="shared" si="0"/>
        <v>1</v>
      </c>
    </row>
    <row r="13" spans="2:16384" ht="18.75" customHeight="1" x14ac:dyDescent="0.25">
      <c r="B13" s="909" t="s">
        <v>4584</v>
      </c>
      <c r="C13" s="911">
        <v>2</v>
      </c>
      <c r="D13" s="911"/>
      <c r="E13" s="911"/>
      <c r="F13" s="911"/>
      <c r="G13" s="911">
        <v>4</v>
      </c>
      <c r="H13" s="226">
        <f t="shared" si="0"/>
        <v>6</v>
      </c>
    </row>
    <row r="14" spans="2:16384" ht="18.75" customHeight="1" x14ac:dyDescent="0.25">
      <c r="B14" s="909" t="s">
        <v>4585</v>
      </c>
      <c r="C14" s="911">
        <v>15</v>
      </c>
      <c r="D14" s="911">
        <v>1</v>
      </c>
      <c r="E14" s="911"/>
      <c r="F14" s="911"/>
      <c r="G14" s="911">
        <v>37</v>
      </c>
      <c r="H14" s="226">
        <f t="shared" si="0"/>
        <v>53</v>
      </c>
    </row>
    <row r="15" spans="2:16384" ht="18.75" customHeight="1" x14ac:dyDescent="0.25">
      <c r="B15" s="909" t="s">
        <v>4586</v>
      </c>
      <c r="C15" s="911">
        <v>12</v>
      </c>
      <c r="D15" s="911">
        <v>3</v>
      </c>
      <c r="E15" s="911">
        <v>1</v>
      </c>
      <c r="F15" s="911">
        <v>2</v>
      </c>
      <c r="G15" s="911">
        <v>10</v>
      </c>
      <c r="H15" s="226">
        <f t="shared" si="0"/>
        <v>28</v>
      </c>
    </row>
    <row r="16" spans="2:16384" ht="18.75" customHeight="1" x14ac:dyDescent="0.25">
      <c r="B16" s="909" t="s">
        <v>4587</v>
      </c>
      <c r="C16" s="911">
        <v>4</v>
      </c>
      <c r="D16" s="911">
        <v>39</v>
      </c>
      <c r="E16" s="911"/>
      <c r="F16" s="911"/>
      <c r="G16" s="911">
        <v>60</v>
      </c>
      <c r="H16" s="226">
        <f t="shared" si="0"/>
        <v>103</v>
      </c>
    </row>
    <row r="17" spans="2:10" ht="18.75" customHeight="1" x14ac:dyDescent="0.25">
      <c r="B17" s="909" t="s">
        <v>4588</v>
      </c>
      <c r="C17" s="911">
        <v>7</v>
      </c>
      <c r="D17" s="911">
        <v>1</v>
      </c>
      <c r="E17" s="911"/>
      <c r="F17" s="911"/>
      <c r="G17" s="911">
        <v>5</v>
      </c>
      <c r="H17" s="226">
        <f t="shared" si="0"/>
        <v>13</v>
      </c>
    </row>
    <row r="18" spans="2:10" ht="18.75" customHeight="1" x14ac:dyDescent="0.25">
      <c r="B18" s="909" t="s">
        <v>4589</v>
      </c>
      <c r="C18" s="911">
        <v>21</v>
      </c>
      <c r="D18" s="911"/>
      <c r="E18" s="911">
        <v>7</v>
      </c>
      <c r="F18" s="911"/>
      <c r="G18" s="911">
        <v>30</v>
      </c>
      <c r="H18" s="226">
        <f t="shared" si="0"/>
        <v>58</v>
      </c>
    </row>
    <row r="19" spans="2:10" ht="18.75" customHeight="1" x14ac:dyDescent="0.25">
      <c r="B19" s="909" t="s">
        <v>4590</v>
      </c>
      <c r="C19" s="911">
        <v>1</v>
      </c>
      <c r="D19" s="911"/>
      <c r="E19" s="911"/>
      <c r="F19" s="911"/>
      <c r="G19" s="911">
        <v>15</v>
      </c>
      <c r="H19" s="226">
        <f t="shared" si="0"/>
        <v>16</v>
      </c>
    </row>
    <row r="20" spans="2:10" ht="18.75" customHeight="1" x14ac:dyDescent="0.25">
      <c r="B20" s="909" t="s">
        <v>4591</v>
      </c>
      <c r="C20" s="911">
        <v>15</v>
      </c>
      <c r="D20" s="911"/>
      <c r="E20" s="911"/>
      <c r="F20" s="911"/>
      <c r="G20" s="911">
        <v>1</v>
      </c>
      <c r="H20" s="226">
        <f t="shared" si="0"/>
        <v>16</v>
      </c>
    </row>
    <row r="21" spans="2:10" ht="18.75" customHeight="1" x14ac:dyDescent="0.25">
      <c r="B21" s="909" t="s">
        <v>4592</v>
      </c>
      <c r="C21" s="911">
        <v>3</v>
      </c>
      <c r="D21" s="911"/>
      <c r="E21" s="911">
        <v>2</v>
      </c>
      <c r="F21" s="911"/>
      <c r="G21" s="911">
        <v>9</v>
      </c>
      <c r="H21" s="226">
        <f t="shared" si="0"/>
        <v>14</v>
      </c>
    </row>
    <row r="22" spans="2:10" ht="18.75" customHeight="1" x14ac:dyDescent="0.25">
      <c r="B22" s="909" t="s">
        <v>4593</v>
      </c>
      <c r="C22" s="911">
        <v>13</v>
      </c>
      <c r="D22" s="911"/>
      <c r="E22" s="911">
        <v>1</v>
      </c>
      <c r="F22" s="911"/>
      <c r="G22" s="911">
        <v>4</v>
      </c>
      <c r="H22" s="226">
        <f t="shared" si="0"/>
        <v>18</v>
      </c>
    </row>
    <row r="23" spans="2:10" ht="18.75" customHeight="1" x14ac:dyDescent="0.25">
      <c r="B23" s="909" t="s">
        <v>4594</v>
      </c>
      <c r="C23" s="911"/>
      <c r="D23" s="911"/>
      <c r="E23" s="911">
        <v>1</v>
      </c>
      <c r="F23" s="911"/>
      <c r="G23" s="911">
        <v>7</v>
      </c>
      <c r="H23" s="226">
        <f t="shared" si="0"/>
        <v>8</v>
      </c>
    </row>
    <row r="24" spans="2:10" ht="18.75" customHeight="1" x14ac:dyDescent="0.25">
      <c r="B24" s="909" t="s">
        <v>4595</v>
      </c>
      <c r="C24" s="911"/>
      <c r="D24" s="911"/>
      <c r="E24" s="911">
        <v>1</v>
      </c>
      <c r="F24" s="911"/>
      <c r="G24" s="911">
        <v>10</v>
      </c>
      <c r="H24" s="226">
        <f t="shared" si="0"/>
        <v>11</v>
      </c>
    </row>
    <row r="25" spans="2:10" ht="18.75" customHeight="1" x14ac:dyDescent="0.25">
      <c r="B25" s="909" t="s">
        <v>4596</v>
      </c>
      <c r="C25" s="911"/>
      <c r="D25" s="911"/>
      <c r="E25" s="911"/>
      <c r="F25" s="911"/>
      <c r="G25" s="911">
        <v>6</v>
      </c>
      <c r="H25" s="226">
        <f t="shared" si="0"/>
        <v>6</v>
      </c>
    </row>
    <row r="26" spans="2:10" ht="18.75" customHeight="1" x14ac:dyDescent="0.25">
      <c r="B26" s="909" t="s">
        <v>4597</v>
      </c>
      <c r="C26" s="911">
        <v>9</v>
      </c>
      <c r="D26" s="911"/>
      <c r="E26" s="911"/>
      <c r="F26" s="911"/>
      <c r="G26" s="911">
        <v>20</v>
      </c>
      <c r="H26" s="226">
        <f t="shared" si="0"/>
        <v>29</v>
      </c>
    </row>
    <row r="27" spans="2:10" ht="18.75" customHeight="1" x14ac:dyDescent="0.25">
      <c r="B27" s="909" t="s">
        <v>4598</v>
      </c>
      <c r="C27" s="911">
        <v>2</v>
      </c>
      <c r="D27" s="911"/>
      <c r="E27" s="911">
        <v>1</v>
      </c>
      <c r="F27" s="911"/>
      <c r="G27" s="911">
        <v>1</v>
      </c>
      <c r="H27" s="226">
        <f t="shared" si="0"/>
        <v>4</v>
      </c>
    </row>
    <row r="28" spans="2:10" ht="18.75" customHeight="1" x14ac:dyDescent="0.25">
      <c r="B28" s="909" t="s">
        <v>4599</v>
      </c>
      <c r="C28" s="911">
        <v>10</v>
      </c>
      <c r="D28" s="911"/>
      <c r="E28" s="911"/>
      <c r="F28" s="911"/>
      <c r="G28" s="911">
        <v>50</v>
      </c>
      <c r="H28" s="226">
        <f t="shared" si="0"/>
        <v>60</v>
      </c>
    </row>
    <row r="29" spans="2:10" ht="18.75" customHeight="1" x14ac:dyDescent="0.25">
      <c r="B29" s="909" t="s">
        <v>4600</v>
      </c>
      <c r="C29" s="911">
        <v>7</v>
      </c>
      <c r="D29" s="911"/>
      <c r="E29" s="911"/>
      <c r="F29" s="911"/>
      <c r="G29" s="911">
        <v>17</v>
      </c>
      <c r="H29" s="226">
        <f t="shared" si="0"/>
        <v>24</v>
      </c>
    </row>
    <row r="30" spans="2:10" ht="18.75" customHeight="1" x14ac:dyDescent="0.25">
      <c r="B30" s="909" t="s">
        <v>4601</v>
      </c>
      <c r="C30" s="911">
        <v>8</v>
      </c>
      <c r="D30" s="911">
        <v>1</v>
      </c>
      <c r="E30" s="911"/>
      <c r="F30" s="911"/>
      <c r="G30" s="911">
        <v>21</v>
      </c>
      <c r="H30" s="226">
        <f t="shared" si="0"/>
        <v>30</v>
      </c>
    </row>
    <row r="31" spans="2:10" ht="18.75" customHeight="1" x14ac:dyDescent="0.25">
      <c r="B31" s="909" t="s">
        <v>4602</v>
      </c>
      <c r="C31" s="911">
        <v>7</v>
      </c>
      <c r="D31" s="911"/>
      <c r="E31" s="911">
        <v>2</v>
      </c>
      <c r="F31" s="911"/>
      <c r="G31" s="911">
        <v>8</v>
      </c>
      <c r="H31" s="226">
        <f t="shared" si="0"/>
        <v>17</v>
      </c>
    </row>
    <row r="32" spans="2:10" ht="18.75" customHeight="1" x14ac:dyDescent="0.25">
      <c r="B32" s="909" t="s">
        <v>4603</v>
      </c>
      <c r="C32" s="911">
        <v>10</v>
      </c>
      <c r="D32" s="911"/>
      <c r="E32" s="911">
        <v>1</v>
      </c>
      <c r="F32" s="911"/>
      <c r="G32" s="911">
        <v>57</v>
      </c>
      <c r="H32" s="226">
        <f t="shared" si="0"/>
        <v>68</v>
      </c>
    </row>
    <row r="33" spans="2:10" ht="18.75" customHeight="1" x14ac:dyDescent="0.25">
      <c r="B33" s="909" t="s">
        <v>4604</v>
      </c>
      <c r="C33" s="911">
        <v>5</v>
      </c>
      <c r="D33" s="911"/>
      <c r="E33" s="911">
        <v>1</v>
      </c>
      <c r="F33" s="911"/>
      <c r="G33" s="911">
        <v>12</v>
      </c>
      <c r="H33" s="226">
        <f t="shared" si="0"/>
        <v>18</v>
      </c>
    </row>
    <row r="34" spans="2:10" ht="18.75" customHeight="1" x14ac:dyDescent="0.25">
      <c r="B34" s="909" t="s">
        <v>4605</v>
      </c>
      <c r="C34" s="911">
        <v>15</v>
      </c>
      <c r="D34" s="911"/>
      <c r="E34" s="911">
        <v>3</v>
      </c>
      <c r="F34" s="911"/>
      <c r="G34" s="911">
        <v>20</v>
      </c>
      <c r="H34" s="226">
        <f t="shared" si="0"/>
        <v>38</v>
      </c>
    </row>
    <row r="35" spans="2:10" ht="18.75" customHeight="1" x14ac:dyDescent="0.25">
      <c r="B35" s="909" t="s">
        <v>4606</v>
      </c>
      <c r="C35" s="911">
        <v>8</v>
      </c>
      <c r="D35" s="911"/>
      <c r="E35" s="911">
        <v>9</v>
      </c>
      <c r="F35" s="911">
        <v>1</v>
      </c>
      <c r="G35" s="911">
        <v>59</v>
      </c>
      <c r="H35" s="226">
        <f t="shared" si="0"/>
        <v>77</v>
      </c>
    </row>
    <row r="36" spans="2:10" ht="18.75" customHeight="1" x14ac:dyDescent="0.25">
      <c r="B36" s="909" t="s">
        <v>4607</v>
      </c>
      <c r="C36" s="911">
        <v>3</v>
      </c>
      <c r="D36" s="911"/>
      <c r="E36" s="911">
        <v>3</v>
      </c>
      <c r="F36" s="477"/>
      <c r="G36" s="911">
        <v>11</v>
      </c>
      <c r="H36" s="226">
        <f t="shared" si="0"/>
        <v>17</v>
      </c>
    </row>
    <row r="37" spans="2:10" ht="18.75" customHeight="1" x14ac:dyDescent="0.25">
      <c r="B37" s="909" t="s">
        <v>4608</v>
      </c>
      <c r="C37" s="911"/>
      <c r="D37" s="911"/>
      <c r="E37" s="911"/>
      <c r="F37" s="911"/>
      <c r="G37" s="911">
        <v>2</v>
      </c>
      <c r="H37" s="226">
        <f t="shared" si="0"/>
        <v>2</v>
      </c>
    </row>
    <row r="38" spans="2:10" ht="18.75" customHeight="1" x14ac:dyDescent="0.25">
      <c r="B38" s="909" t="s">
        <v>4609</v>
      </c>
      <c r="C38" s="911">
        <v>9</v>
      </c>
      <c r="D38" s="911"/>
      <c r="E38" s="911">
        <v>4</v>
      </c>
      <c r="F38" s="911"/>
      <c r="G38" s="911">
        <v>8</v>
      </c>
      <c r="H38" s="226">
        <f t="shared" si="0"/>
        <v>21</v>
      </c>
    </row>
    <row r="39" spans="2:10" ht="18.75" customHeight="1" x14ac:dyDescent="0.25">
      <c r="B39" s="909" t="s">
        <v>4610</v>
      </c>
      <c r="C39" s="911">
        <v>12</v>
      </c>
      <c r="D39" s="911"/>
      <c r="E39" s="911">
        <v>2</v>
      </c>
      <c r="F39" s="911"/>
      <c r="G39" s="911">
        <v>29</v>
      </c>
      <c r="H39" s="226">
        <f t="shared" si="0"/>
        <v>43</v>
      </c>
    </row>
    <row r="40" spans="2:10" ht="18.75" customHeight="1" x14ac:dyDescent="0.25">
      <c r="B40" s="909" t="s">
        <v>3570</v>
      </c>
      <c r="C40" s="911">
        <v>11</v>
      </c>
      <c r="D40" s="911"/>
      <c r="E40" s="911">
        <v>4</v>
      </c>
      <c r="F40" s="911"/>
      <c r="G40" s="911">
        <v>36</v>
      </c>
      <c r="H40" s="226">
        <f t="shared" si="0"/>
        <v>51</v>
      </c>
    </row>
    <row r="41" spans="2:10" ht="18.75" customHeight="1" x14ac:dyDescent="0.25">
      <c r="B41" s="909" t="s">
        <v>4611</v>
      </c>
      <c r="C41" s="911">
        <v>7</v>
      </c>
      <c r="D41" s="911"/>
      <c r="E41" s="911">
        <v>1</v>
      </c>
      <c r="F41" s="911"/>
      <c r="G41" s="911">
        <v>48</v>
      </c>
      <c r="H41" s="226">
        <f t="shared" si="0"/>
        <v>56</v>
      </c>
    </row>
    <row r="42" spans="2:10" ht="18.75" customHeight="1" x14ac:dyDescent="0.25">
      <c r="B42" s="619"/>
      <c r="C42" s="167">
        <f t="shared" ref="C42:H42" si="1">SUM(C8:C41)</f>
        <v>252</v>
      </c>
      <c r="D42" s="167">
        <f t="shared" si="1"/>
        <v>46</v>
      </c>
      <c r="E42" s="167">
        <f t="shared" si="1"/>
        <v>55</v>
      </c>
      <c r="F42" s="167">
        <f t="shared" si="1"/>
        <v>3</v>
      </c>
      <c r="G42" s="167">
        <f t="shared" si="1"/>
        <v>657</v>
      </c>
      <c r="H42" s="167">
        <f t="shared" si="1"/>
        <v>1013</v>
      </c>
    </row>
    <row r="43" spans="2:10" ht="11.25" customHeight="1" x14ac:dyDescent="0.25">
      <c r="B43" s="682" t="s">
        <v>635</v>
      </c>
      <c r="C43" s="914"/>
      <c r="D43" s="914"/>
      <c r="E43" s="914"/>
      <c r="F43" s="914"/>
      <c r="G43" s="914"/>
      <c r="H43" s="914"/>
    </row>
    <row r="44" spans="2:10" ht="11.25" customHeight="1" x14ac:dyDescent="0.25">
      <c r="B44" s="682" t="s">
        <v>636</v>
      </c>
      <c r="C44" s="914"/>
      <c r="D44" s="914"/>
      <c r="E44" s="914"/>
      <c r="F44" s="914"/>
      <c r="G44" s="914"/>
      <c r="H44" s="914"/>
    </row>
  </sheetData>
  <sheetProtection formatCells="0" formatColumns="0" formatRows="0" insertColumns="0" insertRows="0" deleteColumns="0" deleteRows="0" sort="0"/>
  <mergeCells count="8">
    <mergeCell ref="B1:H3"/>
    <mergeCell ref="B4:H4"/>
    <mergeCell ref="B5:H5"/>
    <mergeCell ref="B6:B7"/>
    <mergeCell ref="C6:D6"/>
    <mergeCell ref="E6:F6"/>
    <mergeCell ref="G6:G7"/>
    <mergeCell ref="H6:H7"/>
  </mergeCells>
  <pageMargins left="0.7" right="0.7" top="0.75" bottom="0.75" header="0.3" footer="0.3"/>
  <pageSetup paperSize="9" orientation="portrait" r:id="rId1"/>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9"/>
  <dimension ref="A1:T308"/>
  <sheetViews>
    <sheetView showGridLines="0" zoomScale="85" zoomScaleNormal="85" workbookViewId="0">
      <pane xSplit="1" ySplit="4"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2" width="15" customWidth="1"/>
    <col min="13" max="13" width="5" customWidth="1"/>
    <col min="14" max="20" width="0" hidden="1" customWidth="1"/>
    <col min="21" max="16384" width="9.140625" hidden="1"/>
  </cols>
  <sheetData>
    <row r="1" spans="2:14" ht="15" x14ac:dyDescent="0.25">
      <c r="B1" s="2020"/>
      <c r="C1" s="2021"/>
      <c r="D1" s="2021"/>
      <c r="E1" s="2021"/>
      <c r="F1" s="2021"/>
      <c r="G1" s="2021"/>
      <c r="H1" s="2021"/>
      <c r="I1" s="2021"/>
      <c r="J1" s="2021"/>
      <c r="K1" s="2021"/>
      <c r="L1" s="2022"/>
    </row>
    <row r="2" spans="2:14" ht="15" x14ac:dyDescent="0.25">
      <c r="B2" s="2023"/>
      <c r="C2" s="2024"/>
      <c r="D2" s="2024"/>
      <c r="E2" s="2024"/>
      <c r="F2" s="2024"/>
      <c r="G2" s="2024"/>
      <c r="H2" s="2024"/>
      <c r="I2" s="2024"/>
      <c r="J2" s="2024"/>
      <c r="K2" s="2024"/>
      <c r="L2" s="2025"/>
    </row>
    <row r="3" spans="2:14" ht="16.5" thickBot="1" x14ac:dyDescent="0.3">
      <c r="B3" s="2026"/>
      <c r="C3" s="2027"/>
      <c r="D3" s="2027"/>
      <c r="E3" s="2027"/>
      <c r="F3" s="2027"/>
      <c r="G3" s="2027"/>
      <c r="H3" s="2027"/>
      <c r="I3" s="2027"/>
      <c r="J3" s="2027"/>
      <c r="K3" s="2027"/>
      <c r="L3" s="2028"/>
    </row>
    <row r="4" spans="2:14" ht="21.75" thickBot="1" x14ac:dyDescent="0.4">
      <c r="B4" s="2032" t="s">
        <v>2913</v>
      </c>
      <c r="C4" s="2033"/>
      <c r="D4" s="2033"/>
      <c r="E4" s="2033"/>
      <c r="F4" s="2033"/>
      <c r="G4" s="2033"/>
      <c r="H4" s="2033"/>
      <c r="I4" s="2033"/>
      <c r="J4" s="2033"/>
      <c r="K4" s="2033"/>
      <c r="L4" s="2034"/>
    </row>
  </sheetData>
  <mergeCells count="3">
    <mergeCell ref="B1:L3"/>
    <mergeCell ref="B4:L4"/>
    <mergeCell ref="B5:L5"/>
  </mergeCells>
  <pageMargins left="0.7" right="0.7" top="0.75" bottom="0.75" header="0.3" footer="0.3"/>
  <pageSetup paperSize="9" orientation="portrait" r:id="rId1"/>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6"/>
  <dimension ref="A1:J43"/>
  <sheetViews>
    <sheetView showGridLines="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x14ac:dyDescent="0.25"/>
  <cols>
    <col min="1" max="1" width="4.5703125" style="580" customWidth="1"/>
    <col min="2" max="2" width="51.42578125" style="580" customWidth="1"/>
    <col min="3" max="9" width="17" style="580" customWidth="1"/>
    <col min="10" max="10" width="4.85546875" style="580" customWidth="1"/>
    <col min="11" max="16384" width="11.42578125" style="580" hidden="1"/>
  </cols>
  <sheetData>
    <row r="1" spans="2:9" ht="15.75" customHeight="1" x14ac:dyDescent="0.25">
      <c r="B1" s="2336"/>
      <c r="C1" s="2337"/>
      <c r="D1" s="2337"/>
      <c r="E1" s="2337"/>
      <c r="F1" s="2337"/>
      <c r="G1" s="2337"/>
      <c r="H1" s="2337"/>
      <c r="I1" s="2338"/>
    </row>
    <row r="2" spans="2:9" x14ac:dyDescent="0.25">
      <c r="B2" s="2339"/>
      <c r="C2" s="2340"/>
      <c r="D2" s="2340"/>
      <c r="E2" s="2340"/>
      <c r="F2" s="2340"/>
      <c r="G2" s="2340"/>
      <c r="H2" s="2340"/>
      <c r="I2" s="2341"/>
    </row>
    <row r="3" spans="2:9" ht="15.75" thickBot="1" x14ac:dyDescent="0.3">
      <c r="B3" s="2342"/>
      <c r="C3" s="2343"/>
      <c r="D3" s="2343"/>
      <c r="E3" s="2343"/>
      <c r="F3" s="2343"/>
      <c r="G3" s="2343"/>
      <c r="H3" s="2343"/>
      <c r="I3" s="2344"/>
    </row>
    <row r="4" spans="2:9" ht="19.5" thickBot="1" x14ac:dyDescent="0.3">
      <c r="B4" s="2348" t="s">
        <v>4613</v>
      </c>
      <c r="C4" s="2349"/>
      <c r="D4" s="2349"/>
      <c r="E4" s="2349"/>
      <c r="F4" s="2349"/>
      <c r="G4" s="2349"/>
      <c r="H4" s="2349"/>
      <c r="I4" s="2350"/>
    </row>
    <row r="6" spans="2:9" ht="15.75" x14ac:dyDescent="0.25">
      <c r="B6" s="2166" t="s">
        <v>1090</v>
      </c>
      <c r="C6" s="2166" t="s">
        <v>1079</v>
      </c>
      <c r="D6" s="2166"/>
      <c r="E6" s="2166" t="s">
        <v>1091</v>
      </c>
      <c r="F6" s="2166" t="s">
        <v>1092</v>
      </c>
      <c r="G6" s="2166"/>
      <c r="H6" s="2166"/>
      <c r="I6" s="2166"/>
    </row>
    <row r="7" spans="2:9" ht="31.5" x14ac:dyDescent="0.25">
      <c r="B7" s="2166"/>
      <c r="C7" s="619" t="s">
        <v>164</v>
      </c>
      <c r="D7" s="619" t="s">
        <v>160</v>
      </c>
      <c r="E7" s="2166"/>
      <c r="F7" s="619" t="s">
        <v>1093</v>
      </c>
      <c r="G7" s="619" t="s">
        <v>1094</v>
      </c>
      <c r="H7" s="619" t="s">
        <v>1095</v>
      </c>
      <c r="I7" s="619" t="s">
        <v>1096</v>
      </c>
    </row>
    <row r="8" spans="2:9" ht="18.75" customHeight="1" x14ac:dyDescent="0.25">
      <c r="B8" s="916" t="s">
        <v>831</v>
      </c>
      <c r="C8" s="32">
        <v>24</v>
      </c>
      <c r="D8" s="32"/>
      <c r="E8" s="226">
        <f>SUM(C8:D8)</f>
        <v>24</v>
      </c>
      <c r="F8" s="480">
        <v>6</v>
      </c>
      <c r="G8" s="480">
        <v>12</v>
      </c>
      <c r="H8" s="480">
        <v>6</v>
      </c>
      <c r="I8" s="480"/>
    </row>
    <row r="9" spans="2:9" ht="18.75" customHeight="1" x14ac:dyDescent="0.25">
      <c r="B9" s="916" t="s">
        <v>3013</v>
      </c>
      <c r="C9" s="32"/>
      <c r="D9" s="32"/>
      <c r="E9" s="226">
        <f t="shared" ref="E9:E40" si="0">SUM(C9:D9)</f>
        <v>0</v>
      </c>
      <c r="F9" s="480"/>
      <c r="G9" s="480"/>
      <c r="H9" s="480"/>
      <c r="I9" s="480"/>
    </row>
    <row r="10" spans="2:9" ht="18.75" customHeight="1" x14ac:dyDescent="0.25">
      <c r="B10" s="909" t="s">
        <v>1984</v>
      </c>
      <c r="C10" s="32">
        <v>18</v>
      </c>
      <c r="D10" s="32"/>
      <c r="E10" s="226">
        <f t="shared" si="0"/>
        <v>18</v>
      </c>
      <c r="F10" s="911">
        <v>1</v>
      </c>
      <c r="G10" s="911">
        <v>12</v>
      </c>
      <c r="H10" s="911">
        <v>5</v>
      </c>
      <c r="I10" s="911"/>
    </row>
    <row r="11" spans="2:9" ht="15.75" x14ac:dyDescent="0.25">
      <c r="B11" s="909" t="s">
        <v>794</v>
      </c>
      <c r="C11" s="32">
        <v>6</v>
      </c>
      <c r="D11" s="32"/>
      <c r="E11" s="226">
        <f t="shared" si="0"/>
        <v>6</v>
      </c>
      <c r="F11" s="911">
        <v>1</v>
      </c>
      <c r="G11" s="911">
        <v>5</v>
      </c>
      <c r="H11" s="911"/>
      <c r="I11" s="911"/>
    </row>
    <row r="12" spans="2:9" ht="18.75" customHeight="1" x14ac:dyDescent="0.25">
      <c r="B12" s="909" t="s">
        <v>844</v>
      </c>
      <c r="C12" s="32">
        <v>1</v>
      </c>
      <c r="D12" s="32"/>
      <c r="E12" s="226">
        <f t="shared" si="0"/>
        <v>1</v>
      </c>
      <c r="F12" s="911"/>
      <c r="G12" s="911"/>
      <c r="H12" s="911">
        <v>1</v>
      </c>
      <c r="I12" s="911"/>
    </row>
    <row r="13" spans="2:9" ht="18.75" customHeight="1" x14ac:dyDescent="0.25">
      <c r="B13" s="909" t="s">
        <v>1995</v>
      </c>
      <c r="C13" s="32">
        <v>2</v>
      </c>
      <c r="D13" s="32"/>
      <c r="E13" s="226">
        <f t="shared" si="0"/>
        <v>2</v>
      </c>
      <c r="F13" s="911"/>
      <c r="G13" s="911">
        <v>1</v>
      </c>
      <c r="H13" s="911">
        <v>1</v>
      </c>
      <c r="I13" s="911"/>
    </row>
    <row r="14" spans="2:9" ht="15.75" x14ac:dyDescent="0.25">
      <c r="B14" s="909" t="s">
        <v>797</v>
      </c>
      <c r="C14" s="32">
        <v>15</v>
      </c>
      <c r="D14" s="32">
        <v>1</v>
      </c>
      <c r="E14" s="226">
        <f t="shared" si="0"/>
        <v>16</v>
      </c>
      <c r="F14" s="911">
        <v>2</v>
      </c>
      <c r="G14" s="911">
        <v>12</v>
      </c>
      <c r="H14" s="911">
        <v>2</v>
      </c>
      <c r="I14" s="911"/>
    </row>
    <row r="15" spans="2:9" ht="18.75" customHeight="1" x14ac:dyDescent="0.25">
      <c r="B15" s="909" t="s">
        <v>1992</v>
      </c>
      <c r="C15" s="32">
        <v>13</v>
      </c>
      <c r="D15" s="32">
        <v>5</v>
      </c>
      <c r="E15" s="226">
        <f t="shared" si="0"/>
        <v>18</v>
      </c>
      <c r="F15" s="911">
        <v>5</v>
      </c>
      <c r="G15" s="911">
        <v>3</v>
      </c>
      <c r="H15" s="911">
        <v>7</v>
      </c>
      <c r="I15" s="911">
        <v>3</v>
      </c>
    </row>
    <row r="16" spans="2:9" ht="18.75" customHeight="1" x14ac:dyDescent="0.25">
      <c r="B16" s="909" t="s">
        <v>1993</v>
      </c>
      <c r="C16" s="32">
        <v>3</v>
      </c>
      <c r="D16" s="32">
        <v>38</v>
      </c>
      <c r="E16" s="226">
        <f t="shared" si="0"/>
        <v>41</v>
      </c>
      <c r="F16" s="911">
        <v>1</v>
      </c>
      <c r="G16" s="911">
        <v>3</v>
      </c>
      <c r="H16" s="911">
        <v>37</v>
      </c>
      <c r="I16" s="911"/>
    </row>
    <row r="17" spans="2:9" ht="18.75" customHeight="1" x14ac:dyDescent="0.25">
      <c r="B17" s="909" t="s">
        <v>1994</v>
      </c>
      <c r="C17" s="32">
        <v>7</v>
      </c>
      <c r="D17" s="32">
        <v>1</v>
      </c>
      <c r="E17" s="226">
        <f t="shared" si="0"/>
        <v>8</v>
      </c>
      <c r="F17" s="911">
        <v>4</v>
      </c>
      <c r="G17" s="911">
        <v>2</v>
      </c>
      <c r="H17" s="911">
        <v>2</v>
      </c>
      <c r="I17" s="911"/>
    </row>
    <row r="18" spans="2:9" ht="18.75" customHeight="1" x14ac:dyDescent="0.25">
      <c r="B18" s="909" t="s">
        <v>1084</v>
      </c>
      <c r="C18" s="32">
        <v>28</v>
      </c>
      <c r="D18" s="32"/>
      <c r="E18" s="226">
        <f t="shared" si="0"/>
        <v>28</v>
      </c>
      <c r="F18" s="911">
        <v>9</v>
      </c>
      <c r="G18" s="911">
        <v>18</v>
      </c>
      <c r="H18" s="911">
        <v>1</v>
      </c>
      <c r="I18" s="911"/>
    </row>
    <row r="19" spans="2:9" ht="18.75" customHeight="1" x14ac:dyDescent="0.25">
      <c r="B19" s="909" t="s">
        <v>802</v>
      </c>
      <c r="C19" s="32">
        <v>2</v>
      </c>
      <c r="D19" s="32"/>
      <c r="E19" s="226">
        <f t="shared" si="0"/>
        <v>2</v>
      </c>
      <c r="F19" s="911"/>
      <c r="G19" s="911">
        <v>2</v>
      </c>
      <c r="H19" s="911"/>
      <c r="I19" s="911"/>
    </row>
    <row r="20" spans="2:9" ht="18.75" customHeight="1" x14ac:dyDescent="0.25">
      <c r="B20" s="909" t="s">
        <v>412</v>
      </c>
      <c r="C20" s="32">
        <v>15</v>
      </c>
      <c r="D20" s="32"/>
      <c r="E20" s="226">
        <f t="shared" si="0"/>
        <v>15</v>
      </c>
      <c r="F20" s="911">
        <v>3</v>
      </c>
      <c r="G20" s="911">
        <v>10</v>
      </c>
      <c r="H20" s="911">
        <v>2</v>
      </c>
      <c r="I20" s="911"/>
    </row>
    <row r="21" spans="2:9" ht="18.75" customHeight="1" x14ac:dyDescent="0.25">
      <c r="B21" s="909" t="s">
        <v>1987</v>
      </c>
      <c r="C21" s="32">
        <v>6</v>
      </c>
      <c r="D21" s="32"/>
      <c r="E21" s="226">
        <f t="shared" si="0"/>
        <v>6</v>
      </c>
      <c r="F21" s="911">
        <v>1</v>
      </c>
      <c r="G21" s="911">
        <v>4</v>
      </c>
      <c r="H21" s="911">
        <v>1</v>
      </c>
      <c r="I21" s="911"/>
    </row>
    <row r="22" spans="2:9" s="1428" customFormat="1" ht="18.75" customHeight="1" x14ac:dyDescent="0.25">
      <c r="B22" s="909" t="s">
        <v>413</v>
      </c>
      <c r="C22" s="32">
        <v>14</v>
      </c>
      <c r="D22" s="32"/>
      <c r="E22" s="226">
        <f t="shared" si="0"/>
        <v>14</v>
      </c>
      <c r="F22" s="911">
        <v>2</v>
      </c>
      <c r="G22" s="911">
        <v>9</v>
      </c>
      <c r="H22" s="911">
        <v>3</v>
      </c>
      <c r="I22" s="911"/>
    </row>
    <row r="23" spans="2:9" s="1428" customFormat="1" ht="18.75" customHeight="1" x14ac:dyDescent="0.25">
      <c r="B23" s="909" t="s">
        <v>1930</v>
      </c>
      <c r="C23" s="32">
        <v>1</v>
      </c>
      <c r="D23" s="32"/>
      <c r="E23" s="226">
        <f t="shared" si="0"/>
        <v>1</v>
      </c>
      <c r="F23" s="911"/>
      <c r="G23" s="911">
        <v>1</v>
      </c>
      <c r="H23" s="911"/>
      <c r="I23" s="911"/>
    </row>
    <row r="24" spans="2:9" s="1428" customFormat="1" ht="18.75" customHeight="1" x14ac:dyDescent="0.25">
      <c r="B24" s="909" t="s">
        <v>1931</v>
      </c>
      <c r="C24" s="32">
        <v>1</v>
      </c>
      <c r="D24" s="32"/>
      <c r="E24" s="226">
        <f t="shared" si="0"/>
        <v>1</v>
      </c>
      <c r="F24" s="911"/>
      <c r="G24" s="911">
        <v>1</v>
      </c>
      <c r="H24" s="911"/>
      <c r="I24" s="911"/>
    </row>
    <row r="25" spans="2:9" ht="18.75" customHeight="1" x14ac:dyDescent="0.25">
      <c r="B25" s="909" t="s">
        <v>1996</v>
      </c>
      <c r="C25" s="32"/>
      <c r="D25" s="32"/>
      <c r="E25" s="226">
        <f t="shared" si="0"/>
        <v>0</v>
      </c>
      <c r="F25" s="911"/>
      <c r="G25" s="911"/>
      <c r="H25" s="911"/>
      <c r="I25" s="911"/>
    </row>
    <row r="26" spans="2:9" ht="18.75" customHeight="1" x14ac:dyDescent="0.25">
      <c r="B26" s="909" t="s">
        <v>1989</v>
      </c>
      <c r="C26" s="32">
        <v>9</v>
      </c>
      <c r="D26" s="32"/>
      <c r="E26" s="226">
        <f t="shared" si="0"/>
        <v>9</v>
      </c>
      <c r="F26" s="911">
        <v>4</v>
      </c>
      <c r="G26" s="911">
        <v>5</v>
      </c>
      <c r="H26" s="911"/>
      <c r="I26" s="911"/>
    </row>
    <row r="27" spans="2:9" ht="15.75" x14ac:dyDescent="0.25">
      <c r="B27" s="909" t="s">
        <v>4577</v>
      </c>
      <c r="C27" s="32">
        <v>3</v>
      </c>
      <c r="D27" s="32"/>
      <c r="E27" s="226">
        <f t="shared" si="0"/>
        <v>3</v>
      </c>
      <c r="F27" s="911">
        <v>2</v>
      </c>
      <c r="G27" s="911">
        <v>1</v>
      </c>
      <c r="H27" s="911"/>
      <c r="I27" s="911"/>
    </row>
    <row r="28" spans="2:9" ht="31.5" x14ac:dyDescent="0.25">
      <c r="B28" s="909" t="s">
        <v>1991</v>
      </c>
      <c r="C28" s="32">
        <v>11</v>
      </c>
      <c r="D28" s="32"/>
      <c r="E28" s="226">
        <f t="shared" si="0"/>
        <v>11</v>
      </c>
      <c r="F28" s="911">
        <v>2</v>
      </c>
      <c r="G28" s="911">
        <v>7</v>
      </c>
      <c r="H28" s="911">
        <v>1</v>
      </c>
      <c r="I28" s="911">
        <v>1</v>
      </c>
    </row>
    <row r="29" spans="2:9" ht="18.75" customHeight="1" x14ac:dyDescent="0.25">
      <c r="B29" s="909" t="s">
        <v>1990</v>
      </c>
      <c r="C29" s="32">
        <v>7</v>
      </c>
      <c r="D29" s="32"/>
      <c r="E29" s="226">
        <f t="shared" si="0"/>
        <v>7</v>
      </c>
      <c r="F29" s="911">
        <v>2</v>
      </c>
      <c r="G29" s="911">
        <v>5</v>
      </c>
      <c r="H29" s="911"/>
      <c r="I29" s="911"/>
    </row>
    <row r="30" spans="2:9" ht="15.75" x14ac:dyDescent="0.25">
      <c r="B30" s="909" t="s">
        <v>1088</v>
      </c>
      <c r="C30" s="32">
        <v>9</v>
      </c>
      <c r="D30" s="32">
        <v>1</v>
      </c>
      <c r="E30" s="226">
        <f t="shared" si="0"/>
        <v>10</v>
      </c>
      <c r="F30" s="911">
        <v>2</v>
      </c>
      <c r="G30" s="911">
        <v>7</v>
      </c>
      <c r="H30" s="911">
        <v>1</v>
      </c>
      <c r="I30" s="911"/>
    </row>
    <row r="31" spans="2:9" ht="18.75" customHeight="1" x14ac:dyDescent="0.25">
      <c r="B31" s="909" t="s">
        <v>1932</v>
      </c>
      <c r="C31" s="32">
        <v>11</v>
      </c>
      <c r="D31" s="32"/>
      <c r="E31" s="226">
        <f t="shared" si="0"/>
        <v>11</v>
      </c>
      <c r="F31" s="911">
        <v>1</v>
      </c>
      <c r="G31" s="911">
        <v>10</v>
      </c>
      <c r="H31" s="911"/>
      <c r="I31" s="911"/>
    </row>
    <row r="32" spans="2:9" ht="18.75" customHeight="1" x14ac:dyDescent="0.25">
      <c r="B32" s="909" t="s">
        <v>1988</v>
      </c>
      <c r="C32" s="32">
        <v>12</v>
      </c>
      <c r="D32" s="32"/>
      <c r="E32" s="226">
        <f t="shared" si="0"/>
        <v>12</v>
      </c>
      <c r="F32" s="911">
        <v>5</v>
      </c>
      <c r="G32" s="911">
        <v>7</v>
      </c>
      <c r="H32" s="911"/>
      <c r="I32" s="911"/>
    </row>
    <row r="33" spans="2:9" ht="15.75" x14ac:dyDescent="0.25">
      <c r="B33" s="909" t="s">
        <v>470</v>
      </c>
      <c r="C33" s="32">
        <v>6</v>
      </c>
      <c r="D33" s="32"/>
      <c r="E33" s="226">
        <f t="shared" si="0"/>
        <v>6</v>
      </c>
      <c r="F33" s="911">
        <v>3</v>
      </c>
      <c r="G33" s="911">
        <v>2</v>
      </c>
      <c r="H33" s="911">
        <v>1</v>
      </c>
      <c r="I33" s="911"/>
    </row>
    <row r="34" spans="2:9" ht="18.75" customHeight="1" x14ac:dyDescent="0.25">
      <c r="B34" s="909" t="s">
        <v>1986</v>
      </c>
      <c r="C34" s="32">
        <v>18</v>
      </c>
      <c r="D34" s="32"/>
      <c r="E34" s="226">
        <f t="shared" si="0"/>
        <v>18</v>
      </c>
      <c r="F34" s="911">
        <v>6</v>
      </c>
      <c r="G34" s="911">
        <v>11</v>
      </c>
      <c r="H34" s="911">
        <v>1</v>
      </c>
      <c r="I34" s="911"/>
    </row>
    <row r="35" spans="2:9" ht="18.75" customHeight="1" x14ac:dyDescent="0.25">
      <c r="B35" s="909" t="s">
        <v>843</v>
      </c>
      <c r="C35" s="32">
        <v>21</v>
      </c>
      <c r="D35" s="32"/>
      <c r="E35" s="226">
        <f t="shared" si="0"/>
        <v>21</v>
      </c>
      <c r="F35" s="477">
        <v>3</v>
      </c>
      <c r="G35" s="477">
        <v>6</v>
      </c>
      <c r="H35" s="911">
        <v>12</v>
      </c>
      <c r="I35" s="911"/>
    </row>
    <row r="36" spans="2:9" ht="18.75" customHeight="1" x14ac:dyDescent="0.25">
      <c r="B36" s="909" t="s">
        <v>1082</v>
      </c>
      <c r="C36" s="32">
        <v>6</v>
      </c>
      <c r="D36" s="32"/>
      <c r="E36" s="226">
        <f t="shared" si="0"/>
        <v>6</v>
      </c>
      <c r="F36" s="911">
        <v>1</v>
      </c>
      <c r="G36" s="911">
        <v>5</v>
      </c>
      <c r="H36" s="911"/>
      <c r="I36" s="911"/>
    </row>
    <row r="37" spans="2:9" ht="18.75" customHeight="1" x14ac:dyDescent="0.25">
      <c r="B37" s="909" t="s">
        <v>430</v>
      </c>
      <c r="C37" s="32">
        <v>14</v>
      </c>
      <c r="D37" s="32"/>
      <c r="E37" s="226">
        <f t="shared" si="0"/>
        <v>14</v>
      </c>
      <c r="F37" s="911">
        <v>3</v>
      </c>
      <c r="G37" s="911">
        <v>11</v>
      </c>
      <c r="H37" s="911"/>
      <c r="I37" s="911"/>
    </row>
    <row r="38" spans="2:9" ht="15.75" x14ac:dyDescent="0.25">
      <c r="B38" s="909" t="s">
        <v>404</v>
      </c>
      <c r="C38" s="32">
        <v>15</v>
      </c>
      <c r="D38" s="32"/>
      <c r="E38" s="226">
        <f t="shared" si="0"/>
        <v>15</v>
      </c>
      <c r="F38" s="911">
        <v>5</v>
      </c>
      <c r="G38" s="911">
        <v>9</v>
      </c>
      <c r="H38" s="911">
        <v>1</v>
      </c>
      <c r="I38" s="911"/>
    </row>
    <row r="39" spans="2:9" ht="15.75" x14ac:dyDescent="0.25">
      <c r="B39" s="909" t="s">
        <v>1083</v>
      </c>
      <c r="C39" s="32">
        <v>14</v>
      </c>
      <c r="D39" s="32"/>
      <c r="E39" s="226">
        <f t="shared" si="0"/>
        <v>14</v>
      </c>
      <c r="F39" s="911">
        <v>6</v>
      </c>
      <c r="G39" s="911">
        <v>8</v>
      </c>
      <c r="H39" s="911"/>
      <c r="I39" s="911"/>
    </row>
    <row r="40" spans="2:9" ht="15.75" x14ac:dyDescent="0.25">
      <c r="B40" s="909" t="s">
        <v>1985</v>
      </c>
      <c r="C40" s="32">
        <v>9</v>
      </c>
      <c r="D40" s="32"/>
      <c r="E40" s="226">
        <f t="shared" si="0"/>
        <v>9</v>
      </c>
      <c r="F40" s="911">
        <v>1</v>
      </c>
      <c r="G40" s="911">
        <v>8</v>
      </c>
      <c r="H40" s="911"/>
      <c r="I40" s="911"/>
    </row>
    <row r="41" spans="2:9" ht="15.75" x14ac:dyDescent="0.25">
      <c r="B41" s="619" t="s">
        <v>1097</v>
      </c>
      <c r="C41" s="167">
        <f>SUM(C8:C40)</f>
        <v>321</v>
      </c>
      <c r="D41" s="167">
        <f t="shared" ref="D41:I41" si="1">SUM(D8:D38)</f>
        <v>46</v>
      </c>
      <c r="E41" s="167">
        <f>SUM(E8:E40)</f>
        <v>367</v>
      </c>
      <c r="F41" s="167">
        <f t="shared" si="1"/>
        <v>74</v>
      </c>
      <c r="G41" s="167">
        <f t="shared" si="1"/>
        <v>181</v>
      </c>
      <c r="H41" s="167">
        <f t="shared" si="1"/>
        <v>85</v>
      </c>
      <c r="I41" s="226">
        <f t="shared" si="1"/>
        <v>4</v>
      </c>
    </row>
    <row r="42" spans="2:9" ht="18.75" customHeight="1" x14ac:dyDescent="0.25">
      <c r="B42" s="682" t="s">
        <v>635</v>
      </c>
    </row>
    <row r="43" spans="2:9" x14ac:dyDescent="0.25">
      <c r="B43" s="682" t="s">
        <v>636</v>
      </c>
    </row>
  </sheetData>
  <sheetProtection formatCells="0" formatColumns="0" formatRows="0" insertColumns="0" insertRows="0" deleteColumns="0" deleteRows="0" sort="0"/>
  <mergeCells count="6">
    <mergeCell ref="B1:I3"/>
    <mergeCell ref="B6:B7"/>
    <mergeCell ref="C6:D6"/>
    <mergeCell ref="E6:E7"/>
    <mergeCell ref="F6:I6"/>
    <mergeCell ref="B4:I4"/>
  </mergeCell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0"/>
  <dimension ref="A1:XFD44"/>
  <sheetViews>
    <sheetView showGridLines="0" zoomScale="85" zoomScaleNormal="85" workbookViewId="0">
      <pane xSplit="1" ySplit="7"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5.5703125" style="580" customWidth="1"/>
    <col min="2" max="2" width="51.85546875" style="580" customWidth="1"/>
    <col min="3" max="3" width="17.140625" style="580" customWidth="1"/>
    <col min="4" max="5" width="15.140625" style="580" customWidth="1"/>
    <col min="6" max="7" width="17.140625" style="580" customWidth="1"/>
    <col min="8" max="8" width="16" style="580" bestFit="1" customWidth="1"/>
    <col min="9" max="9" width="18.28515625" style="580" customWidth="1"/>
    <col min="10" max="10" width="2.85546875" style="580" customWidth="1"/>
    <col min="11" max="11" width="3" style="580" customWidth="1"/>
    <col min="12" max="16384" width="9.140625" style="580" hidden="1"/>
  </cols>
  <sheetData>
    <row r="1" spans="2:16384" ht="15" x14ac:dyDescent="0.25">
      <c r="B1" s="2047"/>
      <c r="C1" s="2048"/>
      <c r="D1" s="2048"/>
      <c r="E1" s="2048"/>
      <c r="F1" s="2048"/>
      <c r="G1" s="2048"/>
      <c r="H1" s="2048"/>
      <c r="I1" s="2049"/>
    </row>
    <row r="2" spans="2:16384" ht="15" x14ac:dyDescent="0.25">
      <c r="B2" s="2050"/>
      <c r="C2" s="2051"/>
      <c r="D2" s="2051"/>
      <c r="E2" s="2051"/>
      <c r="F2" s="2051"/>
      <c r="G2" s="2051"/>
      <c r="H2" s="2051"/>
      <c r="I2" s="2052"/>
    </row>
    <row r="3" spans="2:16384" ht="16.5" thickBot="1" x14ac:dyDescent="0.3">
      <c r="B3" s="2053"/>
      <c r="C3" s="2054"/>
      <c r="D3" s="2054"/>
      <c r="E3" s="2054"/>
      <c r="F3" s="2054"/>
      <c r="G3" s="2054"/>
      <c r="H3" s="2054"/>
      <c r="I3" s="2055"/>
    </row>
    <row r="4" spans="2:16384" ht="21.75" thickBot="1" x14ac:dyDescent="0.4">
      <c r="B4" s="2351" t="s">
        <v>4614</v>
      </c>
      <c r="C4" s="2352"/>
      <c r="D4" s="2352"/>
      <c r="E4" s="2352"/>
      <c r="F4" s="2352"/>
      <c r="G4" s="2352"/>
      <c r="H4" s="2352"/>
      <c r="I4" s="2353"/>
    </row>
    <row r="5" spans="2:16384" s="583" customFormat="1" ht="15.75" x14ac:dyDescent="0.25">
      <c r="B5" s="796"/>
      <c r="C5" s="796"/>
      <c r="D5" s="796"/>
      <c r="E5" s="796"/>
      <c r="F5" s="796"/>
      <c r="G5" s="796"/>
      <c r="H5" s="796"/>
      <c r="I5" s="796"/>
    </row>
    <row r="6" spans="2:16384" s="917" customFormat="1" ht="15.75" customHeight="1" x14ac:dyDescent="0.25">
      <c r="B6" s="2166" t="s">
        <v>2914</v>
      </c>
      <c r="C6" s="2166" t="s">
        <v>1079</v>
      </c>
      <c r="D6" s="2166"/>
      <c r="E6" s="2166" t="s">
        <v>1091</v>
      </c>
      <c r="F6" s="2166" t="s">
        <v>1092</v>
      </c>
      <c r="G6" s="2166"/>
      <c r="H6" s="2166"/>
      <c r="I6" s="2166"/>
    </row>
    <row r="7" spans="2:16384" s="917" customFormat="1" ht="31.5" x14ac:dyDescent="0.25">
      <c r="B7" s="2166"/>
      <c r="C7" s="619" t="s">
        <v>164</v>
      </c>
      <c r="D7" s="619" t="s">
        <v>160</v>
      </c>
      <c r="E7" s="2166"/>
      <c r="F7" s="619" t="s">
        <v>1093</v>
      </c>
      <c r="G7" s="619" t="s">
        <v>1094</v>
      </c>
      <c r="H7" s="619" t="s">
        <v>1095</v>
      </c>
      <c r="I7" s="619" t="s">
        <v>1096</v>
      </c>
    </row>
    <row r="8" spans="2:16384" s="919" customFormat="1" ht="18.75" customHeight="1" x14ac:dyDescent="0.25">
      <c r="B8" s="909" t="s">
        <v>4580</v>
      </c>
      <c r="C8" s="406">
        <v>24</v>
      </c>
      <c r="D8" s="406"/>
      <c r="E8" s="226">
        <f t="shared" ref="E8:E38" si="0">SUM(C8:D8)</f>
        <v>24</v>
      </c>
      <c r="F8" s="480">
        <v>6</v>
      </c>
      <c r="G8" s="480">
        <v>12</v>
      </c>
      <c r="H8" s="480">
        <v>6</v>
      </c>
      <c r="I8" s="480"/>
    </row>
    <row r="9" spans="2:16384" s="919" customFormat="1" ht="18.75" customHeight="1" x14ac:dyDescent="0.25">
      <c r="B9" s="909" t="s">
        <v>4581</v>
      </c>
      <c r="C9" s="406">
        <v>17</v>
      </c>
      <c r="D9" s="406">
        <v>1</v>
      </c>
      <c r="E9" s="226">
        <f t="shared" si="0"/>
        <v>18</v>
      </c>
      <c r="F9" s="480">
        <v>1</v>
      </c>
      <c r="G9" s="480">
        <v>12</v>
      </c>
      <c r="H9" s="480">
        <v>5</v>
      </c>
      <c r="I9" s="480"/>
    </row>
    <row r="10" spans="2:16384" ht="18.75" customHeight="1" x14ac:dyDescent="0.25">
      <c r="B10" s="909" t="s">
        <v>4582</v>
      </c>
      <c r="C10" s="406">
        <v>5</v>
      </c>
      <c r="D10" s="406"/>
      <c r="E10" s="226">
        <f t="shared" si="0"/>
        <v>5</v>
      </c>
      <c r="F10" s="480">
        <v>1</v>
      </c>
      <c r="G10" s="480">
        <v>4</v>
      </c>
      <c r="H10" s="480"/>
      <c r="I10" s="480"/>
    </row>
    <row r="11" spans="2:16384" ht="18.75" customHeight="1" x14ac:dyDescent="0.25">
      <c r="B11" s="909" t="s">
        <v>4583</v>
      </c>
      <c r="C11" s="406">
        <v>1</v>
      </c>
      <c r="D11" s="406"/>
      <c r="E11" s="226">
        <f t="shared" si="0"/>
        <v>1</v>
      </c>
      <c r="F11" s="480"/>
      <c r="G11" s="480"/>
      <c r="H11" s="480">
        <v>1</v>
      </c>
      <c r="I11" s="480"/>
    </row>
    <row r="12" spans="2:16384" ht="18.75" customHeight="1" x14ac:dyDescent="0.25">
      <c r="B12" s="909" t="s">
        <v>4584</v>
      </c>
      <c r="C12" s="406">
        <v>2</v>
      </c>
      <c r="D12" s="406"/>
      <c r="E12" s="226">
        <f t="shared" si="0"/>
        <v>2</v>
      </c>
      <c r="F12" s="480"/>
      <c r="G12" s="480">
        <v>1</v>
      </c>
      <c r="H12" s="480">
        <v>1</v>
      </c>
      <c r="I12" s="480"/>
    </row>
    <row r="13" spans="2:16384" ht="18.75" customHeight="1" x14ac:dyDescent="0.25">
      <c r="B13" s="909" t="s">
        <v>4585</v>
      </c>
      <c r="C13" s="406">
        <v>15</v>
      </c>
      <c r="D13" s="406">
        <v>1</v>
      </c>
      <c r="E13" s="226">
        <f t="shared" si="0"/>
        <v>16</v>
      </c>
      <c r="F13" s="480">
        <v>2</v>
      </c>
      <c r="G13" s="480">
        <v>12</v>
      </c>
      <c r="H13" s="480">
        <v>2</v>
      </c>
      <c r="I13" s="480"/>
    </row>
    <row r="14" spans="2:16384" ht="15.75" x14ac:dyDescent="0.25">
      <c r="B14" s="909" t="s">
        <v>4586</v>
      </c>
      <c r="C14" s="406">
        <v>13</v>
      </c>
      <c r="D14" s="406">
        <v>5</v>
      </c>
      <c r="E14" s="226">
        <f t="shared" si="0"/>
        <v>18</v>
      </c>
      <c r="F14" s="480">
        <v>5</v>
      </c>
      <c r="G14" s="480">
        <v>4</v>
      </c>
      <c r="H14" s="480">
        <v>7</v>
      </c>
      <c r="I14" s="480">
        <v>2</v>
      </c>
    </row>
    <row r="15" spans="2:16384" ht="18.75" customHeight="1" x14ac:dyDescent="0.25">
      <c r="B15" s="909" t="s">
        <v>4587</v>
      </c>
      <c r="C15" s="406">
        <v>4</v>
      </c>
      <c r="D15" s="406">
        <v>39</v>
      </c>
      <c r="E15" s="226">
        <f t="shared" si="0"/>
        <v>43</v>
      </c>
      <c r="F15" s="480">
        <v>3</v>
      </c>
      <c r="G15" s="480">
        <v>3</v>
      </c>
      <c r="H15" s="480">
        <v>37</v>
      </c>
      <c r="I15" s="480"/>
    </row>
    <row r="16" spans="2:16384" s="1428" customFormat="1" ht="18.75" customHeight="1" x14ac:dyDescent="0.25">
      <c r="B16" s="909" t="s">
        <v>4588</v>
      </c>
      <c r="C16" s="406">
        <v>7</v>
      </c>
      <c r="D16" s="406">
        <v>1</v>
      </c>
      <c r="E16" s="226">
        <f t="shared" si="0"/>
        <v>8</v>
      </c>
      <c r="F16" s="480">
        <v>4</v>
      </c>
      <c r="G16" s="480">
        <v>2</v>
      </c>
      <c r="H16" s="480">
        <v>2</v>
      </c>
      <c r="I16" s="480"/>
    </row>
    <row r="17" spans="2:11" s="1428" customFormat="1" ht="18.75" customHeight="1" x14ac:dyDescent="0.25">
      <c r="B17" s="909" t="s">
        <v>4589</v>
      </c>
      <c r="C17" s="406">
        <v>28</v>
      </c>
      <c r="D17" s="406"/>
      <c r="E17" s="226">
        <f t="shared" si="0"/>
        <v>28</v>
      </c>
      <c r="F17" s="480">
        <v>9</v>
      </c>
      <c r="G17" s="480">
        <v>18</v>
      </c>
      <c r="H17" s="480">
        <v>1</v>
      </c>
      <c r="I17" s="480"/>
    </row>
    <row r="18" spans="2:11" s="1428" customFormat="1" ht="18.75" customHeight="1" x14ac:dyDescent="0.25">
      <c r="B18" s="909" t="s">
        <v>4590</v>
      </c>
      <c r="C18" s="406">
        <v>1</v>
      </c>
      <c r="D18" s="406"/>
      <c r="E18" s="226">
        <f t="shared" si="0"/>
        <v>1</v>
      </c>
      <c r="F18" s="480"/>
      <c r="G18" s="480">
        <v>1</v>
      </c>
      <c r="H18" s="480"/>
      <c r="I18" s="480"/>
    </row>
    <row r="19" spans="2:11" s="1428" customFormat="1" ht="18.75" customHeight="1" x14ac:dyDescent="0.25">
      <c r="B19" s="909" t="s">
        <v>4591</v>
      </c>
      <c r="C19" s="406">
        <v>15</v>
      </c>
      <c r="D19" s="406"/>
      <c r="E19" s="226">
        <f t="shared" si="0"/>
        <v>15</v>
      </c>
      <c r="F19" s="480">
        <v>3</v>
      </c>
      <c r="G19" s="480">
        <v>10</v>
      </c>
      <c r="H19" s="480">
        <v>2</v>
      </c>
      <c r="I19" s="480"/>
    </row>
    <row r="20" spans="2:11" s="1428" customFormat="1" ht="18.75" customHeight="1" x14ac:dyDescent="0.25">
      <c r="B20" s="909" t="s">
        <v>4592</v>
      </c>
      <c r="C20" s="406">
        <v>5</v>
      </c>
      <c r="D20" s="406"/>
      <c r="E20" s="226">
        <f t="shared" si="0"/>
        <v>5</v>
      </c>
      <c r="F20" s="480">
        <v>1</v>
      </c>
      <c r="G20" s="480">
        <v>3</v>
      </c>
      <c r="H20" s="480">
        <v>1</v>
      </c>
      <c r="I20" s="480"/>
    </row>
    <row r="21" spans="2:11" s="1428" customFormat="1" ht="18.75" customHeight="1" x14ac:dyDescent="0.25">
      <c r="B21" s="909" t="s">
        <v>4593</v>
      </c>
      <c r="C21" s="406">
        <v>14</v>
      </c>
      <c r="D21" s="406"/>
      <c r="E21" s="226">
        <f t="shared" si="0"/>
        <v>14</v>
      </c>
      <c r="F21" s="480">
        <v>2</v>
      </c>
      <c r="G21" s="480">
        <v>9</v>
      </c>
      <c r="H21" s="480">
        <v>3</v>
      </c>
      <c r="I21" s="480"/>
    </row>
    <row r="22" spans="2:11" ht="18.75" customHeight="1" x14ac:dyDescent="0.25">
      <c r="B22" s="909" t="s">
        <v>4594</v>
      </c>
      <c r="C22" s="406">
        <v>1</v>
      </c>
      <c r="D22" s="406"/>
      <c r="E22" s="226">
        <f t="shared" si="0"/>
        <v>1</v>
      </c>
      <c r="F22" s="480"/>
      <c r="G22" s="480">
        <v>1</v>
      </c>
      <c r="H22" s="480"/>
      <c r="I22" s="480"/>
    </row>
    <row r="23" spans="2:11" ht="18.75" customHeight="1" x14ac:dyDescent="0.25">
      <c r="B23" s="909" t="s">
        <v>4595</v>
      </c>
      <c r="C23" s="406">
        <v>1</v>
      </c>
      <c r="D23" s="406"/>
      <c r="E23" s="226">
        <f t="shared" si="0"/>
        <v>1</v>
      </c>
      <c r="F23" s="480"/>
      <c r="G23" s="480">
        <v>1</v>
      </c>
      <c r="H23" s="480"/>
      <c r="I23" s="480"/>
    </row>
    <row r="24" spans="2:11" ht="18.75" customHeight="1" x14ac:dyDescent="0.25">
      <c r="B24" s="909" t="s">
        <v>4597</v>
      </c>
      <c r="C24" s="406">
        <v>9</v>
      </c>
      <c r="D24" s="406"/>
      <c r="E24" s="226">
        <f t="shared" si="0"/>
        <v>9</v>
      </c>
      <c r="F24" s="480">
        <v>4</v>
      </c>
      <c r="G24" s="480">
        <v>5</v>
      </c>
      <c r="H24" s="480"/>
      <c r="I24" s="480"/>
    </row>
    <row r="25" spans="2:11" ht="18.75" customHeight="1" x14ac:dyDescent="0.25">
      <c r="B25" s="909" t="s">
        <v>4598</v>
      </c>
      <c r="C25" s="406">
        <v>3</v>
      </c>
      <c r="D25" s="406"/>
      <c r="E25" s="226">
        <f t="shared" si="0"/>
        <v>3</v>
      </c>
      <c r="F25" s="480">
        <v>2</v>
      </c>
      <c r="G25" s="480">
        <v>1</v>
      </c>
      <c r="H25" s="480"/>
      <c r="I25" s="480"/>
    </row>
    <row r="26" spans="2:11" ht="18.75" customHeight="1" x14ac:dyDescent="0.25">
      <c r="B26" s="909" t="s">
        <v>4599</v>
      </c>
      <c r="C26" s="406">
        <v>10</v>
      </c>
      <c r="D26" s="406"/>
      <c r="E26" s="226">
        <f t="shared" si="0"/>
        <v>10</v>
      </c>
      <c r="F26" s="480">
        <v>2</v>
      </c>
      <c r="G26" s="480">
        <v>6</v>
      </c>
      <c r="H26" s="480">
        <v>1</v>
      </c>
      <c r="I26" s="480">
        <v>1</v>
      </c>
    </row>
    <row r="27" spans="2:11" ht="18.75" customHeight="1" x14ac:dyDescent="0.25">
      <c r="B27" s="909" t="s">
        <v>4600</v>
      </c>
      <c r="C27" s="406">
        <v>7</v>
      </c>
      <c r="D27" s="406"/>
      <c r="E27" s="226">
        <f t="shared" si="0"/>
        <v>7</v>
      </c>
      <c r="F27" s="480">
        <v>2</v>
      </c>
      <c r="G27" s="480">
        <v>5</v>
      </c>
      <c r="H27" s="480"/>
      <c r="I27" s="480"/>
    </row>
    <row r="28" spans="2:11" ht="18.75" customHeight="1" x14ac:dyDescent="0.25">
      <c r="B28" s="909" t="s">
        <v>4601</v>
      </c>
      <c r="C28" s="406">
        <v>8</v>
      </c>
      <c r="D28" s="406">
        <v>1</v>
      </c>
      <c r="E28" s="226">
        <f t="shared" si="0"/>
        <v>9</v>
      </c>
      <c r="F28" s="480">
        <v>1</v>
      </c>
      <c r="G28" s="480">
        <v>7</v>
      </c>
      <c r="H28" s="480">
        <v>1</v>
      </c>
      <c r="I28" s="480"/>
    </row>
    <row r="29" spans="2:11" ht="18.75" customHeight="1" x14ac:dyDescent="0.25">
      <c r="B29" s="909" t="s">
        <v>4602</v>
      </c>
      <c r="C29" s="406">
        <v>9</v>
      </c>
      <c r="D29" s="406"/>
      <c r="E29" s="226">
        <f t="shared" si="0"/>
        <v>9</v>
      </c>
      <c r="F29" s="480">
        <v>1</v>
      </c>
      <c r="G29" s="480">
        <v>8</v>
      </c>
      <c r="H29" s="480"/>
      <c r="I29" s="480"/>
    </row>
    <row r="30" spans="2:11" ht="15.75" x14ac:dyDescent="0.25">
      <c r="B30" s="909" t="s">
        <v>4603</v>
      </c>
      <c r="C30" s="406">
        <v>11</v>
      </c>
      <c r="D30" s="406"/>
      <c r="E30" s="226">
        <f t="shared" si="0"/>
        <v>11</v>
      </c>
      <c r="F30" s="480">
        <v>5</v>
      </c>
      <c r="G30" s="480">
        <v>6</v>
      </c>
      <c r="H30" s="480"/>
      <c r="I30" s="480"/>
    </row>
    <row r="31" spans="2:11" ht="15.75" x14ac:dyDescent="0.25">
      <c r="B31" s="909" t="s">
        <v>4604</v>
      </c>
      <c r="C31" s="406">
        <v>6</v>
      </c>
      <c r="D31" s="406"/>
      <c r="E31" s="226">
        <f t="shared" si="0"/>
        <v>6</v>
      </c>
      <c r="F31" s="480">
        <v>3</v>
      </c>
      <c r="G31" s="480">
        <v>2</v>
      </c>
      <c r="H31" s="480">
        <v>1</v>
      </c>
      <c r="I31" s="480"/>
    </row>
    <row r="32" spans="2:11" ht="18.75" customHeight="1" x14ac:dyDescent="0.25">
      <c r="B32" s="909" t="s">
        <v>4605</v>
      </c>
      <c r="C32" s="406">
        <v>18</v>
      </c>
      <c r="D32" s="406"/>
      <c r="E32" s="226">
        <f t="shared" si="0"/>
        <v>18</v>
      </c>
      <c r="F32" s="480">
        <v>6</v>
      </c>
      <c r="G32" s="480">
        <v>11</v>
      </c>
      <c r="H32" s="480">
        <v>1</v>
      </c>
      <c r="I32" s="480"/>
    </row>
    <row r="33" spans="2:11" ht="15.75" x14ac:dyDescent="0.25">
      <c r="B33" s="909" t="s">
        <v>4606</v>
      </c>
      <c r="C33" s="406">
        <v>17</v>
      </c>
      <c r="D33" s="406">
        <v>1</v>
      </c>
      <c r="E33" s="226">
        <f t="shared" si="0"/>
        <v>18</v>
      </c>
      <c r="F33" s="480">
        <v>3</v>
      </c>
      <c r="G33" s="480">
        <v>6</v>
      </c>
      <c r="H33" s="480">
        <v>9</v>
      </c>
      <c r="I33" s="480"/>
    </row>
    <row r="34" spans="2:11" ht="18.75" customHeight="1" x14ac:dyDescent="0.25">
      <c r="B34" s="909" t="s">
        <v>4607</v>
      </c>
      <c r="C34" s="406">
        <v>6</v>
      </c>
      <c r="D34" s="406"/>
      <c r="E34" s="226">
        <f t="shared" si="0"/>
        <v>6</v>
      </c>
      <c r="F34" s="480">
        <v>1</v>
      </c>
      <c r="G34" s="480">
        <v>5</v>
      </c>
      <c r="H34" s="480"/>
      <c r="I34" s="480"/>
    </row>
    <row r="35" spans="2:11" ht="18.75" customHeight="1" x14ac:dyDescent="0.25">
      <c r="B35" s="909" t="s">
        <v>4609</v>
      </c>
      <c r="C35" s="406">
        <v>13</v>
      </c>
      <c r="D35" s="406"/>
      <c r="E35" s="226">
        <f t="shared" si="0"/>
        <v>13</v>
      </c>
      <c r="F35" s="480">
        <v>3</v>
      </c>
      <c r="G35" s="480">
        <v>10</v>
      </c>
      <c r="H35" s="480"/>
      <c r="I35" s="480"/>
    </row>
    <row r="36" spans="2:11" ht="18.75" customHeight="1" x14ac:dyDescent="0.25">
      <c r="B36" s="909" t="s">
        <v>4610</v>
      </c>
      <c r="C36" s="406">
        <v>14</v>
      </c>
      <c r="D36" s="406"/>
      <c r="E36" s="226">
        <f t="shared" si="0"/>
        <v>14</v>
      </c>
      <c r="F36" s="480">
        <v>4</v>
      </c>
      <c r="G36" s="480">
        <v>9</v>
      </c>
      <c r="H36" s="480">
        <v>1</v>
      </c>
      <c r="I36" s="480"/>
    </row>
    <row r="37" spans="2:11" ht="18.75" customHeight="1" x14ac:dyDescent="0.25">
      <c r="B37" s="909" t="s">
        <v>3570</v>
      </c>
      <c r="C37" s="406">
        <v>15</v>
      </c>
      <c r="D37" s="406"/>
      <c r="E37" s="226">
        <f t="shared" si="0"/>
        <v>15</v>
      </c>
      <c r="F37" s="480">
        <v>6</v>
      </c>
      <c r="G37" s="480">
        <v>9</v>
      </c>
      <c r="H37" s="480"/>
      <c r="I37" s="480"/>
    </row>
    <row r="38" spans="2:11" ht="18.75" customHeight="1" x14ac:dyDescent="0.25">
      <c r="B38" s="909" t="s">
        <v>4611</v>
      </c>
      <c r="C38" s="406">
        <v>8</v>
      </c>
      <c r="D38" s="406"/>
      <c r="E38" s="226">
        <f t="shared" si="0"/>
        <v>8</v>
      </c>
      <c r="F38" s="480">
        <v>1</v>
      </c>
      <c r="G38" s="480">
        <v>7</v>
      </c>
      <c r="H38" s="480"/>
      <c r="I38" s="480"/>
    </row>
    <row r="39" spans="2:11" ht="18.75" customHeight="1" x14ac:dyDescent="0.25">
      <c r="B39" s="1381" t="s">
        <v>1097</v>
      </c>
      <c r="C39" s="167">
        <f t="shared" ref="C39:I39" si="1">SUM(C8:C38)</f>
        <v>307</v>
      </c>
      <c r="D39" s="167">
        <f t="shared" si="1"/>
        <v>49</v>
      </c>
      <c r="E39" s="167">
        <f t="shared" si="1"/>
        <v>356</v>
      </c>
      <c r="F39" s="167">
        <f t="shared" si="1"/>
        <v>81</v>
      </c>
      <c r="G39" s="167">
        <f t="shared" si="1"/>
        <v>190</v>
      </c>
      <c r="H39" s="167">
        <f t="shared" si="1"/>
        <v>82</v>
      </c>
      <c r="I39" s="167">
        <f t="shared" si="1"/>
        <v>3</v>
      </c>
    </row>
    <row r="40" spans="2:11" ht="11.25" customHeight="1" x14ac:dyDescent="0.25">
      <c r="B40" s="682" t="s">
        <v>635</v>
      </c>
      <c r="C40" s="922"/>
      <c r="D40" s="922"/>
      <c r="E40" s="922"/>
      <c r="F40" s="922"/>
      <c r="G40" s="922"/>
      <c r="H40" s="922"/>
      <c r="I40" s="922"/>
    </row>
    <row r="41" spans="2:11" ht="11.25" customHeight="1" x14ac:dyDescent="0.25">
      <c r="B41" s="682" t="s">
        <v>636</v>
      </c>
      <c r="C41" s="922"/>
      <c r="D41" s="922"/>
      <c r="E41" s="922"/>
      <c r="F41" s="922"/>
      <c r="G41" s="922"/>
      <c r="H41" s="922"/>
      <c r="I41" s="922"/>
    </row>
  </sheetData>
  <sheetProtection formatCells="0" formatColumns="0" formatRows="0" insertColumns="0" insertRows="0" deleteColumns="0" deleteRows="0" sort="0"/>
  <mergeCells count="6">
    <mergeCell ref="B1:I3"/>
    <mergeCell ref="B4:I4"/>
    <mergeCell ref="B6:B7"/>
    <mergeCell ref="C6:D6"/>
    <mergeCell ref="E6:E7"/>
    <mergeCell ref="F6:I6"/>
  </mergeCells>
  <pageMargins left="0.7" right="0.7" top="0.75" bottom="0.75" header="0.3" footer="0.3"/>
  <pageSetup paperSize="9" orientation="portrait"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dimension ref="A1:T308"/>
  <sheetViews>
    <sheetView showGridLines="0" zoomScaleNormal="100" workbookViewId="0">
      <pane xSplit="1" ySplit="4" topLeftCell="B17"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2" width="15" customWidth="1"/>
    <col min="13" max="13" width="5" customWidth="1"/>
    <col min="14" max="20" width="0" hidden="1" customWidth="1"/>
    <col min="21" max="16384" width="9.140625" hidden="1"/>
  </cols>
  <sheetData>
    <row r="1" spans="2:14" ht="15" x14ac:dyDescent="0.25">
      <c r="B1" s="2020"/>
      <c r="C1" s="2021"/>
      <c r="D1" s="2021"/>
      <c r="E1" s="2021"/>
      <c r="F1" s="2021"/>
      <c r="G1" s="2021"/>
      <c r="H1" s="2021"/>
      <c r="I1" s="2021"/>
      <c r="J1" s="2021"/>
      <c r="K1" s="2021"/>
      <c r="L1" s="2022"/>
    </row>
    <row r="2" spans="2:14" ht="15" x14ac:dyDescent="0.25">
      <c r="B2" s="2023"/>
      <c r="C2" s="2024"/>
      <c r="D2" s="2024"/>
      <c r="E2" s="2024"/>
      <c r="F2" s="2024"/>
      <c r="G2" s="2024"/>
      <c r="H2" s="2024"/>
      <c r="I2" s="2024"/>
      <c r="J2" s="2024"/>
      <c r="K2" s="2024"/>
      <c r="L2" s="2025"/>
    </row>
    <row r="3" spans="2:14" ht="16.5" thickBot="1" x14ac:dyDescent="0.3">
      <c r="B3" s="2026"/>
      <c r="C3" s="2027"/>
      <c r="D3" s="2027"/>
      <c r="E3" s="2027"/>
      <c r="F3" s="2027"/>
      <c r="G3" s="2027"/>
      <c r="H3" s="2027"/>
      <c r="I3" s="2027"/>
      <c r="J3" s="2027"/>
      <c r="K3" s="2027"/>
      <c r="L3" s="2028"/>
    </row>
    <row r="4" spans="2:14" ht="21.75" thickBot="1" x14ac:dyDescent="0.4">
      <c r="B4" s="2032" t="s">
        <v>1289</v>
      </c>
      <c r="C4" s="2033"/>
      <c r="D4" s="2033"/>
      <c r="E4" s="2033"/>
      <c r="F4" s="2033"/>
      <c r="G4" s="2033"/>
      <c r="H4" s="2033"/>
      <c r="I4" s="2033"/>
      <c r="J4" s="2033"/>
      <c r="K4" s="2033"/>
      <c r="L4" s="2034"/>
    </row>
  </sheetData>
  <mergeCells count="3">
    <mergeCell ref="B1:L3"/>
    <mergeCell ref="B4:L4"/>
    <mergeCell ref="B5:L5"/>
  </mergeCells>
  <pageMargins left="0.7" right="0.7" top="0.75" bottom="0.75" header="0.3" footer="0.3"/>
  <pageSetup paperSize="9" orientation="portrait" r:id="rId1"/>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1"/>
  <dimension ref="A1:XFD49"/>
  <sheetViews>
    <sheetView showGridLines="0" zoomScaleNormal="100" workbookViewId="0">
      <pane xSplit="1" ySplit="7" topLeftCell="B20"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5.5703125" style="581" customWidth="1"/>
    <col min="2" max="2" width="51.85546875" style="581" customWidth="1"/>
    <col min="3" max="3" width="17.140625" style="581" customWidth="1"/>
    <col min="4" max="5" width="15.140625" style="581" customWidth="1"/>
    <col min="6" max="7" width="17.140625" style="581" customWidth="1"/>
    <col min="8" max="8" width="16" style="581" bestFit="1" customWidth="1"/>
    <col min="9" max="9" width="18.28515625" style="581" customWidth="1"/>
    <col min="10" max="10" width="2.85546875" style="581" customWidth="1"/>
    <col min="11" max="11" width="3" style="581" customWidth="1"/>
    <col min="12" max="16384" width="9.140625" style="581" hidden="1"/>
  </cols>
  <sheetData>
    <row r="1" spans="2:16384" ht="15.75" x14ac:dyDescent="0.25">
      <c r="B1" s="2336"/>
      <c r="C1" s="2337"/>
      <c r="D1" s="2337"/>
      <c r="E1" s="2337"/>
      <c r="F1" s="2337"/>
      <c r="G1" s="2337"/>
      <c r="H1" s="2337"/>
      <c r="I1" s="2338"/>
    </row>
    <row r="2" spans="2:16384" ht="15.75" x14ac:dyDescent="0.25">
      <c r="B2" s="2339"/>
      <c r="C2" s="2340"/>
      <c r="D2" s="2340"/>
      <c r="E2" s="2340"/>
      <c r="F2" s="2340"/>
      <c r="G2" s="2340"/>
      <c r="H2" s="2340"/>
      <c r="I2" s="2341"/>
    </row>
    <row r="3" spans="2:16384" ht="16.5" thickBot="1" x14ac:dyDescent="0.3">
      <c r="B3" s="2342"/>
      <c r="C3" s="2343"/>
      <c r="D3" s="2343"/>
      <c r="E3" s="2343"/>
      <c r="F3" s="2343"/>
      <c r="G3" s="2343"/>
      <c r="H3" s="2343"/>
      <c r="I3" s="2344"/>
    </row>
    <row r="4" spans="2:16384" ht="21.75" thickBot="1" x14ac:dyDescent="0.3">
      <c r="B4" s="2354" t="s">
        <v>4615</v>
      </c>
      <c r="C4" s="2355"/>
      <c r="D4" s="2355"/>
      <c r="E4" s="2355"/>
      <c r="F4" s="2355"/>
      <c r="G4" s="2355"/>
      <c r="H4" s="2355"/>
      <c r="I4" s="2356"/>
    </row>
    <row r="5" spans="2:16384" s="582" customFormat="1" ht="15.75" x14ac:dyDescent="0.25">
      <c r="B5" s="796"/>
      <c r="C5" s="796"/>
      <c r="D5" s="796"/>
      <c r="E5" s="796"/>
      <c r="F5" s="796"/>
      <c r="G5" s="796"/>
      <c r="H5" s="796"/>
      <c r="I5" s="796"/>
    </row>
    <row r="6" spans="2:16384" s="917" customFormat="1" ht="15.75" customHeight="1" x14ac:dyDescent="0.25">
      <c r="B6" s="2166" t="s">
        <v>2914</v>
      </c>
      <c r="C6" s="2166" t="s">
        <v>1079</v>
      </c>
      <c r="D6" s="2166"/>
      <c r="E6" s="2166" t="s">
        <v>1091</v>
      </c>
      <c r="F6" s="2166" t="s">
        <v>1092</v>
      </c>
      <c r="G6" s="2166"/>
      <c r="H6" s="2166"/>
      <c r="I6" s="2166"/>
    </row>
    <row r="7" spans="2:16384" s="917" customFormat="1" ht="31.5" x14ac:dyDescent="0.25">
      <c r="B7" s="2166"/>
      <c r="C7" s="619" t="s">
        <v>164</v>
      </c>
      <c r="D7" s="619" t="s">
        <v>160</v>
      </c>
      <c r="E7" s="2166"/>
      <c r="F7" s="619" t="s">
        <v>1098</v>
      </c>
      <c r="G7" s="619" t="s">
        <v>1099</v>
      </c>
      <c r="H7" s="619" t="s">
        <v>1100</v>
      </c>
      <c r="I7" s="619" t="s">
        <v>1101</v>
      </c>
    </row>
    <row r="8" spans="2:16384" s="921" customFormat="1" ht="18.75" customHeight="1" x14ac:dyDescent="0.25">
      <c r="B8" s="909" t="s">
        <v>831</v>
      </c>
      <c r="C8" s="32">
        <v>24</v>
      </c>
      <c r="D8" s="32"/>
      <c r="E8" s="162">
        <f>SUM(C8:D8)</f>
        <v>24</v>
      </c>
      <c r="F8" s="911">
        <v>10</v>
      </c>
      <c r="G8" s="911">
        <v>9</v>
      </c>
      <c r="H8" s="911">
        <v>4</v>
      </c>
      <c r="I8" s="911">
        <v>1</v>
      </c>
    </row>
    <row r="9" spans="2:16384" s="921" customFormat="1" ht="18.75" customHeight="1" x14ac:dyDescent="0.25">
      <c r="B9" s="909" t="s">
        <v>3013</v>
      </c>
      <c r="C9" s="32"/>
      <c r="D9" s="32"/>
      <c r="E9" s="162">
        <f t="shared" ref="E9:E40" si="0">SUM(C9:D9)</f>
        <v>0</v>
      </c>
      <c r="F9" s="911"/>
      <c r="G9" s="911"/>
      <c r="H9" s="911"/>
      <c r="I9" s="911"/>
    </row>
    <row r="10" spans="2:16384" ht="18.75" customHeight="1" x14ac:dyDescent="0.25">
      <c r="B10" s="909" t="s">
        <v>1984</v>
      </c>
      <c r="C10" s="32">
        <v>18</v>
      </c>
      <c r="D10" s="32"/>
      <c r="E10" s="162">
        <f t="shared" si="0"/>
        <v>18</v>
      </c>
      <c r="F10" s="911">
        <v>3</v>
      </c>
      <c r="G10" s="911">
        <v>1</v>
      </c>
      <c r="H10" s="911">
        <v>12</v>
      </c>
      <c r="I10" s="911">
        <v>2</v>
      </c>
    </row>
    <row r="11" spans="2:16384" ht="18.75" customHeight="1" x14ac:dyDescent="0.25">
      <c r="B11" s="909" t="s">
        <v>794</v>
      </c>
      <c r="C11" s="32">
        <v>6</v>
      </c>
      <c r="D11" s="32"/>
      <c r="E11" s="162">
        <f t="shared" si="0"/>
        <v>6</v>
      </c>
      <c r="F11" s="911"/>
      <c r="G11" s="911">
        <v>2</v>
      </c>
      <c r="H11" s="911">
        <v>4</v>
      </c>
      <c r="I11" s="911"/>
    </row>
    <row r="12" spans="2:16384" ht="18.75" customHeight="1" x14ac:dyDescent="0.25">
      <c r="B12" s="909" t="s">
        <v>844</v>
      </c>
      <c r="C12" s="32">
        <v>1</v>
      </c>
      <c r="D12" s="32"/>
      <c r="E12" s="162">
        <f t="shared" si="0"/>
        <v>1</v>
      </c>
      <c r="F12" s="911"/>
      <c r="G12" s="911"/>
      <c r="H12" s="911">
        <v>1</v>
      </c>
      <c r="I12" s="911"/>
    </row>
    <row r="13" spans="2:16384" ht="18.75" customHeight="1" x14ac:dyDescent="0.25">
      <c r="B13" s="909" t="s">
        <v>1995</v>
      </c>
      <c r="C13" s="32">
        <v>2</v>
      </c>
      <c r="D13" s="32"/>
      <c r="E13" s="162">
        <f t="shared" si="0"/>
        <v>2</v>
      </c>
      <c r="F13" s="911"/>
      <c r="G13" s="911"/>
      <c r="H13" s="911">
        <v>2</v>
      </c>
      <c r="I13" s="911"/>
    </row>
    <row r="14" spans="2:16384" ht="18.75" customHeight="1" x14ac:dyDescent="0.25">
      <c r="B14" s="909" t="s">
        <v>797</v>
      </c>
      <c r="C14" s="32">
        <v>15</v>
      </c>
      <c r="D14" s="32">
        <v>1</v>
      </c>
      <c r="E14" s="162">
        <f t="shared" si="0"/>
        <v>16</v>
      </c>
      <c r="F14" s="911">
        <v>2</v>
      </c>
      <c r="G14" s="911">
        <v>4</v>
      </c>
      <c r="H14" s="911">
        <v>9</v>
      </c>
      <c r="I14" s="911">
        <v>1</v>
      </c>
    </row>
    <row r="15" spans="2:16384" ht="18.75" customHeight="1" x14ac:dyDescent="0.25">
      <c r="B15" s="909" t="s">
        <v>1992</v>
      </c>
      <c r="C15" s="32">
        <v>13</v>
      </c>
      <c r="D15" s="32">
        <v>5</v>
      </c>
      <c r="E15" s="162">
        <f t="shared" si="0"/>
        <v>18</v>
      </c>
      <c r="F15" s="911">
        <v>6</v>
      </c>
      <c r="G15" s="911">
        <v>1</v>
      </c>
      <c r="H15" s="911">
        <v>10</v>
      </c>
      <c r="I15" s="911">
        <v>1</v>
      </c>
    </row>
    <row r="16" spans="2:16384" ht="18.75" customHeight="1" x14ac:dyDescent="0.25">
      <c r="B16" s="909" t="s">
        <v>1993</v>
      </c>
      <c r="C16" s="32">
        <v>3</v>
      </c>
      <c r="D16" s="32">
        <v>38</v>
      </c>
      <c r="E16" s="162">
        <f t="shared" si="0"/>
        <v>41</v>
      </c>
      <c r="F16" s="911"/>
      <c r="G16" s="911">
        <v>7</v>
      </c>
      <c r="H16" s="911">
        <v>34</v>
      </c>
      <c r="I16" s="911"/>
    </row>
    <row r="17" spans="2:11" ht="18.75" customHeight="1" x14ac:dyDescent="0.25">
      <c r="B17" s="909" t="s">
        <v>1994</v>
      </c>
      <c r="C17" s="32">
        <v>7</v>
      </c>
      <c r="D17" s="32">
        <v>1</v>
      </c>
      <c r="E17" s="162">
        <f t="shared" si="0"/>
        <v>8</v>
      </c>
      <c r="F17" s="911">
        <v>4</v>
      </c>
      <c r="G17" s="911">
        <v>2</v>
      </c>
      <c r="H17" s="911">
        <v>1</v>
      </c>
      <c r="I17" s="911">
        <v>1</v>
      </c>
    </row>
    <row r="18" spans="2:11" ht="18.75" customHeight="1" x14ac:dyDescent="0.25">
      <c r="B18" s="909" t="s">
        <v>1084</v>
      </c>
      <c r="C18" s="32">
        <v>28</v>
      </c>
      <c r="D18" s="32"/>
      <c r="E18" s="162">
        <f t="shared" si="0"/>
        <v>28</v>
      </c>
      <c r="F18" s="911">
        <v>5</v>
      </c>
      <c r="G18" s="911">
        <v>4</v>
      </c>
      <c r="H18" s="911">
        <v>18</v>
      </c>
      <c r="I18" s="911">
        <v>1</v>
      </c>
    </row>
    <row r="19" spans="2:11" ht="18.75" customHeight="1" x14ac:dyDescent="0.25">
      <c r="B19" s="909" t="s">
        <v>802</v>
      </c>
      <c r="C19" s="32">
        <v>2</v>
      </c>
      <c r="D19" s="32"/>
      <c r="E19" s="162">
        <f t="shared" si="0"/>
        <v>2</v>
      </c>
      <c r="F19" s="911"/>
      <c r="G19" s="911"/>
      <c r="H19" s="911">
        <v>1</v>
      </c>
      <c r="I19" s="911">
        <v>1</v>
      </c>
    </row>
    <row r="20" spans="2:11" ht="18.75" customHeight="1" x14ac:dyDescent="0.25">
      <c r="B20" s="909" t="s">
        <v>412</v>
      </c>
      <c r="C20" s="32">
        <v>15</v>
      </c>
      <c r="D20" s="32"/>
      <c r="E20" s="162">
        <f t="shared" si="0"/>
        <v>15</v>
      </c>
      <c r="F20" s="911">
        <v>6</v>
      </c>
      <c r="G20" s="911">
        <v>2</v>
      </c>
      <c r="H20" s="911">
        <v>6</v>
      </c>
      <c r="I20" s="911">
        <v>1</v>
      </c>
    </row>
    <row r="21" spans="2:11" ht="18.75" customHeight="1" x14ac:dyDescent="0.25">
      <c r="B21" s="909" t="s">
        <v>1987</v>
      </c>
      <c r="C21" s="32">
        <v>6</v>
      </c>
      <c r="D21" s="32"/>
      <c r="E21" s="162">
        <f t="shared" si="0"/>
        <v>6</v>
      </c>
      <c r="F21" s="911"/>
      <c r="G21" s="911">
        <v>1</v>
      </c>
      <c r="H21" s="911">
        <v>5</v>
      </c>
      <c r="I21" s="911"/>
    </row>
    <row r="22" spans="2:11" ht="18.75" customHeight="1" x14ac:dyDescent="0.25">
      <c r="B22" s="909" t="s">
        <v>413</v>
      </c>
      <c r="C22" s="32">
        <v>14</v>
      </c>
      <c r="D22" s="32"/>
      <c r="E22" s="162">
        <f t="shared" si="0"/>
        <v>14</v>
      </c>
      <c r="F22" s="911">
        <v>3</v>
      </c>
      <c r="G22" s="911">
        <v>6</v>
      </c>
      <c r="H22" s="911">
        <v>4</v>
      </c>
      <c r="I22" s="911">
        <v>1</v>
      </c>
    </row>
    <row r="23" spans="2:11" ht="18.75" customHeight="1" x14ac:dyDescent="0.25">
      <c r="B23" s="909" t="s">
        <v>1930</v>
      </c>
      <c r="C23" s="32">
        <v>1</v>
      </c>
      <c r="D23" s="32"/>
      <c r="E23" s="162">
        <f t="shared" si="0"/>
        <v>1</v>
      </c>
      <c r="F23" s="911"/>
      <c r="G23" s="911"/>
      <c r="H23" s="911">
        <v>1</v>
      </c>
      <c r="I23" s="911"/>
    </row>
    <row r="24" spans="2:11" ht="18.75" customHeight="1" x14ac:dyDescent="0.25">
      <c r="B24" s="909" t="s">
        <v>1931</v>
      </c>
      <c r="C24" s="32">
        <v>1</v>
      </c>
      <c r="D24" s="32"/>
      <c r="E24" s="1788">
        <f t="shared" si="0"/>
        <v>1</v>
      </c>
      <c r="F24" s="911"/>
      <c r="G24" s="911"/>
      <c r="H24" s="911">
        <v>1</v>
      </c>
      <c r="I24" s="911"/>
    </row>
    <row r="25" spans="2:11" ht="18.75" customHeight="1" x14ac:dyDescent="0.25">
      <c r="B25" s="909" t="s">
        <v>1996</v>
      </c>
      <c r="C25" s="32"/>
      <c r="D25" s="32"/>
      <c r="E25" s="1788">
        <f t="shared" si="0"/>
        <v>0</v>
      </c>
      <c r="F25" s="911"/>
      <c r="G25" s="911"/>
      <c r="H25" s="911"/>
      <c r="I25" s="911"/>
    </row>
    <row r="26" spans="2:11" ht="18.75" customHeight="1" x14ac:dyDescent="0.25">
      <c r="B26" s="909" t="s">
        <v>1989</v>
      </c>
      <c r="C26" s="32">
        <v>9</v>
      </c>
      <c r="D26" s="32"/>
      <c r="E26" s="1788">
        <f t="shared" si="0"/>
        <v>9</v>
      </c>
      <c r="F26" s="911">
        <v>1</v>
      </c>
      <c r="G26" s="911">
        <v>4</v>
      </c>
      <c r="H26" s="911">
        <v>4</v>
      </c>
      <c r="I26" s="911"/>
    </row>
    <row r="27" spans="2:11" ht="15.75" x14ac:dyDescent="0.25">
      <c r="B27" s="909" t="s">
        <v>4577</v>
      </c>
      <c r="C27" s="32">
        <v>3</v>
      </c>
      <c r="D27" s="32"/>
      <c r="E27" s="162">
        <f t="shared" si="0"/>
        <v>3</v>
      </c>
      <c r="F27" s="911"/>
      <c r="G27" s="911">
        <v>1</v>
      </c>
      <c r="H27" s="911">
        <v>2</v>
      </c>
      <c r="I27" s="911"/>
    </row>
    <row r="28" spans="2:11" ht="31.5" x14ac:dyDescent="0.25">
      <c r="B28" s="909" t="s">
        <v>1991</v>
      </c>
      <c r="C28" s="32">
        <v>11</v>
      </c>
      <c r="D28" s="32"/>
      <c r="E28" s="162">
        <f t="shared" si="0"/>
        <v>11</v>
      </c>
      <c r="F28" s="911">
        <v>5</v>
      </c>
      <c r="G28" s="911">
        <v>2</v>
      </c>
      <c r="H28" s="911">
        <v>4</v>
      </c>
      <c r="I28" s="911"/>
    </row>
    <row r="29" spans="2:11" ht="18.75" customHeight="1" x14ac:dyDescent="0.25">
      <c r="B29" s="909" t="s">
        <v>1990</v>
      </c>
      <c r="C29" s="32">
        <v>7</v>
      </c>
      <c r="D29" s="32"/>
      <c r="E29" s="162">
        <f t="shared" si="0"/>
        <v>7</v>
      </c>
      <c r="F29" s="911">
        <v>2</v>
      </c>
      <c r="G29" s="911">
        <v>3</v>
      </c>
      <c r="H29" s="911">
        <v>2</v>
      </c>
      <c r="I29" s="911"/>
    </row>
    <row r="30" spans="2:11" ht="15.75" x14ac:dyDescent="0.25">
      <c r="B30" s="909" t="s">
        <v>1088</v>
      </c>
      <c r="C30" s="32">
        <v>9</v>
      </c>
      <c r="D30" s="32">
        <v>1</v>
      </c>
      <c r="E30" s="162">
        <f t="shared" si="0"/>
        <v>10</v>
      </c>
      <c r="F30" s="911">
        <v>4</v>
      </c>
      <c r="G30" s="911">
        <v>3</v>
      </c>
      <c r="H30" s="911">
        <v>3</v>
      </c>
      <c r="I30" s="911"/>
    </row>
    <row r="31" spans="2:11" ht="18.75" customHeight="1" x14ac:dyDescent="0.25">
      <c r="B31" s="909" t="s">
        <v>1932</v>
      </c>
      <c r="C31" s="32">
        <v>11</v>
      </c>
      <c r="D31" s="32"/>
      <c r="E31" s="162">
        <f t="shared" si="0"/>
        <v>11</v>
      </c>
      <c r="F31" s="911"/>
      <c r="G31" s="911">
        <v>5</v>
      </c>
      <c r="H31" s="911">
        <v>6</v>
      </c>
      <c r="I31" s="911"/>
    </row>
    <row r="32" spans="2:11" ht="18.75" customHeight="1" x14ac:dyDescent="0.25">
      <c r="B32" s="909" t="s">
        <v>1988</v>
      </c>
      <c r="C32" s="32">
        <v>12</v>
      </c>
      <c r="D32" s="32"/>
      <c r="E32" s="162">
        <f t="shared" si="0"/>
        <v>12</v>
      </c>
      <c r="F32" s="911">
        <v>2</v>
      </c>
      <c r="G32" s="911">
        <v>5</v>
      </c>
      <c r="H32" s="911">
        <v>5</v>
      </c>
      <c r="I32" s="911"/>
    </row>
    <row r="33" spans="2:11" ht="18.75" customHeight="1" x14ac:dyDescent="0.25">
      <c r="B33" s="909" t="s">
        <v>470</v>
      </c>
      <c r="C33" s="32">
        <v>6</v>
      </c>
      <c r="D33" s="32"/>
      <c r="E33" s="162">
        <f t="shared" si="0"/>
        <v>6</v>
      </c>
      <c r="F33" s="911">
        <v>2</v>
      </c>
      <c r="G33" s="911">
        <v>1</v>
      </c>
      <c r="H33" s="911">
        <v>3</v>
      </c>
      <c r="I33" s="911"/>
    </row>
    <row r="34" spans="2:11" ht="18.75" customHeight="1" x14ac:dyDescent="0.25">
      <c r="B34" s="909" t="s">
        <v>1986</v>
      </c>
      <c r="C34" s="32">
        <v>18</v>
      </c>
      <c r="D34" s="32"/>
      <c r="E34" s="162">
        <f t="shared" si="0"/>
        <v>18</v>
      </c>
      <c r="F34" s="911">
        <v>6</v>
      </c>
      <c r="G34" s="911">
        <v>6</v>
      </c>
      <c r="H34" s="911">
        <v>6</v>
      </c>
      <c r="I34" s="911"/>
    </row>
    <row r="35" spans="2:11" ht="18.75" customHeight="1" x14ac:dyDescent="0.25">
      <c r="B35" s="909" t="s">
        <v>843</v>
      </c>
      <c r="C35" s="32">
        <v>21</v>
      </c>
      <c r="D35" s="32"/>
      <c r="E35" s="162">
        <f t="shared" si="0"/>
        <v>21</v>
      </c>
      <c r="F35" s="911">
        <v>2</v>
      </c>
      <c r="G35" s="911">
        <v>3</v>
      </c>
      <c r="H35" s="911">
        <v>4</v>
      </c>
      <c r="I35" s="911">
        <v>12</v>
      </c>
    </row>
    <row r="36" spans="2:11" ht="18.75" customHeight="1" x14ac:dyDescent="0.25">
      <c r="B36" s="909" t="s">
        <v>1082</v>
      </c>
      <c r="C36" s="32">
        <v>6</v>
      </c>
      <c r="D36" s="32"/>
      <c r="E36" s="162">
        <f t="shared" si="0"/>
        <v>6</v>
      </c>
      <c r="F36" s="911"/>
      <c r="G36" s="911">
        <v>3</v>
      </c>
      <c r="H36" s="911">
        <v>3</v>
      </c>
      <c r="I36" s="911"/>
    </row>
    <row r="37" spans="2:11" ht="18.75" customHeight="1" x14ac:dyDescent="0.25">
      <c r="B37" s="909" t="s">
        <v>430</v>
      </c>
      <c r="C37" s="32">
        <v>14</v>
      </c>
      <c r="D37" s="32"/>
      <c r="E37" s="162">
        <f t="shared" si="0"/>
        <v>14</v>
      </c>
      <c r="F37" s="911">
        <v>3</v>
      </c>
      <c r="G37" s="911">
        <v>2</v>
      </c>
      <c r="H37" s="911">
        <v>9</v>
      </c>
      <c r="I37" s="911"/>
    </row>
    <row r="38" spans="2:11" ht="18.75" customHeight="1" x14ac:dyDescent="0.25">
      <c r="B38" s="909" t="s">
        <v>404</v>
      </c>
      <c r="C38" s="32">
        <v>15</v>
      </c>
      <c r="D38" s="32"/>
      <c r="E38" s="162">
        <f t="shared" si="0"/>
        <v>15</v>
      </c>
      <c r="F38" s="911">
        <v>1</v>
      </c>
      <c r="G38" s="911">
        <v>4</v>
      </c>
      <c r="H38" s="911">
        <v>10</v>
      </c>
      <c r="I38" s="911"/>
    </row>
    <row r="39" spans="2:11" ht="18.75" customHeight="1" x14ac:dyDescent="0.25">
      <c r="B39" s="909" t="s">
        <v>1083</v>
      </c>
      <c r="C39" s="32">
        <v>14</v>
      </c>
      <c r="D39" s="32"/>
      <c r="E39" s="162">
        <f t="shared" si="0"/>
        <v>14</v>
      </c>
      <c r="F39" s="911">
        <v>4</v>
      </c>
      <c r="G39" s="911">
        <v>2</v>
      </c>
      <c r="H39" s="911">
        <v>8</v>
      </c>
      <c r="I39" s="911"/>
    </row>
    <row r="40" spans="2:11" ht="18.75" customHeight="1" x14ac:dyDescent="0.25">
      <c r="B40" s="909" t="s">
        <v>1985</v>
      </c>
      <c r="C40" s="32">
        <v>9</v>
      </c>
      <c r="D40" s="32"/>
      <c r="E40" s="162">
        <f t="shared" si="0"/>
        <v>9</v>
      </c>
      <c r="F40" s="911">
        <v>3</v>
      </c>
      <c r="G40" s="911">
        <v>2</v>
      </c>
      <c r="H40" s="911">
        <v>4</v>
      </c>
      <c r="I40" s="911"/>
    </row>
    <row r="41" spans="2:11" ht="18.75" customHeight="1" x14ac:dyDescent="0.25">
      <c r="B41" s="619" t="s">
        <v>1097</v>
      </c>
      <c r="C41" s="167">
        <f>SUM(C8:C40)</f>
        <v>321</v>
      </c>
      <c r="D41" s="167">
        <f t="shared" ref="D41:I41" si="1">SUM(D8:D40)</f>
        <v>46</v>
      </c>
      <c r="E41" s="167">
        <f t="shared" si="1"/>
        <v>367</v>
      </c>
      <c r="F41" s="167">
        <f t="shared" si="1"/>
        <v>74</v>
      </c>
      <c r="G41" s="167">
        <f t="shared" si="1"/>
        <v>85</v>
      </c>
      <c r="H41" s="167">
        <f t="shared" si="1"/>
        <v>186</v>
      </c>
      <c r="I41" s="167">
        <f t="shared" si="1"/>
        <v>22</v>
      </c>
    </row>
    <row r="42" spans="2:11" ht="11.25" customHeight="1" x14ac:dyDescent="0.25">
      <c r="B42" s="682" t="s">
        <v>635</v>
      </c>
      <c r="C42" s="914"/>
      <c r="D42" s="914"/>
      <c r="E42" s="914"/>
      <c r="F42" s="914"/>
      <c r="G42" s="914"/>
      <c r="H42" s="914" t="s">
        <v>561</v>
      </c>
      <c r="I42" s="914"/>
    </row>
    <row r="43" spans="2:11" ht="11.25" customHeight="1" x14ac:dyDescent="0.25">
      <c r="B43" s="682" t="s">
        <v>636</v>
      </c>
      <c r="C43" s="914"/>
      <c r="D43" s="914"/>
      <c r="E43" s="914"/>
      <c r="F43" s="914" t="s">
        <v>561</v>
      </c>
      <c r="G43" s="914"/>
      <c r="H43" s="914"/>
      <c r="I43" s="914"/>
    </row>
    <row r="44" spans="2:11" ht="15.75" x14ac:dyDescent="0.25">
      <c r="B44" s="915"/>
      <c r="C44" s="914"/>
      <c r="D44" s="914"/>
      <c r="E44" s="914"/>
      <c r="F44" s="914"/>
      <c r="G44" s="914"/>
      <c r="H44" s="914"/>
      <c r="I44" s="914"/>
    </row>
    <row r="45" spans="2:11" ht="15" hidden="1" customHeight="1" x14ac:dyDescent="0.25">
      <c r="H45" s="581">
        <v>8</v>
      </c>
      <c r="I45" s="581">
        <v>4</v>
      </c>
    </row>
    <row r="46" spans="2:11" ht="0" hidden="1" customHeight="1" x14ac:dyDescent="0.25">
      <c r="G46" s="581">
        <v>1</v>
      </c>
      <c r="H46" s="581">
        <v>2</v>
      </c>
      <c r="I46" s="581">
        <v>4</v>
      </c>
    </row>
  </sheetData>
  <sheetProtection formatCells="0" formatColumns="0" formatRows="0" insertColumns="0" insertRows="0" deleteColumns="0" deleteRows="0" sort="0"/>
  <mergeCells count="6">
    <mergeCell ref="B1:I3"/>
    <mergeCell ref="B4:I4"/>
    <mergeCell ref="B6:B7"/>
    <mergeCell ref="C6:D6"/>
    <mergeCell ref="E6:E7"/>
    <mergeCell ref="F6:I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K304"/>
  <sheetViews>
    <sheetView showGridLines="0" zoomScaleNormal="100" workbookViewId="0"/>
  </sheetViews>
  <sheetFormatPr baseColWidth="10" defaultColWidth="0" defaultRowHeight="0" customHeight="1" zeroHeight="1" x14ac:dyDescent="0.25"/>
  <cols>
    <col min="1" max="1" width="3.5703125" style="580" customWidth="1"/>
    <col min="2" max="2" width="39" style="580" customWidth="1"/>
    <col min="3" max="5" width="21.42578125" style="580" customWidth="1"/>
    <col min="6" max="6" width="5" style="580" customWidth="1"/>
    <col min="7" max="11" width="0" style="580" hidden="1" customWidth="1"/>
    <col min="12" max="16384" width="9.140625" style="580" hidden="1"/>
  </cols>
  <sheetData>
    <row r="1" spans="2:7" ht="15" x14ac:dyDescent="0.25">
      <c r="B1" s="2047"/>
      <c r="C1" s="2048"/>
      <c r="D1" s="2048"/>
      <c r="E1" s="2049"/>
    </row>
    <row r="2" spans="2:7" ht="15" x14ac:dyDescent="0.25">
      <c r="B2" s="2050"/>
      <c r="C2" s="2051"/>
      <c r="D2" s="2051"/>
      <c r="E2" s="2052"/>
    </row>
    <row r="3" spans="2:7" ht="16.5" thickBot="1" x14ac:dyDescent="0.3">
      <c r="B3" s="2053"/>
      <c r="C3" s="2054"/>
      <c r="D3" s="2054"/>
      <c r="E3" s="2055"/>
    </row>
    <row r="4" spans="2:7" ht="21.75" thickBot="1" x14ac:dyDescent="0.4">
      <c r="B4" s="2056" t="s">
        <v>4036</v>
      </c>
      <c r="C4" s="2057"/>
      <c r="D4" s="2057"/>
      <c r="E4" s="2058"/>
    </row>
    <row r="5" spans="2:7" s="583" customFormat="1" ht="15.75" x14ac:dyDescent="0.25">
      <c r="B5" s="2059"/>
      <c r="C5" s="2059"/>
      <c r="D5" s="2059"/>
      <c r="E5" s="2059"/>
    </row>
    <row r="6" spans="2:7" s="583" customFormat="1" ht="21" x14ac:dyDescent="0.35">
      <c r="B6" s="607" t="s">
        <v>141</v>
      </c>
      <c r="C6" s="585" t="s">
        <v>4033</v>
      </c>
      <c r="D6" s="585" t="s">
        <v>4034</v>
      </c>
      <c r="E6" s="585" t="s">
        <v>4035</v>
      </c>
    </row>
    <row r="7" spans="2:7" s="583" customFormat="1" ht="18.75" customHeight="1" x14ac:dyDescent="0.3">
      <c r="B7" s="586" t="s">
        <v>153</v>
      </c>
      <c r="C7" s="592">
        <f>SUM(C8:C9)</f>
        <v>33</v>
      </c>
      <c r="D7" s="592">
        <f>SUM(D8:D9)</f>
        <v>33</v>
      </c>
      <c r="E7" s="593">
        <f>SUM(E8:E9)</f>
        <v>31</v>
      </c>
    </row>
    <row r="8" spans="2:7" ht="18.75" customHeight="1" x14ac:dyDescent="0.25">
      <c r="B8" s="588" t="s">
        <v>1844</v>
      </c>
      <c r="C8" s="1346">
        <v>32</v>
      </c>
      <c r="D8" s="1346">
        <v>32</v>
      </c>
      <c r="E8" s="1347">
        <v>30</v>
      </c>
    </row>
    <row r="9" spans="2:7" ht="18.75" customHeight="1" x14ac:dyDescent="0.25">
      <c r="B9" s="588" t="s">
        <v>965</v>
      </c>
      <c r="C9" s="1346">
        <v>1</v>
      </c>
      <c r="D9" s="1346">
        <v>1</v>
      </c>
      <c r="E9" s="1347">
        <v>1</v>
      </c>
    </row>
    <row r="10" spans="2:7" ht="18.75" customHeight="1" x14ac:dyDescent="0.3">
      <c r="B10" s="586" t="s">
        <v>348</v>
      </c>
      <c r="C10" s="592">
        <f>SUM(C11:C13)</f>
        <v>41</v>
      </c>
      <c r="D10" s="592">
        <f>SUM(D11:D13)</f>
        <v>38</v>
      </c>
      <c r="E10" s="593">
        <f>SUM(E11:E13)</f>
        <v>30</v>
      </c>
    </row>
    <row r="11" spans="2:7" ht="18.75" customHeight="1" x14ac:dyDescent="0.25">
      <c r="B11" s="588" t="s">
        <v>294</v>
      </c>
      <c r="C11" s="1351">
        <v>17</v>
      </c>
      <c r="D11" s="1351">
        <v>17</v>
      </c>
      <c r="E11" s="1352">
        <v>9</v>
      </c>
    </row>
    <row r="12" spans="2:7" ht="18.75" customHeight="1" x14ac:dyDescent="0.25">
      <c r="B12" s="589" t="s">
        <v>2860</v>
      </c>
      <c r="C12" s="1353">
        <v>21</v>
      </c>
      <c r="D12" s="1353">
        <v>18</v>
      </c>
      <c r="E12" s="1352">
        <v>18</v>
      </c>
    </row>
    <row r="13" spans="2:7" ht="18.75" customHeight="1" x14ac:dyDescent="0.25">
      <c r="B13" s="590" t="s">
        <v>293</v>
      </c>
      <c r="C13" s="1351">
        <v>3</v>
      </c>
      <c r="D13" s="1351">
        <v>3</v>
      </c>
      <c r="E13" s="1352">
        <v>3</v>
      </c>
    </row>
    <row r="14" spans="2:7" ht="18.75" customHeight="1" x14ac:dyDescent="0.3">
      <c r="B14" s="587" t="s">
        <v>146</v>
      </c>
      <c r="C14" s="592">
        <f>C7+C10</f>
        <v>74</v>
      </c>
      <c r="D14" s="592">
        <f>D7+D10</f>
        <v>71</v>
      </c>
      <c r="E14" s="593">
        <f>E7+E10</f>
        <v>61</v>
      </c>
    </row>
    <row r="15" spans="2:7" ht="15" x14ac:dyDescent="0.25">
      <c r="B15" s="2060" t="s">
        <v>145</v>
      </c>
      <c r="C15" s="2060"/>
      <c r="D15" s="2060"/>
      <c r="E15" s="2060"/>
    </row>
  </sheetData>
  <sheetProtection formatCells="0" formatColumns="0" formatRows="0" insertColumns="0" insertRows="0" deleteColumns="0" deleteRows="0" sort="0"/>
  <mergeCells count="4">
    <mergeCell ref="B1:E3"/>
    <mergeCell ref="B4:E4"/>
    <mergeCell ref="B5:E5"/>
    <mergeCell ref="B15:E15"/>
  </mergeCells>
  <pageMargins left="0.7" right="0.7" top="0.75" bottom="0.75" header="0.3" footer="0.3"/>
  <pageSetup paperSize="9" orientation="portrait" r:id="rId1"/>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2"/>
  <dimension ref="A1:XFD43"/>
  <sheetViews>
    <sheetView showGridLines="0" zoomScaleNormal="100" workbookViewId="0">
      <pane xSplit="1" ySplit="7"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5.5703125" style="581" customWidth="1"/>
    <col min="2" max="2" width="51.85546875" style="581" customWidth="1"/>
    <col min="3" max="3" width="17.140625" style="581" customWidth="1"/>
    <col min="4" max="5" width="15.140625" style="581" customWidth="1"/>
    <col min="6" max="7" width="17.140625" style="581" customWidth="1"/>
    <col min="8" max="8" width="16" style="581" bestFit="1" customWidth="1"/>
    <col min="9" max="9" width="18.28515625" style="581" customWidth="1"/>
    <col min="10" max="10" width="2.85546875" style="581" customWidth="1"/>
    <col min="11" max="11" width="3" style="581" customWidth="1"/>
    <col min="12" max="16384" width="9.140625" style="581" hidden="1"/>
  </cols>
  <sheetData>
    <row r="1" spans="2:16384" ht="15.75" x14ac:dyDescent="0.25">
      <c r="B1" s="2357"/>
      <c r="C1" s="2358"/>
      <c r="D1" s="2358"/>
      <c r="E1" s="2358"/>
      <c r="F1" s="2358"/>
      <c r="G1" s="2358"/>
      <c r="H1" s="2358"/>
      <c r="I1" s="2359"/>
    </row>
    <row r="2" spans="2:16384" ht="15.75" x14ac:dyDescent="0.25">
      <c r="B2" s="2360"/>
      <c r="C2" s="2361"/>
      <c r="D2" s="2361"/>
      <c r="E2" s="2361"/>
      <c r="F2" s="2361"/>
      <c r="G2" s="2361"/>
      <c r="H2" s="2361"/>
      <c r="I2" s="2362"/>
    </row>
    <row r="3" spans="2:16384" ht="16.5" thickBot="1" x14ac:dyDescent="0.3">
      <c r="B3" s="2363"/>
      <c r="C3" s="2364"/>
      <c r="D3" s="2364"/>
      <c r="E3" s="2364"/>
      <c r="F3" s="2364"/>
      <c r="G3" s="2364"/>
      <c r="H3" s="2364"/>
      <c r="I3" s="2365"/>
    </row>
    <row r="4" spans="2:16384" ht="21.75" thickBot="1" x14ac:dyDescent="0.3">
      <c r="B4" s="2354" t="s">
        <v>4616</v>
      </c>
      <c r="C4" s="2355"/>
      <c r="D4" s="2355"/>
      <c r="E4" s="2355"/>
      <c r="F4" s="2355"/>
      <c r="G4" s="2355"/>
      <c r="H4" s="2355"/>
      <c r="I4" s="2356"/>
    </row>
    <row r="5" spans="2:16384" s="582" customFormat="1" ht="15.75" x14ac:dyDescent="0.25">
      <c r="B5" s="796"/>
      <c r="C5" s="796"/>
      <c r="D5" s="796"/>
      <c r="E5" s="796"/>
      <c r="F5" s="796"/>
      <c r="G5" s="796"/>
      <c r="H5" s="796"/>
      <c r="I5" s="796"/>
    </row>
    <row r="6" spans="2:16384" s="917" customFormat="1" ht="15.75" customHeight="1" x14ac:dyDescent="0.25">
      <c r="B6" s="2166" t="s">
        <v>2914</v>
      </c>
      <c r="C6" s="2166" t="s">
        <v>1079</v>
      </c>
      <c r="D6" s="2166"/>
      <c r="E6" s="2166" t="s">
        <v>1091</v>
      </c>
      <c r="F6" s="2166" t="s">
        <v>1092</v>
      </c>
      <c r="G6" s="2166"/>
      <c r="H6" s="2166"/>
      <c r="I6" s="2166"/>
    </row>
    <row r="7" spans="2:16384" s="917" customFormat="1" ht="31.5" x14ac:dyDescent="0.25">
      <c r="B7" s="2166"/>
      <c r="C7" s="619" t="s">
        <v>164</v>
      </c>
      <c r="D7" s="619" t="s">
        <v>160</v>
      </c>
      <c r="E7" s="2166"/>
      <c r="F7" s="619" t="s">
        <v>1098</v>
      </c>
      <c r="G7" s="619" t="s">
        <v>1099</v>
      </c>
      <c r="H7" s="619" t="s">
        <v>1100</v>
      </c>
      <c r="I7" s="619" t="s">
        <v>1101</v>
      </c>
    </row>
    <row r="8" spans="2:16384" s="921" customFormat="1" ht="18.75" customHeight="1" x14ac:dyDescent="0.25">
      <c r="B8" s="909" t="s">
        <v>4580</v>
      </c>
      <c r="C8" s="920">
        <v>24</v>
      </c>
      <c r="D8" s="920"/>
      <c r="E8" s="162">
        <f t="shared" ref="E8:E38" si="0">SUM(C8:D8)</f>
        <v>24</v>
      </c>
      <c r="F8" s="480">
        <v>19</v>
      </c>
      <c r="G8" s="480"/>
      <c r="H8" s="480">
        <v>5</v>
      </c>
      <c r="I8" s="480"/>
    </row>
    <row r="9" spans="2:16384" s="921" customFormat="1" ht="18.75" customHeight="1" x14ac:dyDescent="0.25">
      <c r="B9" s="909" t="s">
        <v>4581</v>
      </c>
      <c r="C9" s="920">
        <v>17</v>
      </c>
      <c r="D9" s="920">
        <v>1</v>
      </c>
      <c r="E9" s="162">
        <f t="shared" si="0"/>
        <v>18</v>
      </c>
      <c r="F9" s="480">
        <v>12</v>
      </c>
      <c r="G9" s="480">
        <v>1</v>
      </c>
      <c r="H9" s="480">
        <v>5</v>
      </c>
      <c r="I9" s="480"/>
    </row>
    <row r="10" spans="2:16384" ht="18.75" customHeight="1" x14ac:dyDescent="0.25">
      <c r="B10" s="909" t="s">
        <v>4582</v>
      </c>
      <c r="C10" s="920">
        <v>5</v>
      </c>
      <c r="D10" s="920"/>
      <c r="E10" s="162">
        <f t="shared" si="0"/>
        <v>5</v>
      </c>
      <c r="F10" s="480">
        <v>4</v>
      </c>
      <c r="G10" s="480"/>
      <c r="H10" s="480">
        <v>1</v>
      </c>
      <c r="I10" s="480"/>
    </row>
    <row r="11" spans="2:16384" ht="18.75" customHeight="1" x14ac:dyDescent="0.25">
      <c r="B11" s="909" t="s">
        <v>4583</v>
      </c>
      <c r="C11" s="920">
        <v>1</v>
      </c>
      <c r="D11" s="920"/>
      <c r="E11" s="162">
        <f t="shared" si="0"/>
        <v>1</v>
      </c>
      <c r="F11" s="480">
        <v>1</v>
      </c>
      <c r="G11" s="480"/>
      <c r="H11" s="480"/>
      <c r="I11" s="480"/>
    </row>
    <row r="12" spans="2:16384" ht="18.75" customHeight="1" x14ac:dyDescent="0.25">
      <c r="B12" s="909" t="s">
        <v>4584</v>
      </c>
      <c r="C12" s="920">
        <v>2</v>
      </c>
      <c r="D12" s="920"/>
      <c r="E12" s="162">
        <f t="shared" si="0"/>
        <v>2</v>
      </c>
      <c r="F12" s="480">
        <v>2</v>
      </c>
      <c r="G12" s="480"/>
      <c r="H12" s="480"/>
      <c r="I12" s="480"/>
    </row>
    <row r="13" spans="2:16384" ht="18.75" customHeight="1" x14ac:dyDescent="0.25">
      <c r="B13" s="909" t="s">
        <v>4585</v>
      </c>
      <c r="C13" s="920">
        <v>15</v>
      </c>
      <c r="D13" s="920">
        <v>1</v>
      </c>
      <c r="E13" s="1788">
        <f t="shared" si="0"/>
        <v>16</v>
      </c>
      <c r="F13" s="480">
        <v>15</v>
      </c>
      <c r="G13" s="480">
        <v>1</v>
      </c>
      <c r="H13" s="480"/>
      <c r="I13" s="480"/>
    </row>
    <row r="14" spans="2:16384" ht="18.75" customHeight="1" x14ac:dyDescent="0.25">
      <c r="B14" s="909" t="s">
        <v>4586</v>
      </c>
      <c r="C14" s="920">
        <v>13</v>
      </c>
      <c r="D14" s="920">
        <v>5</v>
      </c>
      <c r="E14" s="162">
        <f t="shared" si="0"/>
        <v>18</v>
      </c>
      <c r="F14" s="480">
        <v>12</v>
      </c>
      <c r="G14" s="480">
        <v>3</v>
      </c>
      <c r="H14" s="480">
        <v>1</v>
      </c>
      <c r="I14" s="480">
        <v>2</v>
      </c>
    </row>
    <row r="15" spans="2:16384" ht="18.75" customHeight="1" x14ac:dyDescent="0.25">
      <c r="B15" s="909" t="s">
        <v>4587</v>
      </c>
      <c r="C15" s="920">
        <v>4</v>
      </c>
      <c r="D15" s="920">
        <v>39</v>
      </c>
      <c r="E15" s="162">
        <f t="shared" si="0"/>
        <v>43</v>
      </c>
      <c r="F15" s="480">
        <v>4</v>
      </c>
      <c r="G15" s="480">
        <v>39</v>
      </c>
      <c r="H15" s="480"/>
      <c r="I15" s="480"/>
    </row>
    <row r="16" spans="2:16384" ht="18.75" customHeight="1" x14ac:dyDescent="0.25">
      <c r="B16" s="909" t="s">
        <v>4588</v>
      </c>
      <c r="C16" s="920">
        <v>7</v>
      </c>
      <c r="D16" s="920">
        <v>1</v>
      </c>
      <c r="E16" s="162">
        <f t="shared" si="0"/>
        <v>8</v>
      </c>
      <c r="F16" s="480">
        <v>7</v>
      </c>
      <c r="G16" s="480">
        <v>1</v>
      </c>
      <c r="H16" s="480"/>
      <c r="I16" s="480"/>
    </row>
    <row r="17" spans="2:11" ht="18.75" customHeight="1" x14ac:dyDescent="0.25">
      <c r="B17" s="909" t="s">
        <v>4589</v>
      </c>
      <c r="C17" s="920">
        <v>28</v>
      </c>
      <c r="D17" s="920"/>
      <c r="E17" s="162">
        <f t="shared" si="0"/>
        <v>28</v>
      </c>
      <c r="F17" s="480">
        <v>21</v>
      </c>
      <c r="G17" s="480"/>
      <c r="H17" s="480">
        <v>7</v>
      </c>
      <c r="I17" s="480"/>
    </row>
    <row r="18" spans="2:11" ht="18.75" customHeight="1" x14ac:dyDescent="0.25">
      <c r="B18" s="909" t="s">
        <v>4590</v>
      </c>
      <c r="C18" s="920">
        <v>1</v>
      </c>
      <c r="D18" s="920"/>
      <c r="E18" s="162">
        <f t="shared" si="0"/>
        <v>1</v>
      </c>
      <c r="F18" s="480">
        <v>1</v>
      </c>
      <c r="G18" s="480"/>
      <c r="H18" s="480"/>
      <c r="I18" s="480"/>
    </row>
    <row r="19" spans="2:11" ht="18.75" customHeight="1" x14ac:dyDescent="0.25">
      <c r="B19" s="909" t="s">
        <v>4591</v>
      </c>
      <c r="C19" s="920">
        <v>15</v>
      </c>
      <c r="D19" s="920"/>
      <c r="E19" s="162">
        <f t="shared" si="0"/>
        <v>15</v>
      </c>
      <c r="F19" s="480">
        <v>15</v>
      </c>
      <c r="G19" s="480"/>
      <c r="H19" s="480"/>
      <c r="I19" s="480"/>
    </row>
    <row r="20" spans="2:11" ht="18.75" customHeight="1" x14ac:dyDescent="0.25">
      <c r="B20" s="909" t="s">
        <v>4592</v>
      </c>
      <c r="C20" s="920">
        <v>5</v>
      </c>
      <c r="D20" s="920"/>
      <c r="E20" s="162">
        <f t="shared" si="0"/>
        <v>5</v>
      </c>
      <c r="F20" s="480">
        <v>3</v>
      </c>
      <c r="G20" s="480"/>
      <c r="H20" s="480">
        <v>2</v>
      </c>
      <c r="I20" s="480"/>
    </row>
    <row r="21" spans="2:11" ht="18.75" customHeight="1" x14ac:dyDescent="0.25">
      <c r="B21" s="909" t="s">
        <v>4593</v>
      </c>
      <c r="C21" s="920">
        <v>14</v>
      </c>
      <c r="D21" s="920"/>
      <c r="E21" s="162">
        <f t="shared" si="0"/>
        <v>14</v>
      </c>
      <c r="F21" s="480">
        <v>13</v>
      </c>
      <c r="G21" s="480"/>
      <c r="H21" s="480">
        <v>1</v>
      </c>
      <c r="I21" s="480"/>
    </row>
    <row r="22" spans="2:11" ht="18.75" customHeight="1" x14ac:dyDescent="0.25">
      <c r="B22" s="909" t="s">
        <v>4594</v>
      </c>
      <c r="C22" s="920">
        <v>1</v>
      </c>
      <c r="D22" s="920"/>
      <c r="E22" s="162">
        <f t="shared" si="0"/>
        <v>1</v>
      </c>
      <c r="F22" s="480"/>
      <c r="G22" s="480"/>
      <c r="H22" s="480">
        <v>1</v>
      </c>
      <c r="I22" s="480"/>
    </row>
    <row r="23" spans="2:11" ht="18.75" customHeight="1" x14ac:dyDescent="0.25">
      <c r="B23" s="909" t="s">
        <v>4595</v>
      </c>
      <c r="C23" s="920">
        <v>1</v>
      </c>
      <c r="D23" s="920"/>
      <c r="E23" s="162">
        <f t="shared" si="0"/>
        <v>1</v>
      </c>
      <c r="F23" s="480"/>
      <c r="G23" s="480"/>
      <c r="H23" s="480">
        <v>1</v>
      </c>
      <c r="I23" s="480"/>
    </row>
    <row r="24" spans="2:11" ht="18.75" customHeight="1" x14ac:dyDescent="0.25">
      <c r="B24" s="909" t="s">
        <v>4597</v>
      </c>
      <c r="C24" s="920">
        <v>9</v>
      </c>
      <c r="D24" s="920"/>
      <c r="E24" s="162">
        <f t="shared" si="0"/>
        <v>9</v>
      </c>
      <c r="F24" s="480">
        <v>9</v>
      </c>
      <c r="G24" s="480"/>
      <c r="H24" s="480"/>
      <c r="I24" s="480"/>
    </row>
    <row r="25" spans="2:11" ht="31.5" x14ac:dyDescent="0.25">
      <c r="B25" s="909" t="s">
        <v>4598</v>
      </c>
      <c r="C25" s="920">
        <v>3</v>
      </c>
      <c r="D25" s="920"/>
      <c r="E25" s="162">
        <f t="shared" si="0"/>
        <v>3</v>
      </c>
      <c r="F25" s="480">
        <v>2</v>
      </c>
      <c r="G25" s="480"/>
      <c r="H25" s="480">
        <v>1</v>
      </c>
      <c r="I25" s="480"/>
    </row>
    <row r="26" spans="2:11" ht="31.5" x14ac:dyDescent="0.25">
      <c r="B26" s="909" t="s">
        <v>4599</v>
      </c>
      <c r="C26" s="920">
        <v>10</v>
      </c>
      <c r="D26" s="920"/>
      <c r="E26" s="162">
        <f t="shared" si="0"/>
        <v>10</v>
      </c>
      <c r="F26" s="480">
        <v>10</v>
      </c>
      <c r="G26" s="480"/>
      <c r="H26" s="480"/>
      <c r="I26" s="480"/>
    </row>
    <row r="27" spans="2:11" ht="18.75" customHeight="1" x14ac:dyDescent="0.25">
      <c r="B27" s="909" t="s">
        <v>4600</v>
      </c>
      <c r="C27" s="920">
        <v>7</v>
      </c>
      <c r="D27" s="920"/>
      <c r="E27" s="162">
        <f t="shared" si="0"/>
        <v>7</v>
      </c>
      <c r="F27" s="480">
        <v>7</v>
      </c>
      <c r="G27" s="480"/>
      <c r="H27" s="480"/>
      <c r="I27" s="480"/>
    </row>
    <row r="28" spans="2:11" ht="18.75" customHeight="1" x14ac:dyDescent="0.25">
      <c r="B28" s="909" t="s">
        <v>4601</v>
      </c>
      <c r="C28" s="920">
        <v>8</v>
      </c>
      <c r="D28" s="920">
        <v>1</v>
      </c>
      <c r="E28" s="162">
        <f t="shared" si="0"/>
        <v>9</v>
      </c>
      <c r="F28" s="480">
        <v>8</v>
      </c>
      <c r="G28" s="480">
        <v>1</v>
      </c>
      <c r="H28" s="480"/>
      <c r="I28" s="480"/>
    </row>
    <row r="29" spans="2:11" ht="18.75" customHeight="1" x14ac:dyDescent="0.25">
      <c r="B29" s="909" t="s">
        <v>4602</v>
      </c>
      <c r="C29" s="920">
        <v>9</v>
      </c>
      <c r="D29" s="920"/>
      <c r="E29" s="162">
        <f t="shared" si="0"/>
        <v>9</v>
      </c>
      <c r="F29" s="480">
        <v>7</v>
      </c>
      <c r="G29" s="480"/>
      <c r="H29" s="480">
        <v>2</v>
      </c>
      <c r="I29" s="480"/>
    </row>
    <row r="30" spans="2:11" ht="18.75" customHeight="1" x14ac:dyDescent="0.25">
      <c r="B30" s="909" t="s">
        <v>4603</v>
      </c>
      <c r="C30" s="920">
        <v>11</v>
      </c>
      <c r="D30" s="920"/>
      <c r="E30" s="162">
        <f t="shared" si="0"/>
        <v>11</v>
      </c>
      <c r="F30" s="480">
        <v>10</v>
      </c>
      <c r="G30" s="480"/>
      <c r="H30" s="480">
        <v>1</v>
      </c>
      <c r="I30" s="480"/>
    </row>
    <row r="31" spans="2:11" ht="18.75" customHeight="1" x14ac:dyDescent="0.25">
      <c r="B31" s="909" t="s">
        <v>4604</v>
      </c>
      <c r="C31" s="920">
        <v>6</v>
      </c>
      <c r="D31" s="920"/>
      <c r="E31" s="162">
        <f t="shared" si="0"/>
        <v>6</v>
      </c>
      <c r="F31" s="480">
        <v>5</v>
      </c>
      <c r="G31" s="480"/>
      <c r="H31" s="480">
        <v>1</v>
      </c>
      <c r="I31" s="480"/>
    </row>
    <row r="32" spans="2:11" ht="18.75" customHeight="1" x14ac:dyDescent="0.25">
      <c r="B32" s="909" t="s">
        <v>4605</v>
      </c>
      <c r="C32" s="920">
        <v>18</v>
      </c>
      <c r="D32" s="920"/>
      <c r="E32" s="162">
        <f t="shared" si="0"/>
        <v>18</v>
      </c>
      <c r="F32" s="480">
        <v>15</v>
      </c>
      <c r="G32" s="480"/>
      <c r="H32" s="480">
        <v>3</v>
      </c>
      <c r="I32" s="480"/>
    </row>
    <row r="33" spans="2:11" ht="18.75" customHeight="1" x14ac:dyDescent="0.25">
      <c r="B33" s="909" t="s">
        <v>4606</v>
      </c>
      <c r="C33" s="920">
        <v>17</v>
      </c>
      <c r="D33" s="920">
        <v>1</v>
      </c>
      <c r="E33" s="162">
        <f t="shared" si="0"/>
        <v>18</v>
      </c>
      <c r="F33" s="480">
        <v>8</v>
      </c>
      <c r="G33" s="480"/>
      <c r="H33" s="480">
        <v>9</v>
      </c>
      <c r="I33" s="480">
        <v>1</v>
      </c>
    </row>
    <row r="34" spans="2:11" ht="18.75" customHeight="1" x14ac:dyDescent="0.25">
      <c r="B34" s="909" t="s">
        <v>4607</v>
      </c>
      <c r="C34" s="920">
        <v>6</v>
      </c>
      <c r="D34" s="920"/>
      <c r="E34" s="162">
        <f t="shared" si="0"/>
        <v>6</v>
      </c>
      <c r="F34" s="480">
        <v>3</v>
      </c>
      <c r="G34" s="480"/>
      <c r="H34" s="480">
        <v>3</v>
      </c>
      <c r="I34" s="480"/>
    </row>
    <row r="35" spans="2:11" ht="18.75" customHeight="1" x14ac:dyDescent="0.25">
      <c r="B35" s="909" t="s">
        <v>4609</v>
      </c>
      <c r="C35" s="920">
        <v>13</v>
      </c>
      <c r="D35" s="920"/>
      <c r="E35" s="162">
        <f t="shared" si="0"/>
        <v>13</v>
      </c>
      <c r="F35" s="480">
        <v>9</v>
      </c>
      <c r="G35" s="480"/>
      <c r="H35" s="480">
        <v>4</v>
      </c>
      <c r="I35" s="480"/>
    </row>
    <row r="36" spans="2:11" ht="18.75" customHeight="1" x14ac:dyDescent="0.25">
      <c r="B36" s="909" t="s">
        <v>4610</v>
      </c>
      <c r="C36" s="920">
        <v>14</v>
      </c>
      <c r="D36" s="920"/>
      <c r="E36" s="162">
        <f t="shared" si="0"/>
        <v>14</v>
      </c>
      <c r="F36" s="480">
        <v>12</v>
      </c>
      <c r="G36" s="480"/>
      <c r="H36" s="480">
        <v>2</v>
      </c>
      <c r="I36" s="480"/>
    </row>
    <row r="37" spans="2:11" ht="18.75" customHeight="1" x14ac:dyDescent="0.25">
      <c r="B37" s="909" t="s">
        <v>3570</v>
      </c>
      <c r="C37" s="920">
        <v>15</v>
      </c>
      <c r="D37" s="920"/>
      <c r="E37" s="162">
        <f t="shared" si="0"/>
        <v>15</v>
      </c>
      <c r="F37" s="480">
        <v>11</v>
      </c>
      <c r="G37" s="480"/>
      <c r="H37" s="480">
        <v>4</v>
      </c>
      <c r="I37" s="480"/>
    </row>
    <row r="38" spans="2:11" ht="18.75" customHeight="1" x14ac:dyDescent="0.25">
      <c r="B38" s="909" t="s">
        <v>4611</v>
      </c>
      <c r="C38" s="920">
        <v>8</v>
      </c>
      <c r="D38" s="920"/>
      <c r="E38" s="162">
        <f t="shared" si="0"/>
        <v>8</v>
      </c>
      <c r="F38" s="480">
        <v>7</v>
      </c>
      <c r="G38" s="480"/>
      <c r="H38" s="480">
        <v>1</v>
      </c>
      <c r="I38" s="480"/>
    </row>
    <row r="39" spans="2:11" ht="18.75" customHeight="1" x14ac:dyDescent="0.25">
      <c r="B39" s="619" t="s">
        <v>152</v>
      </c>
      <c r="C39" s="162">
        <f>SUM(C8:C38)</f>
        <v>307</v>
      </c>
      <c r="D39" s="162">
        <f t="shared" ref="D39:I39" si="1">SUM(D8:D38)</f>
        <v>49</v>
      </c>
      <c r="E39" s="162">
        <f t="shared" si="1"/>
        <v>356</v>
      </c>
      <c r="F39" s="162">
        <f t="shared" si="1"/>
        <v>252</v>
      </c>
      <c r="G39" s="162">
        <f t="shared" si="1"/>
        <v>46</v>
      </c>
      <c r="H39" s="162">
        <f t="shared" si="1"/>
        <v>55</v>
      </c>
      <c r="I39" s="162">
        <f t="shared" si="1"/>
        <v>3</v>
      </c>
    </row>
    <row r="40" spans="2:11" ht="11.25" customHeight="1" x14ac:dyDescent="0.25">
      <c r="B40" s="682" t="s">
        <v>635</v>
      </c>
      <c r="C40" s="914"/>
      <c r="D40" s="914"/>
      <c r="E40" s="914"/>
      <c r="F40" s="914"/>
      <c r="G40" s="914"/>
      <c r="H40" s="914"/>
      <c r="I40" s="914"/>
    </row>
    <row r="41" spans="2:11" ht="11.25" customHeight="1" x14ac:dyDescent="0.25">
      <c r="B41" s="682" t="s">
        <v>636</v>
      </c>
      <c r="C41" s="914"/>
      <c r="D41" s="914"/>
      <c r="E41" s="914"/>
      <c r="F41" s="914"/>
      <c r="G41" s="914"/>
      <c r="H41" s="914"/>
      <c r="I41" s="914"/>
    </row>
  </sheetData>
  <sheetProtection formatCells="0" formatColumns="0" formatRows="0" insertColumns="0" insertRows="0" deleteColumns="0" deleteRows="0" sort="0"/>
  <mergeCells count="6">
    <mergeCell ref="B1:I3"/>
    <mergeCell ref="B4:I4"/>
    <mergeCell ref="B6:B7"/>
    <mergeCell ref="C6:D6"/>
    <mergeCell ref="E6:E7"/>
    <mergeCell ref="F6:I6"/>
  </mergeCells>
  <pageMargins left="0.7" right="0.7" top="0.75" bottom="0.75" header="0.3" footer="0.3"/>
  <pageSetup paperSize="9" orientation="portrait" r:id="rId1"/>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dimension ref="A1:T308"/>
  <sheetViews>
    <sheetView showGridLines="0" zoomScaleNormal="100" workbookViewId="0">
      <pane xSplit="1" ySplit="4" topLeftCell="B20"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2" width="15" customWidth="1"/>
    <col min="13" max="13" width="5" customWidth="1"/>
    <col min="14" max="20" width="0" hidden="1" customWidth="1"/>
    <col min="21" max="16384" width="9.140625" hidden="1"/>
  </cols>
  <sheetData>
    <row r="1" spans="2:14" ht="15" x14ac:dyDescent="0.25">
      <c r="B1" s="2020"/>
      <c r="C1" s="2021"/>
      <c r="D1" s="2021"/>
      <c r="E1" s="2021"/>
      <c r="F1" s="2021"/>
      <c r="G1" s="2021"/>
      <c r="H1" s="2021"/>
      <c r="I1" s="2021"/>
      <c r="J1" s="2021"/>
      <c r="K1" s="2021"/>
      <c r="L1" s="2022"/>
    </row>
    <row r="2" spans="2:14" ht="15" x14ac:dyDescent="0.25">
      <c r="B2" s="2023"/>
      <c r="C2" s="2024"/>
      <c r="D2" s="2024"/>
      <c r="E2" s="2024"/>
      <c r="F2" s="2024"/>
      <c r="G2" s="2024"/>
      <c r="H2" s="2024"/>
      <c r="I2" s="2024"/>
      <c r="J2" s="2024"/>
      <c r="K2" s="2024"/>
      <c r="L2" s="2025"/>
    </row>
    <row r="3" spans="2:14" ht="16.5" thickBot="1" x14ac:dyDescent="0.3">
      <c r="B3" s="2026"/>
      <c r="C3" s="2027"/>
      <c r="D3" s="2027"/>
      <c r="E3" s="2027"/>
      <c r="F3" s="2027"/>
      <c r="G3" s="2027"/>
      <c r="H3" s="2027"/>
      <c r="I3" s="2027"/>
      <c r="J3" s="2027"/>
      <c r="K3" s="2027"/>
      <c r="L3" s="2028"/>
    </row>
    <row r="4" spans="2:14" ht="21.75" thickBot="1" x14ac:dyDescent="0.4">
      <c r="B4" s="2032" t="s">
        <v>2915</v>
      </c>
      <c r="C4" s="2033"/>
      <c r="D4" s="2033"/>
      <c r="E4" s="2033"/>
      <c r="F4" s="2033"/>
      <c r="G4" s="2033"/>
      <c r="H4" s="2033"/>
      <c r="I4" s="2033"/>
      <c r="J4" s="2033"/>
      <c r="K4" s="2033"/>
      <c r="L4" s="2034"/>
    </row>
  </sheetData>
  <mergeCells count="3">
    <mergeCell ref="B1:L3"/>
    <mergeCell ref="B4:L4"/>
    <mergeCell ref="B5:L5"/>
  </mergeCells>
  <pageMargins left="0.7" right="0.7" top="0.75" bottom="0.75" header="0.3" footer="0.3"/>
  <pageSetup paperSize="9" orientation="portrait" r:id="rId1"/>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3"/>
  <dimension ref="A1:H44"/>
  <sheetViews>
    <sheetView showGridLines="0" zoomScaleNormal="100" workbookViewId="0">
      <pane xSplit="1" ySplit="7" topLeftCell="B14"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4.28515625" style="581" customWidth="1"/>
    <col min="2" max="2" width="51.85546875" style="581" customWidth="1"/>
    <col min="3" max="3" width="17.140625" style="581" customWidth="1"/>
    <col min="4" max="5" width="15.140625" style="581" customWidth="1"/>
    <col min="6" max="6" width="17.140625" style="581" customWidth="1"/>
    <col min="7" max="7" width="18.28515625" style="581" customWidth="1"/>
    <col min="8" max="8" width="2.85546875" style="581" customWidth="1"/>
    <col min="9" max="16384" width="9.140625" style="581" hidden="1"/>
  </cols>
  <sheetData>
    <row r="1" spans="2:8" ht="15.75" x14ac:dyDescent="0.25">
      <c r="B1" s="2336"/>
      <c r="C1" s="2337"/>
      <c r="D1" s="2337"/>
      <c r="E1" s="2337"/>
      <c r="F1" s="2337"/>
      <c r="G1" s="2338"/>
    </row>
    <row r="2" spans="2:8" ht="15.75" x14ac:dyDescent="0.25">
      <c r="B2" s="2339"/>
      <c r="C2" s="2340"/>
      <c r="D2" s="2340"/>
      <c r="E2" s="2340"/>
      <c r="F2" s="2340"/>
      <c r="G2" s="2341"/>
    </row>
    <row r="3" spans="2:8" ht="16.5" thickBot="1" x14ac:dyDescent="0.3">
      <c r="B3" s="2342"/>
      <c r="C3" s="2343"/>
      <c r="D3" s="2343"/>
      <c r="E3" s="2343"/>
      <c r="F3" s="2343"/>
      <c r="G3" s="2344"/>
    </row>
    <row r="4" spans="2:8" ht="21.75" thickBot="1" x14ac:dyDescent="0.4">
      <c r="B4" s="2351" t="s">
        <v>4617</v>
      </c>
      <c r="C4" s="2352"/>
      <c r="D4" s="2352"/>
      <c r="E4" s="2352"/>
      <c r="F4" s="2352"/>
      <c r="G4" s="2353"/>
    </row>
    <row r="5" spans="2:8" s="582" customFormat="1" ht="15.75" x14ac:dyDescent="0.25">
      <c r="B5" s="796"/>
      <c r="C5" s="796"/>
      <c r="D5" s="796"/>
      <c r="E5" s="796"/>
      <c r="F5" s="796"/>
      <c r="G5" s="796"/>
    </row>
    <row r="6" spans="2:8" s="917" customFormat="1" ht="15.75" customHeight="1" x14ac:dyDescent="0.25">
      <c r="B6" s="2166" t="s">
        <v>2914</v>
      </c>
      <c r="C6" s="2166" t="s">
        <v>1079</v>
      </c>
      <c r="D6" s="2166"/>
      <c r="E6" s="2166" t="s">
        <v>1091</v>
      </c>
      <c r="F6" s="2166" t="s">
        <v>1102</v>
      </c>
      <c r="G6" s="2166"/>
    </row>
    <row r="7" spans="2:8" s="917" customFormat="1" ht="31.5" x14ac:dyDescent="0.25">
      <c r="B7" s="2166"/>
      <c r="C7" s="619" t="s">
        <v>164</v>
      </c>
      <c r="D7" s="619" t="s">
        <v>160</v>
      </c>
      <c r="E7" s="2166"/>
      <c r="F7" s="619" t="s">
        <v>285</v>
      </c>
      <c r="G7" s="619" t="s">
        <v>284</v>
      </c>
    </row>
    <row r="8" spans="2:8" s="921" customFormat="1" ht="18.75" customHeight="1" x14ac:dyDescent="0.25">
      <c r="B8" s="909" t="s">
        <v>831</v>
      </c>
      <c r="C8" s="32">
        <v>24</v>
      </c>
      <c r="D8" s="32"/>
      <c r="E8" s="226">
        <f>SUM(C8:D8)</f>
        <v>24</v>
      </c>
      <c r="F8" s="480">
        <v>21</v>
      </c>
      <c r="G8" s="480">
        <v>3</v>
      </c>
      <c r="H8" s="918"/>
    </row>
    <row r="9" spans="2:8" s="921" customFormat="1" ht="18.75" customHeight="1" x14ac:dyDescent="0.25">
      <c r="B9" s="909" t="s">
        <v>3013</v>
      </c>
      <c r="C9" s="32"/>
      <c r="D9" s="32"/>
      <c r="E9" s="226">
        <f t="shared" ref="E9:E40" si="0">SUM(C9:D9)</f>
        <v>0</v>
      </c>
      <c r="F9" s="480"/>
      <c r="G9" s="480"/>
    </row>
    <row r="10" spans="2:8" ht="18.75" customHeight="1" x14ac:dyDescent="0.25">
      <c r="B10" s="909" t="s">
        <v>1984</v>
      </c>
      <c r="C10" s="32">
        <v>18</v>
      </c>
      <c r="D10" s="32"/>
      <c r="E10" s="226">
        <f t="shared" si="0"/>
        <v>18</v>
      </c>
      <c r="F10" s="480">
        <v>12</v>
      </c>
      <c r="G10" s="480">
        <v>6</v>
      </c>
    </row>
    <row r="11" spans="2:8" ht="18.75" customHeight="1" x14ac:dyDescent="0.25">
      <c r="B11" s="909" t="s">
        <v>794</v>
      </c>
      <c r="C11" s="32">
        <v>6</v>
      </c>
      <c r="D11" s="32"/>
      <c r="E11" s="226">
        <f t="shared" si="0"/>
        <v>6</v>
      </c>
      <c r="F11" s="480">
        <v>5</v>
      </c>
      <c r="G11" s="480">
        <v>1</v>
      </c>
    </row>
    <row r="12" spans="2:8" ht="18.75" customHeight="1" x14ac:dyDescent="0.25">
      <c r="B12" s="909" t="s">
        <v>844</v>
      </c>
      <c r="C12" s="32">
        <v>1</v>
      </c>
      <c r="D12" s="32"/>
      <c r="E12" s="226">
        <f t="shared" si="0"/>
        <v>1</v>
      </c>
      <c r="F12" s="480">
        <v>1</v>
      </c>
      <c r="G12" s="480"/>
    </row>
    <row r="13" spans="2:8" ht="18.75" customHeight="1" x14ac:dyDescent="0.25">
      <c r="B13" s="909" t="s">
        <v>1995</v>
      </c>
      <c r="C13" s="32">
        <v>2</v>
      </c>
      <c r="D13" s="32"/>
      <c r="E13" s="226">
        <f t="shared" si="0"/>
        <v>2</v>
      </c>
      <c r="F13" s="480">
        <v>1</v>
      </c>
      <c r="G13" s="480">
        <v>1</v>
      </c>
    </row>
    <row r="14" spans="2:8" ht="18.75" customHeight="1" x14ac:dyDescent="0.25">
      <c r="B14" s="909" t="s">
        <v>797</v>
      </c>
      <c r="C14" s="32">
        <v>15</v>
      </c>
      <c r="D14" s="32">
        <v>1</v>
      </c>
      <c r="E14" s="226">
        <f t="shared" si="0"/>
        <v>16</v>
      </c>
      <c r="F14" s="480">
        <v>4</v>
      </c>
      <c r="G14" s="480">
        <v>12</v>
      </c>
    </row>
    <row r="15" spans="2:8" ht="18.75" customHeight="1" x14ac:dyDescent="0.25">
      <c r="B15" s="909" t="s">
        <v>1992</v>
      </c>
      <c r="C15" s="32">
        <v>13</v>
      </c>
      <c r="D15" s="32">
        <v>5</v>
      </c>
      <c r="E15" s="226">
        <f t="shared" si="0"/>
        <v>18</v>
      </c>
      <c r="F15" s="480">
        <v>13</v>
      </c>
      <c r="G15" s="480">
        <v>5</v>
      </c>
    </row>
    <row r="16" spans="2:8" ht="18.75" customHeight="1" x14ac:dyDescent="0.25">
      <c r="B16" s="909" t="s">
        <v>1993</v>
      </c>
      <c r="C16" s="32">
        <v>3</v>
      </c>
      <c r="D16" s="32">
        <v>38</v>
      </c>
      <c r="E16" s="226">
        <f t="shared" si="0"/>
        <v>41</v>
      </c>
      <c r="F16" s="480">
        <v>36</v>
      </c>
      <c r="G16" s="480">
        <v>5</v>
      </c>
    </row>
    <row r="17" spans="2:8" ht="18.75" customHeight="1" x14ac:dyDescent="0.25">
      <c r="B17" s="909" t="s">
        <v>1994</v>
      </c>
      <c r="C17" s="32">
        <v>7</v>
      </c>
      <c r="D17" s="32">
        <v>1</v>
      </c>
      <c r="E17" s="226">
        <f t="shared" si="0"/>
        <v>8</v>
      </c>
      <c r="F17" s="480">
        <v>4</v>
      </c>
      <c r="G17" s="480">
        <v>4</v>
      </c>
    </row>
    <row r="18" spans="2:8" ht="18.75" customHeight="1" x14ac:dyDescent="0.25">
      <c r="B18" s="909" t="s">
        <v>1084</v>
      </c>
      <c r="C18" s="32">
        <v>28</v>
      </c>
      <c r="D18" s="32"/>
      <c r="E18" s="226">
        <f t="shared" si="0"/>
        <v>28</v>
      </c>
      <c r="F18" s="480">
        <v>23</v>
      </c>
      <c r="G18" s="480">
        <v>5</v>
      </c>
    </row>
    <row r="19" spans="2:8" ht="18.75" customHeight="1" x14ac:dyDescent="0.25">
      <c r="B19" s="909" t="s">
        <v>802</v>
      </c>
      <c r="C19" s="32">
        <v>2</v>
      </c>
      <c r="D19" s="32"/>
      <c r="E19" s="226">
        <f t="shared" si="0"/>
        <v>2</v>
      </c>
      <c r="F19" s="480">
        <v>2</v>
      </c>
      <c r="G19" s="480"/>
    </row>
    <row r="20" spans="2:8" ht="18.75" customHeight="1" x14ac:dyDescent="0.25">
      <c r="B20" s="909" t="s">
        <v>412</v>
      </c>
      <c r="C20" s="32">
        <v>15</v>
      </c>
      <c r="D20" s="32"/>
      <c r="E20" s="226">
        <f t="shared" si="0"/>
        <v>15</v>
      </c>
      <c r="F20" s="480">
        <v>11</v>
      </c>
      <c r="G20" s="480">
        <v>4</v>
      </c>
    </row>
    <row r="21" spans="2:8" ht="18.75" customHeight="1" x14ac:dyDescent="0.25">
      <c r="B21" s="909" t="s">
        <v>1987</v>
      </c>
      <c r="C21" s="32">
        <v>6</v>
      </c>
      <c r="D21" s="32"/>
      <c r="E21" s="226">
        <f t="shared" si="0"/>
        <v>6</v>
      </c>
      <c r="F21" s="480">
        <v>6</v>
      </c>
      <c r="G21" s="480"/>
    </row>
    <row r="22" spans="2:8" ht="18.75" customHeight="1" x14ac:dyDescent="0.25">
      <c r="B22" s="909" t="s">
        <v>413</v>
      </c>
      <c r="C22" s="32">
        <v>14</v>
      </c>
      <c r="D22" s="32"/>
      <c r="E22" s="226">
        <f t="shared" si="0"/>
        <v>14</v>
      </c>
      <c r="F22" s="480">
        <v>14</v>
      </c>
      <c r="G22" s="480"/>
    </row>
    <row r="23" spans="2:8" ht="18.75" customHeight="1" x14ac:dyDescent="0.25">
      <c r="B23" s="909" t="s">
        <v>1930</v>
      </c>
      <c r="C23" s="32">
        <v>1</v>
      </c>
      <c r="D23" s="32"/>
      <c r="E23" s="226">
        <f t="shared" si="0"/>
        <v>1</v>
      </c>
      <c r="F23" s="480">
        <v>0</v>
      </c>
      <c r="G23" s="480">
        <v>1</v>
      </c>
      <c r="H23" s="802"/>
    </row>
    <row r="24" spans="2:8" ht="18.75" customHeight="1" x14ac:dyDescent="0.25">
      <c r="B24" s="909" t="s">
        <v>1931</v>
      </c>
      <c r="C24" s="32">
        <v>1</v>
      </c>
      <c r="D24" s="32"/>
      <c r="E24" s="226">
        <f t="shared" si="0"/>
        <v>1</v>
      </c>
      <c r="F24" s="480">
        <v>1</v>
      </c>
      <c r="G24" s="480"/>
      <c r="H24" s="802"/>
    </row>
    <row r="25" spans="2:8" ht="18.75" customHeight="1" x14ac:dyDescent="0.25">
      <c r="B25" s="909" t="s">
        <v>1996</v>
      </c>
      <c r="C25" s="32"/>
      <c r="D25" s="32"/>
      <c r="E25" s="226">
        <f t="shared" si="0"/>
        <v>0</v>
      </c>
      <c r="F25" s="480"/>
      <c r="G25" s="480"/>
      <c r="H25" s="802"/>
    </row>
    <row r="26" spans="2:8" ht="18.75" customHeight="1" x14ac:dyDescent="0.25">
      <c r="B26" s="909" t="s">
        <v>1989</v>
      </c>
      <c r="C26" s="32">
        <v>9</v>
      </c>
      <c r="D26" s="32"/>
      <c r="E26" s="226">
        <f t="shared" si="0"/>
        <v>9</v>
      </c>
      <c r="F26" s="480">
        <v>6</v>
      </c>
      <c r="G26" s="480">
        <v>3</v>
      </c>
      <c r="H26" s="802"/>
    </row>
    <row r="27" spans="2:8" ht="15.75" x14ac:dyDescent="0.25">
      <c r="B27" s="909" t="s">
        <v>4577</v>
      </c>
      <c r="C27" s="32">
        <v>3</v>
      </c>
      <c r="D27" s="32"/>
      <c r="E27" s="226">
        <f t="shared" si="0"/>
        <v>3</v>
      </c>
      <c r="F27" s="480">
        <v>1</v>
      </c>
      <c r="G27" s="480">
        <v>2</v>
      </c>
    </row>
    <row r="28" spans="2:8" ht="31.5" x14ac:dyDescent="0.25">
      <c r="B28" s="909" t="s">
        <v>1991</v>
      </c>
      <c r="C28" s="32">
        <v>11</v>
      </c>
      <c r="D28" s="32"/>
      <c r="E28" s="226">
        <f t="shared" si="0"/>
        <v>11</v>
      </c>
      <c r="F28" s="480">
        <v>11</v>
      </c>
      <c r="G28" s="480"/>
    </row>
    <row r="29" spans="2:8" ht="18.75" customHeight="1" x14ac:dyDescent="0.25">
      <c r="B29" s="909" t="s">
        <v>1990</v>
      </c>
      <c r="C29" s="32">
        <v>7</v>
      </c>
      <c r="D29" s="32"/>
      <c r="E29" s="226">
        <f t="shared" si="0"/>
        <v>7</v>
      </c>
      <c r="F29" s="480">
        <v>6</v>
      </c>
      <c r="G29" s="480">
        <v>1</v>
      </c>
      <c r="H29" s="802"/>
    </row>
    <row r="30" spans="2:8" ht="18.75" customHeight="1" x14ac:dyDescent="0.25">
      <c r="B30" s="909" t="s">
        <v>1088</v>
      </c>
      <c r="C30" s="32">
        <v>9</v>
      </c>
      <c r="D30" s="32">
        <v>1</v>
      </c>
      <c r="E30" s="226">
        <f t="shared" si="0"/>
        <v>10</v>
      </c>
      <c r="F30" s="480">
        <v>4</v>
      </c>
      <c r="G30" s="480">
        <v>6</v>
      </c>
    </row>
    <row r="31" spans="2:8" ht="18.75" customHeight="1" x14ac:dyDescent="0.25">
      <c r="B31" s="909" t="s">
        <v>1932</v>
      </c>
      <c r="C31" s="32">
        <v>11</v>
      </c>
      <c r="D31" s="32"/>
      <c r="E31" s="226">
        <f t="shared" si="0"/>
        <v>11</v>
      </c>
      <c r="F31" s="480"/>
      <c r="G31" s="480">
        <v>11</v>
      </c>
    </row>
    <row r="32" spans="2:8" ht="18.75" customHeight="1" x14ac:dyDescent="0.25">
      <c r="B32" s="909" t="s">
        <v>1988</v>
      </c>
      <c r="C32" s="32">
        <v>12</v>
      </c>
      <c r="D32" s="32"/>
      <c r="E32" s="226">
        <f t="shared" si="0"/>
        <v>12</v>
      </c>
      <c r="F32" s="480">
        <v>8</v>
      </c>
      <c r="G32" s="480">
        <v>4</v>
      </c>
    </row>
    <row r="33" spans="2:7" ht="18.75" customHeight="1" x14ac:dyDescent="0.25">
      <c r="B33" s="909" t="s">
        <v>470</v>
      </c>
      <c r="C33" s="32">
        <v>6</v>
      </c>
      <c r="D33" s="32"/>
      <c r="E33" s="226">
        <f t="shared" si="0"/>
        <v>6</v>
      </c>
      <c r="F33" s="480">
        <v>4</v>
      </c>
      <c r="G33" s="480">
        <v>2</v>
      </c>
    </row>
    <row r="34" spans="2:7" ht="18.75" customHeight="1" x14ac:dyDescent="0.25">
      <c r="B34" s="909" t="s">
        <v>1986</v>
      </c>
      <c r="C34" s="32">
        <v>18</v>
      </c>
      <c r="D34" s="32"/>
      <c r="E34" s="226">
        <f t="shared" si="0"/>
        <v>18</v>
      </c>
      <c r="F34" s="480">
        <v>12</v>
      </c>
      <c r="G34" s="480">
        <v>6</v>
      </c>
    </row>
    <row r="35" spans="2:7" ht="18.75" customHeight="1" x14ac:dyDescent="0.25">
      <c r="B35" s="909" t="s">
        <v>843</v>
      </c>
      <c r="C35" s="32">
        <v>21</v>
      </c>
      <c r="D35" s="32"/>
      <c r="E35" s="226">
        <f t="shared" si="0"/>
        <v>21</v>
      </c>
      <c r="F35" s="480">
        <v>20</v>
      </c>
      <c r="G35" s="480">
        <v>1</v>
      </c>
    </row>
    <row r="36" spans="2:7" ht="18.75" customHeight="1" x14ac:dyDescent="0.25">
      <c r="B36" s="909" t="s">
        <v>1082</v>
      </c>
      <c r="C36" s="32">
        <v>6</v>
      </c>
      <c r="D36" s="32"/>
      <c r="E36" s="226">
        <f t="shared" si="0"/>
        <v>6</v>
      </c>
      <c r="F36" s="480">
        <v>3</v>
      </c>
      <c r="G36" s="480">
        <v>3</v>
      </c>
    </row>
    <row r="37" spans="2:7" ht="18.75" customHeight="1" x14ac:dyDescent="0.25">
      <c r="B37" s="909" t="s">
        <v>430</v>
      </c>
      <c r="C37" s="32">
        <v>14</v>
      </c>
      <c r="D37" s="32"/>
      <c r="E37" s="226">
        <f t="shared" si="0"/>
        <v>14</v>
      </c>
      <c r="F37" s="480">
        <v>8</v>
      </c>
      <c r="G37" s="480">
        <v>6</v>
      </c>
    </row>
    <row r="38" spans="2:7" ht="18.75" customHeight="1" x14ac:dyDescent="0.25">
      <c r="B38" s="909" t="s">
        <v>404</v>
      </c>
      <c r="C38" s="32">
        <v>15</v>
      </c>
      <c r="D38" s="32"/>
      <c r="E38" s="226">
        <f t="shared" si="0"/>
        <v>15</v>
      </c>
      <c r="F38" s="480">
        <v>8</v>
      </c>
      <c r="G38" s="480">
        <v>7</v>
      </c>
    </row>
    <row r="39" spans="2:7" ht="18.75" customHeight="1" x14ac:dyDescent="0.25">
      <c r="B39" s="909" t="s">
        <v>1083</v>
      </c>
      <c r="C39" s="32">
        <v>14</v>
      </c>
      <c r="D39" s="32"/>
      <c r="E39" s="226">
        <f t="shared" si="0"/>
        <v>14</v>
      </c>
      <c r="F39" s="480">
        <v>11</v>
      </c>
      <c r="G39" s="480">
        <v>3</v>
      </c>
    </row>
    <row r="40" spans="2:7" ht="18.75" customHeight="1" x14ac:dyDescent="0.25">
      <c r="B40" s="1192" t="s">
        <v>1985</v>
      </c>
      <c r="C40" s="32">
        <v>9</v>
      </c>
      <c r="D40" s="32"/>
      <c r="E40" s="226">
        <f t="shared" si="0"/>
        <v>9</v>
      </c>
      <c r="F40" s="480">
        <v>7</v>
      </c>
      <c r="G40" s="480">
        <v>2</v>
      </c>
    </row>
    <row r="41" spans="2:7" ht="11.25" customHeight="1" x14ac:dyDescent="0.25">
      <c r="B41" s="923" t="s">
        <v>152</v>
      </c>
      <c r="C41" s="924">
        <f>SUM(C8:C40)</f>
        <v>321</v>
      </c>
      <c r="D41" s="924">
        <f t="shared" ref="D41:G41" si="1">SUM(D8:D40)</f>
        <v>46</v>
      </c>
      <c r="E41" s="924">
        <f t="shared" si="1"/>
        <v>367</v>
      </c>
      <c r="F41" s="924">
        <f t="shared" si="1"/>
        <v>263</v>
      </c>
      <c r="G41" s="924">
        <f t="shared" si="1"/>
        <v>104</v>
      </c>
    </row>
    <row r="42" spans="2:7" ht="11.25" customHeight="1" x14ac:dyDescent="0.25">
      <c r="B42" s="682" t="s">
        <v>635</v>
      </c>
      <c r="C42" s="914"/>
      <c r="D42" s="914"/>
      <c r="E42" s="914"/>
      <c r="F42" s="914"/>
      <c r="G42" s="914"/>
    </row>
    <row r="43" spans="2:7" ht="15" customHeight="1" x14ac:dyDescent="0.25">
      <c r="B43" s="682" t="s">
        <v>636</v>
      </c>
      <c r="C43" s="914"/>
      <c r="D43" s="914"/>
      <c r="E43" s="914"/>
      <c r="F43" s="914"/>
      <c r="G43" s="914"/>
    </row>
    <row r="44" spans="2:7" ht="0" hidden="1" customHeight="1" x14ac:dyDescent="0.25"/>
  </sheetData>
  <sheetProtection formatCells="0" formatColumns="0" formatRows="0" insertColumns="0" insertRows="0" deleteColumns="0" deleteRows="0" sort="0"/>
  <mergeCells count="6">
    <mergeCell ref="B1:G3"/>
    <mergeCell ref="B4:G4"/>
    <mergeCell ref="B6:B7"/>
    <mergeCell ref="C6:D6"/>
    <mergeCell ref="E6:E7"/>
    <mergeCell ref="F6:G6"/>
  </mergeCells>
  <pageMargins left="0.7" right="0.7" top="0.75" bottom="0.75" header="0.3" footer="0.3"/>
  <pageSetup paperSize="9" orientation="portrait" r:id="rId1"/>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4"/>
  <dimension ref="A1:H42"/>
  <sheetViews>
    <sheetView showGridLines="0" zoomScaleNormal="100" workbookViewId="0">
      <pane xSplit="1" ySplit="7"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5.5703125" style="581" customWidth="1"/>
    <col min="2" max="2" width="51.85546875" style="581" customWidth="1"/>
    <col min="3" max="3" width="17.140625" style="581" customWidth="1"/>
    <col min="4" max="4" width="15.140625" style="581" customWidth="1"/>
    <col min="5" max="5" width="15.140625" style="822" customWidth="1"/>
    <col min="6" max="6" width="17.140625" style="581" customWidth="1"/>
    <col min="7" max="7" width="18.28515625" style="581" customWidth="1"/>
    <col min="8" max="8" width="2.85546875" style="581" customWidth="1"/>
    <col min="9" max="16384" width="9.140625" style="581" hidden="1"/>
  </cols>
  <sheetData>
    <row r="1" spans="2:8" ht="15.75" x14ac:dyDescent="0.25">
      <c r="B1" s="2336"/>
      <c r="C1" s="2337"/>
      <c r="D1" s="2337"/>
      <c r="E1" s="2337"/>
      <c r="F1" s="2337"/>
      <c r="G1" s="2338"/>
    </row>
    <row r="2" spans="2:8" ht="15.75" x14ac:dyDescent="0.25">
      <c r="B2" s="2339"/>
      <c r="C2" s="2340"/>
      <c r="D2" s="2340"/>
      <c r="E2" s="2340"/>
      <c r="F2" s="2340"/>
      <c r="G2" s="2341"/>
    </row>
    <row r="3" spans="2:8" ht="16.5" thickBot="1" x14ac:dyDescent="0.3">
      <c r="B3" s="2342"/>
      <c r="C3" s="2343"/>
      <c r="D3" s="2343"/>
      <c r="E3" s="2343"/>
      <c r="F3" s="2343"/>
      <c r="G3" s="2344"/>
    </row>
    <row r="4" spans="2:8" ht="21.75" thickBot="1" x14ac:dyDescent="0.4">
      <c r="B4" s="2351" t="s">
        <v>4618</v>
      </c>
      <c r="C4" s="2352"/>
      <c r="D4" s="2352"/>
      <c r="E4" s="2352"/>
      <c r="F4" s="2352"/>
      <c r="G4" s="2353"/>
    </row>
    <row r="5" spans="2:8" s="582" customFormat="1" ht="15.75" x14ac:dyDescent="0.25">
      <c r="B5" s="796"/>
      <c r="C5" s="796"/>
      <c r="D5" s="796"/>
      <c r="E5" s="925"/>
      <c r="F5" s="796"/>
      <c r="G5" s="796"/>
    </row>
    <row r="6" spans="2:8" s="926" customFormat="1" ht="15.75" customHeight="1" x14ac:dyDescent="0.25">
      <c r="B6" s="2166" t="s">
        <v>2914</v>
      </c>
      <c r="C6" s="2166" t="s">
        <v>1079</v>
      </c>
      <c r="D6" s="2166"/>
      <c r="E6" s="2166" t="s">
        <v>1091</v>
      </c>
      <c r="F6" s="2166" t="s">
        <v>1102</v>
      </c>
      <c r="G6" s="2166"/>
    </row>
    <row r="7" spans="2:8" s="926" customFormat="1" ht="31.5" x14ac:dyDescent="0.25">
      <c r="B7" s="2166"/>
      <c r="C7" s="619" t="s">
        <v>164</v>
      </c>
      <c r="D7" s="619" t="s">
        <v>160</v>
      </c>
      <c r="E7" s="2166"/>
      <c r="F7" s="619" t="s">
        <v>285</v>
      </c>
      <c r="G7" s="619" t="s">
        <v>284</v>
      </c>
    </row>
    <row r="8" spans="2:8" s="921" customFormat="1" ht="18.75" customHeight="1" x14ac:dyDescent="0.25">
      <c r="B8" s="909" t="s">
        <v>4580</v>
      </c>
      <c r="C8" s="920">
        <v>24</v>
      </c>
      <c r="D8" s="920"/>
      <c r="E8" s="226">
        <f t="shared" ref="E8:E38" si="0">SUM(C8:D8)</f>
        <v>24</v>
      </c>
      <c r="F8" s="911">
        <v>22</v>
      </c>
      <c r="G8" s="911">
        <v>2</v>
      </c>
      <c r="H8" s="918"/>
    </row>
    <row r="9" spans="2:8" s="921" customFormat="1" ht="18.75" customHeight="1" x14ac:dyDescent="0.25">
      <c r="B9" s="909" t="s">
        <v>4581</v>
      </c>
      <c r="C9" s="920">
        <v>17</v>
      </c>
      <c r="D9" s="920">
        <v>1</v>
      </c>
      <c r="E9" s="226">
        <f t="shared" si="0"/>
        <v>18</v>
      </c>
      <c r="F9" s="911">
        <v>12</v>
      </c>
      <c r="G9" s="911">
        <v>6</v>
      </c>
    </row>
    <row r="10" spans="2:8" ht="18.75" customHeight="1" x14ac:dyDescent="0.25">
      <c r="B10" s="909" t="s">
        <v>4582</v>
      </c>
      <c r="C10" s="920">
        <v>5</v>
      </c>
      <c r="D10" s="920"/>
      <c r="E10" s="226">
        <f t="shared" si="0"/>
        <v>5</v>
      </c>
      <c r="F10" s="911">
        <v>4</v>
      </c>
      <c r="G10" s="911">
        <v>1</v>
      </c>
    </row>
    <row r="11" spans="2:8" ht="18.75" customHeight="1" x14ac:dyDescent="0.25">
      <c r="B11" s="909" t="s">
        <v>4583</v>
      </c>
      <c r="C11" s="920">
        <v>1</v>
      </c>
      <c r="D11" s="920"/>
      <c r="E11" s="226">
        <f t="shared" si="0"/>
        <v>1</v>
      </c>
      <c r="F11" s="911">
        <v>1</v>
      </c>
      <c r="G11" s="911"/>
    </row>
    <row r="12" spans="2:8" ht="18.75" customHeight="1" x14ac:dyDescent="0.25">
      <c r="B12" s="909" t="s">
        <v>4584</v>
      </c>
      <c r="C12" s="920">
        <v>2</v>
      </c>
      <c r="D12" s="920"/>
      <c r="E12" s="226">
        <f t="shared" si="0"/>
        <v>2</v>
      </c>
      <c r="F12" s="911">
        <v>1</v>
      </c>
      <c r="G12" s="911">
        <v>1</v>
      </c>
    </row>
    <row r="13" spans="2:8" ht="18.75" customHeight="1" x14ac:dyDescent="0.25">
      <c r="B13" s="909" t="s">
        <v>4585</v>
      </c>
      <c r="C13" s="920">
        <v>15</v>
      </c>
      <c r="D13" s="920">
        <v>1</v>
      </c>
      <c r="E13" s="226">
        <f t="shared" si="0"/>
        <v>16</v>
      </c>
      <c r="F13" s="911">
        <v>3</v>
      </c>
      <c r="G13" s="911">
        <v>13</v>
      </c>
    </row>
    <row r="14" spans="2:8" ht="18.75" customHeight="1" x14ac:dyDescent="0.25">
      <c r="B14" s="909" t="s">
        <v>4586</v>
      </c>
      <c r="C14" s="920">
        <v>13</v>
      </c>
      <c r="D14" s="920">
        <v>5</v>
      </c>
      <c r="E14" s="226">
        <f t="shared" si="0"/>
        <v>18</v>
      </c>
      <c r="F14" s="911">
        <v>15</v>
      </c>
      <c r="G14" s="911">
        <v>3</v>
      </c>
    </row>
    <row r="15" spans="2:8" ht="18.75" customHeight="1" x14ac:dyDescent="0.25">
      <c r="B15" s="909" t="s">
        <v>4587</v>
      </c>
      <c r="C15" s="920">
        <v>4</v>
      </c>
      <c r="D15" s="920">
        <v>39</v>
      </c>
      <c r="E15" s="226">
        <f t="shared" si="0"/>
        <v>43</v>
      </c>
      <c r="F15" s="911">
        <v>37</v>
      </c>
      <c r="G15" s="911">
        <v>6</v>
      </c>
    </row>
    <row r="16" spans="2:8" ht="18.75" customHeight="1" x14ac:dyDescent="0.25">
      <c r="B16" s="909" t="s">
        <v>4588</v>
      </c>
      <c r="C16" s="920">
        <v>7</v>
      </c>
      <c r="D16" s="920">
        <v>1</v>
      </c>
      <c r="E16" s="226">
        <f t="shared" si="0"/>
        <v>8</v>
      </c>
      <c r="F16" s="911">
        <v>4</v>
      </c>
      <c r="G16" s="911">
        <v>4</v>
      </c>
    </row>
    <row r="17" spans="2:8" ht="18.75" customHeight="1" x14ac:dyDescent="0.25">
      <c r="B17" s="909" t="s">
        <v>4589</v>
      </c>
      <c r="C17" s="920">
        <v>28</v>
      </c>
      <c r="D17" s="920"/>
      <c r="E17" s="226">
        <f t="shared" si="0"/>
        <v>28</v>
      </c>
      <c r="F17" s="911">
        <v>23</v>
      </c>
      <c r="G17" s="911">
        <v>5</v>
      </c>
    </row>
    <row r="18" spans="2:8" ht="18.75" customHeight="1" x14ac:dyDescent="0.25">
      <c r="B18" s="909" t="s">
        <v>4590</v>
      </c>
      <c r="C18" s="920">
        <v>1</v>
      </c>
      <c r="D18" s="920"/>
      <c r="E18" s="226">
        <f t="shared" si="0"/>
        <v>1</v>
      </c>
      <c r="F18" s="911">
        <v>1</v>
      </c>
      <c r="G18" s="911"/>
    </row>
    <row r="19" spans="2:8" ht="18.75" customHeight="1" x14ac:dyDescent="0.25">
      <c r="B19" s="909" t="s">
        <v>4591</v>
      </c>
      <c r="C19" s="920">
        <v>15</v>
      </c>
      <c r="D19" s="920"/>
      <c r="E19" s="226">
        <f t="shared" si="0"/>
        <v>15</v>
      </c>
      <c r="F19" s="911">
        <v>11</v>
      </c>
      <c r="G19" s="911">
        <v>4</v>
      </c>
    </row>
    <row r="20" spans="2:8" ht="18.75" customHeight="1" x14ac:dyDescent="0.25">
      <c r="B20" s="909" t="s">
        <v>4592</v>
      </c>
      <c r="C20" s="920">
        <v>5</v>
      </c>
      <c r="D20" s="920"/>
      <c r="E20" s="226">
        <f t="shared" si="0"/>
        <v>5</v>
      </c>
      <c r="F20" s="911">
        <v>5</v>
      </c>
      <c r="G20" s="911"/>
    </row>
    <row r="21" spans="2:8" ht="18.75" customHeight="1" x14ac:dyDescent="0.25">
      <c r="B21" s="909" t="s">
        <v>4593</v>
      </c>
      <c r="C21" s="920">
        <v>14</v>
      </c>
      <c r="D21" s="920"/>
      <c r="E21" s="226">
        <f t="shared" si="0"/>
        <v>14</v>
      </c>
      <c r="F21" s="911">
        <v>14</v>
      </c>
      <c r="G21" s="911"/>
    </row>
    <row r="22" spans="2:8" ht="18.75" customHeight="1" x14ac:dyDescent="0.25">
      <c r="B22" s="909" t="s">
        <v>4594</v>
      </c>
      <c r="C22" s="920">
        <v>1</v>
      </c>
      <c r="D22" s="920"/>
      <c r="E22" s="226">
        <f t="shared" si="0"/>
        <v>1</v>
      </c>
      <c r="F22" s="911"/>
      <c r="G22" s="911">
        <v>1</v>
      </c>
    </row>
    <row r="23" spans="2:8" ht="18.75" customHeight="1" x14ac:dyDescent="0.25">
      <c r="B23" s="909" t="s">
        <v>4595</v>
      </c>
      <c r="C23" s="920">
        <v>1</v>
      </c>
      <c r="D23" s="920"/>
      <c r="E23" s="226">
        <f t="shared" si="0"/>
        <v>1</v>
      </c>
      <c r="F23" s="911">
        <v>1</v>
      </c>
      <c r="G23" s="911"/>
    </row>
    <row r="24" spans="2:8" ht="18.75" customHeight="1" x14ac:dyDescent="0.25">
      <c r="B24" s="909" t="s">
        <v>4597</v>
      </c>
      <c r="C24" s="920">
        <v>9</v>
      </c>
      <c r="D24" s="920"/>
      <c r="E24" s="226">
        <f t="shared" si="0"/>
        <v>9</v>
      </c>
      <c r="F24" s="911">
        <v>5</v>
      </c>
      <c r="G24" s="911">
        <v>4</v>
      </c>
    </row>
    <row r="25" spans="2:8" ht="18.75" customHeight="1" x14ac:dyDescent="0.25">
      <c r="B25" s="909" t="s">
        <v>4598</v>
      </c>
      <c r="C25" s="920">
        <v>3</v>
      </c>
      <c r="D25" s="920"/>
      <c r="E25" s="226">
        <f t="shared" si="0"/>
        <v>3</v>
      </c>
      <c r="F25" s="911">
        <v>1</v>
      </c>
      <c r="G25" s="911">
        <v>2</v>
      </c>
    </row>
    <row r="26" spans="2:8" ht="18.75" customHeight="1" x14ac:dyDescent="0.25">
      <c r="B26" s="909" t="s">
        <v>4599</v>
      </c>
      <c r="C26" s="920">
        <v>10</v>
      </c>
      <c r="D26" s="920"/>
      <c r="E26" s="226">
        <f t="shared" si="0"/>
        <v>10</v>
      </c>
      <c r="F26" s="911">
        <v>10</v>
      </c>
      <c r="G26" s="911"/>
    </row>
    <row r="27" spans="2:8" ht="18.75" customHeight="1" x14ac:dyDescent="0.25">
      <c r="B27" s="909" t="s">
        <v>4600</v>
      </c>
      <c r="C27" s="920">
        <v>7</v>
      </c>
      <c r="D27" s="920"/>
      <c r="E27" s="226">
        <f t="shared" si="0"/>
        <v>7</v>
      </c>
      <c r="F27" s="911">
        <v>6</v>
      </c>
      <c r="G27" s="911">
        <v>1</v>
      </c>
      <c r="H27" s="802"/>
    </row>
    <row r="28" spans="2:8" ht="18.75" customHeight="1" x14ac:dyDescent="0.25">
      <c r="B28" s="909" t="s">
        <v>4601</v>
      </c>
      <c r="C28" s="920">
        <v>8</v>
      </c>
      <c r="D28" s="920">
        <v>1</v>
      </c>
      <c r="E28" s="226">
        <f t="shared" si="0"/>
        <v>9</v>
      </c>
      <c r="F28" s="911">
        <v>4</v>
      </c>
      <c r="G28" s="911">
        <v>5</v>
      </c>
      <c r="H28" s="802"/>
    </row>
    <row r="29" spans="2:8" ht="18.75" customHeight="1" x14ac:dyDescent="0.25">
      <c r="B29" s="909" t="s">
        <v>4602</v>
      </c>
      <c r="C29" s="920">
        <v>9</v>
      </c>
      <c r="D29" s="920"/>
      <c r="E29" s="226">
        <f t="shared" si="0"/>
        <v>9</v>
      </c>
      <c r="F29" s="911"/>
      <c r="G29" s="911">
        <v>9</v>
      </c>
    </row>
    <row r="30" spans="2:8" ht="18.75" customHeight="1" x14ac:dyDescent="0.25">
      <c r="B30" s="909" t="s">
        <v>4603</v>
      </c>
      <c r="C30" s="920">
        <v>11</v>
      </c>
      <c r="D30" s="920"/>
      <c r="E30" s="226">
        <f t="shared" si="0"/>
        <v>11</v>
      </c>
      <c r="F30" s="911">
        <v>7</v>
      </c>
      <c r="G30" s="911">
        <v>4</v>
      </c>
    </row>
    <row r="31" spans="2:8" ht="18.75" customHeight="1" x14ac:dyDescent="0.25">
      <c r="B31" s="909" t="s">
        <v>4604</v>
      </c>
      <c r="C31" s="920">
        <v>6</v>
      </c>
      <c r="D31" s="920"/>
      <c r="E31" s="226">
        <f t="shared" si="0"/>
        <v>6</v>
      </c>
      <c r="F31" s="911">
        <v>4</v>
      </c>
      <c r="G31" s="911">
        <v>2</v>
      </c>
      <c r="H31" s="802"/>
    </row>
    <row r="32" spans="2:8" ht="18.75" customHeight="1" x14ac:dyDescent="0.25">
      <c r="B32" s="909" t="s">
        <v>4605</v>
      </c>
      <c r="C32" s="920">
        <v>18</v>
      </c>
      <c r="D32" s="920"/>
      <c r="E32" s="226">
        <f t="shared" si="0"/>
        <v>18</v>
      </c>
      <c r="F32" s="911">
        <v>11</v>
      </c>
      <c r="G32" s="911">
        <v>7</v>
      </c>
    </row>
    <row r="33" spans="2:7" ht="18.75" customHeight="1" x14ac:dyDescent="0.25">
      <c r="B33" s="909" t="s">
        <v>4606</v>
      </c>
      <c r="C33" s="920">
        <v>17</v>
      </c>
      <c r="D33" s="920">
        <v>1</v>
      </c>
      <c r="E33" s="226">
        <f t="shared" si="0"/>
        <v>18</v>
      </c>
      <c r="F33" s="911">
        <v>16</v>
      </c>
      <c r="G33" s="911">
        <v>2</v>
      </c>
    </row>
    <row r="34" spans="2:7" ht="18.75" customHeight="1" x14ac:dyDescent="0.25">
      <c r="B34" s="909" t="s">
        <v>4607</v>
      </c>
      <c r="C34" s="920">
        <v>6</v>
      </c>
      <c r="D34" s="920"/>
      <c r="E34" s="226">
        <f t="shared" si="0"/>
        <v>6</v>
      </c>
      <c r="F34" s="911">
        <v>3</v>
      </c>
      <c r="G34" s="911">
        <v>3</v>
      </c>
    </row>
    <row r="35" spans="2:7" ht="18.75" customHeight="1" x14ac:dyDescent="0.25">
      <c r="B35" s="909" t="s">
        <v>4609</v>
      </c>
      <c r="C35" s="920">
        <v>13</v>
      </c>
      <c r="D35" s="920"/>
      <c r="E35" s="226">
        <f t="shared" si="0"/>
        <v>13</v>
      </c>
      <c r="F35" s="911">
        <v>7</v>
      </c>
      <c r="G35" s="911">
        <v>6</v>
      </c>
    </row>
    <row r="36" spans="2:7" ht="18.75" customHeight="1" x14ac:dyDescent="0.25">
      <c r="B36" s="909" t="s">
        <v>4610</v>
      </c>
      <c r="C36" s="920">
        <v>14</v>
      </c>
      <c r="D36" s="920"/>
      <c r="E36" s="226">
        <f t="shared" si="0"/>
        <v>14</v>
      </c>
      <c r="F36" s="911">
        <v>7</v>
      </c>
      <c r="G36" s="911">
        <v>7</v>
      </c>
    </row>
    <row r="37" spans="2:7" ht="18.75" customHeight="1" x14ac:dyDescent="0.25">
      <c r="B37" s="909" t="s">
        <v>3570</v>
      </c>
      <c r="C37" s="920">
        <v>15</v>
      </c>
      <c r="D37" s="920"/>
      <c r="E37" s="226">
        <f t="shared" si="0"/>
        <v>15</v>
      </c>
      <c r="F37" s="911">
        <v>11</v>
      </c>
      <c r="G37" s="911">
        <v>4</v>
      </c>
    </row>
    <row r="38" spans="2:7" ht="18.75" customHeight="1" x14ac:dyDescent="0.25">
      <c r="B38" s="909" t="s">
        <v>4611</v>
      </c>
      <c r="C38" s="920">
        <v>8</v>
      </c>
      <c r="D38" s="920"/>
      <c r="E38" s="226">
        <f t="shared" si="0"/>
        <v>8</v>
      </c>
      <c r="F38" s="911">
        <v>7</v>
      </c>
      <c r="G38" s="911">
        <v>1</v>
      </c>
    </row>
    <row r="39" spans="2:7" ht="18.75" customHeight="1" x14ac:dyDescent="0.25">
      <c r="B39" s="927" t="s">
        <v>152</v>
      </c>
      <c r="C39" s="929">
        <f>SUM(C8:C38)</f>
        <v>307</v>
      </c>
      <c r="D39" s="929">
        <f>SUM(D8:D38)</f>
        <v>49</v>
      </c>
      <c r="E39" s="162">
        <f>SUM(E8:E38)</f>
        <v>356</v>
      </c>
      <c r="F39" s="929">
        <f>SUM(F8:F38)</f>
        <v>253</v>
      </c>
      <c r="G39" s="929">
        <f>SUM(G8:G38)</f>
        <v>103</v>
      </c>
    </row>
    <row r="40" spans="2:7" ht="11.25" customHeight="1" x14ac:dyDescent="0.25">
      <c r="B40" s="682" t="s">
        <v>635</v>
      </c>
      <c r="C40" s="914"/>
      <c r="D40" s="914"/>
      <c r="E40" s="928"/>
      <c r="F40" s="914"/>
      <c r="G40" s="914"/>
    </row>
    <row r="41" spans="2:7" ht="11.25" customHeight="1" x14ac:dyDescent="0.25">
      <c r="B41" s="682" t="s">
        <v>636</v>
      </c>
      <c r="C41" s="914"/>
      <c r="D41" s="914"/>
      <c r="E41" s="928"/>
      <c r="F41" s="914"/>
      <c r="G41" s="914"/>
    </row>
    <row r="42" spans="2:7" ht="15" customHeight="1" x14ac:dyDescent="0.25"/>
  </sheetData>
  <sheetProtection formatCells="0" formatColumns="0" formatRows="0" insertColumns="0" insertRows="0" deleteColumns="0" deleteRows="0" sort="0"/>
  <mergeCells count="6">
    <mergeCell ref="B1:G3"/>
    <mergeCell ref="B4:G4"/>
    <mergeCell ref="B6:B7"/>
    <mergeCell ref="C6:D6"/>
    <mergeCell ref="E6:E7"/>
    <mergeCell ref="F6:G6"/>
  </mergeCells>
  <pageMargins left="0.7" right="0.7" top="0.75" bottom="0.75" header="0.3" footer="0.3"/>
  <pageSetup paperSize="9" orientation="portrait" r:id="rId1"/>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dimension ref="A1:T308"/>
  <sheetViews>
    <sheetView showGridLines="0" zoomScale="70" zoomScaleNormal="7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2" width="15" customWidth="1"/>
    <col min="13" max="13" width="5" customWidth="1"/>
    <col min="14" max="20" width="0" hidden="1" customWidth="1"/>
    <col min="21" max="16384" width="9.140625" hidden="1"/>
  </cols>
  <sheetData>
    <row r="1" spans="2:14" ht="15" x14ac:dyDescent="0.25">
      <c r="B1" s="2020"/>
      <c r="C1" s="2021"/>
      <c r="D1" s="2021"/>
      <c r="E1" s="2021"/>
      <c r="F1" s="2021"/>
      <c r="G1" s="2021"/>
      <c r="H1" s="2021"/>
      <c r="I1" s="2021"/>
      <c r="J1" s="2021"/>
      <c r="K1" s="2021"/>
      <c r="L1" s="2022"/>
    </row>
    <row r="2" spans="2:14" ht="15" x14ac:dyDescent="0.25">
      <c r="B2" s="2023"/>
      <c r="C2" s="2024"/>
      <c r="D2" s="2024"/>
      <c r="E2" s="2024"/>
      <c r="F2" s="2024"/>
      <c r="G2" s="2024"/>
      <c r="H2" s="2024"/>
      <c r="I2" s="2024"/>
      <c r="J2" s="2024"/>
      <c r="K2" s="2024"/>
      <c r="L2" s="2025"/>
    </row>
    <row r="3" spans="2:14" ht="16.5" thickBot="1" x14ac:dyDescent="0.3">
      <c r="B3" s="2026"/>
      <c r="C3" s="2027"/>
      <c r="D3" s="2027"/>
      <c r="E3" s="2027"/>
      <c r="F3" s="2027"/>
      <c r="G3" s="2027"/>
      <c r="H3" s="2027"/>
      <c r="I3" s="2027"/>
      <c r="J3" s="2027"/>
      <c r="K3" s="2027"/>
      <c r="L3" s="2028"/>
    </row>
    <row r="4" spans="2:14" ht="21.75" thickBot="1" x14ac:dyDescent="0.4">
      <c r="B4" s="2032" t="s">
        <v>1855</v>
      </c>
      <c r="C4" s="2033"/>
      <c r="D4" s="2033"/>
      <c r="E4" s="2033"/>
      <c r="F4" s="2033"/>
      <c r="G4" s="2033"/>
      <c r="H4" s="2033"/>
      <c r="I4" s="2033"/>
      <c r="J4" s="2033"/>
      <c r="K4" s="2033"/>
      <c r="L4" s="2034"/>
    </row>
  </sheetData>
  <mergeCells count="3">
    <mergeCell ref="B1:L3"/>
    <mergeCell ref="B4:L4"/>
    <mergeCell ref="B5:L5"/>
  </mergeCells>
  <pageMargins left="0.7" right="0.7" top="0.75" bottom="0.75" header="0.3" footer="0.3"/>
  <pageSetup paperSize="9" orientation="portrait" r:id="rId1"/>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3"/>
  <dimension ref="A1:R47"/>
  <sheetViews>
    <sheetView showGridLines="0" zoomScale="70" zoomScaleNormal="70" workbookViewId="0">
      <pane xSplit="1" ySplit="7"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5.5703125" style="581" customWidth="1"/>
    <col min="2" max="2" width="51.85546875" style="581" customWidth="1"/>
    <col min="3" max="9" width="17.140625" style="581" customWidth="1"/>
    <col min="10" max="12" width="15.140625" style="581" customWidth="1"/>
    <col min="13" max="13" width="17.140625" style="581" customWidth="1"/>
    <col min="14" max="14" width="2.85546875" style="581" customWidth="1"/>
    <col min="15" max="18" width="0" style="581" hidden="1" customWidth="1"/>
    <col min="19" max="16384" width="9.140625" style="581" hidden="1"/>
  </cols>
  <sheetData>
    <row r="1" spans="1:14" ht="15.75" x14ac:dyDescent="0.25">
      <c r="B1" s="2336"/>
      <c r="C1" s="2337"/>
      <c r="D1" s="2337"/>
      <c r="E1" s="2337"/>
      <c r="F1" s="2337"/>
      <c r="G1" s="2337"/>
      <c r="H1" s="2337"/>
      <c r="I1" s="2337"/>
      <c r="J1" s="2337"/>
      <c r="K1" s="2337"/>
      <c r="L1" s="2337"/>
      <c r="M1" s="2337"/>
    </row>
    <row r="2" spans="1:14" ht="15.75" x14ac:dyDescent="0.25">
      <c r="B2" s="2339"/>
      <c r="C2" s="2340"/>
      <c r="D2" s="2340"/>
      <c r="E2" s="2340"/>
      <c r="F2" s="2340"/>
      <c r="G2" s="2340"/>
      <c r="H2" s="2340"/>
      <c r="I2" s="2340"/>
      <c r="J2" s="2340"/>
      <c r="K2" s="2340"/>
      <c r="L2" s="2340"/>
      <c r="M2" s="2340"/>
    </row>
    <row r="3" spans="1:14" ht="16.5" thickBot="1" x14ac:dyDescent="0.3">
      <c r="B3" s="2342"/>
      <c r="C3" s="2343"/>
      <c r="D3" s="2343"/>
      <c r="E3" s="2343"/>
      <c r="F3" s="2343"/>
      <c r="G3" s="2343"/>
      <c r="H3" s="2343"/>
      <c r="I3" s="2343"/>
      <c r="J3" s="2343"/>
      <c r="K3" s="2343"/>
      <c r="L3" s="2343"/>
      <c r="M3" s="2343"/>
    </row>
    <row r="4" spans="1:14" ht="21.75" thickBot="1" x14ac:dyDescent="0.4">
      <c r="B4" s="2351" t="s">
        <v>4619</v>
      </c>
      <c r="C4" s="2352"/>
      <c r="D4" s="2352"/>
      <c r="E4" s="2352"/>
      <c r="F4" s="2352"/>
      <c r="G4" s="2352"/>
      <c r="H4" s="2352"/>
      <c r="I4" s="2352"/>
      <c r="J4" s="2352"/>
      <c r="K4" s="2352"/>
      <c r="L4" s="2352"/>
      <c r="M4" s="2352"/>
    </row>
    <row r="5" spans="1:14" s="582" customFormat="1" ht="15.75" x14ac:dyDescent="0.25">
      <c r="B5" s="796"/>
      <c r="C5" s="796"/>
      <c r="D5" s="796"/>
      <c r="E5" s="796"/>
      <c r="F5" s="796"/>
      <c r="G5" s="796"/>
      <c r="H5" s="796"/>
      <c r="I5" s="796"/>
      <c r="J5" s="796"/>
      <c r="K5" s="796"/>
      <c r="L5" s="796"/>
      <c r="M5" s="796"/>
    </row>
    <row r="6" spans="1:14" s="917" customFormat="1" ht="15.75" customHeight="1" x14ac:dyDescent="0.25">
      <c r="A6" s="930"/>
      <c r="B6" s="2094" t="s">
        <v>2912</v>
      </c>
      <c r="C6" s="2184" t="s">
        <v>2002</v>
      </c>
      <c r="D6" s="2183"/>
      <c r="E6" s="2184" t="s">
        <v>2003</v>
      </c>
      <c r="F6" s="2367"/>
      <c r="G6" s="2367"/>
      <c r="H6" s="2183"/>
      <c r="I6" s="2184" t="s">
        <v>2004</v>
      </c>
      <c r="J6" s="2367"/>
      <c r="K6" s="2367"/>
      <c r="L6" s="2183"/>
      <c r="M6" s="2368" t="s">
        <v>2001</v>
      </c>
    </row>
    <row r="7" spans="1:14" s="917" customFormat="1" ht="25.5" customHeight="1" x14ac:dyDescent="0.25">
      <c r="A7" s="930"/>
      <c r="B7" s="2094"/>
      <c r="C7" s="913" t="s">
        <v>1999</v>
      </c>
      <c r="D7" s="913" t="s">
        <v>2000</v>
      </c>
      <c r="E7" s="913" t="s">
        <v>1093</v>
      </c>
      <c r="F7" s="913" t="s">
        <v>1094</v>
      </c>
      <c r="G7" s="913" t="s">
        <v>1095</v>
      </c>
      <c r="H7" s="913" t="s">
        <v>1096</v>
      </c>
      <c r="I7" s="913" t="s">
        <v>1098</v>
      </c>
      <c r="J7" s="913" t="s">
        <v>1099</v>
      </c>
      <c r="K7" s="913" t="s">
        <v>1100</v>
      </c>
      <c r="L7" s="913" t="s">
        <v>1101</v>
      </c>
      <c r="M7" s="2369"/>
    </row>
    <row r="8" spans="1:14" s="921" customFormat="1" ht="18.75" customHeight="1" x14ac:dyDescent="0.25">
      <c r="B8" s="909" t="s">
        <v>831</v>
      </c>
      <c r="C8" s="911">
        <v>21</v>
      </c>
      <c r="D8" s="911">
        <v>7</v>
      </c>
      <c r="E8" s="976">
        <v>1</v>
      </c>
      <c r="F8" s="976">
        <v>15</v>
      </c>
      <c r="G8" s="977">
        <v>12</v>
      </c>
      <c r="H8" s="977"/>
      <c r="I8" s="979"/>
      <c r="J8" s="979">
        <v>1</v>
      </c>
      <c r="K8" s="979">
        <v>18</v>
      </c>
      <c r="L8" s="979">
        <v>9</v>
      </c>
      <c r="M8" s="226">
        <v>11</v>
      </c>
      <c r="N8" s="918"/>
    </row>
    <row r="9" spans="1:14" s="921" customFormat="1" ht="18.75" customHeight="1" x14ac:dyDescent="0.25">
      <c r="B9" s="909" t="s">
        <v>3013</v>
      </c>
      <c r="C9" s="911">
        <v>2</v>
      </c>
      <c r="D9" s="911">
        <v>2</v>
      </c>
      <c r="E9" s="976"/>
      <c r="F9" s="976">
        <v>2</v>
      </c>
      <c r="G9" s="977">
        <v>1</v>
      </c>
      <c r="H9" s="977">
        <v>1</v>
      </c>
      <c r="I9" s="979"/>
      <c r="J9" s="979"/>
      <c r="K9" s="979">
        <v>3</v>
      </c>
      <c r="L9" s="979">
        <v>1</v>
      </c>
      <c r="M9" s="226">
        <v>15</v>
      </c>
    </row>
    <row r="10" spans="1:14" ht="18.75" customHeight="1" x14ac:dyDescent="0.25">
      <c r="B10" s="909" t="s">
        <v>1984</v>
      </c>
      <c r="C10" s="911">
        <v>12</v>
      </c>
      <c r="D10" s="911">
        <v>7</v>
      </c>
      <c r="E10" s="976">
        <v>1</v>
      </c>
      <c r="F10" s="976">
        <v>7</v>
      </c>
      <c r="G10" s="977">
        <v>11</v>
      </c>
      <c r="H10" s="977"/>
      <c r="I10" s="979"/>
      <c r="J10" s="979">
        <v>2</v>
      </c>
      <c r="K10" s="979">
        <v>8</v>
      </c>
      <c r="L10" s="979">
        <v>9</v>
      </c>
      <c r="M10" s="226">
        <v>3</v>
      </c>
    </row>
    <row r="11" spans="1:14" s="822" customFormat="1" ht="18.75" customHeight="1" x14ac:dyDescent="0.25">
      <c r="B11" s="909" t="s">
        <v>794</v>
      </c>
      <c r="C11" s="911">
        <v>10</v>
      </c>
      <c r="D11" s="911"/>
      <c r="E11" s="976"/>
      <c r="F11" s="976">
        <v>8</v>
      </c>
      <c r="G11" s="977">
        <v>2</v>
      </c>
      <c r="H11" s="977"/>
      <c r="I11" s="979"/>
      <c r="J11" s="979"/>
      <c r="K11" s="979">
        <v>8</v>
      </c>
      <c r="L11" s="979">
        <v>2</v>
      </c>
      <c r="M11" s="226">
        <v>3</v>
      </c>
    </row>
    <row r="12" spans="1:14" ht="18.75" customHeight="1" x14ac:dyDescent="0.25">
      <c r="B12" s="909" t="s">
        <v>844</v>
      </c>
      <c r="C12" s="911"/>
      <c r="D12" s="911"/>
      <c r="E12" s="976"/>
      <c r="F12" s="976"/>
      <c r="G12" s="977"/>
      <c r="H12" s="977"/>
      <c r="I12" s="979"/>
      <c r="J12" s="979"/>
      <c r="K12" s="979"/>
      <c r="L12" s="979"/>
      <c r="M12" s="226">
        <v>4</v>
      </c>
    </row>
    <row r="13" spans="1:14" ht="18.75" customHeight="1" x14ac:dyDescent="0.25">
      <c r="B13" s="909" t="s">
        <v>1995</v>
      </c>
      <c r="C13" s="911">
        <v>3</v>
      </c>
      <c r="D13" s="911">
        <v>1</v>
      </c>
      <c r="E13" s="976"/>
      <c r="F13" s="976">
        <v>3</v>
      </c>
      <c r="G13" s="977">
        <v>1</v>
      </c>
      <c r="H13" s="977"/>
      <c r="I13" s="979"/>
      <c r="J13" s="979"/>
      <c r="K13" s="979">
        <v>3</v>
      </c>
      <c r="L13" s="979">
        <v>1</v>
      </c>
      <c r="M13" s="226">
        <v>31</v>
      </c>
    </row>
    <row r="14" spans="1:14" s="822" customFormat="1" ht="18.75" customHeight="1" x14ac:dyDescent="0.25">
      <c r="B14" s="909" t="s">
        <v>797</v>
      </c>
      <c r="C14" s="911">
        <v>8</v>
      </c>
      <c r="D14" s="911">
        <v>25</v>
      </c>
      <c r="E14" s="976">
        <v>1</v>
      </c>
      <c r="F14" s="976">
        <v>5</v>
      </c>
      <c r="G14" s="977">
        <v>20</v>
      </c>
      <c r="H14" s="977">
        <v>7</v>
      </c>
      <c r="I14" s="979"/>
      <c r="J14" s="979"/>
      <c r="K14" s="979">
        <v>6</v>
      </c>
      <c r="L14" s="979">
        <v>27</v>
      </c>
      <c r="M14" s="226">
        <v>5</v>
      </c>
    </row>
    <row r="15" spans="1:14" ht="18.75" customHeight="1" x14ac:dyDescent="0.25">
      <c r="B15" s="909" t="s">
        <v>1992</v>
      </c>
      <c r="C15" s="911">
        <v>7</v>
      </c>
      <c r="D15" s="911">
        <v>3</v>
      </c>
      <c r="E15" s="976"/>
      <c r="F15" s="976">
        <v>3</v>
      </c>
      <c r="G15" s="977">
        <v>3</v>
      </c>
      <c r="H15" s="977">
        <v>4</v>
      </c>
      <c r="I15" s="979"/>
      <c r="J15" s="979">
        <v>1</v>
      </c>
      <c r="K15" s="979">
        <v>6</v>
      </c>
      <c r="L15" s="979">
        <v>3</v>
      </c>
      <c r="M15" s="226">
        <v>3</v>
      </c>
    </row>
    <row r="16" spans="1:14" ht="18.75" customHeight="1" x14ac:dyDescent="0.25">
      <c r="B16" s="909" t="s">
        <v>1993</v>
      </c>
      <c r="C16" s="911">
        <v>46</v>
      </c>
      <c r="D16" s="911">
        <v>16</v>
      </c>
      <c r="E16" s="976"/>
      <c r="F16" s="976">
        <v>9</v>
      </c>
      <c r="G16" s="977">
        <v>52</v>
      </c>
      <c r="H16" s="977">
        <v>1</v>
      </c>
      <c r="I16" s="979">
        <v>4</v>
      </c>
      <c r="J16" s="979">
        <v>1</v>
      </c>
      <c r="K16" s="979">
        <v>53</v>
      </c>
      <c r="L16" s="979">
        <v>4</v>
      </c>
      <c r="M16" s="226">
        <v>2</v>
      </c>
    </row>
    <row r="17" spans="2:14" s="822" customFormat="1" ht="18.75" customHeight="1" x14ac:dyDescent="0.25">
      <c r="B17" s="909" t="s">
        <v>1994</v>
      </c>
      <c r="C17" s="911">
        <v>4</v>
      </c>
      <c r="D17" s="911">
        <v>1</v>
      </c>
      <c r="E17" s="976"/>
      <c r="F17" s="976">
        <v>3</v>
      </c>
      <c r="G17" s="977">
        <v>2</v>
      </c>
      <c r="H17" s="977"/>
      <c r="I17" s="979"/>
      <c r="J17" s="979"/>
      <c r="K17" s="979">
        <v>4</v>
      </c>
      <c r="L17" s="979">
        <v>1</v>
      </c>
      <c r="M17" s="226">
        <v>34</v>
      </c>
    </row>
    <row r="18" spans="2:14" ht="18.75" customHeight="1" x14ac:dyDescent="0.25">
      <c r="B18" s="909" t="s">
        <v>1084</v>
      </c>
      <c r="C18" s="911">
        <v>26</v>
      </c>
      <c r="D18" s="911">
        <v>5</v>
      </c>
      <c r="E18" s="976"/>
      <c r="F18" s="976">
        <v>10</v>
      </c>
      <c r="G18" s="977">
        <v>7</v>
      </c>
      <c r="H18" s="977">
        <v>14</v>
      </c>
      <c r="I18" s="979">
        <v>1</v>
      </c>
      <c r="J18" s="979">
        <v>1</v>
      </c>
      <c r="K18" s="979">
        <v>13</v>
      </c>
      <c r="L18" s="979">
        <v>16</v>
      </c>
      <c r="M18" s="226">
        <v>1</v>
      </c>
    </row>
    <row r="19" spans="2:14" ht="18.75" customHeight="1" x14ac:dyDescent="0.25">
      <c r="B19" s="909" t="s">
        <v>802</v>
      </c>
      <c r="C19" s="911">
        <v>13</v>
      </c>
      <c r="D19" s="911">
        <v>2</v>
      </c>
      <c r="E19" s="976">
        <v>3</v>
      </c>
      <c r="F19" s="976">
        <v>4</v>
      </c>
      <c r="G19" s="977">
        <v>7</v>
      </c>
      <c r="H19" s="977">
        <v>1</v>
      </c>
      <c r="I19" s="979"/>
      <c r="J19" s="979"/>
      <c r="K19" s="979">
        <v>8</v>
      </c>
      <c r="L19" s="979">
        <v>7</v>
      </c>
      <c r="M19" s="226">
        <v>1</v>
      </c>
    </row>
    <row r="20" spans="2:14" ht="18.75" customHeight="1" x14ac:dyDescent="0.25">
      <c r="B20" s="909" t="s">
        <v>412</v>
      </c>
      <c r="C20" s="911"/>
      <c r="D20" s="911">
        <v>1</v>
      </c>
      <c r="E20" s="976"/>
      <c r="F20" s="976">
        <v>1</v>
      </c>
      <c r="G20" s="977"/>
      <c r="H20" s="977"/>
      <c r="I20" s="979"/>
      <c r="J20" s="979"/>
      <c r="K20" s="979">
        <v>1</v>
      </c>
      <c r="L20" s="979"/>
      <c r="M20" s="226">
        <v>1</v>
      </c>
    </row>
    <row r="21" spans="2:14" ht="18.75" customHeight="1" x14ac:dyDescent="0.25">
      <c r="B21" s="909" t="s">
        <v>1987</v>
      </c>
      <c r="C21" s="911">
        <v>7</v>
      </c>
      <c r="D21" s="911">
        <v>1</v>
      </c>
      <c r="E21" s="976"/>
      <c r="F21" s="976">
        <v>4</v>
      </c>
      <c r="G21" s="977">
        <v>4</v>
      </c>
      <c r="H21" s="977"/>
      <c r="I21" s="979"/>
      <c r="J21" s="979"/>
      <c r="K21" s="979">
        <v>3</v>
      </c>
      <c r="L21" s="979">
        <v>5</v>
      </c>
      <c r="M21" s="226">
        <v>1</v>
      </c>
    </row>
    <row r="22" spans="2:14" ht="18.75" customHeight="1" x14ac:dyDescent="0.25">
      <c r="B22" s="909" t="s">
        <v>413</v>
      </c>
      <c r="C22" s="911">
        <v>3</v>
      </c>
      <c r="D22" s="911"/>
      <c r="E22" s="976">
        <v>1</v>
      </c>
      <c r="F22" s="976">
        <v>2</v>
      </c>
      <c r="G22" s="977"/>
      <c r="H22" s="977"/>
      <c r="I22" s="979">
        <v>1</v>
      </c>
      <c r="J22" s="979"/>
      <c r="K22" s="979">
        <v>2</v>
      </c>
      <c r="L22" s="979"/>
      <c r="M22" s="226">
        <v>1</v>
      </c>
    </row>
    <row r="23" spans="2:14" ht="18.75" customHeight="1" x14ac:dyDescent="0.25">
      <c r="B23" s="909" t="s">
        <v>1930</v>
      </c>
      <c r="C23" s="911">
        <v>1</v>
      </c>
      <c r="D23" s="911">
        <v>4</v>
      </c>
      <c r="E23" s="976"/>
      <c r="F23" s="976">
        <v>3</v>
      </c>
      <c r="G23" s="977">
        <v>2</v>
      </c>
      <c r="H23" s="977"/>
      <c r="I23" s="979"/>
      <c r="J23" s="979"/>
      <c r="K23" s="979">
        <v>2</v>
      </c>
      <c r="L23" s="979">
        <v>3</v>
      </c>
      <c r="M23" s="226">
        <v>3</v>
      </c>
    </row>
    <row r="24" spans="2:14" ht="18.75" customHeight="1" x14ac:dyDescent="0.25">
      <c r="B24" s="909" t="s">
        <v>1931</v>
      </c>
      <c r="C24" s="911"/>
      <c r="D24" s="911"/>
      <c r="E24" s="976"/>
      <c r="F24" s="976"/>
      <c r="G24" s="977"/>
      <c r="H24" s="977"/>
      <c r="I24" s="979"/>
      <c r="J24" s="979"/>
      <c r="K24" s="979"/>
      <c r="L24" s="979"/>
      <c r="M24" s="226">
        <v>0</v>
      </c>
    </row>
    <row r="25" spans="2:14" ht="18.75" customHeight="1" x14ac:dyDescent="0.25">
      <c r="B25" s="909" t="s">
        <v>1996</v>
      </c>
      <c r="C25" s="911">
        <v>6</v>
      </c>
      <c r="D25" s="911">
        <v>4</v>
      </c>
      <c r="E25" s="976"/>
      <c r="F25" s="976">
        <v>4</v>
      </c>
      <c r="G25" s="977">
        <v>5</v>
      </c>
      <c r="H25" s="977">
        <v>1</v>
      </c>
      <c r="I25" s="979"/>
      <c r="J25" s="979"/>
      <c r="K25" s="979">
        <v>6</v>
      </c>
      <c r="L25" s="979">
        <v>4</v>
      </c>
      <c r="M25" s="226">
        <v>5</v>
      </c>
    </row>
    <row r="26" spans="2:14" ht="18.75" customHeight="1" x14ac:dyDescent="0.25">
      <c r="B26" s="909" t="s">
        <v>1989</v>
      </c>
      <c r="C26" s="911">
        <v>11</v>
      </c>
      <c r="D26" s="911">
        <v>10</v>
      </c>
      <c r="E26" s="976">
        <v>1</v>
      </c>
      <c r="F26" s="976">
        <v>13</v>
      </c>
      <c r="G26" s="977">
        <v>5</v>
      </c>
      <c r="H26" s="977">
        <v>2</v>
      </c>
      <c r="I26" s="979"/>
      <c r="J26" s="979">
        <v>1</v>
      </c>
      <c r="K26" s="979">
        <v>16</v>
      </c>
      <c r="L26" s="979">
        <v>4</v>
      </c>
      <c r="M26" s="226">
        <v>4</v>
      </c>
    </row>
    <row r="27" spans="2:14" s="822" customFormat="1" ht="18.75" customHeight="1" x14ac:dyDescent="0.25">
      <c r="B27" s="909" t="s">
        <v>4577</v>
      </c>
      <c r="C27" s="911"/>
      <c r="D27" s="911"/>
      <c r="E27" s="976"/>
      <c r="F27" s="976"/>
      <c r="G27" s="977"/>
      <c r="H27" s="977"/>
      <c r="I27" s="979"/>
      <c r="J27" s="979"/>
      <c r="K27" s="979"/>
      <c r="L27" s="979"/>
      <c r="M27" s="226">
        <v>6</v>
      </c>
    </row>
    <row r="28" spans="2:14" ht="31.5" x14ac:dyDescent="0.25">
      <c r="B28" s="909" t="s">
        <v>1991</v>
      </c>
      <c r="C28" s="911">
        <v>38</v>
      </c>
      <c r="D28" s="911">
        <v>7</v>
      </c>
      <c r="E28" s="976"/>
      <c r="F28" s="976">
        <v>27</v>
      </c>
      <c r="G28" s="977">
        <v>13</v>
      </c>
      <c r="H28" s="977">
        <v>5</v>
      </c>
      <c r="I28" s="979">
        <v>2</v>
      </c>
      <c r="J28" s="979"/>
      <c r="K28" s="979">
        <v>21</v>
      </c>
      <c r="L28" s="979">
        <v>22</v>
      </c>
      <c r="M28" s="226">
        <v>6</v>
      </c>
      <c r="N28" s="802"/>
    </row>
    <row r="29" spans="2:14" ht="15.75" x14ac:dyDescent="0.25">
      <c r="B29" s="909" t="s">
        <v>1990</v>
      </c>
      <c r="C29" s="911">
        <v>11</v>
      </c>
      <c r="D29" s="911">
        <v>6</v>
      </c>
      <c r="E29" s="976"/>
      <c r="F29" s="976">
        <v>5</v>
      </c>
      <c r="G29" s="977">
        <v>3</v>
      </c>
      <c r="H29" s="977">
        <v>9</v>
      </c>
      <c r="I29" s="979"/>
      <c r="J29" s="979"/>
      <c r="K29" s="979">
        <v>3</v>
      </c>
      <c r="L29" s="979">
        <v>14</v>
      </c>
      <c r="M29" s="226">
        <v>20</v>
      </c>
    </row>
    <row r="30" spans="2:14" ht="18.75" customHeight="1" x14ac:dyDescent="0.25">
      <c r="B30" s="909" t="s">
        <v>1088</v>
      </c>
      <c r="C30" s="911">
        <v>11</v>
      </c>
      <c r="D30" s="911">
        <v>13</v>
      </c>
      <c r="E30" s="976"/>
      <c r="F30" s="976">
        <v>18</v>
      </c>
      <c r="G30" s="977">
        <v>3</v>
      </c>
      <c r="H30" s="977">
        <v>3</v>
      </c>
      <c r="I30" s="979">
        <v>3</v>
      </c>
      <c r="J30" s="979">
        <v>1</v>
      </c>
      <c r="K30" s="979">
        <v>18</v>
      </c>
      <c r="L30" s="979">
        <v>2</v>
      </c>
      <c r="M30" s="226">
        <v>11</v>
      </c>
    </row>
    <row r="31" spans="2:14" ht="18.75" customHeight="1" x14ac:dyDescent="0.25">
      <c r="B31" s="909" t="s">
        <v>1932</v>
      </c>
      <c r="C31" s="911"/>
      <c r="D31" s="911">
        <v>14</v>
      </c>
      <c r="E31" s="976"/>
      <c r="F31" s="976">
        <v>11</v>
      </c>
      <c r="G31" s="977">
        <v>3</v>
      </c>
      <c r="H31" s="977"/>
      <c r="I31" s="979"/>
      <c r="J31" s="979"/>
      <c r="K31" s="979">
        <v>11</v>
      </c>
      <c r="L31" s="979">
        <v>3</v>
      </c>
      <c r="M31" s="226">
        <v>9</v>
      </c>
      <c r="N31" s="802"/>
    </row>
    <row r="32" spans="2:14" ht="18.75" customHeight="1" x14ac:dyDescent="0.25">
      <c r="B32" s="909" t="s">
        <v>1988</v>
      </c>
      <c r="C32" s="911">
        <v>22</v>
      </c>
      <c r="D32" s="911">
        <v>36</v>
      </c>
      <c r="E32" s="976">
        <v>1</v>
      </c>
      <c r="F32" s="976">
        <v>38</v>
      </c>
      <c r="G32" s="977">
        <v>5</v>
      </c>
      <c r="H32" s="977">
        <v>14</v>
      </c>
      <c r="I32" s="979"/>
      <c r="J32" s="979">
        <v>1</v>
      </c>
      <c r="K32" s="979">
        <v>43</v>
      </c>
      <c r="L32" s="979">
        <v>14</v>
      </c>
      <c r="M32" s="226">
        <v>4</v>
      </c>
    </row>
    <row r="33" spans="2:13" ht="18.75" customHeight="1" x14ac:dyDescent="0.25">
      <c r="B33" s="909" t="s">
        <v>470</v>
      </c>
      <c r="C33" s="911">
        <v>8</v>
      </c>
      <c r="D33" s="911">
        <v>5</v>
      </c>
      <c r="E33" s="976">
        <v>1</v>
      </c>
      <c r="F33" s="976">
        <v>10</v>
      </c>
      <c r="G33" s="977">
        <v>2</v>
      </c>
      <c r="H33" s="977"/>
      <c r="I33" s="979"/>
      <c r="J33" s="979">
        <v>1</v>
      </c>
      <c r="K33" s="979">
        <v>12</v>
      </c>
      <c r="L33" s="979"/>
      <c r="M33" s="226">
        <v>17</v>
      </c>
    </row>
    <row r="34" spans="2:13" ht="18.75" customHeight="1" x14ac:dyDescent="0.25">
      <c r="B34" s="909" t="s">
        <v>1986</v>
      </c>
      <c r="C34" s="911">
        <v>13</v>
      </c>
      <c r="D34" s="911">
        <v>7</v>
      </c>
      <c r="E34" s="976">
        <v>2</v>
      </c>
      <c r="F34" s="976">
        <v>15</v>
      </c>
      <c r="G34" s="977">
        <v>2</v>
      </c>
      <c r="H34" s="977">
        <v>1</v>
      </c>
      <c r="I34" s="979">
        <v>2</v>
      </c>
      <c r="J34" s="979">
        <v>2</v>
      </c>
      <c r="K34" s="979">
        <v>12</v>
      </c>
      <c r="L34" s="979">
        <v>4</v>
      </c>
      <c r="M34" s="226">
        <v>0</v>
      </c>
    </row>
    <row r="35" spans="2:13" s="822" customFormat="1" ht="18.75" customHeight="1" x14ac:dyDescent="0.25">
      <c r="B35" s="909" t="s">
        <v>843</v>
      </c>
      <c r="C35" s="911">
        <v>35</v>
      </c>
      <c r="D35" s="911">
        <v>19</v>
      </c>
      <c r="E35" s="976"/>
      <c r="F35" s="976">
        <v>13</v>
      </c>
      <c r="G35" s="977">
        <v>40</v>
      </c>
      <c r="H35" s="977">
        <v>1</v>
      </c>
      <c r="I35" s="979"/>
      <c r="J35" s="979"/>
      <c r="K35" s="979">
        <v>13</v>
      </c>
      <c r="L35" s="979">
        <v>41</v>
      </c>
      <c r="M35" s="226">
        <v>5</v>
      </c>
    </row>
    <row r="36" spans="2:13" ht="18.75" customHeight="1" x14ac:dyDescent="0.25">
      <c r="B36" s="909" t="s">
        <v>1082</v>
      </c>
      <c r="C36" s="911">
        <v>6</v>
      </c>
      <c r="D36" s="911">
        <v>4</v>
      </c>
      <c r="E36" s="976"/>
      <c r="F36" s="976">
        <v>8</v>
      </c>
      <c r="G36" s="977">
        <v>2</v>
      </c>
      <c r="H36" s="977"/>
      <c r="I36" s="979"/>
      <c r="J36" s="979"/>
      <c r="K36" s="979">
        <v>9</v>
      </c>
      <c r="L36" s="979">
        <v>1</v>
      </c>
      <c r="M36" s="226">
        <v>36</v>
      </c>
    </row>
    <row r="37" spans="2:13" ht="18.75" customHeight="1" x14ac:dyDescent="0.25">
      <c r="B37" s="909" t="s">
        <v>430</v>
      </c>
      <c r="C37" s="911">
        <v>5</v>
      </c>
      <c r="D37" s="911">
        <v>4</v>
      </c>
      <c r="E37" s="976">
        <v>2</v>
      </c>
      <c r="F37" s="976">
        <v>4</v>
      </c>
      <c r="G37" s="977">
        <v>2</v>
      </c>
      <c r="H37" s="977">
        <v>1</v>
      </c>
      <c r="I37" s="979">
        <v>1</v>
      </c>
      <c r="J37" s="979">
        <v>1</v>
      </c>
      <c r="K37" s="979">
        <v>5</v>
      </c>
      <c r="L37" s="979">
        <v>2</v>
      </c>
      <c r="M37" s="226">
        <v>6</v>
      </c>
    </row>
    <row r="38" spans="2:13" ht="18.75" customHeight="1" x14ac:dyDescent="0.25">
      <c r="B38" s="909" t="s">
        <v>404</v>
      </c>
      <c r="C38" s="911">
        <v>10</v>
      </c>
      <c r="D38" s="911">
        <v>15</v>
      </c>
      <c r="E38" s="976">
        <v>3</v>
      </c>
      <c r="F38" s="976">
        <v>15</v>
      </c>
      <c r="G38" s="977">
        <v>6</v>
      </c>
      <c r="H38" s="977">
        <v>1</v>
      </c>
      <c r="I38" s="979"/>
      <c r="J38" s="979"/>
      <c r="K38" s="979">
        <v>21</v>
      </c>
      <c r="L38" s="979">
        <v>4</v>
      </c>
      <c r="M38" s="226">
        <v>4</v>
      </c>
    </row>
    <row r="39" spans="2:13" ht="18.75" customHeight="1" x14ac:dyDescent="0.25">
      <c r="B39" s="909" t="s">
        <v>4137</v>
      </c>
      <c r="C39" s="911">
        <v>1</v>
      </c>
      <c r="D39" s="911">
        <v>1</v>
      </c>
      <c r="E39" s="976"/>
      <c r="F39" s="976">
        <v>1</v>
      </c>
      <c r="G39" s="977"/>
      <c r="H39" s="977">
        <v>1</v>
      </c>
      <c r="I39" s="979"/>
      <c r="J39" s="979"/>
      <c r="K39" s="979"/>
      <c r="L39" s="979">
        <v>2</v>
      </c>
      <c r="M39" s="226">
        <v>10</v>
      </c>
    </row>
    <row r="40" spans="2:13" ht="18.75" customHeight="1" x14ac:dyDescent="0.25">
      <c r="B40" s="909" t="s">
        <v>1083</v>
      </c>
      <c r="C40" s="911">
        <v>21</v>
      </c>
      <c r="D40" s="911">
        <v>13</v>
      </c>
      <c r="E40" s="976">
        <v>5</v>
      </c>
      <c r="F40" s="976">
        <v>22</v>
      </c>
      <c r="G40" s="977">
        <v>5</v>
      </c>
      <c r="H40" s="977">
        <v>2</v>
      </c>
      <c r="I40" s="979"/>
      <c r="J40" s="979"/>
      <c r="K40" s="979">
        <v>26</v>
      </c>
      <c r="L40" s="979">
        <v>8</v>
      </c>
      <c r="M40" s="226">
        <v>10</v>
      </c>
    </row>
    <row r="41" spans="2:13" ht="18.75" customHeight="1" x14ac:dyDescent="0.25">
      <c r="B41" s="909" t="s">
        <v>1985</v>
      </c>
      <c r="C41" s="911">
        <v>41</v>
      </c>
      <c r="D41" s="911">
        <v>9</v>
      </c>
      <c r="E41" s="976"/>
      <c r="F41" s="976">
        <v>34</v>
      </c>
      <c r="G41" s="977">
        <v>13</v>
      </c>
      <c r="H41" s="977">
        <v>3</v>
      </c>
      <c r="I41" s="979">
        <v>2</v>
      </c>
      <c r="J41" s="979">
        <v>1</v>
      </c>
      <c r="K41" s="979">
        <v>40</v>
      </c>
      <c r="L41" s="979">
        <v>7</v>
      </c>
      <c r="M41" s="226">
        <v>17</v>
      </c>
    </row>
    <row r="42" spans="2:13" s="822" customFormat="1" ht="15.75" x14ac:dyDescent="0.25">
      <c r="B42" s="619" t="s">
        <v>152</v>
      </c>
      <c r="C42" s="167">
        <f>SUM(C8:C41)</f>
        <v>402</v>
      </c>
      <c r="D42" s="167">
        <f t="shared" ref="D42:L42" si="0">SUM(D8:D41)</f>
        <v>242</v>
      </c>
      <c r="E42" s="167">
        <f t="shared" si="0"/>
        <v>22</v>
      </c>
      <c r="F42" s="167">
        <f t="shared" si="0"/>
        <v>317</v>
      </c>
      <c r="G42" s="167">
        <f t="shared" si="0"/>
        <v>233</v>
      </c>
      <c r="H42" s="167">
        <f t="shared" si="0"/>
        <v>72</v>
      </c>
      <c r="I42" s="167">
        <f t="shared" si="0"/>
        <v>16</v>
      </c>
      <c r="J42" s="167">
        <f t="shared" si="0"/>
        <v>14</v>
      </c>
      <c r="K42" s="167">
        <f t="shared" si="0"/>
        <v>394</v>
      </c>
      <c r="L42" s="167">
        <f t="shared" si="0"/>
        <v>220</v>
      </c>
      <c r="M42" s="167">
        <f>SUM(M8:M41)</f>
        <v>289</v>
      </c>
    </row>
    <row r="43" spans="2:13" ht="15.75" x14ac:dyDescent="0.25">
      <c r="B43" s="931" t="s">
        <v>1114</v>
      </c>
      <c r="C43" s="931"/>
      <c r="D43" s="931"/>
      <c r="E43" s="931"/>
      <c r="F43" s="931"/>
      <c r="G43" s="931"/>
      <c r="H43" s="931"/>
      <c r="I43" s="931"/>
      <c r="J43" s="931"/>
      <c r="K43" s="932"/>
      <c r="L43" s="932"/>
      <c r="M43" s="932"/>
    </row>
    <row r="44" spans="2:13" ht="15.75" x14ac:dyDescent="0.25">
      <c r="B44" s="2366" t="s">
        <v>1115</v>
      </c>
      <c r="C44" s="2366"/>
      <c r="D44" s="2366"/>
      <c r="E44" s="2366"/>
      <c r="F44" s="2366"/>
      <c r="G44" s="2366"/>
      <c r="H44" s="2366"/>
      <c r="I44" s="2366"/>
      <c r="J44" s="2366"/>
      <c r="K44" s="932"/>
      <c r="L44" s="932"/>
      <c r="M44" s="932"/>
    </row>
    <row r="45" spans="2:13" ht="15.75" x14ac:dyDescent="0.25"/>
    <row r="46" spans="2:13" ht="15.75" hidden="1" x14ac:dyDescent="0.25"/>
    <row r="47" spans="2:13" ht="15.75" hidden="1" x14ac:dyDescent="0.25"/>
  </sheetData>
  <mergeCells count="8">
    <mergeCell ref="B1:M3"/>
    <mergeCell ref="B4:M4"/>
    <mergeCell ref="B6:B7"/>
    <mergeCell ref="B44:J44"/>
    <mergeCell ref="C6:D6"/>
    <mergeCell ref="E6:H6"/>
    <mergeCell ref="I6:L6"/>
    <mergeCell ref="M6:M7"/>
  </mergeCells>
  <pageMargins left="0.7" right="0.7" top="0.75" bottom="0.75" header="0.3" footer="0.3"/>
  <pageSetup paperSize="9" orientation="portrait" r:id="rId1"/>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5"/>
  <dimension ref="A1:R46"/>
  <sheetViews>
    <sheetView showGridLines="0" zoomScale="80" zoomScaleNormal="80" workbookViewId="0">
      <pane xSplit="1" ySplit="7" topLeftCell="B20"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5.5703125" style="581" customWidth="1"/>
    <col min="2" max="2" width="51.85546875" style="581" customWidth="1"/>
    <col min="3" max="9" width="17.140625" style="581" customWidth="1"/>
    <col min="10" max="12" width="15.140625" style="581" customWidth="1"/>
    <col min="13" max="13" width="17.140625" style="581" customWidth="1"/>
    <col min="14" max="14" width="2.85546875" style="581" customWidth="1"/>
    <col min="15" max="18" width="0" style="581" hidden="1" customWidth="1"/>
    <col min="19" max="16384" width="9.140625" style="581" hidden="1"/>
  </cols>
  <sheetData>
    <row r="1" spans="1:14" ht="15.75" x14ac:dyDescent="0.25">
      <c r="B1" s="2336"/>
      <c r="C1" s="2337"/>
      <c r="D1" s="2337"/>
      <c r="E1" s="2337"/>
      <c r="F1" s="2337"/>
      <c r="G1" s="2337"/>
      <c r="H1" s="2337"/>
      <c r="I1" s="2337"/>
      <c r="J1" s="2337"/>
      <c r="K1" s="2337"/>
      <c r="L1" s="2337"/>
      <c r="M1" s="2337"/>
    </row>
    <row r="2" spans="1:14" ht="15.75" x14ac:dyDescent="0.25">
      <c r="B2" s="2339"/>
      <c r="C2" s="2340"/>
      <c r="D2" s="2340"/>
      <c r="E2" s="2340"/>
      <c r="F2" s="2340"/>
      <c r="G2" s="2340"/>
      <c r="H2" s="2340"/>
      <c r="I2" s="2340"/>
      <c r="J2" s="2340"/>
      <c r="K2" s="2340"/>
      <c r="L2" s="2340"/>
      <c r="M2" s="2340"/>
    </row>
    <row r="3" spans="1:14" ht="16.5" thickBot="1" x14ac:dyDescent="0.3">
      <c r="B3" s="2342"/>
      <c r="C3" s="2343"/>
      <c r="D3" s="2343"/>
      <c r="E3" s="2343"/>
      <c r="F3" s="2343"/>
      <c r="G3" s="2343"/>
      <c r="H3" s="2343"/>
      <c r="I3" s="2343"/>
      <c r="J3" s="2343"/>
      <c r="K3" s="2343"/>
      <c r="L3" s="2343"/>
      <c r="M3" s="2343"/>
    </row>
    <row r="4" spans="1:14" ht="21.75" thickBot="1" x14ac:dyDescent="0.4">
      <c r="B4" s="2351" t="s">
        <v>4633</v>
      </c>
      <c r="C4" s="2352"/>
      <c r="D4" s="2352"/>
      <c r="E4" s="2352"/>
      <c r="F4" s="2352"/>
      <c r="G4" s="2352"/>
      <c r="H4" s="2352"/>
      <c r="I4" s="2352"/>
      <c r="J4" s="2352"/>
      <c r="K4" s="2352"/>
      <c r="L4" s="2352"/>
      <c r="M4" s="2352"/>
    </row>
    <row r="5" spans="1:14" s="582" customFormat="1" ht="15.75" x14ac:dyDescent="0.25">
      <c r="B5" s="796"/>
      <c r="C5" s="796"/>
      <c r="D5" s="796"/>
      <c r="E5" s="796"/>
      <c r="F5" s="796"/>
      <c r="G5" s="796"/>
      <c r="H5" s="796"/>
      <c r="I5" s="796"/>
      <c r="J5" s="796"/>
      <c r="K5" s="796"/>
      <c r="L5" s="796"/>
      <c r="M5" s="796"/>
    </row>
    <row r="6" spans="1:14" s="917" customFormat="1" ht="15.75" customHeight="1" x14ac:dyDescent="0.25">
      <c r="A6" s="930"/>
      <c r="B6" s="2094" t="s">
        <v>1077</v>
      </c>
      <c r="C6" s="2184" t="s">
        <v>2002</v>
      </c>
      <c r="D6" s="2183"/>
      <c r="E6" s="2184" t="s">
        <v>2003</v>
      </c>
      <c r="F6" s="2367"/>
      <c r="G6" s="2367"/>
      <c r="H6" s="2183"/>
      <c r="I6" s="2184" t="s">
        <v>2916</v>
      </c>
      <c r="J6" s="2367"/>
      <c r="K6" s="2367"/>
      <c r="L6" s="2183"/>
      <c r="M6" s="2368" t="s">
        <v>2917</v>
      </c>
    </row>
    <row r="7" spans="1:14" s="917" customFormat="1" ht="18.75" x14ac:dyDescent="0.25">
      <c r="A7" s="930"/>
      <c r="B7" s="2094"/>
      <c r="C7" s="913" t="s">
        <v>1999</v>
      </c>
      <c r="D7" s="913" t="s">
        <v>2000</v>
      </c>
      <c r="E7" s="913" t="s">
        <v>1093</v>
      </c>
      <c r="F7" s="913" t="s">
        <v>1094</v>
      </c>
      <c r="G7" s="913" t="s">
        <v>1095</v>
      </c>
      <c r="H7" s="913" t="s">
        <v>1096</v>
      </c>
      <c r="I7" s="913" t="s">
        <v>1098</v>
      </c>
      <c r="J7" s="913" t="s">
        <v>1099</v>
      </c>
      <c r="K7" s="913" t="s">
        <v>1100</v>
      </c>
      <c r="L7" s="913" t="s">
        <v>1101</v>
      </c>
      <c r="M7" s="2369"/>
    </row>
    <row r="8" spans="1:14" s="921" customFormat="1" ht="18.75" customHeight="1" x14ac:dyDescent="0.25">
      <c r="B8" s="909" t="s">
        <v>4579</v>
      </c>
      <c r="C8" s="911">
        <v>3</v>
      </c>
      <c r="D8" s="911">
        <v>1</v>
      </c>
      <c r="E8" s="976"/>
      <c r="F8" s="976">
        <v>2</v>
      </c>
      <c r="G8" s="977">
        <v>1</v>
      </c>
      <c r="H8" s="977">
        <v>1</v>
      </c>
      <c r="I8" s="978"/>
      <c r="J8" s="978"/>
      <c r="K8" s="978">
        <v>3</v>
      </c>
      <c r="L8" s="978">
        <v>1</v>
      </c>
      <c r="M8" s="226">
        <f>SUM(C8:D8)</f>
        <v>4</v>
      </c>
      <c r="N8" s="918"/>
    </row>
    <row r="9" spans="1:14" s="921" customFormat="1" ht="18.75" customHeight="1" x14ac:dyDescent="0.25">
      <c r="B9" s="909" t="s">
        <v>4580</v>
      </c>
      <c r="C9" s="911">
        <v>20</v>
      </c>
      <c r="D9" s="911">
        <v>6</v>
      </c>
      <c r="E9" s="976">
        <v>1</v>
      </c>
      <c r="F9" s="976">
        <v>14</v>
      </c>
      <c r="G9" s="977">
        <v>11</v>
      </c>
      <c r="H9" s="977"/>
      <c r="I9" s="978"/>
      <c r="J9" s="978">
        <v>1</v>
      </c>
      <c r="K9" s="978">
        <v>17</v>
      </c>
      <c r="L9" s="978">
        <v>8</v>
      </c>
      <c r="M9" s="226">
        <f t="shared" ref="M9:M40" si="0">SUM(C9:D9)</f>
        <v>26</v>
      </c>
    </row>
    <row r="10" spans="1:14" ht="18.75" customHeight="1" x14ac:dyDescent="0.25">
      <c r="B10" s="909" t="s">
        <v>4581</v>
      </c>
      <c r="C10" s="911">
        <v>11</v>
      </c>
      <c r="D10" s="911">
        <v>8</v>
      </c>
      <c r="E10" s="976">
        <v>1</v>
      </c>
      <c r="F10" s="976">
        <v>7</v>
      </c>
      <c r="G10" s="977">
        <v>10</v>
      </c>
      <c r="H10" s="977">
        <v>1</v>
      </c>
      <c r="I10" s="978"/>
      <c r="J10" s="978">
        <v>2</v>
      </c>
      <c r="K10" s="978">
        <v>8</v>
      </c>
      <c r="L10" s="978">
        <v>9</v>
      </c>
      <c r="M10" s="226">
        <f t="shared" si="0"/>
        <v>19</v>
      </c>
    </row>
    <row r="11" spans="1:14" s="822" customFormat="1" ht="18.75" customHeight="1" x14ac:dyDescent="0.25">
      <c r="B11" s="909" t="s">
        <v>4582</v>
      </c>
      <c r="C11" s="911">
        <v>11</v>
      </c>
      <c r="D11" s="911"/>
      <c r="E11" s="976"/>
      <c r="F11" s="976">
        <v>8</v>
      </c>
      <c r="G11" s="977">
        <v>2</v>
      </c>
      <c r="H11" s="977">
        <v>1</v>
      </c>
      <c r="I11" s="978"/>
      <c r="J11" s="978"/>
      <c r="K11" s="978">
        <v>8</v>
      </c>
      <c r="L11" s="978">
        <v>3</v>
      </c>
      <c r="M11" s="226">
        <f t="shared" si="0"/>
        <v>11</v>
      </c>
    </row>
    <row r="12" spans="1:14" ht="18.75" customHeight="1" x14ac:dyDescent="0.25">
      <c r="B12" s="909" t="s">
        <v>4620</v>
      </c>
      <c r="C12" s="911">
        <v>3</v>
      </c>
      <c r="D12" s="911">
        <v>1</v>
      </c>
      <c r="E12" s="976"/>
      <c r="F12" s="976">
        <v>3</v>
      </c>
      <c r="G12" s="977">
        <v>1</v>
      </c>
      <c r="H12" s="977"/>
      <c r="I12" s="978"/>
      <c r="J12" s="978"/>
      <c r="K12" s="978">
        <v>3</v>
      </c>
      <c r="L12" s="978">
        <v>1</v>
      </c>
      <c r="M12" s="226">
        <f t="shared" si="0"/>
        <v>4</v>
      </c>
    </row>
    <row r="13" spans="1:14" ht="18.75" customHeight="1" x14ac:dyDescent="0.25">
      <c r="B13" s="909" t="s">
        <v>4585</v>
      </c>
      <c r="C13" s="911">
        <v>8</v>
      </c>
      <c r="D13" s="911">
        <v>29</v>
      </c>
      <c r="E13" s="976">
        <v>1</v>
      </c>
      <c r="F13" s="976">
        <v>9</v>
      </c>
      <c r="G13" s="977">
        <v>21</v>
      </c>
      <c r="H13" s="977">
        <v>6</v>
      </c>
      <c r="I13" s="978"/>
      <c r="J13" s="978"/>
      <c r="K13" s="978">
        <v>9</v>
      </c>
      <c r="L13" s="978">
        <v>28</v>
      </c>
      <c r="M13" s="226">
        <f t="shared" si="0"/>
        <v>37</v>
      </c>
    </row>
    <row r="14" spans="1:14" s="822" customFormat="1" ht="18.75" customHeight="1" x14ac:dyDescent="0.25">
      <c r="B14" s="909" t="s">
        <v>4586</v>
      </c>
      <c r="C14" s="911">
        <v>7</v>
      </c>
      <c r="D14" s="911">
        <v>3</v>
      </c>
      <c r="E14" s="976"/>
      <c r="F14" s="976">
        <v>3</v>
      </c>
      <c r="G14" s="977">
        <v>3</v>
      </c>
      <c r="H14" s="977">
        <v>4</v>
      </c>
      <c r="I14" s="978">
        <v>1</v>
      </c>
      <c r="J14" s="978">
        <v>1</v>
      </c>
      <c r="K14" s="978">
        <v>6</v>
      </c>
      <c r="L14" s="978">
        <v>2</v>
      </c>
      <c r="M14" s="226">
        <f t="shared" si="0"/>
        <v>10</v>
      </c>
    </row>
    <row r="15" spans="1:14" ht="18.75" customHeight="1" x14ac:dyDescent="0.25">
      <c r="B15" s="909" t="s">
        <v>4621</v>
      </c>
      <c r="C15" s="911">
        <v>45</v>
      </c>
      <c r="D15" s="911">
        <v>15</v>
      </c>
      <c r="E15" s="976"/>
      <c r="F15" s="976">
        <v>8</v>
      </c>
      <c r="G15" s="977">
        <v>49</v>
      </c>
      <c r="H15" s="977">
        <v>3</v>
      </c>
      <c r="I15" s="978">
        <v>4</v>
      </c>
      <c r="J15" s="978">
        <v>2</v>
      </c>
      <c r="K15" s="978">
        <v>50</v>
      </c>
      <c r="L15" s="978">
        <v>4</v>
      </c>
      <c r="M15" s="226">
        <f t="shared" si="0"/>
        <v>60</v>
      </c>
    </row>
    <row r="16" spans="1:14" ht="18.75" customHeight="1" x14ac:dyDescent="0.25">
      <c r="B16" s="909" t="s">
        <v>4622</v>
      </c>
      <c r="C16" s="911">
        <v>4</v>
      </c>
      <c r="D16" s="911">
        <v>1</v>
      </c>
      <c r="E16" s="976"/>
      <c r="F16" s="976">
        <v>3</v>
      </c>
      <c r="G16" s="977">
        <v>2</v>
      </c>
      <c r="H16" s="977"/>
      <c r="I16" s="978"/>
      <c r="J16" s="978"/>
      <c r="K16" s="978">
        <v>4</v>
      </c>
      <c r="L16" s="978">
        <v>1</v>
      </c>
      <c r="M16" s="226">
        <f t="shared" si="0"/>
        <v>5</v>
      </c>
    </row>
    <row r="17" spans="2:14" s="822" customFormat="1" ht="18.75" customHeight="1" x14ac:dyDescent="0.25">
      <c r="B17" s="909" t="s">
        <v>4589</v>
      </c>
      <c r="C17" s="911">
        <v>25</v>
      </c>
      <c r="D17" s="911">
        <v>5</v>
      </c>
      <c r="E17" s="976"/>
      <c r="F17" s="976">
        <v>9</v>
      </c>
      <c r="G17" s="977">
        <v>7</v>
      </c>
      <c r="H17" s="977">
        <v>14</v>
      </c>
      <c r="I17" s="978">
        <v>1</v>
      </c>
      <c r="J17" s="978">
        <v>1</v>
      </c>
      <c r="K17" s="978">
        <v>11</v>
      </c>
      <c r="L17" s="978">
        <v>17</v>
      </c>
      <c r="M17" s="226">
        <f t="shared" si="0"/>
        <v>30</v>
      </c>
    </row>
    <row r="18" spans="2:14" ht="18.75" customHeight="1" x14ac:dyDescent="0.25">
      <c r="B18" s="909" t="s">
        <v>4590</v>
      </c>
      <c r="C18" s="911">
        <v>12</v>
      </c>
      <c r="D18" s="911">
        <v>3</v>
      </c>
      <c r="E18" s="976">
        <v>3</v>
      </c>
      <c r="F18" s="976">
        <v>4</v>
      </c>
      <c r="G18" s="977">
        <v>5</v>
      </c>
      <c r="H18" s="977">
        <v>3</v>
      </c>
      <c r="I18" s="978"/>
      <c r="J18" s="978"/>
      <c r="K18" s="978">
        <v>10</v>
      </c>
      <c r="L18" s="978">
        <v>5</v>
      </c>
      <c r="M18" s="226">
        <f t="shared" si="0"/>
        <v>15</v>
      </c>
    </row>
    <row r="19" spans="2:14" ht="18.75" customHeight="1" x14ac:dyDescent="0.25">
      <c r="B19" s="909" t="s">
        <v>4591</v>
      </c>
      <c r="C19" s="911"/>
      <c r="D19" s="911">
        <v>1</v>
      </c>
      <c r="E19" s="976"/>
      <c r="F19" s="976">
        <v>1</v>
      </c>
      <c r="G19" s="977"/>
      <c r="H19" s="977"/>
      <c r="I19" s="978"/>
      <c r="J19" s="978"/>
      <c r="K19" s="978">
        <v>1</v>
      </c>
      <c r="L19" s="978"/>
      <c r="M19" s="226">
        <f t="shared" si="0"/>
        <v>1</v>
      </c>
    </row>
    <row r="20" spans="2:14" ht="18.75" customHeight="1" x14ac:dyDescent="0.25">
      <c r="B20" s="909" t="s">
        <v>4592</v>
      </c>
      <c r="C20" s="911">
        <v>8</v>
      </c>
      <c r="D20" s="911">
        <v>1</v>
      </c>
      <c r="E20" s="976"/>
      <c r="F20" s="976">
        <v>5</v>
      </c>
      <c r="G20" s="977">
        <v>4</v>
      </c>
      <c r="H20" s="977"/>
      <c r="I20" s="978"/>
      <c r="J20" s="978"/>
      <c r="K20" s="978">
        <v>3</v>
      </c>
      <c r="L20" s="978">
        <v>6</v>
      </c>
      <c r="M20" s="226">
        <f t="shared" si="0"/>
        <v>9</v>
      </c>
    </row>
    <row r="21" spans="2:14" ht="18.75" customHeight="1" x14ac:dyDescent="0.25">
      <c r="B21" s="909" t="s">
        <v>4593</v>
      </c>
      <c r="C21" s="911">
        <v>4</v>
      </c>
      <c r="D21" s="911"/>
      <c r="E21" s="976">
        <v>1</v>
      </c>
      <c r="F21" s="976">
        <v>2</v>
      </c>
      <c r="G21" s="977">
        <v>1</v>
      </c>
      <c r="H21" s="977"/>
      <c r="I21" s="978">
        <v>2</v>
      </c>
      <c r="J21" s="978"/>
      <c r="K21" s="978">
        <v>2</v>
      </c>
      <c r="L21" s="978"/>
      <c r="M21" s="226">
        <f t="shared" si="0"/>
        <v>4</v>
      </c>
    </row>
    <row r="22" spans="2:14" ht="18.75" customHeight="1" x14ac:dyDescent="0.25">
      <c r="B22" s="909" t="s">
        <v>4623</v>
      </c>
      <c r="C22" s="911">
        <v>3</v>
      </c>
      <c r="D22" s="911">
        <v>4</v>
      </c>
      <c r="E22" s="976"/>
      <c r="F22" s="976">
        <v>2</v>
      </c>
      <c r="G22" s="977">
        <v>3</v>
      </c>
      <c r="H22" s="977">
        <v>2</v>
      </c>
      <c r="I22" s="978"/>
      <c r="J22" s="978"/>
      <c r="K22" s="978">
        <v>4</v>
      </c>
      <c r="L22" s="978">
        <v>3</v>
      </c>
      <c r="M22" s="226">
        <f t="shared" si="0"/>
        <v>7</v>
      </c>
    </row>
    <row r="23" spans="2:14" ht="18.75" customHeight="1" x14ac:dyDescent="0.25">
      <c r="B23" s="909" t="s">
        <v>4624</v>
      </c>
      <c r="C23" s="911">
        <v>6</v>
      </c>
      <c r="D23" s="911">
        <v>4</v>
      </c>
      <c r="E23" s="976"/>
      <c r="F23" s="976">
        <v>4</v>
      </c>
      <c r="G23" s="977">
        <v>5</v>
      </c>
      <c r="H23" s="977">
        <v>1</v>
      </c>
      <c r="I23" s="978"/>
      <c r="J23" s="978"/>
      <c r="K23" s="978">
        <v>6</v>
      </c>
      <c r="L23" s="978">
        <v>4</v>
      </c>
      <c r="M23" s="226">
        <f t="shared" si="0"/>
        <v>10</v>
      </c>
    </row>
    <row r="24" spans="2:14" ht="18.75" customHeight="1" x14ac:dyDescent="0.25">
      <c r="B24" s="909" t="s">
        <v>4596</v>
      </c>
      <c r="C24" s="911">
        <v>5</v>
      </c>
      <c r="D24" s="911">
        <v>1</v>
      </c>
      <c r="E24" s="976"/>
      <c r="F24" s="976">
        <v>1</v>
      </c>
      <c r="G24" s="977">
        <v>2</v>
      </c>
      <c r="H24" s="977">
        <v>3</v>
      </c>
      <c r="I24" s="978"/>
      <c r="J24" s="978"/>
      <c r="K24" s="978">
        <v>2</v>
      </c>
      <c r="L24" s="978">
        <v>4</v>
      </c>
      <c r="M24" s="226">
        <f t="shared" si="0"/>
        <v>6</v>
      </c>
    </row>
    <row r="25" spans="2:14" ht="18.75" customHeight="1" x14ac:dyDescent="0.25">
      <c r="B25" s="909" t="s">
        <v>4597</v>
      </c>
      <c r="C25" s="911">
        <v>9</v>
      </c>
      <c r="D25" s="911">
        <v>11</v>
      </c>
      <c r="E25" s="976">
        <v>1</v>
      </c>
      <c r="F25" s="976">
        <v>13</v>
      </c>
      <c r="G25" s="977">
        <v>4</v>
      </c>
      <c r="H25" s="977">
        <v>2</v>
      </c>
      <c r="I25" s="978"/>
      <c r="J25" s="978"/>
      <c r="K25" s="978">
        <v>16</v>
      </c>
      <c r="L25" s="978">
        <v>4</v>
      </c>
      <c r="M25" s="226">
        <f t="shared" si="0"/>
        <v>20</v>
      </c>
    </row>
    <row r="26" spans="2:14" s="822" customFormat="1" ht="18.75" customHeight="1" x14ac:dyDescent="0.25">
      <c r="B26" s="909" t="s">
        <v>4598</v>
      </c>
      <c r="C26" s="911"/>
      <c r="D26" s="911">
        <v>1</v>
      </c>
      <c r="E26" s="976"/>
      <c r="F26" s="976"/>
      <c r="G26" s="977"/>
      <c r="H26" s="977">
        <v>1</v>
      </c>
      <c r="I26" s="978"/>
      <c r="J26" s="978"/>
      <c r="K26" s="978">
        <v>1</v>
      </c>
      <c r="L26" s="978"/>
      <c r="M26" s="226">
        <f t="shared" si="0"/>
        <v>1</v>
      </c>
    </row>
    <row r="27" spans="2:14" ht="31.5" x14ac:dyDescent="0.25">
      <c r="B27" s="909" t="s">
        <v>4625</v>
      </c>
      <c r="C27" s="911">
        <v>40</v>
      </c>
      <c r="D27" s="911">
        <v>10</v>
      </c>
      <c r="E27" s="976"/>
      <c r="F27" s="976">
        <v>27</v>
      </c>
      <c r="G27" s="977">
        <v>12</v>
      </c>
      <c r="H27" s="977">
        <v>11</v>
      </c>
      <c r="I27" s="978"/>
      <c r="J27" s="978">
        <v>2</v>
      </c>
      <c r="K27" s="978">
        <v>22</v>
      </c>
      <c r="L27" s="978">
        <v>26</v>
      </c>
      <c r="M27" s="226">
        <f t="shared" si="0"/>
        <v>50</v>
      </c>
      <c r="N27" s="802"/>
    </row>
    <row r="28" spans="2:14" ht="31.5" x14ac:dyDescent="0.25">
      <c r="B28" s="909" t="s">
        <v>4626</v>
      </c>
      <c r="C28" s="911">
        <v>12</v>
      </c>
      <c r="D28" s="911">
        <v>5</v>
      </c>
      <c r="E28" s="976"/>
      <c r="F28" s="976">
        <v>5</v>
      </c>
      <c r="G28" s="977">
        <v>3</v>
      </c>
      <c r="H28" s="977">
        <v>9</v>
      </c>
      <c r="I28" s="978"/>
      <c r="J28" s="978"/>
      <c r="K28" s="978">
        <v>3</v>
      </c>
      <c r="L28" s="978">
        <v>14</v>
      </c>
      <c r="M28" s="226">
        <f t="shared" si="0"/>
        <v>17</v>
      </c>
    </row>
    <row r="29" spans="2:14" ht="18.75" customHeight="1" x14ac:dyDescent="0.25">
      <c r="B29" s="909" t="s">
        <v>4627</v>
      </c>
      <c r="C29" s="911">
        <v>11</v>
      </c>
      <c r="D29" s="911">
        <v>10</v>
      </c>
      <c r="E29" s="976"/>
      <c r="F29" s="976">
        <v>17</v>
      </c>
      <c r="G29" s="977">
        <v>2</v>
      </c>
      <c r="H29" s="977">
        <v>2</v>
      </c>
      <c r="I29" s="978">
        <v>1</v>
      </c>
      <c r="J29" s="978">
        <v>1</v>
      </c>
      <c r="K29" s="978">
        <v>18</v>
      </c>
      <c r="L29" s="978">
        <v>1</v>
      </c>
      <c r="M29" s="226">
        <f t="shared" si="0"/>
        <v>21</v>
      </c>
    </row>
    <row r="30" spans="2:14" ht="18.75" customHeight="1" x14ac:dyDescent="0.25">
      <c r="B30" s="909" t="s">
        <v>4628</v>
      </c>
      <c r="C30" s="911"/>
      <c r="D30" s="911">
        <v>8</v>
      </c>
      <c r="E30" s="976"/>
      <c r="F30" s="976">
        <v>4</v>
      </c>
      <c r="G30" s="977">
        <v>4</v>
      </c>
      <c r="H30" s="977"/>
      <c r="I30" s="978"/>
      <c r="J30" s="978"/>
      <c r="K30" s="978">
        <v>4</v>
      </c>
      <c r="L30" s="978">
        <v>4</v>
      </c>
      <c r="M30" s="226">
        <f t="shared" si="0"/>
        <v>8</v>
      </c>
      <c r="N30" s="802"/>
    </row>
    <row r="31" spans="2:14" ht="18.75" customHeight="1" x14ac:dyDescent="0.25">
      <c r="B31" s="909" t="s">
        <v>4629</v>
      </c>
      <c r="C31" s="911">
        <v>22</v>
      </c>
      <c r="D31" s="911">
        <v>35</v>
      </c>
      <c r="E31" s="976">
        <v>1</v>
      </c>
      <c r="F31" s="976">
        <v>37</v>
      </c>
      <c r="G31" s="977">
        <v>5</v>
      </c>
      <c r="H31" s="977">
        <v>14</v>
      </c>
      <c r="I31" s="978"/>
      <c r="J31" s="978">
        <v>1</v>
      </c>
      <c r="K31" s="978">
        <v>41</v>
      </c>
      <c r="L31" s="978">
        <v>15</v>
      </c>
      <c r="M31" s="226">
        <f t="shared" si="0"/>
        <v>57</v>
      </c>
    </row>
    <row r="32" spans="2:14" ht="18.75" customHeight="1" x14ac:dyDescent="0.25">
      <c r="B32" s="909" t="s">
        <v>4630</v>
      </c>
      <c r="C32" s="911">
        <v>7</v>
      </c>
      <c r="D32" s="911">
        <v>5</v>
      </c>
      <c r="E32" s="976">
        <v>1</v>
      </c>
      <c r="F32" s="976">
        <v>9</v>
      </c>
      <c r="G32" s="977">
        <v>2</v>
      </c>
      <c r="H32" s="977"/>
      <c r="I32" s="978"/>
      <c r="J32" s="978">
        <v>1</v>
      </c>
      <c r="K32" s="978">
        <v>11</v>
      </c>
      <c r="L32" s="978"/>
      <c r="M32" s="226">
        <f t="shared" si="0"/>
        <v>12</v>
      </c>
    </row>
    <row r="33" spans="2:13" ht="18.75" customHeight="1" x14ac:dyDescent="0.25">
      <c r="B33" s="909" t="s">
        <v>4631</v>
      </c>
      <c r="C33" s="911">
        <v>13</v>
      </c>
      <c r="D33" s="911">
        <v>7</v>
      </c>
      <c r="E33" s="976">
        <v>2</v>
      </c>
      <c r="F33" s="976">
        <v>15</v>
      </c>
      <c r="G33" s="977">
        <v>2</v>
      </c>
      <c r="H33" s="977">
        <v>1</v>
      </c>
      <c r="I33" s="978">
        <v>2</v>
      </c>
      <c r="J33" s="978">
        <v>2</v>
      </c>
      <c r="K33" s="978">
        <v>12</v>
      </c>
      <c r="L33" s="978">
        <v>4</v>
      </c>
      <c r="M33" s="226">
        <f t="shared" si="0"/>
        <v>20</v>
      </c>
    </row>
    <row r="34" spans="2:13" s="822" customFormat="1" ht="18.75" customHeight="1" x14ac:dyDescent="0.25">
      <c r="B34" s="909" t="s">
        <v>4632</v>
      </c>
      <c r="C34" s="911">
        <v>41</v>
      </c>
      <c r="D34" s="911">
        <v>18</v>
      </c>
      <c r="E34" s="976"/>
      <c r="F34" s="976">
        <v>10</v>
      </c>
      <c r="G34" s="977">
        <v>44</v>
      </c>
      <c r="H34" s="977">
        <v>5</v>
      </c>
      <c r="I34" s="978"/>
      <c r="J34" s="978"/>
      <c r="K34" s="978">
        <v>11</v>
      </c>
      <c r="L34" s="978">
        <v>48</v>
      </c>
      <c r="M34" s="226">
        <f t="shared" si="0"/>
        <v>59</v>
      </c>
    </row>
    <row r="35" spans="2:13" ht="18.75" customHeight="1" x14ac:dyDescent="0.25">
      <c r="B35" s="909" t="s">
        <v>4607</v>
      </c>
      <c r="C35" s="911">
        <v>9</v>
      </c>
      <c r="D35" s="911">
        <v>2</v>
      </c>
      <c r="E35" s="976"/>
      <c r="F35" s="976">
        <v>7</v>
      </c>
      <c r="G35" s="977">
        <v>4</v>
      </c>
      <c r="H35" s="977"/>
      <c r="I35" s="978"/>
      <c r="J35" s="978"/>
      <c r="K35" s="978">
        <v>10</v>
      </c>
      <c r="L35" s="978">
        <v>1</v>
      </c>
      <c r="M35" s="226">
        <f t="shared" si="0"/>
        <v>11</v>
      </c>
    </row>
    <row r="36" spans="2:13" ht="18.75" customHeight="1" x14ac:dyDescent="0.25">
      <c r="B36" s="909" t="s">
        <v>4608</v>
      </c>
      <c r="C36" s="911">
        <v>1</v>
      </c>
      <c r="D36" s="911">
        <v>1</v>
      </c>
      <c r="E36" s="976"/>
      <c r="F36" s="976">
        <v>1</v>
      </c>
      <c r="G36" s="977"/>
      <c r="H36" s="977">
        <v>1</v>
      </c>
      <c r="I36" s="978"/>
      <c r="J36" s="978"/>
      <c r="K36" s="978"/>
      <c r="L36" s="978">
        <v>2</v>
      </c>
      <c r="M36" s="226">
        <f t="shared" si="0"/>
        <v>2</v>
      </c>
    </row>
    <row r="37" spans="2:13" ht="18.75" customHeight="1" x14ac:dyDescent="0.25">
      <c r="B37" s="909" t="s">
        <v>4609</v>
      </c>
      <c r="C37" s="911">
        <v>5</v>
      </c>
      <c r="D37" s="911">
        <v>3</v>
      </c>
      <c r="E37" s="976">
        <v>2</v>
      </c>
      <c r="F37" s="976">
        <v>4</v>
      </c>
      <c r="G37" s="977">
        <v>1</v>
      </c>
      <c r="H37" s="977">
        <v>1</v>
      </c>
      <c r="I37" s="978">
        <v>1</v>
      </c>
      <c r="J37" s="978">
        <v>1</v>
      </c>
      <c r="K37" s="978">
        <v>5</v>
      </c>
      <c r="L37" s="978">
        <v>1</v>
      </c>
      <c r="M37" s="226">
        <f t="shared" si="0"/>
        <v>8</v>
      </c>
    </row>
    <row r="38" spans="2:13" ht="18.75" customHeight="1" x14ac:dyDescent="0.25">
      <c r="B38" s="909" t="s">
        <v>4610</v>
      </c>
      <c r="C38" s="911">
        <v>12</v>
      </c>
      <c r="D38" s="911">
        <v>17</v>
      </c>
      <c r="E38" s="976">
        <v>3</v>
      </c>
      <c r="F38" s="976">
        <v>19</v>
      </c>
      <c r="G38" s="977">
        <v>6</v>
      </c>
      <c r="H38" s="977">
        <v>1</v>
      </c>
      <c r="I38" s="978"/>
      <c r="J38" s="978"/>
      <c r="K38" s="978">
        <v>25</v>
      </c>
      <c r="L38" s="978">
        <v>4</v>
      </c>
      <c r="M38" s="226">
        <f t="shared" si="0"/>
        <v>29</v>
      </c>
    </row>
    <row r="39" spans="2:13" ht="18.75" customHeight="1" x14ac:dyDescent="0.25">
      <c r="B39" s="909" t="s">
        <v>3570</v>
      </c>
      <c r="C39" s="911">
        <v>22</v>
      </c>
      <c r="D39" s="911">
        <v>14</v>
      </c>
      <c r="E39" s="976">
        <v>5</v>
      </c>
      <c r="F39" s="976">
        <v>24</v>
      </c>
      <c r="G39" s="977">
        <v>5</v>
      </c>
      <c r="H39" s="977">
        <v>2</v>
      </c>
      <c r="I39" s="978"/>
      <c r="J39" s="978">
        <v>1</v>
      </c>
      <c r="K39" s="978">
        <v>27</v>
      </c>
      <c r="L39" s="978">
        <v>8</v>
      </c>
      <c r="M39" s="226">
        <f t="shared" si="0"/>
        <v>36</v>
      </c>
    </row>
    <row r="40" spans="2:13" ht="18.75" customHeight="1" x14ac:dyDescent="0.25">
      <c r="B40" s="909" t="s">
        <v>4611</v>
      </c>
      <c r="C40" s="911">
        <v>40</v>
      </c>
      <c r="D40" s="911">
        <v>8</v>
      </c>
      <c r="E40" s="976"/>
      <c r="F40" s="976">
        <v>31</v>
      </c>
      <c r="G40" s="977">
        <v>13</v>
      </c>
      <c r="H40" s="977">
        <v>4</v>
      </c>
      <c r="I40" s="978">
        <v>1</v>
      </c>
      <c r="J40" s="978">
        <v>1</v>
      </c>
      <c r="K40" s="978">
        <v>39</v>
      </c>
      <c r="L40" s="978">
        <v>7</v>
      </c>
      <c r="M40" s="226">
        <f t="shared" si="0"/>
        <v>48</v>
      </c>
    </row>
    <row r="41" spans="2:13" s="822" customFormat="1" ht="15.75" x14ac:dyDescent="0.25">
      <c r="B41" s="619" t="s">
        <v>152</v>
      </c>
      <c r="C41" s="167">
        <f>SUM(C8:C40)</f>
        <v>419</v>
      </c>
      <c r="D41" s="167">
        <f t="shared" ref="D41:L41" si="1">SUM(D8:D40)</f>
        <v>238</v>
      </c>
      <c r="E41" s="167">
        <f t="shared" si="1"/>
        <v>22</v>
      </c>
      <c r="F41" s="167">
        <f t="shared" si="1"/>
        <v>308</v>
      </c>
      <c r="G41" s="167">
        <f t="shared" si="1"/>
        <v>234</v>
      </c>
      <c r="H41" s="167">
        <f t="shared" si="1"/>
        <v>93</v>
      </c>
      <c r="I41" s="167">
        <f t="shared" si="1"/>
        <v>13</v>
      </c>
      <c r="J41" s="167">
        <f t="shared" si="1"/>
        <v>17</v>
      </c>
      <c r="K41" s="167">
        <f t="shared" si="1"/>
        <v>392</v>
      </c>
      <c r="L41" s="167">
        <f t="shared" si="1"/>
        <v>235</v>
      </c>
      <c r="M41" s="167">
        <f>SUM(M8:M40)</f>
        <v>657</v>
      </c>
    </row>
    <row r="42" spans="2:13" ht="15.75" x14ac:dyDescent="0.25">
      <c r="B42" s="931" t="s">
        <v>1114</v>
      </c>
      <c r="C42" s="931"/>
      <c r="D42" s="931"/>
      <c r="E42" s="931"/>
      <c r="F42" s="931"/>
      <c r="G42" s="931"/>
      <c r="H42" s="931"/>
      <c r="I42" s="931"/>
      <c r="J42" s="931"/>
      <c r="K42" s="932"/>
      <c r="L42" s="932"/>
      <c r="M42" s="932"/>
    </row>
    <row r="43" spans="2:13" ht="15.75" x14ac:dyDescent="0.25">
      <c r="B43" s="2366" t="s">
        <v>1115</v>
      </c>
      <c r="C43" s="2366"/>
      <c r="D43" s="2366"/>
      <c r="E43" s="2366"/>
      <c r="F43" s="2366"/>
      <c r="G43" s="2366"/>
      <c r="H43" s="2366"/>
      <c r="I43" s="2366"/>
      <c r="J43" s="2366"/>
      <c r="K43" s="932"/>
      <c r="L43" s="932"/>
      <c r="M43" s="932"/>
    </row>
    <row r="44" spans="2:13" ht="15.75" x14ac:dyDescent="0.25"/>
    <row r="45" spans="2:13" ht="15.75" hidden="1" x14ac:dyDescent="0.25"/>
    <row r="46" spans="2:13" ht="15.75" hidden="1" x14ac:dyDescent="0.25"/>
  </sheetData>
  <sheetProtection formatCells="0" formatColumns="0" formatRows="0" insertColumns="0" insertRows="0" deleteColumns="0" deleteRows="0" sort="0"/>
  <mergeCells count="8">
    <mergeCell ref="B43:J43"/>
    <mergeCell ref="B1:M3"/>
    <mergeCell ref="B4:M4"/>
    <mergeCell ref="B6:B7"/>
    <mergeCell ref="C6:D6"/>
    <mergeCell ref="E6:H6"/>
    <mergeCell ref="I6:L6"/>
    <mergeCell ref="M6:M7"/>
  </mergeCells>
  <pageMargins left="0.7" right="0.7" top="0.75" bottom="0.75" header="0.3" footer="0.3"/>
  <pageSetup paperSize="9" orientation="portrait" r:id="rId1"/>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5"/>
  <dimension ref="A1:I54"/>
  <sheetViews>
    <sheetView showGridLines="0" zoomScaleNormal="100" workbookViewId="0">
      <pane xSplit="1" ySplit="7"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15.75" zeroHeight="1" x14ac:dyDescent="0.25"/>
  <cols>
    <col min="1" max="1" width="5.5703125" style="581" customWidth="1"/>
    <col min="2" max="2" width="51.85546875" style="581" customWidth="1"/>
    <col min="3" max="3" width="17.140625" style="581" customWidth="1"/>
    <col min="4" max="6" width="15.140625" style="581" customWidth="1"/>
    <col min="7" max="7" width="17.140625" style="581" customWidth="1"/>
    <col min="8" max="8" width="18.28515625" style="822" customWidth="1"/>
    <col min="9" max="9" width="2.85546875" style="581" customWidth="1"/>
    <col min="10" max="16384" width="9.140625" style="581" hidden="1"/>
  </cols>
  <sheetData>
    <row r="1" spans="1:9" x14ac:dyDescent="0.25">
      <c r="B1" s="2336"/>
      <c r="C1" s="2337"/>
      <c r="D1" s="2337"/>
      <c r="E1" s="2337"/>
      <c r="F1" s="2337"/>
      <c r="G1" s="2337"/>
      <c r="H1" s="2338"/>
    </row>
    <row r="2" spans="1:9" x14ac:dyDescent="0.25">
      <c r="B2" s="2339"/>
      <c r="C2" s="2340"/>
      <c r="D2" s="2340"/>
      <c r="E2" s="2340"/>
      <c r="F2" s="2340"/>
      <c r="G2" s="2340"/>
      <c r="H2" s="2341"/>
    </row>
    <row r="3" spans="1:9" ht="16.5" thickBot="1" x14ac:dyDescent="0.3">
      <c r="B3" s="2342"/>
      <c r="C3" s="2343"/>
      <c r="D3" s="2343"/>
      <c r="E3" s="2343"/>
      <c r="F3" s="2343"/>
      <c r="G3" s="2343"/>
      <c r="H3" s="2344"/>
    </row>
    <row r="4" spans="1:9" ht="21.75" thickBot="1" x14ac:dyDescent="0.4">
      <c r="B4" s="2351" t="s">
        <v>4635</v>
      </c>
      <c r="C4" s="2352"/>
      <c r="D4" s="2352"/>
      <c r="E4" s="2352"/>
      <c r="F4" s="2352"/>
      <c r="G4" s="2352"/>
      <c r="H4" s="2353"/>
    </row>
    <row r="5" spans="1:9" s="582" customFormat="1" x14ac:dyDescent="0.25">
      <c r="B5" s="796"/>
      <c r="C5" s="796"/>
      <c r="D5" s="796"/>
      <c r="E5" s="796"/>
      <c r="F5" s="796"/>
      <c r="G5" s="796"/>
      <c r="H5" s="925"/>
    </row>
    <row r="6" spans="1:9" s="917" customFormat="1" ht="15.75" customHeight="1" x14ac:dyDescent="0.25">
      <c r="A6" s="930"/>
      <c r="B6" s="2094" t="s">
        <v>2918</v>
      </c>
      <c r="C6" s="2166" t="s">
        <v>1103</v>
      </c>
      <c r="D6" s="2166"/>
      <c r="E6" s="2166"/>
      <c r="F6" s="2166"/>
      <c r="G6" s="2166"/>
      <c r="H6" s="2166"/>
    </row>
    <row r="7" spans="1:9" s="917" customFormat="1" ht="31.5" x14ac:dyDescent="0.25">
      <c r="A7" s="930"/>
      <c r="B7" s="2094"/>
      <c r="C7" s="913" t="s">
        <v>1093</v>
      </c>
      <c r="D7" s="913" t="s">
        <v>1094</v>
      </c>
      <c r="E7" s="913" t="s">
        <v>1095</v>
      </c>
      <c r="F7" s="913" t="s">
        <v>286</v>
      </c>
      <c r="G7" s="913" t="s">
        <v>1104</v>
      </c>
      <c r="H7" s="619" t="s">
        <v>1105</v>
      </c>
    </row>
    <row r="8" spans="1:9" s="921" customFormat="1" ht="18.75" customHeight="1" x14ac:dyDescent="0.25">
      <c r="B8" s="933" t="s">
        <v>234</v>
      </c>
      <c r="C8" s="167">
        <f>SUM(C9:C10)</f>
        <v>880</v>
      </c>
      <c r="D8" s="167">
        <f t="shared" ref="D8:F8" si="0">SUM(D9:D10)</f>
        <v>12580</v>
      </c>
      <c r="E8" s="167">
        <f t="shared" si="0"/>
        <v>3852</v>
      </c>
      <c r="F8" s="167">
        <f t="shared" si="0"/>
        <v>1208</v>
      </c>
      <c r="G8" s="167">
        <f>SUM(C8:F8)</f>
        <v>18520</v>
      </c>
      <c r="H8" s="935">
        <f t="shared" ref="H8:H48" si="1">G8/$H$50</f>
        <v>25.722222222222221</v>
      </c>
      <c r="I8" s="918"/>
    </row>
    <row r="9" spans="1:9" s="921" customFormat="1" ht="18.75" customHeight="1" x14ac:dyDescent="0.25">
      <c r="B9" s="909" t="s">
        <v>1083</v>
      </c>
      <c r="C9" s="940">
        <v>880</v>
      </c>
      <c r="D9" s="940">
        <v>4560</v>
      </c>
      <c r="E9" s="940">
        <v>944</v>
      </c>
      <c r="F9" s="940">
        <v>512</v>
      </c>
      <c r="G9" s="936">
        <f>SUM(C9:F9)</f>
        <v>6896</v>
      </c>
      <c r="H9" s="935">
        <f t="shared" si="1"/>
        <v>9.5777777777777775</v>
      </c>
    </row>
    <row r="10" spans="1:9" ht="18.75" customHeight="1" x14ac:dyDescent="0.25">
      <c r="B10" s="909" t="s">
        <v>1106</v>
      </c>
      <c r="C10" s="940"/>
      <c r="D10" s="940">
        <v>8020</v>
      </c>
      <c r="E10" s="940">
        <v>2908</v>
      </c>
      <c r="F10" s="940">
        <v>696</v>
      </c>
      <c r="G10" s="936">
        <f>SUM(C10:F10)</f>
        <v>11624</v>
      </c>
      <c r="H10" s="935">
        <f t="shared" si="1"/>
        <v>16.144444444444446</v>
      </c>
    </row>
    <row r="11" spans="1:9" s="822" customFormat="1" ht="18.75" customHeight="1" x14ac:dyDescent="0.25">
      <c r="B11" s="933" t="s">
        <v>575</v>
      </c>
      <c r="C11" s="167">
        <f>SUM(C12:C14)</f>
        <v>1000</v>
      </c>
      <c r="D11" s="167">
        <f t="shared" ref="D11" si="2">SUM(D12:D14)</f>
        <v>4154</v>
      </c>
      <c r="E11" s="167">
        <f t="shared" ref="E11" si="3">SUM(E12:E14)</f>
        <v>1560</v>
      </c>
      <c r="F11" s="167">
        <f t="shared" ref="F11" si="4">SUM(F12:F14)</f>
        <v>569</v>
      </c>
      <c r="G11" s="167">
        <f t="shared" ref="G11:G48" si="5">SUM(C11:F11)</f>
        <v>7283</v>
      </c>
      <c r="H11" s="935">
        <f t="shared" si="1"/>
        <v>10.115277777777777</v>
      </c>
    </row>
    <row r="12" spans="1:9" ht="18.75" customHeight="1" x14ac:dyDescent="0.25">
      <c r="B12" s="909" t="s">
        <v>612</v>
      </c>
      <c r="C12" s="940">
        <v>512</v>
      </c>
      <c r="D12" s="940">
        <v>960</v>
      </c>
      <c r="E12" s="940">
        <v>448</v>
      </c>
      <c r="F12" s="940">
        <v>288</v>
      </c>
      <c r="G12" s="936">
        <f t="shared" si="5"/>
        <v>2208</v>
      </c>
      <c r="H12" s="935">
        <f t="shared" si="1"/>
        <v>3.0666666666666669</v>
      </c>
    </row>
    <row r="13" spans="1:9" ht="18.75" customHeight="1" x14ac:dyDescent="0.25">
      <c r="B13" s="909" t="s">
        <v>613</v>
      </c>
      <c r="C13" s="940">
        <v>488</v>
      </c>
      <c r="D13" s="940">
        <v>3121</v>
      </c>
      <c r="E13" s="940">
        <v>1112</v>
      </c>
      <c r="F13" s="940">
        <v>224</v>
      </c>
      <c r="G13" s="936">
        <f t="shared" si="5"/>
        <v>4945</v>
      </c>
      <c r="H13" s="935">
        <f t="shared" si="1"/>
        <v>6.8680555555555554</v>
      </c>
    </row>
    <row r="14" spans="1:9" ht="18.75" customHeight="1" x14ac:dyDescent="0.25">
      <c r="B14" s="909" t="s">
        <v>3729</v>
      </c>
      <c r="C14" s="940"/>
      <c r="D14" s="940">
        <v>73</v>
      </c>
      <c r="E14" s="940"/>
      <c r="F14" s="940">
        <v>57</v>
      </c>
      <c r="G14" s="936">
        <f t="shared" si="5"/>
        <v>130</v>
      </c>
      <c r="H14" s="935">
        <f t="shared" si="1"/>
        <v>0.18055555555555555</v>
      </c>
    </row>
    <row r="15" spans="1:9" s="822" customFormat="1" ht="18.75" customHeight="1" x14ac:dyDescent="0.25">
      <c r="B15" s="933" t="s">
        <v>338</v>
      </c>
      <c r="C15" s="167">
        <f>SUM(C16:C17)</f>
        <v>0</v>
      </c>
      <c r="D15" s="167">
        <f t="shared" ref="D15" si="6">SUM(D16:D17)</f>
        <v>3552</v>
      </c>
      <c r="E15" s="167">
        <f t="shared" ref="E15" si="7">SUM(E16:E17)</f>
        <v>8169</v>
      </c>
      <c r="F15" s="167">
        <f t="shared" ref="F15" si="8">SUM(F16:F17)</f>
        <v>240</v>
      </c>
      <c r="G15" s="167">
        <f t="shared" si="5"/>
        <v>11961</v>
      </c>
      <c r="H15" s="935">
        <f t="shared" si="1"/>
        <v>16.612500000000001</v>
      </c>
    </row>
    <row r="16" spans="1:9" ht="18.75" customHeight="1" x14ac:dyDescent="0.25">
      <c r="B16" s="909" t="s">
        <v>843</v>
      </c>
      <c r="C16" s="940"/>
      <c r="D16" s="940">
        <v>1964</v>
      </c>
      <c r="E16" s="940">
        <v>7913</v>
      </c>
      <c r="F16" s="940">
        <v>240</v>
      </c>
      <c r="G16" s="936">
        <f t="shared" si="5"/>
        <v>10117</v>
      </c>
      <c r="H16" s="935">
        <f t="shared" si="1"/>
        <v>14.051388888888889</v>
      </c>
    </row>
    <row r="17" spans="2:9" ht="18.75" customHeight="1" x14ac:dyDescent="0.25">
      <c r="B17" s="909" t="s">
        <v>1107</v>
      </c>
      <c r="C17" s="940"/>
      <c r="D17" s="940">
        <v>1588</v>
      </c>
      <c r="E17" s="940">
        <v>256</v>
      </c>
      <c r="F17" s="940"/>
      <c r="G17" s="936">
        <f t="shared" si="5"/>
        <v>1844</v>
      </c>
      <c r="H17" s="935">
        <f t="shared" si="1"/>
        <v>2.5611111111111109</v>
      </c>
    </row>
    <row r="18" spans="2:9" s="822" customFormat="1" ht="18.75" customHeight="1" x14ac:dyDescent="0.25">
      <c r="B18" s="933" t="s">
        <v>2919</v>
      </c>
      <c r="C18" s="167">
        <f>SUM(C19:C24)</f>
        <v>512</v>
      </c>
      <c r="D18" s="167">
        <f>SUM(D19:D24)</f>
        <v>7002</v>
      </c>
      <c r="E18" s="167">
        <f>SUM(E19:E24)</f>
        <v>6160</v>
      </c>
      <c r="F18" s="167">
        <f>SUM(F19:F24)</f>
        <v>128</v>
      </c>
      <c r="G18" s="167">
        <f t="shared" si="5"/>
        <v>13802</v>
      </c>
      <c r="H18" s="935">
        <f t="shared" si="1"/>
        <v>19.169444444444444</v>
      </c>
    </row>
    <row r="19" spans="2:9" ht="18.75" customHeight="1" x14ac:dyDescent="0.25">
      <c r="B19" s="909" t="s">
        <v>1108</v>
      </c>
      <c r="C19" s="940">
        <v>256</v>
      </c>
      <c r="D19" s="940">
        <v>3056</v>
      </c>
      <c r="E19" s="940">
        <v>2832</v>
      </c>
      <c r="F19" s="940"/>
      <c r="G19" s="936">
        <f t="shared" si="5"/>
        <v>6144</v>
      </c>
      <c r="H19" s="935">
        <f t="shared" si="1"/>
        <v>8.5333333333333332</v>
      </c>
    </row>
    <row r="20" spans="2:9" ht="18.75" customHeight="1" x14ac:dyDescent="0.25">
      <c r="B20" s="909" t="s">
        <v>4634</v>
      </c>
      <c r="C20" s="940"/>
      <c r="D20" s="940">
        <v>352</v>
      </c>
      <c r="E20" s="940">
        <v>224</v>
      </c>
      <c r="F20" s="940">
        <v>128</v>
      </c>
      <c r="G20" s="936">
        <f t="shared" si="5"/>
        <v>704</v>
      </c>
      <c r="H20" s="935">
        <f t="shared" si="1"/>
        <v>0.97777777777777775</v>
      </c>
    </row>
    <row r="21" spans="2:9" ht="18.75" customHeight="1" x14ac:dyDescent="0.25">
      <c r="B21" s="909" t="s">
        <v>1109</v>
      </c>
      <c r="C21" s="940">
        <v>256</v>
      </c>
      <c r="D21" s="940">
        <v>1484</v>
      </c>
      <c r="E21" s="940">
        <v>2496</v>
      </c>
      <c r="F21" s="940"/>
      <c r="G21" s="936">
        <f t="shared" si="5"/>
        <v>4236</v>
      </c>
      <c r="H21" s="935">
        <f t="shared" si="1"/>
        <v>5.8833333333333337</v>
      </c>
    </row>
    <row r="22" spans="2:9" ht="18.75" customHeight="1" x14ac:dyDescent="0.25">
      <c r="B22" s="909" t="s">
        <v>397</v>
      </c>
      <c r="C22" s="940"/>
      <c r="D22" s="940">
        <v>1486</v>
      </c>
      <c r="E22" s="940">
        <v>416</v>
      </c>
      <c r="F22" s="940"/>
      <c r="G22" s="936">
        <f t="shared" si="5"/>
        <v>1902</v>
      </c>
      <c r="H22" s="935">
        <f t="shared" si="1"/>
        <v>2.6416666666666666</v>
      </c>
    </row>
    <row r="23" spans="2:9" ht="18.75" customHeight="1" x14ac:dyDescent="0.25">
      <c r="B23" s="909" t="s">
        <v>844</v>
      </c>
      <c r="C23" s="940"/>
      <c r="D23" s="940"/>
      <c r="E23" s="940"/>
      <c r="F23" s="940"/>
      <c r="G23" s="936">
        <f t="shared" si="5"/>
        <v>0</v>
      </c>
      <c r="H23" s="935">
        <f t="shared" si="1"/>
        <v>0</v>
      </c>
    </row>
    <row r="24" spans="2:9" ht="18.75" customHeight="1" x14ac:dyDescent="0.25">
      <c r="B24" s="909" t="s">
        <v>1110</v>
      </c>
      <c r="C24" s="940"/>
      <c r="D24" s="940">
        <v>624</v>
      </c>
      <c r="E24" s="940">
        <v>192</v>
      </c>
      <c r="F24" s="940"/>
      <c r="G24" s="936">
        <f t="shared" si="5"/>
        <v>816</v>
      </c>
      <c r="H24" s="935">
        <f t="shared" si="1"/>
        <v>1.1333333333333333</v>
      </c>
    </row>
    <row r="25" spans="2:9" s="822" customFormat="1" ht="18.75" customHeight="1" x14ac:dyDescent="0.25">
      <c r="B25" s="933" t="s">
        <v>2920</v>
      </c>
      <c r="C25" s="167">
        <f>SUM(C26:C33)</f>
        <v>704</v>
      </c>
      <c r="D25" s="167">
        <f t="shared" ref="D25:G25" si="9">SUM(D26:D33)</f>
        <v>5743</v>
      </c>
      <c r="E25" s="167">
        <f t="shared" si="9"/>
        <v>6128</v>
      </c>
      <c r="F25" s="167">
        <f t="shared" si="9"/>
        <v>4192</v>
      </c>
      <c r="G25" s="167">
        <f t="shared" si="9"/>
        <v>16767</v>
      </c>
      <c r="H25" s="935">
        <f t="shared" si="1"/>
        <v>23.287500000000001</v>
      </c>
    </row>
    <row r="26" spans="2:9" ht="18.75" customHeight="1" x14ac:dyDescent="0.25">
      <c r="B26" s="909" t="s">
        <v>1084</v>
      </c>
      <c r="C26" s="940"/>
      <c r="D26" s="940">
        <v>2040</v>
      </c>
      <c r="E26" s="940">
        <v>1728</v>
      </c>
      <c r="F26" s="940">
        <v>3296</v>
      </c>
      <c r="G26" s="936">
        <f t="shared" si="5"/>
        <v>7064</v>
      </c>
      <c r="H26" s="935">
        <f t="shared" si="1"/>
        <v>9.8111111111111118</v>
      </c>
      <c r="I26" s="802"/>
    </row>
    <row r="27" spans="2:9" ht="18.75" customHeight="1" x14ac:dyDescent="0.25">
      <c r="B27" s="909" t="s">
        <v>802</v>
      </c>
      <c r="C27" s="940">
        <v>512</v>
      </c>
      <c r="D27" s="940">
        <v>784</v>
      </c>
      <c r="E27" s="940">
        <v>1600</v>
      </c>
      <c r="F27" s="940">
        <v>192</v>
      </c>
      <c r="G27" s="936">
        <f t="shared" si="5"/>
        <v>3088</v>
      </c>
      <c r="H27" s="935">
        <f t="shared" si="1"/>
        <v>4.2888888888888888</v>
      </c>
    </row>
    <row r="28" spans="2:9" ht="18.75" customHeight="1" x14ac:dyDescent="0.25">
      <c r="B28" s="909" t="s">
        <v>412</v>
      </c>
      <c r="C28" s="940"/>
      <c r="D28" s="940">
        <v>240</v>
      </c>
      <c r="E28" s="940"/>
      <c r="F28" s="940"/>
      <c r="G28" s="936">
        <f t="shared" si="5"/>
        <v>240</v>
      </c>
      <c r="H28" s="935">
        <f t="shared" si="1"/>
        <v>0.33333333333333331</v>
      </c>
    </row>
    <row r="29" spans="2:9" ht="18.75" customHeight="1" x14ac:dyDescent="0.25">
      <c r="B29" s="909" t="s">
        <v>1987</v>
      </c>
      <c r="C29" s="940"/>
      <c r="D29" s="940">
        <v>880</v>
      </c>
      <c r="E29" s="940">
        <v>752</v>
      </c>
      <c r="F29" s="940"/>
      <c r="G29" s="936">
        <f t="shared" si="5"/>
        <v>1632</v>
      </c>
      <c r="H29" s="935">
        <f t="shared" si="1"/>
        <v>2.2666666666666666</v>
      </c>
      <c r="I29" s="802"/>
    </row>
    <row r="30" spans="2:9" ht="18.75" customHeight="1" x14ac:dyDescent="0.25">
      <c r="B30" s="909" t="s">
        <v>413</v>
      </c>
      <c r="C30" s="940">
        <v>192</v>
      </c>
      <c r="D30" s="940">
        <v>336</v>
      </c>
      <c r="E30" s="940"/>
      <c r="F30" s="940"/>
      <c r="G30" s="936">
        <f t="shared" si="5"/>
        <v>528</v>
      </c>
      <c r="H30" s="935">
        <f t="shared" si="1"/>
        <v>0.73333333333333328</v>
      </c>
    </row>
    <row r="31" spans="2:9" ht="18.75" customHeight="1" x14ac:dyDescent="0.25">
      <c r="B31" s="909" t="s">
        <v>1930</v>
      </c>
      <c r="C31" s="940"/>
      <c r="D31" s="940">
        <v>576</v>
      </c>
      <c r="E31" s="940">
        <v>624</v>
      </c>
      <c r="F31" s="940"/>
      <c r="G31" s="936">
        <f t="shared" si="5"/>
        <v>1200</v>
      </c>
      <c r="H31" s="935">
        <f t="shared" si="1"/>
        <v>1.6666666666666667</v>
      </c>
    </row>
    <row r="32" spans="2:9" ht="18.75" customHeight="1" x14ac:dyDescent="0.25">
      <c r="B32" s="909" t="s">
        <v>1931</v>
      </c>
      <c r="C32" s="940"/>
      <c r="D32" s="940">
        <v>727</v>
      </c>
      <c r="E32" s="940">
        <v>1104</v>
      </c>
      <c r="F32" s="940">
        <v>256</v>
      </c>
      <c r="G32" s="936">
        <f t="shared" si="5"/>
        <v>2087</v>
      </c>
      <c r="H32" s="935">
        <f t="shared" si="1"/>
        <v>2.8986111111111112</v>
      </c>
    </row>
    <row r="33" spans="2:8" s="822" customFormat="1" ht="18.75" customHeight="1" x14ac:dyDescent="0.25">
      <c r="B33" s="909" t="s">
        <v>2500</v>
      </c>
      <c r="C33" s="940"/>
      <c r="D33" s="940">
        <v>160</v>
      </c>
      <c r="E33" s="940">
        <v>320</v>
      </c>
      <c r="F33" s="940">
        <v>448</v>
      </c>
      <c r="G33" s="936">
        <f t="shared" si="5"/>
        <v>928</v>
      </c>
      <c r="H33" s="935">
        <f t="shared" si="1"/>
        <v>1.288888888888889</v>
      </c>
    </row>
    <row r="34" spans="2:8" ht="18.75" customHeight="1" x14ac:dyDescent="0.25">
      <c r="B34" s="933" t="s">
        <v>568</v>
      </c>
      <c r="C34" s="167">
        <f>SUM(C35:C43)</f>
        <v>1152</v>
      </c>
      <c r="D34" s="167">
        <f t="shared" ref="D34:F34" si="10">SUM(D35:D43)</f>
        <v>29079</v>
      </c>
      <c r="E34" s="167">
        <f t="shared" si="10"/>
        <v>7716</v>
      </c>
      <c r="F34" s="167">
        <f t="shared" si="10"/>
        <v>6932</v>
      </c>
      <c r="G34" s="167">
        <f t="shared" si="5"/>
        <v>44879</v>
      </c>
      <c r="H34" s="935">
        <f t="shared" si="1"/>
        <v>62.331944444444446</v>
      </c>
    </row>
    <row r="35" spans="2:8" ht="18.75" customHeight="1" x14ac:dyDescent="0.25">
      <c r="B35" s="909" t="s">
        <v>1989</v>
      </c>
      <c r="C35" s="940">
        <v>288</v>
      </c>
      <c r="D35" s="940">
        <v>3374</v>
      </c>
      <c r="E35" s="940">
        <v>1184</v>
      </c>
      <c r="F35" s="940">
        <v>480</v>
      </c>
      <c r="G35" s="936">
        <f t="shared" si="5"/>
        <v>5326</v>
      </c>
      <c r="H35" s="935">
        <f t="shared" si="1"/>
        <v>7.3972222222222221</v>
      </c>
    </row>
    <row r="36" spans="2:8" ht="18.75" customHeight="1" x14ac:dyDescent="0.25">
      <c r="B36" s="909" t="s">
        <v>4577</v>
      </c>
      <c r="C36" s="940"/>
      <c r="D36" s="940"/>
      <c r="E36" s="940"/>
      <c r="F36" s="940"/>
      <c r="G36" s="936">
        <f t="shared" si="5"/>
        <v>0</v>
      </c>
      <c r="H36" s="935">
        <f t="shared" si="1"/>
        <v>0</v>
      </c>
    </row>
    <row r="37" spans="2:8" ht="18.75" customHeight="1" x14ac:dyDescent="0.25">
      <c r="B37" s="909" t="s">
        <v>1991</v>
      </c>
      <c r="C37" s="940"/>
      <c r="D37" s="940">
        <v>5212</v>
      </c>
      <c r="E37" s="940">
        <v>2436</v>
      </c>
      <c r="F37" s="940">
        <v>952</v>
      </c>
      <c r="G37" s="936">
        <f t="shared" si="5"/>
        <v>8600</v>
      </c>
      <c r="H37" s="935">
        <f t="shared" si="1"/>
        <v>11.944444444444445</v>
      </c>
    </row>
    <row r="38" spans="2:8" ht="18.75" customHeight="1" x14ac:dyDescent="0.25">
      <c r="B38" s="909" t="s">
        <v>1990</v>
      </c>
      <c r="C38" s="940"/>
      <c r="D38" s="940">
        <v>1196</v>
      </c>
      <c r="E38" s="940">
        <v>768</v>
      </c>
      <c r="F38" s="940">
        <v>2132</v>
      </c>
      <c r="G38" s="936">
        <f t="shared" si="5"/>
        <v>4096</v>
      </c>
      <c r="H38" s="935">
        <f t="shared" si="1"/>
        <v>5.6888888888888891</v>
      </c>
    </row>
    <row r="39" spans="2:8" ht="18.75" customHeight="1" x14ac:dyDescent="0.25">
      <c r="B39" s="909" t="s">
        <v>1088</v>
      </c>
      <c r="C39" s="940"/>
      <c r="D39" s="940">
        <v>4386</v>
      </c>
      <c r="E39" s="940">
        <v>814</v>
      </c>
      <c r="F39" s="940">
        <v>608</v>
      </c>
      <c r="G39" s="936">
        <f t="shared" si="5"/>
        <v>5808</v>
      </c>
      <c r="H39" s="935">
        <f t="shared" si="1"/>
        <v>8.0666666666666664</v>
      </c>
    </row>
    <row r="40" spans="2:8" ht="18.75" customHeight="1" x14ac:dyDescent="0.25">
      <c r="B40" s="909" t="s">
        <v>1932</v>
      </c>
      <c r="C40" s="940"/>
      <c r="D40" s="940">
        <v>2368</v>
      </c>
      <c r="E40" s="940">
        <v>460</v>
      </c>
      <c r="F40" s="940"/>
      <c r="G40" s="936">
        <f t="shared" si="5"/>
        <v>2828</v>
      </c>
      <c r="H40" s="935">
        <f t="shared" si="1"/>
        <v>3.9277777777777776</v>
      </c>
    </row>
    <row r="41" spans="2:8" ht="18.75" customHeight="1" x14ac:dyDescent="0.25">
      <c r="B41" s="909" t="s">
        <v>1988</v>
      </c>
      <c r="C41" s="940">
        <v>128</v>
      </c>
      <c r="D41" s="940">
        <v>6899</v>
      </c>
      <c r="E41" s="940">
        <v>1204</v>
      </c>
      <c r="F41" s="940">
        <v>2504</v>
      </c>
      <c r="G41" s="936">
        <f t="shared" si="5"/>
        <v>10735</v>
      </c>
      <c r="H41" s="935">
        <f t="shared" si="1"/>
        <v>14.909722222222221</v>
      </c>
    </row>
    <row r="42" spans="2:8" ht="18.75" customHeight="1" x14ac:dyDescent="0.25">
      <c r="B42" s="909" t="s">
        <v>470</v>
      </c>
      <c r="C42" s="940">
        <v>272</v>
      </c>
      <c r="D42" s="940">
        <v>2436</v>
      </c>
      <c r="E42" s="940">
        <v>456</v>
      </c>
      <c r="F42" s="940"/>
      <c r="G42" s="936">
        <f t="shared" si="5"/>
        <v>3164</v>
      </c>
      <c r="H42" s="935">
        <f t="shared" si="1"/>
        <v>4.3944444444444448</v>
      </c>
    </row>
    <row r="43" spans="2:8" s="822" customFormat="1" ht="18.75" customHeight="1" x14ac:dyDescent="0.25">
      <c r="B43" s="909" t="s">
        <v>1986</v>
      </c>
      <c r="C43" s="940">
        <v>464</v>
      </c>
      <c r="D43" s="940">
        <v>3208</v>
      </c>
      <c r="E43" s="940">
        <v>394</v>
      </c>
      <c r="F43" s="940">
        <v>256</v>
      </c>
      <c r="G43" s="936">
        <f t="shared" si="5"/>
        <v>4322</v>
      </c>
      <c r="H43" s="935">
        <f t="shared" si="1"/>
        <v>6.0027777777777782</v>
      </c>
    </row>
    <row r="44" spans="2:8" ht="18.75" customHeight="1" x14ac:dyDescent="0.25">
      <c r="B44" s="933" t="s">
        <v>261</v>
      </c>
      <c r="C44" s="167">
        <f>SUM(C45:C48)</f>
        <v>220</v>
      </c>
      <c r="D44" s="167">
        <f t="shared" ref="D44:F44" si="11">SUM(D45:D48)</f>
        <v>4066</v>
      </c>
      <c r="E44" s="167">
        <f t="shared" si="11"/>
        <v>13508</v>
      </c>
      <c r="F44" s="167">
        <f t="shared" si="11"/>
        <v>3384</v>
      </c>
      <c r="G44" s="167">
        <f t="shared" si="5"/>
        <v>21178</v>
      </c>
      <c r="H44" s="935">
        <f t="shared" si="1"/>
        <v>29.413888888888888</v>
      </c>
    </row>
    <row r="45" spans="2:8" ht="18.75" customHeight="1" x14ac:dyDescent="0.25">
      <c r="B45" s="909" t="s">
        <v>797</v>
      </c>
      <c r="C45" s="941">
        <v>220</v>
      </c>
      <c r="D45" s="941">
        <v>1312</v>
      </c>
      <c r="E45" s="941">
        <v>4004</v>
      </c>
      <c r="F45" s="941">
        <v>1804</v>
      </c>
      <c r="G45" s="936">
        <f t="shared" si="5"/>
        <v>7340</v>
      </c>
      <c r="H45" s="935">
        <f t="shared" si="1"/>
        <v>10.194444444444445</v>
      </c>
    </row>
    <row r="46" spans="2:8" ht="18.75" customHeight="1" x14ac:dyDescent="0.25">
      <c r="B46" s="909" t="s">
        <v>2501</v>
      </c>
      <c r="C46" s="941"/>
      <c r="D46" s="941">
        <v>540</v>
      </c>
      <c r="E46" s="941">
        <v>802</v>
      </c>
      <c r="F46" s="941">
        <v>760</v>
      </c>
      <c r="G46" s="936">
        <f t="shared" si="5"/>
        <v>2102</v>
      </c>
      <c r="H46" s="935">
        <f t="shared" si="1"/>
        <v>2.9194444444444443</v>
      </c>
    </row>
    <row r="47" spans="2:8" ht="18.75" customHeight="1" x14ac:dyDescent="0.25">
      <c r="B47" s="909" t="s">
        <v>2502</v>
      </c>
      <c r="C47" s="941"/>
      <c r="D47" s="941">
        <v>1528</v>
      </c>
      <c r="E47" s="941">
        <v>8366</v>
      </c>
      <c r="F47" s="941">
        <v>820</v>
      </c>
      <c r="G47" s="936">
        <f t="shared" si="5"/>
        <v>10714</v>
      </c>
      <c r="H47" s="935">
        <f t="shared" si="1"/>
        <v>14.880555555555556</v>
      </c>
    </row>
    <row r="48" spans="2:8" s="822" customFormat="1" x14ac:dyDescent="0.25">
      <c r="B48" s="909" t="s">
        <v>1994</v>
      </c>
      <c r="C48" s="941"/>
      <c r="D48" s="941">
        <v>686</v>
      </c>
      <c r="E48" s="941">
        <v>336</v>
      </c>
      <c r="F48" s="941"/>
      <c r="G48" s="936">
        <f t="shared" si="5"/>
        <v>1022</v>
      </c>
      <c r="H48" s="935">
        <f t="shared" si="1"/>
        <v>1.4194444444444445</v>
      </c>
    </row>
    <row r="49" spans="2:8" x14ac:dyDescent="0.25">
      <c r="B49" s="619" t="s">
        <v>152</v>
      </c>
      <c r="C49" s="167">
        <f>C8+C11+C15+C18+C25+C34+C44</f>
        <v>4468</v>
      </c>
      <c r="D49" s="167">
        <f>D8+D11+D15+D18+D25+D34+D44</f>
        <v>66176</v>
      </c>
      <c r="E49" s="167">
        <f>E8+E11+E15+E18+E25+E34+E44</f>
        <v>47093</v>
      </c>
      <c r="F49" s="167">
        <f>F8+F11+F15+F18+F25+F34+F44</f>
        <v>16653</v>
      </c>
      <c r="G49" s="167">
        <f>G8+G11+G15+G18+G25+G34+G44</f>
        <v>134390</v>
      </c>
      <c r="H49" s="935">
        <f>H8+H11+H18+H25+H34+H44+H15</f>
        <v>186.6527777777778</v>
      </c>
    </row>
    <row r="50" spans="2:8" x14ac:dyDescent="0.25">
      <c r="B50" s="931" t="s">
        <v>1114</v>
      </c>
      <c r="C50" s="937">
        <f>IFERROR(C49/$H$50,0)</f>
        <v>6.2055555555555557</v>
      </c>
      <c r="D50" s="937">
        <f t="shared" ref="D50:G50" si="12">IFERROR(D49/$H$50,0)</f>
        <v>91.911111111111111</v>
      </c>
      <c r="E50" s="937">
        <f t="shared" si="12"/>
        <v>65.406944444444449</v>
      </c>
      <c r="F50" s="937">
        <f t="shared" si="12"/>
        <v>23.129166666666666</v>
      </c>
      <c r="G50" s="937">
        <f t="shared" si="12"/>
        <v>186.65277777777777</v>
      </c>
      <c r="H50" s="938">
        <v>720</v>
      </c>
    </row>
    <row r="51" spans="2:8" x14ac:dyDescent="0.25">
      <c r="B51" s="2366" t="s">
        <v>1115</v>
      </c>
      <c r="C51" s="2366"/>
      <c r="D51" s="2366"/>
      <c r="E51" s="932"/>
      <c r="F51" s="932"/>
      <c r="G51" s="932"/>
      <c r="H51" s="934"/>
    </row>
    <row r="52" spans="2:8" hidden="1" x14ac:dyDescent="0.25"/>
    <row r="53" spans="2:8" hidden="1" x14ac:dyDescent="0.25"/>
    <row r="54" spans="2:8" hidden="1" x14ac:dyDescent="0.25"/>
  </sheetData>
  <sheetProtection formatCells="0" formatColumns="0" formatRows="0" insertColumns="0" insertRows="0" deleteColumns="0" deleteRows="0" sort="0"/>
  <mergeCells count="5">
    <mergeCell ref="B51:D51"/>
    <mergeCell ref="B4:H4"/>
    <mergeCell ref="B6:B7"/>
    <mergeCell ref="C6:H6"/>
    <mergeCell ref="B1:H3"/>
  </mergeCells>
  <pageMargins left="0.7" right="0.7" top="0.75" bottom="0.75" header="0.3" footer="0.3"/>
  <pageSetup paperSize="9" orientation="portrait" r:id="rId1"/>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6"/>
  <dimension ref="A1:XFB50"/>
  <sheetViews>
    <sheetView showGridLines="0" zoomScaleNormal="100" workbookViewId="0">
      <pane xSplit="1" ySplit="7" topLeftCell="B17" activePane="bottomRight" state="frozen"/>
      <selection activeCell="I25" sqref="I25"/>
      <selection pane="topRight" activeCell="I25" sqref="I25"/>
      <selection pane="bottomLeft" activeCell="I25" sqref="I25"/>
      <selection pane="bottomRight"/>
    </sheetView>
  </sheetViews>
  <sheetFormatPr baseColWidth="10" defaultColWidth="0" defaultRowHeight="15.75" x14ac:dyDescent="0.25"/>
  <cols>
    <col min="1" max="1" width="5.5703125" style="581" customWidth="1"/>
    <col min="2" max="2" width="51.85546875" style="581" customWidth="1"/>
    <col min="3" max="3" width="17.140625" style="581" customWidth="1"/>
    <col min="4" max="6" width="15.140625" style="581" customWidth="1"/>
    <col min="7" max="7" width="17.140625" style="581" customWidth="1"/>
    <col min="8" max="8" width="18.28515625" style="822" customWidth="1"/>
    <col min="9" max="9" width="2.85546875" style="581" customWidth="1"/>
    <col min="10" max="16384" width="9.140625" style="581" hidden="1"/>
  </cols>
  <sheetData>
    <row r="1" spans="2:16382" x14ac:dyDescent="0.25">
      <c r="B1" s="2336"/>
      <c r="C1" s="2337"/>
      <c r="D1" s="2337"/>
      <c r="E1" s="2337"/>
      <c r="F1" s="2337"/>
      <c r="G1" s="2337"/>
      <c r="H1" s="2338"/>
    </row>
    <row r="2" spans="2:16382" x14ac:dyDescent="0.25">
      <c r="B2" s="2339"/>
      <c r="C2" s="2340"/>
      <c r="D2" s="2340"/>
      <c r="E2" s="2340"/>
      <c r="F2" s="2340"/>
      <c r="G2" s="2340"/>
      <c r="H2" s="2341"/>
    </row>
    <row r="3" spans="2:16382" ht="16.5" thickBot="1" x14ac:dyDescent="0.3">
      <c r="B3" s="2342"/>
      <c r="C3" s="2343"/>
      <c r="D3" s="2343"/>
      <c r="E3" s="2343"/>
      <c r="F3" s="2343"/>
      <c r="G3" s="2343"/>
      <c r="H3" s="2344"/>
    </row>
    <row r="4" spans="2:16382" ht="21.75" thickBot="1" x14ac:dyDescent="0.4">
      <c r="B4" s="2351" t="s">
        <v>4639</v>
      </c>
      <c r="C4" s="2352"/>
      <c r="D4" s="2352"/>
      <c r="E4" s="2352"/>
      <c r="F4" s="2352"/>
      <c r="G4" s="2352"/>
      <c r="H4" s="2353"/>
    </row>
    <row r="5" spans="2:16382" s="582" customFormat="1" x14ac:dyDescent="0.25">
      <c r="B5" s="796"/>
      <c r="C5" s="796"/>
      <c r="D5" s="796"/>
      <c r="E5" s="796"/>
      <c r="F5" s="796"/>
      <c r="G5" s="796"/>
      <c r="H5" s="925"/>
    </row>
    <row r="6" spans="2:16382" s="917" customFormat="1" ht="15.75" customHeight="1" x14ac:dyDescent="0.25">
      <c r="B6" s="2370" t="s">
        <v>2912</v>
      </c>
      <c r="C6" s="2166" t="s">
        <v>1103</v>
      </c>
      <c r="D6" s="2166"/>
      <c r="E6" s="2166"/>
      <c r="F6" s="2166"/>
      <c r="G6" s="2166"/>
      <c r="H6" s="2166"/>
    </row>
    <row r="7" spans="2:16382" s="917" customFormat="1" ht="31.5" x14ac:dyDescent="0.25">
      <c r="B7" s="2370"/>
      <c r="C7" s="619" t="s">
        <v>1093</v>
      </c>
      <c r="D7" s="619" t="s">
        <v>1094</v>
      </c>
      <c r="E7" s="619" t="s">
        <v>1095</v>
      </c>
      <c r="F7" s="619" t="s">
        <v>286</v>
      </c>
      <c r="G7" s="619" t="s">
        <v>1104</v>
      </c>
      <c r="H7" s="619" t="s">
        <v>2921</v>
      </c>
    </row>
    <row r="8" spans="2:16382" s="921" customFormat="1" ht="18.75" customHeight="1" x14ac:dyDescent="0.25">
      <c r="B8" s="933" t="s">
        <v>234</v>
      </c>
      <c r="C8" s="167">
        <f>SUM(C9:C10)</f>
        <v>1020</v>
      </c>
      <c r="D8" s="167">
        <f t="shared" ref="D8:F8" si="0">SUM(D9:D10)</f>
        <v>10931</v>
      </c>
      <c r="E8" s="167">
        <f t="shared" si="0"/>
        <v>3425</v>
      </c>
      <c r="F8" s="167">
        <f t="shared" si="0"/>
        <v>1397</v>
      </c>
      <c r="G8" s="167">
        <f>SUM(C8:F8)</f>
        <v>16773</v>
      </c>
      <c r="H8" s="935">
        <f>G8/$H$49</f>
        <v>23.295833333333334</v>
      </c>
    </row>
    <row r="9" spans="2:16382" s="921" customFormat="1" ht="18.75" customHeight="1" x14ac:dyDescent="0.25">
      <c r="B9" s="909" t="s">
        <v>1083</v>
      </c>
      <c r="C9" s="940">
        <v>1020</v>
      </c>
      <c r="D9" s="940">
        <v>4252</v>
      </c>
      <c r="E9" s="940">
        <v>932</v>
      </c>
      <c r="F9" s="940">
        <v>405</v>
      </c>
      <c r="G9" s="936">
        <f>SUM(C9:F9)</f>
        <v>6609</v>
      </c>
      <c r="H9" s="935">
        <f>G9/$H$49</f>
        <v>9.1791666666666671</v>
      </c>
    </row>
    <row r="10" spans="2:16382" ht="18.75" customHeight="1" x14ac:dyDescent="0.25">
      <c r="B10" s="909" t="s">
        <v>1106</v>
      </c>
      <c r="C10" s="940"/>
      <c r="D10" s="940">
        <v>6679</v>
      </c>
      <c r="E10" s="940">
        <v>2493</v>
      </c>
      <c r="F10" s="940">
        <v>992</v>
      </c>
      <c r="G10" s="936">
        <f t="shared" ref="G10:G47" si="1">SUM(C10:F10)</f>
        <v>10164</v>
      </c>
      <c r="H10" s="935">
        <f>G10/$H$49</f>
        <v>14.116666666666667</v>
      </c>
    </row>
    <row r="11" spans="2:16382" s="822" customFormat="1" ht="18.75" customHeight="1" x14ac:dyDescent="0.25">
      <c r="B11" s="933" t="s">
        <v>575</v>
      </c>
      <c r="C11" s="167">
        <f>SUM(C12:C14)</f>
        <v>1012</v>
      </c>
      <c r="D11" s="167">
        <f t="shared" ref="D11" si="2">SUM(D12:D14)</f>
        <v>4996</v>
      </c>
      <c r="E11" s="167">
        <f t="shared" ref="E11" si="3">SUM(E12:E14)</f>
        <v>1429</v>
      </c>
      <c r="F11" s="167">
        <f t="shared" ref="F11" si="4">SUM(F12:F14)</f>
        <v>520</v>
      </c>
      <c r="G11" s="167">
        <f>SUM(C11:F11)</f>
        <v>7957</v>
      </c>
      <c r="H11" s="935">
        <f>G11/$H$49</f>
        <v>11.051388888888889</v>
      </c>
    </row>
    <row r="12" spans="2:16382" ht="18.75" customHeight="1" x14ac:dyDescent="0.25">
      <c r="B12" s="909" t="s">
        <v>4608</v>
      </c>
      <c r="C12" s="940"/>
      <c r="D12" s="940">
        <v>144</v>
      </c>
      <c r="E12" s="940"/>
      <c r="F12" s="940">
        <v>160</v>
      </c>
      <c r="G12" s="936">
        <f t="shared" si="1"/>
        <v>304</v>
      </c>
      <c r="H12" s="935">
        <f>G12/$H$49</f>
        <v>0.42222222222222222</v>
      </c>
    </row>
    <row r="13" spans="2:16382" ht="18.75" customHeight="1" x14ac:dyDescent="0.25">
      <c r="B13" s="909" t="s">
        <v>4609</v>
      </c>
      <c r="C13" s="940">
        <v>420</v>
      </c>
      <c r="D13" s="940">
        <v>918</v>
      </c>
      <c r="E13" s="940">
        <v>210</v>
      </c>
      <c r="F13" s="940">
        <v>240</v>
      </c>
      <c r="G13" s="936"/>
      <c r="H13" s="935"/>
    </row>
    <row r="14" spans="2:16382" ht="18.75" customHeight="1" x14ac:dyDescent="0.25">
      <c r="B14" s="909" t="s">
        <v>4610</v>
      </c>
      <c r="C14" s="940">
        <v>592</v>
      </c>
      <c r="D14" s="940">
        <v>3934</v>
      </c>
      <c r="E14" s="940">
        <v>1219</v>
      </c>
      <c r="F14" s="940">
        <v>120</v>
      </c>
      <c r="G14" s="936">
        <f t="shared" si="1"/>
        <v>5865</v>
      </c>
      <c r="H14" s="935">
        <f t="shared" ref="H14:H48" si="5">G14/$H$49</f>
        <v>8.1458333333333339</v>
      </c>
    </row>
    <row r="15" spans="2:16382" s="822" customFormat="1" ht="18.75" customHeight="1" x14ac:dyDescent="0.25">
      <c r="B15" s="933" t="s">
        <v>338</v>
      </c>
      <c r="C15" s="167">
        <f>SUM(C16:C17)</f>
        <v>0</v>
      </c>
      <c r="D15" s="167">
        <f t="shared" ref="D15" si="6">SUM(D16:D17)</f>
        <v>3123</v>
      </c>
      <c r="E15" s="167">
        <f t="shared" ref="E15" si="7">SUM(E16:E17)</f>
        <v>8666</v>
      </c>
      <c r="F15" s="167">
        <f t="shared" ref="F15" si="8">SUM(F16:F17)</f>
        <v>605</v>
      </c>
      <c r="G15" s="167">
        <f>SUM(C15:F15)</f>
        <v>12394</v>
      </c>
      <c r="H15" s="935">
        <f t="shared" si="5"/>
        <v>17.213888888888889</v>
      </c>
    </row>
    <row r="16" spans="2:16382" ht="18.75" customHeight="1" x14ac:dyDescent="0.25">
      <c r="B16" s="909" t="s">
        <v>4606</v>
      </c>
      <c r="C16" s="940"/>
      <c r="D16" s="940">
        <v>1800</v>
      </c>
      <c r="E16" s="940">
        <v>7991</v>
      </c>
      <c r="F16" s="940">
        <v>605</v>
      </c>
      <c r="G16" s="936">
        <f t="shared" si="1"/>
        <v>10396</v>
      </c>
      <c r="H16" s="935">
        <f t="shared" si="5"/>
        <v>14.438888888888888</v>
      </c>
    </row>
    <row r="17" spans="2:9" ht="18.75" customHeight="1" x14ac:dyDescent="0.25">
      <c r="B17" s="909" t="s">
        <v>4607</v>
      </c>
      <c r="C17" s="940"/>
      <c r="D17" s="940">
        <v>1323</v>
      </c>
      <c r="E17" s="940">
        <v>675</v>
      </c>
      <c r="F17" s="940"/>
      <c r="G17" s="936">
        <f t="shared" si="1"/>
        <v>1998</v>
      </c>
      <c r="H17" s="935">
        <f t="shared" si="5"/>
        <v>2.7749999999999999</v>
      </c>
    </row>
    <row r="18" spans="2:9" s="822" customFormat="1" ht="18.75" customHeight="1" x14ac:dyDescent="0.25">
      <c r="B18" s="933" t="s">
        <v>2919</v>
      </c>
      <c r="C18" s="167">
        <f>SUM(C19:C23)</f>
        <v>480</v>
      </c>
      <c r="D18" s="167">
        <f>SUM(D19:D23)</f>
        <v>6442</v>
      </c>
      <c r="E18" s="167">
        <f>SUM(E19:E23)</f>
        <v>5455</v>
      </c>
      <c r="F18" s="167">
        <f>SUM(F19:F23)</f>
        <v>425</v>
      </c>
      <c r="G18" s="167">
        <f>SUM(C18:F18)</f>
        <v>12802</v>
      </c>
      <c r="H18" s="935">
        <f t="shared" si="5"/>
        <v>17.780555555555555</v>
      </c>
    </row>
    <row r="19" spans="2:9" ht="18.75" customHeight="1" x14ac:dyDescent="0.25">
      <c r="B19" s="909" t="s">
        <v>4579</v>
      </c>
      <c r="C19" s="940"/>
      <c r="D19" s="940">
        <v>384</v>
      </c>
      <c r="E19" s="940">
        <v>160</v>
      </c>
      <c r="F19" s="940">
        <v>120</v>
      </c>
      <c r="G19" s="936">
        <f t="shared" si="1"/>
        <v>664</v>
      </c>
      <c r="H19" s="935">
        <f t="shared" si="5"/>
        <v>0.92222222222222228</v>
      </c>
    </row>
    <row r="20" spans="2:9" ht="18.75" customHeight="1" x14ac:dyDescent="0.25">
      <c r="B20" s="909" t="s">
        <v>4580</v>
      </c>
      <c r="C20" s="940">
        <v>240</v>
      </c>
      <c r="D20" s="940">
        <v>2968</v>
      </c>
      <c r="E20" s="940">
        <v>2490</v>
      </c>
      <c r="F20" s="940"/>
      <c r="G20" s="936">
        <f t="shared" si="1"/>
        <v>5698</v>
      </c>
      <c r="H20" s="935">
        <f t="shared" si="5"/>
        <v>7.9138888888888888</v>
      </c>
    </row>
    <row r="21" spans="2:9" ht="18.75" customHeight="1" x14ac:dyDescent="0.25">
      <c r="B21" s="909" t="s">
        <v>4581</v>
      </c>
      <c r="C21" s="940">
        <v>240</v>
      </c>
      <c r="D21" s="940">
        <v>1215</v>
      </c>
      <c r="E21" s="940">
        <v>2130</v>
      </c>
      <c r="F21" s="940">
        <v>119</v>
      </c>
      <c r="G21" s="936">
        <f t="shared" si="1"/>
        <v>3704</v>
      </c>
      <c r="H21" s="935">
        <f t="shared" si="5"/>
        <v>5.1444444444444448</v>
      </c>
    </row>
    <row r="22" spans="2:9" ht="18.75" customHeight="1" x14ac:dyDescent="0.25">
      <c r="B22" s="909" t="s">
        <v>4582</v>
      </c>
      <c r="C22" s="940"/>
      <c r="D22" s="940">
        <v>1530</v>
      </c>
      <c r="E22" s="940">
        <v>465</v>
      </c>
      <c r="F22" s="940">
        <v>186</v>
      </c>
      <c r="G22" s="936">
        <f t="shared" si="1"/>
        <v>2181</v>
      </c>
      <c r="H22" s="935">
        <f t="shared" si="5"/>
        <v>3.0291666666666668</v>
      </c>
    </row>
    <row r="23" spans="2:9" ht="18.75" customHeight="1" x14ac:dyDescent="0.25">
      <c r="B23" s="909" t="s">
        <v>4620</v>
      </c>
      <c r="C23" s="940"/>
      <c r="D23" s="940">
        <v>345</v>
      </c>
      <c r="E23" s="940">
        <v>210</v>
      </c>
      <c r="F23" s="940"/>
      <c r="G23" s="936">
        <f t="shared" si="1"/>
        <v>555</v>
      </c>
      <c r="H23" s="935">
        <f t="shared" si="5"/>
        <v>0.77083333333333337</v>
      </c>
    </row>
    <row r="24" spans="2:9" s="822" customFormat="1" ht="18.75" customHeight="1" x14ac:dyDescent="0.25">
      <c r="B24" s="933" t="s">
        <v>2920</v>
      </c>
      <c r="C24" s="167">
        <f>SUM(C25:C32)</f>
        <v>448</v>
      </c>
      <c r="D24" s="167">
        <f>SUM(D25:D32)</f>
        <v>5192</v>
      </c>
      <c r="E24" s="167">
        <f>SUM(E25:E32)</f>
        <v>4928</v>
      </c>
      <c r="F24" s="167">
        <f>SUM(F25:F32)</f>
        <v>4451</v>
      </c>
      <c r="G24" s="167">
        <f>SUM(C24:F24)</f>
        <v>15019</v>
      </c>
      <c r="H24" s="935">
        <f t="shared" si="5"/>
        <v>20.859722222222221</v>
      </c>
    </row>
    <row r="25" spans="2:9" ht="18.75" customHeight="1" x14ac:dyDescent="0.25">
      <c r="B25" s="909" t="s">
        <v>4589</v>
      </c>
      <c r="C25" s="940"/>
      <c r="D25" s="940">
        <v>1691</v>
      </c>
      <c r="E25" s="940">
        <v>1424</v>
      </c>
      <c r="F25" s="940">
        <v>2925</v>
      </c>
      <c r="G25" s="936">
        <f t="shared" si="1"/>
        <v>6040</v>
      </c>
      <c r="H25" s="935">
        <f t="shared" si="5"/>
        <v>8.3888888888888893</v>
      </c>
    </row>
    <row r="26" spans="2:9" ht="18.75" customHeight="1" x14ac:dyDescent="0.25">
      <c r="B26" s="909" t="s">
        <v>4590</v>
      </c>
      <c r="C26" s="940">
        <v>270</v>
      </c>
      <c r="D26" s="940">
        <v>570</v>
      </c>
      <c r="E26" s="940">
        <v>870</v>
      </c>
      <c r="F26" s="940">
        <v>462</v>
      </c>
      <c r="G26" s="936">
        <f t="shared" si="1"/>
        <v>2172</v>
      </c>
      <c r="H26" s="935">
        <f t="shared" si="5"/>
        <v>3.0166666666666666</v>
      </c>
    </row>
    <row r="27" spans="2:9" ht="18.75" customHeight="1" x14ac:dyDescent="0.25">
      <c r="B27" s="909" t="s">
        <v>4591</v>
      </c>
      <c r="C27" s="940"/>
      <c r="D27" s="940">
        <v>240</v>
      </c>
      <c r="E27" s="940"/>
      <c r="F27" s="940"/>
      <c r="G27" s="936">
        <f t="shared" si="1"/>
        <v>240</v>
      </c>
      <c r="H27" s="935">
        <f t="shared" si="5"/>
        <v>0.33333333333333331</v>
      </c>
    </row>
    <row r="28" spans="2:9" ht="18.75" customHeight="1" x14ac:dyDescent="0.25">
      <c r="B28" s="909" t="s">
        <v>4592</v>
      </c>
      <c r="C28" s="940"/>
      <c r="D28" s="940">
        <v>855</v>
      </c>
      <c r="E28" s="940">
        <v>675</v>
      </c>
      <c r="F28" s="940"/>
      <c r="G28" s="936">
        <f t="shared" si="1"/>
        <v>1530</v>
      </c>
      <c r="H28" s="935">
        <f t="shared" si="5"/>
        <v>2.125</v>
      </c>
    </row>
    <row r="29" spans="2:9" ht="18.75" customHeight="1" x14ac:dyDescent="0.25">
      <c r="B29" s="909" t="s">
        <v>4593</v>
      </c>
      <c r="C29" s="940">
        <v>178</v>
      </c>
      <c r="D29" s="940">
        <v>225</v>
      </c>
      <c r="E29" s="940">
        <v>91</v>
      </c>
      <c r="F29" s="940"/>
      <c r="G29" s="936">
        <f t="shared" si="1"/>
        <v>494</v>
      </c>
      <c r="H29" s="935">
        <f t="shared" si="5"/>
        <v>0.68611111111111112</v>
      </c>
    </row>
    <row r="30" spans="2:9" ht="18.75" customHeight="1" x14ac:dyDescent="0.25">
      <c r="B30" s="909" t="s">
        <v>4623</v>
      </c>
      <c r="C30" s="940"/>
      <c r="D30" s="940">
        <v>576</v>
      </c>
      <c r="E30" s="940">
        <v>525</v>
      </c>
      <c r="F30" s="940">
        <v>360</v>
      </c>
      <c r="G30" s="936">
        <f t="shared" si="1"/>
        <v>1461</v>
      </c>
      <c r="H30" s="935">
        <f t="shared" si="5"/>
        <v>2.0291666666666668</v>
      </c>
    </row>
    <row r="31" spans="2:9" ht="18.75" customHeight="1" x14ac:dyDescent="0.25">
      <c r="B31" s="909" t="s">
        <v>4624</v>
      </c>
      <c r="C31" s="940"/>
      <c r="D31" s="940">
        <v>810</v>
      </c>
      <c r="E31" s="940">
        <v>983</v>
      </c>
      <c r="F31" s="940">
        <v>210</v>
      </c>
      <c r="G31" s="936">
        <f t="shared" si="1"/>
        <v>2003</v>
      </c>
      <c r="H31" s="935">
        <f t="shared" si="5"/>
        <v>2.7819444444444446</v>
      </c>
    </row>
    <row r="32" spans="2:9" ht="18.75" customHeight="1" x14ac:dyDescent="0.25">
      <c r="B32" s="909" t="s">
        <v>4596</v>
      </c>
      <c r="C32" s="940"/>
      <c r="D32" s="940">
        <v>225</v>
      </c>
      <c r="E32" s="940">
        <v>360</v>
      </c>
      <c r="F32" s="940">
        <v>494</v>
      </c>
      <c r="G32" s="936">
        <f t="shared" si="1"/>
        <v>1079</v>
      </c>
      <c r="H32" s="935">
        <f t="shared" si="5"/>
        <v>1.4986111111111111</v>
      </c>
    </row>
    <row r="33" spans="2:8" s="822" customFormat="1" ht="18.75" customHeight="1" x14ac:dyDescent="0.25">
      <c r="B33" s="933" t="s">
        <v>568</v>
      </c>
      <c r="C33" s="167">
        <f>SUM(C34:C42)</f>
        <v>1005</v>
      </c>
      <c r="D33" s="167">
        <f t="shared" ref="D33:F33" si="9">SUM(D34:D42)</f>
        <v>25999</v>
      </c>
      <c r="E33" s="167">
        <f t="shared" si="9"/>
        <v>7088</v>
      </c>
      <c r="F33" s="167">
        <f t="shared" si="9"/>
        <v>7380</v>
      </c>
      <c r="G33" s="167">
        <f>SUM(C33:F33)</f>
        <v>41472</v>
      </c>
      <c r="H33" s="935">
        <f t="shared" si="5"/>
        <v>57.6</v>
      </c>
    </row>
    <row r="34" spans="2:8" ht="18.75" customHeight="1" x14ac:dyDescent="0.25">
      <c r="B34" s="909" t="s">
        <v>4597</v>
      </c>
      <c r="C34" s="940">
        <v>272</v>
      </c>
      <c r="D34" s="940">
        <v>3224</v>
      </c>
      <c r="E34" s="940">
        <v>797</v>
      </c>
      <c r="F34" s="940">
        <v>270</v>
      </c>
      <c r="G34" s="936">
        <f t="shared" si="1"/>
        <v>4563</v>
      </c>
      <c r="H34" s="935">
        <f t="shared" si="5"/>
        <v>6.3375000000000004</v>
      </c>
    </row>
    <row r="35" spans="2:8" ht="18.75" customHeight="1" x14ac:dyDescent="0.25">
      <c r="B35" s="909" t="s">
        <v>4598</v>
      </c>
      <c r="C35" s="940"/>
      <c r="D35" s="940"/>
      <c r="E35" s="940"/>
      <c r="F35" s="940">
        <v>210</v>
      </c>
      <c r="G35" s="936">
        <f t="shared" si="1"/>
        <v>210</v>
      </c>
      <c r="H35" s="935">
        <f t="shared" si="5"/>
        <v>0.29166666666666669</v>
      </c>
    </row>
    <row r="36" spans="2:8" ht="18.75" customHeight="1" x14ac:dyDescent="0.25">
      <c r="B36" s="909" t="s">
        <v>4599</v>
      </c>
      <c r="C36" s="940"/>
      <c r="D36" s="940">
        <v>5404</v>
      </c>
      <c r="E36" s="940">
        <v>2432</v>
      </c>
      <c r="F36" s="940">
        <v>1911</v>
      </c>
      <c r="G36" s="936">
        <f t="shared" si="1"/>
        <v>9747</v>
      </c>
      <c r="H36" s="935">
        <f t="shared" si="5"/>
        <v>13.5375</v>
      </c>
    </row>
    <row r="37" spans="2:8" ht="18.75" customHeight="1" x14ac:dyDescent="0.25">
      <c r="B37" s="909" t="s">
        <v>4626</v>
      </c>
      <c r="C37" s="940"/>
      <c r="D37" s="940">
        <v>1139</v>
      </c>
      <c r="E37" s="940">
        <v>702</v>
      </c>
      <c r="F37" s="940">
        <v>1714</v>
      </c>
      <c r="G37" s="936">
        <f t="shared" si="1"/>
        <v>3555</v>
      </c>
      <c r="H37" s="935">
        <f t="shared" si="5"/>
        <v>4.9375</v>
      </c>
    </row>
    <row r="38" spans="2:8" ht="18.75" customHeight="1" x14ac:dyDescent="0.25">
      <c r="B38" s="909" t="s">
        <v>4601</v>
      </c>
      <c r="C38" s="940"/>
      <c r="D38" s="940">
        <v>3704</v>
      </c>
      <c r="E38" s="940">
        <v>346</v>
      </c>
      <c r="F38" s="940">
        <v>425</v>
      </c>
      <c r="G38" s="936">
        <f t="shared" si="1"/>
        <v>4475</v>
      </c>
      <c r="H38" s="935">
        <f t="shared" si="5"/>
        <v>6.2152777777777777</v>
      </c>
    </row>
    <row r="39" spans="2:8" ht="18.75" customHeight="1" x14ac:dyDescent="0.25">
      <c r="B39" s="909" t="s">
        <v>4636</v>
      </c>
      <c r="C39" s="940"/>
      <c r="D39" s="940">
        <v>807</v>
      </c>
      <c r="E39" s="940">
        <v>748</v>
      </c>
      <c r="F39" s="940"/>
      <c r="G39" s="936">
        <f t="shared" si="1"/>
        <v>1555</v>
      </c>
      <c r="H39" s="935">
        <f t="shared" si="5"/>
        <v>2.1597222222222223</v>
      </c>
    </row>
    <row r="40" spans="2:8" ht="18.75" customHeight="1" x14ac:dyDescent="0.25">
      <c r="B40" s="909" t="s">
        <v>4603</v>
      </c>
      <c r="C40" s="940">
        <v>120</v>
      </c>
      <c r="D40" s="940">
        <v>6572</v>
      </c>
      <c r="E40" s="940">
        <v>1138</v>
      </c>
      <c r="F40" s="940">
        <v>2610</v>
      </c>
      <c r="G40" s="936">
        <f t="shared" si="1"/>
        <v>10440</v>
      </c>
      <c r="H40" s="935">
        <f t="shared" si="5"/>
        <v>14.5</v>
      </c>
    </row>
    <row r="41" spans="2:8" ht="18.75" customHeight="1" x14ac:dyDescent="0.25">
      <c r="B41" s="909" t="s">
        <v>4604</v>
      </c>
      <c r="C41" s="940">
        <v>208</v>
      </c>
      <c r="D41" s="940">
        <v>2182</v>
      </c>
      <c r="E41" s="940">
        <v>475</v>
      </c>
      <c r="F41" s="940"/>
      <c r="G41" s="936">
        <f t="shared" si="1"/>
        <v>2865</v>
      </c>
      <c r="H41" s="935">
        <f t="shared" si="5"/>
        <v>3.9791666666666665</v>
      </c>
    </row>
    <row r="42" spans="2:8" ht="18.75" customHeight="1" x14ac:dyDescent="0.25">
      <c r="B42" s="909" t="s">
        <v>4605</v>
      </c>
      <c r="C42" s="940">
        <v>405</v>
      </c>
      <c r="D42" s="940">
        <v>2967</v>
      </c>
      <c r="E42" s="940">
        <v>450</v>
      </c>
      <c r="F42" s="940">
        <v>240</v>
      </c>
      <c r="G42" s="936">
        <f t="shared" si="1"/>
        <v>4062</v>
      </c>
      <c r="H42" s="935">
        <f t="shared" si="5"/>
        <v>5.6416666666666666</v>
      </c>
    </row>
    <row r="43" spans="2:8" s="822" customFormat="1" ht="18.75" customHeight="1" x14ac:dyDescent="0.25">
      <c r="B43" s="933" t="s">
        <v>261</v>
      </c>
      <c r="C43" s="167">
        <f>SUM(C44:C47)</f>
        <v>128</v>
      </c>
      <c r="D43" s="167">
        <f t="shared" ref="D43:F43" si="10">SUM(D44:D47)</f>
        <v>4596</v>
      </c>
      <c r="E43" s="167">
        <f t="shared" si="10"/>
        <v>13219</v>
      </c>
      <c r="F43" s="167">
        <f t="shared" si="10"/>
        <v>2409</v>
      </c>
      <c r="G43" s="167">
        <f>SUM(C43:F43)</f>
        <v>20352</v>
      </c>
      <c r="H43" s="935">
        <f t="shared" si="5"/>
        <v>28.266666666666666</v>
      </c>
    </row>
    <row r="44" spans="2:8" ht="18.75" customHeight="1" x14ac:dyDescent="0.25">
      <c r="B44" s="909" t="s">
        <v>4585</v>
      </c>
      <c r="C44" s="940">
        <v>128</v>
      </c>
      <c r="D44" s="940">
        <v>1936</v>
      </c>
      <c r="E44" s="940">
        <v>4011</v>
      </c>
      <c r="F44" s="940">
        <v>1264</v>
      </c>
      <c r="G44" s="936">
        <f t="shared" si="1"/>
        <v>7339</v>
      </c>
      <c r="H44" s="935">
        <f t="shared" si="5"/>
        <v>10.193055555555556</v>
      </c>
    </row>
    <row r="45" spans="2:8" ht="18.75" customHeight="1" x14ac:dyDescent="0.25">
      <c r="B45" s="909" t="s">
        <v>4586</v>
      </c>
      <c r="C45" s="940"/>
      <c r="D45" s="940">
        <v>632</v>
      </c>
      <c r="E45" s="940">
        <v>574</v>
      </c>
      <c r="F45" s="940">
        <v>569</v>
      </c>
      <c r="G45" s="936">
        <f t="shared" si="1"/>
        <v>1775</v>
      </c>
      <c r="H45" s="935">
        <f t="shared" si="5"/>
        <v>2.4652777777777777</v>
      </c>
    </row>
    <row r="46" spans="2:8" ht="18.75" customHeight="1" x14ac:dyDescent="0.25">
      <c r="B46" s="909" t="s">
        <v>4637</v>
      </c>
      <c r="C46" s="940"/>
      <c r="D46" s="940">
        <v>1296</v>
      </c>
      <c r="E46" s="940">
        <v>8298</v>
      </c>
      <c r="F46" s="940">
        <v>576</v>
      </c>
      <c r="G46" s="936">
        <f t="shared" si="1"/>
        <v>10170</v>
      </c>
      <c r="H46" s="935">
        <f t="shared" si="5"/>
        <v>14.125</v>
      </c>
    </row>
    <row r="47" spans="2:8" ht="18.75" customHeight="1" x14ac:dyDescent="0.25">
      <c r="B47" s="909" t="s">
        <v>4638</v>
      </c>
      <c r="C47" s="940"/>
      <c r="D47" s="940">
        <v>732</v>
      </c>
      <c r="E47" s="940">
        <v>336</v>
      </c>
      <c r="F47" s="940"/>
      <c r="G47" s="936">
        <f t="shared" si="1"/>
        <v>1068</v>
      </c>
      <c r="H47" s="935">
        <f t="shared" si="5"/>
        <v>1.4833333333333334</v>
      </c>
    </row>
    <row r="48" spans="2:8" ht="18.75" customHeight="1" x14ac:dyDescent="0.25">
      <c r="B48" s="706" t="s">
        <v>152</v>
      </c>
      <c r="C48" s="162">
        <f>C8+C11+C15+C18+C24+C33+C43</f>
        <v>4093</v>
      </c>
      <c r="D48" s="162">
        <f>D8+D11+D15+D18+D24+D33+D43</f>
        <v>61279</v>
      </c>
      <c r="E48" s="162">
        <f>E8+E11+E15+E18+E24+E33+E43</f>
        <v>44210</v>
      </c>
      <c r="F48" s="167">
        <f>F8+F11+F15+F18+F24+F33+F43</f>
        <v>17187</v>
      </c>
      <c r="G48" s="167">
        <f>G8+G11+G15+G18+G24+G33+G43</f>
        <v>126769</v>
      </c>
      <c r="H48" s="935">
        <f t="shared" si="5"/>
        <v>176.06805555555556</v>
      </c>
    </row>
    <row r="49" spans="2:8" ht="14.25" customHeight="1" x14ac:dyDescent="0.25">
      <c r="B49" s="931" t="s">
        <v>1114</v>
      </c>
      <c r="C49" s="937">
        <f>IFERROR(C48/$H49,0)</f>
        <v>5.6847222222222218</v>
      </c>
      <c r="D49" s="937">
        <f t="shared" ref="D49:G49" si="11">IFERROR(D48/$H49,0)</f>
        <v>85.109722222222217</v>
      </c>
      <c r="E49" s="937">
        <f t="shared" si="11"/>
        <v>61.402777777777779</v>
      </c>
      <c r="F49" s="937">
        <f t="shared" si="11"/>
        <v>23.870833333333334</v>
      </c>
      <c r="G49" s="937">
        <f t="shared" si="11"/>
        <v>176.06805555555556</v>
      </c>
      <c r="H49" s="938">
        <v>720</v>
      </c>
    </row>
    <row r="50" spans="2:8" ht="11.25" customHeight="1" x14ac:dyDescent="0.25">
      <c r="B50" s="2366" t="s">
        <v>1115</v>
      </c>
      <c r="C50" s="2366"/>
      <c r="D50" s="932"/>
      <c r="E50" s="932"/>
      <c r="F50" s="932"/>
      <c r="G50" s="932"/>
      <c r="H50" s="934"/>
    </row>
  </sheetData>
  <sheetProtection formatCells="0" formatColumns="0" formatRows="0" insertColumns="0" insertRows="0" deleteColumns="0" deleteRows="0" sort="0"/>
  <mergeCells count="5">
    <mergeCell ref="B4:H4"/>
    <mergeCell ref="B6:B7"/>
    <mergeCell ref="C6:H6"/>
    <mergeCell ref="B50:C50"/>
    <mergeCell ref="B1:H3"/>
  </mergeCells>
  <pageMargins left="0.7" right="0.7" top="0.75" bottom="0.75" header="0.3" footer="0.3"/>
  <pageSetup paperSize="9" orientation="portrait" r:id="rId1"/>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0"/>
  <dimension ref="A1:T308"/>
  <sheetViews>
    <sheetView showGridLines="0" zoomScaleNormal="100" workbookViewId="0">
      <pane xSplit="1" ySplit="4" topLeftCell="B14"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2" width="15" customWidth="1"/>
    <col min="13" max="13" width="5" customWidth="1"/>
    <col min="14" max="20" width="0" hidden="1" customWidth="1"/>
    <col min="21" max="16384" width="9.140625" hidden="1"/>
  </cols>
  <sheetData>
    <row r="1" spans="2:14" ht="15" x14ac:dyDescent="0.25">
      <c r="B1" s="2020"/>
      <c r="C1" s="2021"/>
      <c r="D1" s="2021"/>
      <c r="E1" s="2021"/>
      <c r="F1" s="2021"/>
      <c r="G1" s="2021"/>
      <c r="H1" s="2021"/>
      <c r="I1" s="2021"/>
      <c r="J1" s="2021"/>
      <c r="K1" s="2021"/>
      <c r="L1" s="2022"/>
    </row>
    <row r="2" spans="2:14" ht="15" x14ac:dyDescent="0.25">
      <c r="B2" s="2023"/>
      <c r="C2" s="2024"/>
      <c r="D2" s="2024"/>
      <c r="E2" s="2024"/>
      <c r="F2" s="2024"/>
      <c r="G2" s="2024"/>
      <c r="H2" s="2024"/>
      <c r="I2" s="2024"/>
      <c r="J2" s="2024"/>
      <c r="K2" s="2024"/>
      <c r="L2" s="2025"/>
    </row>
    <row r="3" spans="2:14" ht="16.5" thickBot="1" x14ac:dyDescent="0.3">
      <c r="B3" s="2026"/>
      <c r="C3" s="2027"/>
      <c r="D3" s="2027"/>
      <c r="E3" s="2027"/>
      <c r="F3" s="2027"/>
      <c r="G3" s="2027"/>
      <c r="H3" s="2027"/>
      <c r="I3" s="2027"/>
      <c r="J3" s="2027"/>
      <c r="K3" s="2027"/>
      <c r="L3" s="2028"/>
    </row>
    <row r="4" spans="2:14" ht="21.75" thickBot="1" x14ac:dyDescent="0.4">
      <c r="B4" s="2032" t="s">
        <v>2922</v>
      </c>
      <c r="C4" s="2033"/>
      <c r="D4" s="2033"/>
      <c r="E4" s="2033"/>
      <c r="F4" s="2033"/>
      <c r="G4" s="2033"/>
      <c r="H4" s="2033"/>
      <c r="I4" s="2033"/>
      <c r="J4" s="2033"/>
      <c r="K4" s="2033"/>
      <c r="L4" s="2034"/>
    </row>
  </sheetData>
  <mergeCells count="3">
    <mergeCell ref="B1:L3"/>
    <mergeCell ref="B4:L4"/>
    <mergeCell ref="B5:L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J58"/>
  <sheetViews>
    <sheetView showGridLines="0" zoomScaleNormal="100" workbookViewId="0">
      <pane ySplit="6" topLeftCell="A7" activePane="bottomLeft" state="frozen"/>
      <selection activeCell="I25" sqref="I25"/>
      <selection pane="bottomLeft"/>
    </sheetView>
  </sheetViews>
  <sheetFormatPr baseColWidth="10" defaultColWidth="0" defaultRowHeight="0" customHeight="1" zeroHeight="1" x14ac:dyDescent="0.25"/>
  <cols>
    <col min="1" max="1" width="3.5703125" customWidth="1"/>
    <col min="2" max="2" width="71.140625" customWidth="1"/>
    <col min="3" max="3" width="16.140625" bestFit="1" customWidth="1"/>
    <col min="4" max="6" width="15" customWidth="1"/>
    <col min="7" max="7" width="5" customWidth="1"/>
    <col min="8" max="10" width="0" hidden="1" customWidth="1"/>
    <col min="11" max="16384" width="9.140625" hidden="1"/>
  </cols>
  <sheetData>
    <row r="1" spans="2:8" ht="15" hidden="1" x14ac:dyDescent="0.25">
      <c r="B1" s="2020"/>
      <c r="C1" s="2021"/>
      <c r="D1" s="2021"/>
      <c r="E1" s="2021"/>
      <c r="F1" s="2022"/>
    </row>
    <row r="2" spans="2:8" ht="22.5" customHeight="1" x14ac:dyDescent="0.25">
      <c r="B2" s="2023"/>
      <c r="C2" s="2024"/>
      <c r="D2" s="2024"/>
      <c r="E2" s="2024"/>
      <c r="F2" s="2025"/>
    </row>
    <row r="3" spans="2:8" ht="25.5" customHeight="1" thickBot="1" x14ac:dyDescent="0.3">
      <c r="B3" s="2026"/>
      <c r="C3" s="2027"/>
      <c r="D3" s="2027"/>
      <c r="E3" s="2027"/>
      <c r="F3" s="2028"/>
      <c r="G3" s="1"/>
      <c r="H3" s="1"/>
    </row>
    <row r="4" spans="2:8" ht="22.5" customHeight="1" thickBot="1" x14ac:dyDescent="0.4">
      <c r="B4" s="1911" t="s">
        <v>2862</v>
      </c>
      <c r="C4" s="1912"/>
      <c r="D4" s="1912"/>
      <c r="E4" s="1912"/>
      <c r="F4" s="1913"/>
      <c r="G4" s="1"/>
      <c r="H4" s="1"/>
    </row>
    <row r="5" spans="2:8" s="2" customFormat="1" ht="18.75" customHeight="1" x14ac:dyDescent="0.25">
      <c r="B5" s="1914"/>
      <c r="C5" s="1914"/>
      <c r="D5" s="1914"/>
      <c r="E5" s="1914"/>
      <c r="F5" s="1914"/>
      <c r="G5" s="5"/>
      <c r="H5" s="5"/>
    </row>
    <row r="6" spans="2:8" s="2" customFormat="1" ht="18.75" customHeight="1" x14ac:dyDescent="0.25">
      <c r="B6" s="1638" t="s">
        <v>196</v>
      </c>
      <c r="C6" s="102" t="s">
        <v>197</v>
      </c>
      <c r="D6" s="102" t="s">
        <v>198</v>
      </c>
      <c r="E6" s="102" t="s">
        <v>199</v>
      </c>
      <c r="F6" s="102" t="s">
        <v>200</v>
      </c>
      <c r="G6" s="5"/>
      <c r="H6" s="5"/>
    </row>
    <row r="7" spans="2:8" s="2" customFormat="1" ht="18.75" customHeight="1" x14ac:dyDescent="0.3">
      <c r="B7" s="103" t="s">
        <v>201</v>
      </c>
      <c r="C7" s="104"/>
      <c r="D7" s="104"/>
      <c r="E7" s="104"/>
      <c r="F7" s="105"/>
    </row>
    <row r="8" spans="2:8" ht="18.75" customHeight="1" x14ac:dyDescent="0.25">
      <c r="B8" s="1639" t="s">
        <v>202</v>
      </c>
      <c r="C8" s="276" t="s">
        <v>143</v>
      </c>
      <c r="D8" s="276">
        <v>154</v>
      </c>
      <c r="E8" s="276">
        <v>50</v>
      </c>
      <c r="F8" s="276" t="s">
        <v>203</v>
      </c>
    </row>
    <row r="9" spans="2:8" ht="18.75" customHeight="1" x14ac:dyDescent="0.25">
      <c r="B9" s="1639" t="s">
        <v>202</v>
      </c>
      <c r="C9" s="276" t="s">
        <v>143</v>
      </c>
      <c r="D9" s="276">
        <v>154</v>
      </c>
      <c r="E9" s="276">
        <v>50</v>
      </c>
      <c r="F9" s="276" t="s">
        <v>204</v>
      </c>
    </row>
    <row r="10" spans="2:8" ht="18.75" customHeight="1" x14ac:dyDescent="0.25">
      <c r="B10" s="1639" t="s">
        <v>205</v>
      </c>
      <c r="C10" s="276" t="s">
        <v>143</v>
      </c>
      <c r="D10" s="276">
        <v>159</v>
      </c>
      <c r="E10" s="276">
        <v>50</v>
      </c>
      <c r="F10" s="276" t="s">
        <v>203</v>
      </c>
    </row>
    <row r="11" spans="2:8" ht="18.75" customHeight="1" x14ac:dyDescent="0.25">
      <c r="B11" s="1639" t="s">
        <v>205</v>
      </c>
      <c r="C11" s="276" t="s">
        <v>143</v>
      </c>
      <c r="D11" s="276">
        <v>159</v>
      </c>
      <c r="E11" s="276">
        <v>50</v>
      </c>
      <c r="F11" s="276" t="s">
        <v>204</v>
      </c>
    </row>
    <row r="12" spans="2:8" ht="18.75" customHeight="1" x14ac:dyDescent="0.25">
      <c r="B12" s="1639" t="s">
        <v>206</v>
      </c>
      <c r="C12" s="276" t="s">
        <v>143</v>
      </c>
      <c r="D12" s="276">
        <v>151</v>
      </c>
      <c r="E12" s="276">
        <v>50</v>
      </c>
      <c r="F12" s="276" t="s">
        <v>207</v>
      </c>
    </row>
    <row r="13" spans="2:8" ht="18.75" customHeight="1" x14ac:dyDescent="0.25">
      <c r="B13" s="1639" t="s">
        <v>208</v>
      </c>
      <c r="C13" s="276" t="s">
        <v>144</v>
      </c>
      <c r="D13" s="276">
        <v>69</v>
      </c>
      <c r="E13" s="276">
        <v>50</v>
      </c>
      <c r="F13" s="276" t="s">
        <v>204</v>
      </c>
    </row>
    <row r="14" spans="2:8" ht="18.75" customHeight="1" x14ac:dyDescent="0.25">
      <c r="B14" s="1637" t="s">
        <v>209</v>
      </c>
      <c r="C14" s="108"/>
      <c r="D14" s="108"/>
      <c r="E14" s="108"/>
      <c r="F14" s="109"/>
    </row>
    <row r="15" spans="2:8" ht="18.75" customHeight="1" x14ac:dyDescent="0.25">
      <c r="B15" s="1640" t="s">
        <v>210</v>
      </c>
      <c r="C15" s="276" t="s">
        <v>143</v>
      </c>
      <c r="D15" s="276">
        <v>169</v>
      </c>
      <c r="E15" s="276">
        <v>45</v>
      </c>
      <c r="F15" s="276" t="s">
        <v>207</v>
      </c>
    </row>
    <row r="16" spans="2:8" ht="18.75" customHeight="1" x14ac:dyDescent="0.25">
      <c r="B16" s="1640" t="s">
        <v>211</v>
      </c>
      <c r="C16" s="276" t="s">
        <v>143</v>
      </c>
      <c r="D16" s="276">
        <v>163</v>
      </c>
      <c r="E16" s="276">
        <v>45</v>
      </c>
      <c r="F16" s="276" t="s">
        <v>207</v>
      </c>
    </row>
    <row r="17" spans="2:6" ht="18.75" customHeight="1" x14ac:dyDescent="0.25">
      <c r="B17" s="1640" t="s">
        <v>212</v>
      </c>
      <c r="C17" s="276" t="s">
        <v>143</v>
      </c>
      <c r="D17" s="276">
        <v>163</v>
      </c>
      <c r="E17" s="276">
        <v>45</v>
      </c>
      <c r="F17" s="276" t="s">
        <v>207</v>
      </c>
    </row>
    <row r="18" spans="2:6" ht="18.75" customHeight="1" x14ac:dyDescent="0.25">
      <c r="B18" s="1640" t="s">
        <v>213</v>
      </c>
      <c r="C18" s="276" t="s">
        <v>143</v>
      </c>
      <c r="D18" s="276">
        <v>165</v>
      </c>
      <c r="E18" s="276">
        <v>45</v>
      </c>
      <c r="F18" s="276" t="s">
        <v>207</v>
      </c>
    </row>
    <row r="19" spans="2:6" ht="18.75" customHeight="1" x14ac:dyDescent="0.25">
      <c r="B19" s="1640" t="s">
        <v>214</v>
      </c>
      <c r="C19" s="276" t="s">
        <v>143</v>
      </c>
      <c r="D19" s="276">
        <v>165</v>
      </c>
      <c r="E19" s="276">
        <v>45</v>
      </c>
      <c r="F19" s="276" t="s">
        <v>207</v>
      </c>
    </row>
    <row r="20" spans="2:6" ht="18.75" customHeight="1" x14ac:dyDescent="0.25">
      <c r="B20" s="1640" t="s">
        <v>1887</v>
      </c>
      <c r="C20" s="276" t="s">
        <v>143</v>
      </c>
      <c r="D20" s="276">
        <v>165</v>
      </c>
      <c r="E20" s="276">
        <v>45</v>
      </c>
      <c r="F20" s="276" t="s">
        <v>207</v>
      </c>
    </row>
    <row r="21" spans="2:6" ht="18.75" customHeight="1" x14ac:dyDescent="0.25">
      <c r="B21" s="1640" t="s">
        <v>215</v>
      </c>
      <c r="C21" s="276" t="s">
        <v>143</v>
      </c>
      <c r="D21" s="276">
        <v>85</v>
      </c>
      <c r="E21" s="276">
        <v>45</v>
      </c>
      <c r="F21" s="276" t="s">
        <v>207</v>
      </c>
    </row>
    <row r="22" spans="2:6" ht="37.5" customHeight="1" x14ac:dyDescent="0.25">
      <c r="B22" s="1640" t="s">
        <v>216</v>
      </c>
      <c r="C22" s="276" t="s">
        <v>143</v>
      </c>
      <c r="D22" s="276">
        <v>104</v>
      </c>
      <c r="E22" s="276">
        <v>40</v>
      </c>
      <c r="F22" s="276" t="s">
        <v>207</v>
      </c>
    </row>
    <row r="23" spans="2:6" ht="18.75" customHeight="1" x14ac:dyDescent="0.25">
      <c r="B23" s="1637" t="s">
        <v>217</v>
      </c>
      <c r="C23" s="108"/>
      <c r="D23" s="108"/>
      <c r="E23" s="108"/>
      <c r="F23" s="109"/>
    </row>
    <row r="24" spans="2:6" ht="18.75" customHeight="1" x14ac:dyDescent="0.25">
      <c r="B24" s="1640" t="s">
        <v>218</v>
      </c>
      <c r="C24" s="276" t="s">
        <v>143</v>
      </c>
      <c r="D24" s="277">
        <v>161</v>
      </c>
      <c r="E24" s="277">
        <v>45</v>
      </c>
      <c r="F24" s="276" t="s">
        <v>207</v>
      </c>
    </row>
    <row r="25" spans="2:6" ht="18.75" customHeight="1" x14ac:dyDescent="0.25">
      <c r="B25" s="1640" t="s">
        <v>219</v>
      </c>
      <c r="C25" s="276" t="s">
        <v>143</v>
      </c>
      <c r="D25" s="277">
        <v>209</v>
      </c>
      <c r="E25" s="277">
        <v>40</v>
      </c>
      <c r="F25" s="276" t="s">
        <v>207</v>
      </c>
    </row>
    <row r="26" spans="2:6" ht="18.75" customHeight="1" x14ac:dyDescent="0.25">
      <c r="B26" s="1637" t="s">
        <v>568</v>
      </c>
      <c r="C26" s="106"/>
      <c r="D26" s="106"/>
      <c r="E26" s="106"/>
      <c r="F26" s="107"/>
    </row>
    <row r="27" spans="2:6" ht="18.75" customHeight="1" x14ac:dyDescent="0.25">
      <c r="B27" s="1640" t="s">
        <v>221</v>
      </c>
      <c r="C27" s="276" t="s">
        <v>143</v>
      </c>
      <c r="D27" s="277">
        <v>154</v>
      </c>
      <c r="E27" s="277">
        <v>45</v>
      </c>
      <c r="F27" s="276" t="s">
        <v>204</v>
      </c>
    </row>
    <row r="28" spans="2:6" ht="18.75" customHeight="1" x14ac:dyDescent="0.25">
      <c r="B28" s="1640" t="s">
        <v>222</v>
      </c>
      <c r="C28" s="276" t="s">
        <v>143</v>
      </c>
      <c r="D28" s="277">
        <v>149</v>
      </c>
      <c r="E28" s="277">
        <v>40</v>
      </c>
      <c r="F28" s="276" t="s">
        <v>204</v>
      </c>
    </row>
    <row r="29" spans="2:6" ht="18.75" customHeight="1" x14ac:dyDescent="0.25">
      <c r="B29" s="1640" t="s">
        <v>4037</v>
      </c>
      <c r="C29" s="276" t="s">
        <v>143</v>
      </c>
      <c r="D29" s="277">
        <v>162</v>
      </c>
      <c r="E29" s="277">
        <v>50</v>
      </c>
      <c r="F29" s="276" t="s">
        <v>204</v>
      </c>
    </row>
    <row r="30" spans="2:6" s="1649" customFormat="1" ht="18.75" customHeight="1" x14ac:dyDescent="0.25">
      <c r="B30" s="1640" t="s">
        <v>223</v>
      </c>
      <c r="C30" s="276" t="s">
        <v>143</v>
      </c>
      <c r="D30" s="277">
        <v>165</v>
      </c>
      <c r="E30" s="277">
        <v>35</v>
      </c>
      <c r="F30" s="276" t="s">
        <v>204</v>
      </c>
    </row>
    <row r="31" spans="2:6" ht="18.75" customHeight="1" x14ac:dyDescent="0.25">
      <c r="B31" s="1640" t="s">
        <v>224</v>
      </c>
      <c r="C31" s="276" t="s">
        <v>143</v>
      </c>
      <c r="D31" s="277">
        <v>143</v>
      </c>
      <c r="E31" s="277">
        <v>50</v>
      </c>
      <c r="F31" s="276" t="s">
        <v>204</v>
      </c>
    </row>
    <row r="32" spans="2:6" ht="18.75" customHeight="1" x14ac:dyDescent="0.25">
      <c r="B32" s="1640" t="s">
        <v>225</v>
      </c>
      <c r="C32" s="276" t="s">
        <v>143</v>
      </c>
      <c r="D32" s="277">
        <v>148</v>
      </c>
      <c r="E32" s="277">
        <v>50</v>
      </c>
      <c r="F32" s="276" t="s">
        <v>204</v>
      </c>
    </row>
    <row r="33" spans="2:6" ht="33.75" customHeight="1" x14ac:dyDescent="0.25">
      <c r="B33" s="1640" t="s">
        <v>226</v>
      </c>
      <c r="C33" s="276" t="s">
        <v>143</v>
      </c>
      <c r="D33" s="277">
        <v>159</v>
      </c>
      <c r="E33" s="277">
        <v>60</v>
      </c>
      <c r="F33" s="276" t="s">
        <v>204</v>
      </c>
    </row>
    <row r="34" spans="2:6" ht="33.75" customHeight="1" x14ac:dyDescent="0.25">
      <c r="B34" s="1640" t="s">
        <v>227</v>
      </c>
      <c r="C34" s="276" t="s">
        <v>143</v>
      </c>
      <c r="D34" s="277">
        <v>150</v>
      </c>
      <c r="E34" s="277">
        <v>40</v>
      </c>
      <c r="F34" s="276" t="s">
        <v>204</v>
      </c>
    </row>
    <row r="35" spans="2:6" ht="18.75" customHeight="1" x14ac:dyDescent="0.25">
      <c r="B35" s="1637" t="s">
        <v>2487</v>
      </c>
      <c r="C35" s="108"/>
      <c r="D35" s="108"/>
      <c r="E35" s="108"/>
      <c r="F35" s="109"/>
    </row>
    <row r="36" spans="2:6" ht="18.75" customHeight="1" x14ac:dyDescent="0.25">
      <c r="B36" s="1640" t="s">
        <v>229</v>
      </c>
      <c r="C36" s="276" t="s">
        <v>143</v>
      </c>
      <c r="D36" s="277">
        <v>159</v>
      </c>
      <c r="E36" s="277">
        <v>45</v>
      </c>
      <c r="F36" s="276" t="s">
        <v>203</v>
      </c>
    </row>
    <row r="37" spans="2:6" ht="18.75" customHeight="1" x14ac:dyDescent="0.25">
      <c r="B37" s="1640" t="s">
        <v>229</v>
      </c>
      <c r="C37" s="276" t="s">
        <v>143</v>
      </c>
      <c r="D37" s="277">
        <v>159</v>
      </c>
      <c r="E37" s="277">
        <v>45</v>
      </c>
      <c r="F37" s="276" t="s">
        <v>204</v>
      </c>
    </row>
    <row r="38" spans="2:6" ht="18.75" customHeight="1" x14ac:dyDescent="0.25">
      <c r="B38" s="1640" t="s">
        <v>230</v>
      </c>
      <c r="C38" s="276" t="s">
        <v>143</v>
      </c>
      <c r="D38" s="277">
        <v>154</v>
      </c>
      <c r="E38" s="277">
        <v>45</v>
      </c>
      <c r="F38" s="276" t="s">
        <v>203</v>
      </c>
    </row>
    <row r="39" spans="2:6" ht="18.75" customHeight="1" x14ac:dyDescent="0.25">
      <c r="B39" s="1637" t="s">
        <v>231</v>
      </c>
      <c r="C39" s="108"/>
      <c r="D39" s="108"/>
      <c r="E39" s="108"/>
      <c r="F39" s="109"/>
    </row>
    <row r="40" spans="2:6" ht="18.75" customHeight="1" x14ac:dyDescent="0.25">
      <c r="B40" s="1640" t="s">
        <v>232</v>
      </c>
      <c r="C40" s="276" t="s">
        <v>143</v>
      </c>
      <c r="D40" s="277">
        <v>160</v>
      </c>
      <c r="E40" s="277">
        <v>45</v>
      </c>
      <c r="F40" s="276" t="s">
        <v>207</v>
      </c>
    </row>
    <row r="41" spans="2:6" s="1649" customFormat="1" ht="18.75" customHeight="1" x14ac:dyDescent="0.25">
      <c r="B41" s="1640" t="s">
        <v>233</v>
      </c>
      <c r="C41" s="276" t="s">
        <v>143</v>
      </c>
      <c r="D41" s="277">
        <v>141</v>
      </c>
      <c r="E41" s="277">
        <v>45</v>
      </c>
      <c r="F41" s="276" t="s">
        <v>207</v>
      </c>
    </row>
    <row r="42" spans="2:6" ht="18.75" customHeight="1" x14ac:dyDescent="0.25">
      <c r="B42" s="1640" t="s">
        <v>4038</v>
      </c>
      <c r="C42" s="276" t="s">
        <v>143</v>
      </c>
      <c r="D42" s="277">
        <v>162</v>
      </c>
      <c r="E42" s="277">
        <v>45</v>
      </c>
      <c r="F42" s="276" t="s">
        <v>207</v>
      </c>
    </row>
    <row r="43" spans="2:6" ht="18.75" customHeight="1" x14ac:dyDescent="0.25">
      <c r="B43" s="1637" t="s">
        <v>234</v>
      </c>
      <c r="C43" s="108"/>
      <c r="D43" s="108"/>
      <c r="E43" s="108"/>
      <c r="F43" s="109"/>
    </row>
    <row r="44" spans="2:6" ht="18.75" customHeight="1" x14ac:dyDescent="0.25">
      <c r="B44" s="1641" t="s">
        <v>235</v>
      </c>
      <c r="C44" s="276" t="s">
        <v>143</v>
      </c>
      <c r="D44" s="279">
        <v>156</v>
      </c>
      <c r="E44" s="279">
        <v>45</v>
      </c>
      <c r="F44" s="278" t="s">
        <v>204</v>
      </c>
    </row>
    <row r="45" spans="2:6" ht="18.75" customHeight="1" x14ac:dyDescent="0.25">
      <c r="B45" s="1640" t="s">
        <v>236</v>
      </c>
      <c r="C45" s="276" t="s">
        <v>143</v>
      </c>
      <c r="D45" s="280">
        <v>157</v>
      </c>
      <c r="E45" s="280">
        <v>45</v>
      </c>
      <c r="F45" s="276" t="s">
        <v>204</v>
      </c>
    </row>
    <row r="46" spans="2:6" ht="18.75" customHeight="1" x14ac:dyDescent="0.25">
      <c r="B46" s="1640" t="s">
        <v>2775</v>
      </c>
      <c r="C46" s="276" t="s">
        <v>143</v>
      </c>
      <c r="D46" s="280">
        <v>165</v>
      </c>
      <c r="E46" s="280">
        <v>45</v>
      </c>
      <c r="F46" s="276" t="s">
        <v>204</v>
      </c>
    </row>
    <row r="47" spans="2:6" ht="15.75" customHeight="1" x14ac:dyDescent="0.25">
      <c r="B47" s="2061" t="s">
        <v>237</v>
      </c>
      <c r="C47" s="2061"/>
      <c r="D47" s="2061"/>
      <c r="E47" s="2061"/>
      <c r="F47" s="2061"/>
    </row>
    <row r="48" spans="2:6" ht="15.75" customHeight="1" x14ac:dyDescent="0.25">
      <c r="B48" s="2062" t="s">
        <v>238</v>
      </c>
      <c r="C48" s="2062"/>
      <c r="D48" s="2062"/>
      <c r="E48" s="2062"/>
      <c r="F48" s="2062"/>
    </row>
    <row r="49" spans="2:6" ht="15.75" customHeight="1" x14ac:dyDescent="0.25">
      <c r="B49" s="110"/>
      <c r="C49" s="111"/>
      <c r="D49" s="111"/>
      <c r="E49" s="111"/>
      <c r="F49" s="111"/>
    </row>
    <row r="50" spans="2:6" ht="15" hidden="1" customHeight="1" x14ac:dyDescent="0.25"/>
    <row r="51" spans="2:6" ht="15" hidden="1" customHeight="1" x14ac:dyDescent="0.25"/>
    <row r="52" spans="2:6" ht="15" customHeight="1" x14ac:dyDescent="0.25"/>
    <row r="53" spans="2:6" ht="15" hidden="1" customHeight="1" x14ac:dyDescent="0.25"/>
    <row r="54" spans="2:6" ht="15" hidden="1" customHeight="1" x14ac:dyDescent="0.25"/>
    <row r="55" spans="2:6" ht="15" hidden="1" customHeight="1" x14ac:dyDescent="0.25"/>
    <row r="56" spans="2:6" ht="15" hidden="1" customHeight="1" x14ac:dyDescent="0.25"/>
    <row r="57" spans="2:6" ht="15" hidden="1" customHeight="1" x14ac:dyDescent="0.25"/>
    <row r="58" spans="2:6" ht="15" hidden="1" customHeight="1" x14ac:dyDescent="0.25"/>
  </sheetData>
  <mergeCells count="5">
    <mergeCell ref="B1:F3"/>
    <mergeCell ref="B4:F4"/>
    <mergeCell ref="B5:F5"/>
    <mergeCell ref="B47:F47"/>
    <mergeCell ref="B48:F48"/>
  </mergeCells>
  <pageMargins left="0.7" right="0.7" top="0.75" bottom="0.75" header="0.3" footer="0.3"/>
  <pageSetup paperSize="9" orientation="portrait" r:id="rId1"/>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7"/>
  <dimension ref="A1:XFB52"/>
  <sheetViews>
    <sheetView showGridLines="0" zoomScale="85" zoomScaleNormal="85" workbookViewId="0">
      <pane xSplit="1" ySplit="7" topLeftCell="B29" activePane="bottomRight" state="frozen"/>
      <selection activeCell="I25" sqref="I25"/>
      <selection pane="topRight" activeCell="I25" sqref="I25"/>
      <selection pane="bottomLeft" activeCell="I25" sqref="I25"/>
      <selection pane="bottomRight"/>
    </sheetView>
  </sheetViews>
  <sheetFormatPr baseColWidth="10" defaultColWidth="0" defaultRowHeight="15.75" zeroHeight="1" x14ac:dyDescent="0.25"/>
  <cols>
    <col min="1" max="1" width="5.5703125" style="581" customWidth="1"/>
    <col min="2" max="2" width="51.85546875" style="581" customWidth="1"/>
    <col min="3" max="6" width="25.140625" style="581" customWidth="1"/>
    <col min="7" max="7" width="22" style="581" customWidth="1"/>
    <col min="8" max="8" width="2.85546875" style="581" customWidth="1"/>
    <col min="9" max="9" width="3" style="581" customWidth="1"/>
    <col min="10" max="16384" width="9.140625" style="581" hidden="1"/>
  </cols>
  <sheetData>
    <row r="1" spans="2:16382" x14ac:dyDescent="0.25">
      <c r="B1" s="2336"/>
      <c r="C1" s="2337"/>
      <c r="D1" s="2337"/>
      <c r="E1" s="2337"/>
      <c r="F1" s="2337"/>
      <c r="G1" s="2338"/>
    </row>
    <row r="2" spans="2:16382" x14ac:dyDescent="0.25">
      <c r="B2" s="2339"/>
      <c r="C2" s="2340"/>
      <c r="D2" s="2340"/>
      <c r="E2" s="2340"/>
      <c r="F2" s="2340"/>
      <c r="G2" s="2341"/>
    </row>
    <row r="3" spans="2:16382" ht="16.5" thickBot="1" x14ac:dyDescent="0.3">
      <c r="B3" s="2342"/>
      <c r="C3" s="2343"/>
      <c r="D3" s="2343"/>
      <c r="E3" s="2343"/>
      <c r="F3" s="2343"/>
      <c r="G3" s="2344"/>
    </row>
    <row r="4" spans="2:16382" ht="21.75" thickBot="1" x14ac:dyDescent="0.4">
      <c r="B4" s="2351" t="s">
        <v>4641</v>
      </c>
      <c r="C4" s="2352"/>
      <c r="D4" s="2352"/>
      <c r="E4" s="2352"/>
      <c r="F4" s="2352"/>
      <c r="G4" s="2353"/>
    </row>
    <row r="5" spans="2:16382" s="582" customFormat="1" x14ac:dyDescent="0.25">
      <c r="B5" s="796"/>
      <c r="C5" s="796"/>
      <c r="D5" s="796"/>
      <c r="E5" s="796"/>
      <c r="F5" s="796"/>
      <c r="G5" s="796"/>
    </row>
    <row r="6" spans="2:16382" s="917" customFormat="1" ht="15.75" customHeight="1" x14ac:dyDescent="0.25">
      <c r="B6" s="2370" t="s">
        <v>2912</v>
      </c>
      <c r="C6" s="2184" t="s">
        <v>1103</v>
      </c>
      <c r="D6" s="2367"/>
      <c r="E6" s="2367"/>
      <c r="F6" s="2367"/>
      <c r="G6" s="2183"/>
    </row>
    <row r="7" spans="2:16382" s="917" customFormat="1" ht="75" x14ac:dyDescent="0.25">
      <c r="B7" s="2370"/>
      <c r="C7" s="939" t="s">
        <v>2924</v>
      </c>
      <c r="D7" s="939" t="s">
        <v>2925</v>
      </c>
      <c r="E7" s="939" t="s">
        <v>1116</v>
      </c>
      <c r="F7" s="939" t="s">
        <v>2926</v>
      </c>
      <c r="G7" s="939" t="s">
        <v>2927</v>
      </c>
    </row>
    <row r="8" spans="2:16382" s="921" customFormat="1" ht="18.75" customHeight="1" x14ac:dyDescent="0.25">
      <c r="B8" s="933" t="s">
        <v>234</v>
      </c>
      <c r="C8" s="162">
        <f>C9+C10</f>
        <v>23</v>
      </c>
      <c r="D8" s="162">
        <f>D9+D10</f>
        <v>0</v>
      </c>
      <c r="E8" s="942">
        <f>C8+(D8/2)</f>
        <v>23</v>
      </c>
      <c r="F8" s="935">
        <f>'A. Horas Catedra Titulo'!H8</f>
        <v>25.722222222222221</v>
      </c>
      <c r="G8" s="942">
        <f>E8+F8</f>
        <v>48.722222222222221</v>
      </c>
    </row>
    <row r="9" spans="2:16382" s="921" customFormat="1" ht="18.75" customHeight="1" x14ac:dyDescent="0.25">
      <c r="B9" s="909" t="s">
        <v>1083</v>
      </c>
      <c r="C9" s="911">
        <v>14</v>
      </c>
      <c r="D9" s="911"/>
      <c r="E9" s="943">
        <f t="shared" ref="E9:E47" si="0">C9+(D9/2)</f>
        <v>14</v>
      </c>
      <c r="F9" s="944">
        <f>'A. Horas Catedra Titulo'!H9</f>
        <v>9.5777777777777775</v>
      </c>
      <c r="G9" s="942">
        <f t="shared" ref="G9:G46" si="1">E9+F9</f>
        <v>23.577777777777776</v>
      </c>
    </row>
    <row r="10" spans="2:16382" ht="18.75" customHeight="1" x14ac:dyDescent="0.25">
      <c r="B10" s="909" t="s">
        <v>1106</v>
      </c>
      <c r="C10" s="911">
        <v>9</v>
      </c>
      <c r="D10" s="940"/>
      <c r="E10" s="943">
        <f t="shared" si="0"/>
        <v>9</v>
      </c>
      <c r="F10" s="944">
        <f>'A. Horas Catedra Titulo'!H10</f>
        <v>16.144444444444446</v>
      </c>
      <c r="G10" s="942">
        <f t="shared" si="1"/>
        <v>25.144444444444446</v>
      </c>
    </row>
    <row r="11" spans="2:16382" ht="18.75" customHeight="1" x14ac:dyDescent="0.25">
      <c r="B11" s="933" t="s">
        <v>575</v>
      </c>
      <c r="C11" s="162">
        <f>C12+C13</f>
        <v>29</v>
      </c>
      <c r="D11" s="162">
        <f>D12+D13</f>
        <v>1</v>
      </c>
      <c r="E11" s="942">
        <f t="shared" si="0"/>
        <v>29.5</v>
      </c>
      <c r="F11" s="935">
        <f>'A. Horas Catedra Titulo'!H11</f>
        <v>10.115277777777777</v>
      </c>
      <c r="G11" s="942">
        <f t="shared" si="1"/>
        <v>39.615277777777777</v>
      </c>
    </row>
    <row r="12" spans="2:16382" ht="18.75" customHeight="1" x14ac:dyDescent="0.25">
      <c r="B12" s="909" t="s">
        <v>612</v>
      </c>
      <c r="C12" s="911">
        <v>14</v>
      </c>
      <c r="D12" s="911"/>
      <c r="E12" s="943">
        <f t="shared" si="0"/>
        <v>14</v>
      </c>
      <c r="F12" s="944">
        <f>'A. Horas Catedra Titulo'!H12</f>
        <v>3.0666666666666669</v>
      </c>
      <c r="G12" s="942">
        <f t="shared" si="1"/>
        <v>17.066666666666666</v>
      </c>
    </row>
    <row r="13" spans="2:16382" ht="18.75" customHeight="1" x14ac:dyDescent="0.25">
      <c r="B13" s="909" t="s">
        <v>613</v>
      </c>
      <c r="C13" s="911">
        <v>15</v>
      </c>
      <c r="D13" s="911">
        <v>1</v>
      </c>
      <c r="E13" s="943">
        <f t="shared" si="0"/>
        <v>15.5</v>
      </c>
      <c r="F13" s="944">
        <f>'A. Horas Catedra Titulo'!H14</f>
        <v>0.18055555555555555</v>
      </c>
      <c r="G13" s="942">
        <f t="shared" si="1"/>
        <v>15.680555555555555</v>
      </c>
    </row>
    <row r="14" spans="2:16382" ht="18.75" customHeight="1" x14ac:dyDescent="0.25">
      <c r="B14" s="933" t="s">
        <v>2923</v>
      </c>
      <c r="C14" s="162">
        <f>C15+C16</f>
        <v>27</v>
      </c>
      <c r="D14" s="162">
        <f>D15+D16</f>
        <v>1</v>
      </c>
      <c r="E14" s="942">
        <f t="shared" si="0"/>
        <v>27.5</v>
      </c>
      <c r="F14" s="935">
        <f>'A. Horas Catedra Titulo'!H15</f>
        <v>16.612500000000001</v>
      </c>
      <c r="G14" s="942">
        <f t="shared" si="1"/>
        <v>44.112499999999997</v>
      </c>
    </row>
    <row r="15" spans="2:16382" ht="18.75" customHeight="1" x14ac:dyDescent="0.25">
      <c r="B15" s="909" t="s">
        <v>843</v>
      </c>
      <c r="C15" s="911">
        <v>21</v>
      </c>
      <c r="D15" s="911">
        <v>1</v>
      </c>
      <c r="E15" s="943">
        <f t="shared" si="0"/>
        <v>21.5</v>
      </c>
      <c r="F15" s="944">
        <f>'A. Horas Catedra Titulo'!H16</f>
        <v>14.051388888888889</v>
      </c>
      <c r="G15" s="942">
        <f t="shared" si="1"/>
        <v>35.551388888888887</v>
      </c>
    </row>
    <row r="16" spans="2:16382" ht="18" customHeight="1" x14ac:dyDescent="0.25">
      <c r="B16" s="909" t="s">
        <v>1107</v>
      </c>
      <c r="C16" s="911">
        <v>6</v>
      </c>
      <c r="D16" s="911"/>
      <c r="E16" s="943">
        <f t="shared" si="0"/>
        <v>6</v>
      </c>
      <c r="F16" s="944">
        <f>'A. Horas Catedra Titulo'!H17</f>
        <v>2.5611111111111109</v>
      </c>
      <c r="G16" s="942">
        <f t="shared" si="1"/>
        <v>8.56111111111111</v>
      </c>
    </row>
    <row r="17" spans="2:9" ht="18" customHeight="1" x14ac:dyDescent="0.25">
      <c r="B17" s="933" t="s">
        <v>2919</v>
      </c>
      <c r="C17" s="162">
        <f>C18+C20+C21+C22+C23</f>
        <v>51</v>
      </c>
      <c r="D17" s="162">
        <f>D18+D20+D21+D23</f>
        <v>0</v>
      </c>
      <c r="E17" s="942">
        <f t="shared" si="0"/>
        <v>51</v>
      </c>
      <c r="F17" s="935">
        <f>'A. Horas Catedra Titulo'!H18</f>
        <v>19.169444444444444</v>
      </c>
      <c r="G17" s="942">
        <f t="shared" si="1"/>
        <v>70.169444444444451</v>
      </c>
    </row>
    <row r="18" spans="2:9" ht="18" customHeight="1" x14ac:dyDescent="0.25">
      <c r="B18" s="909" t="s">
        <v>1108</v>
      </c>
      <c r="C18" s="911">
        <v>24</v>
      </c>
      <c r="D18" s="911"/>
      <c r="E18" s="943">
        <f t="shared" si="0"/>
        <v>24</v>
      </c>
      <c r="F18" s="944">
        <f>'A. Horas Catedra Titulo'!H19</f>
        <v>8.5333333333333332</v>
      </c>
      <c r="G18" s="942">
        <f t="shared" si="1"/>
        <v>32.533333333333331</v>
      </c>
    </row>
    <row r="19" spans="2:9" ht="18" customHeight="1" x14ac:dyDescent="0.25">
      <c r="B19" s="909" t="s">
        <v>4640</v>
      </c>
      <c r="C19" s="911"/>
      <c r="D19" s="911"/>
      <c r="E19" s="943"/>
      <c r="F19" s="944"/>
      <c r="G19" s="942"/>
    </row>
    <row r="20" spans="2:9" ht="18" customHeight="1" x14ac:dyDescent="0.25">
      <c r="B20" s="909" t="s">
        <v>1109</v>
      </c>
      <c r="C20" s="911">
        <v>18</v>
      </c>
      <c r="D20" s="911"/>
      <c r="E20" s="943">
        <f t="shared" si="0"/>
        <v>18</v>
      </c>
      <c r="F20" s="944">
        <f>'A. Horas Catedra Titulo'!H21</f>
        <v>5.8833333333333337</v>
      </c>
      <c r="G20" s="942">
        <f t="shared" si="1"/>
        <v>23.883333333333333</v>
      </c>
    </row>
    <row r="21" spans="2:9" ht="18" customHeight="1" x14ac:dyDescent="0.25">
      <c r="B21" s="909" t="s">
        <v>397</v>
      </c>
      <c r="C21" s="911">
        <v>6</v>
      </c>
      <c r="D21" s="911"/>
      <c r="E21" s="943">
        <f t="shared" si="0"/>
        <v>6</v>
      </c>
      <c r="F21" s="944">
        <f>'A. Horas Catedra Titulo'!H22</f>
        <v>2.6416666666666666</v>
      </c>
      <c r="G21" s="942">
        <f t="shared" si="1"/>
        <v>8.6416666666666657</v>
      </c>
    </row>
    <row r="22" spans="2:9" ht="18" customHeight="1" x14ac:dyDescent="0.25">
      <c r="B22" s="909" t="s">
        <v>1081</v>
      </c>
      <c r="C22" s="911">
        <v>1</v>
      </c>
      <c r="D22" s="911"/>
      <c r="E22" s="943">
        <f t="shared" si="0"/>
        <v>1</v>
      </c>
      <c r="F22" s="944">
        <f>'A. Horas Catedra Titulo'!H23</f>
        <v>0</v>
      </c>
      <c r="G22" s="942">
        <f t="shared" si="1"/>
        <v>1</v>
      </c>
    </row>
    <row r="23" spans="2:9" ht="18" customHeight="1" x14ac:dyDescent="0.25">
      <c r="B23" s="909" t="s">
        <v>1110</v>
      </c>
      <c r="C23" s="911">
        <v>2</v>
      </c>
      <c r="D23" s="911"/>
      <c r="E23" s="943">
        <f t="shared" si="0"/>
        <v>2</v>
      </c>
      <c r="F23" s="944">
        <f>'A. Horas Catedra Titulo'!H24</f>
        <v>1.1333333333333333</v>
      </c>
      <c r="G23" s="942">
        <f t="shared" si="1"/>
        <v>3.1333333333333333</v>
      </c>
    </row>
    <row r="24" spans="2:9" ht="18" customHeight="1" x14ac:dyDescent="0.25">
      <c r="B24" s="933" t="s">
        <v>2920</v>
      </c>
      <c r="C24" s="162">
        <f>C25+C26+C27+C28+C29+C30</f>
        <v>66</v>
      </c>
      <c r="D24" s="162">
        <f>D25+D26+D27+D28+D29+D30</f>
        <v>0</v>
      </c>
      <c r="E24" s="942">
        <f t="shared" si="0"/>
        <v>66</v>
      </c>
      <c r="F24" s="935">
        <f>'A. Horas Catedra Titulo'!H25</f>
        <v>23.287500000000001</v>
      </c>
      <c r="G24" s="942">
        <f t="shared" si="1"/>
        <v>89.287499999999994</v>
      </c>
    </row>
    <row r="25" spans="2:9" ht="18" customHeight="1" x14ac:dyDescent="0.25">
      <c r="B25" s="909" t="s">
        <v>1084</v>
      </c>
      <c r="C25" s="911">
        <v>28</v>
      </c>
      <c r="D25" s="911"/>
      <c r="E25" s="943">
        <f t="shared" si="0"/>
        <v>28</v>
      </c>
      <c r="F25" s="944">
        <f>'A. Horas Catedra Titulo'!H26</f>
        <v>9.8111111111111118</v>
      </c>
      <c r="G25" s="942">
        <f t="shared" si="1"/>
        <v>37.81111111111111</v>
      </c>
    </row>
    <row r="26" spans="2:9" ht="18" customHeight="1" x14ac:dyDescent="0.25">
      <c r="B26" s="909" t="s">
        <v>802</v>
      </c>
      <c r="C26" s="911">
        <v>2</v>
      </c>
      <c r="D26" s="911"/>
      <c r="E26" s="943">
        <f t="shared" si="0"/>
        <v>2</v>
      </c>
      <c r="F26" s="944">
        <f>'A. Horas Catedra Titulo'!H27</f>
        <v>4.2888888888888888</v>
      </c>
      <c r="G26" s="942">
        <f t="shared" si="1"/>
        <v>6.2888888888888888</v>
      </c>
    </row>
    <row r="27" spans="2:9" ht="18" customHeight="1" x14ac:dyDescent="0.25">
      <c r="B27" s="909" t="s">
        <v>412</v>
      </c>
      <c r="C27" s="911">
        <v>15</v>
      </c>
      <c r="D27" s="911"/>
      <c r="E27" s="943">
        <f t="shared" si="0"/>
        <v>15</v>
      </c>
      <c r="F27" s="944">
        <f>'A. Horas Catedra Titulo'!H28</f>
        <v>0.33333333333333331</v>
      </c>
      <c r="G27" s="942">
        <f t="shared" si="1"/>
        <v>15.333333333333334</v>
      </c>
    </row>
    <row r="28" spans="2:9" ht="18" customHeight="1" x14ac:dyDescent="0.25">
      <c r="B28" s="909" t="s">
        <v>1987</v>
      </c>
      <c r="C28" s="911">
        <v>6</v>
      </c>
      <c r="D28" s="911"/>
      <c r="E28" s="943">
        <f t="shared" si="0"/>
        <v>6</v>
      </c>
      <c r="F28" s="944">
        <f>'A. Horas Catedra Titulo'!H29</f>
        <v>2.2666666666666666</v>
      </c>
      <c r="G28" s="942">
        <f t="shared" si="1"/>
        <v>8.2666666666666657</v>
      </c>
    </row>
    <row r="29" spans="2:9" ht="18" customHeight="1" x14ac:dyDescent="0.25">
      <c r="B29" s="909" t="s">
        <v>413</v>
      </c>
      <c r="C29" s="911">
        <v>14</v>
      </c>
      <c r="D29" s="911"/>
      <c r="E29" s="943">
        <f t="shared" si="0"/>
        <v>14</v>
      </c>
      <c r="F29" s="944">
        <f>'A. Horas Catedra Titulo'!H30</f>
        <v>0.73333333333333328</v>
      </c>
      <c r="G29" s="942">
        <f t="shared" si="1"/>
        <v>14.733333333333333</v>
      </c>
    </row>
    <row r="30" spans="2:9" ht="18" customHeight="1" x14ac:dyDescent="0.25">
      <c r="B30" s="909" t="s">
        <v>1930</v>
      </c>
      <c r="C30" s="911">
        <v>1</v>
      </c>
      <c r="D30" s="911"/>
      <c r="E30" s="943">
        <f t="shared" si="0"/>
        <v>1</v>
      </c>
      <c r="F30" s="944">
        <f>'A. Horas Catedra Titulo'!H31</f>
        <v>1.6666666666666667</v>
      </c>
      <c r="G30" s="942">
        <f t="shared" si="1"/>
        <v>2.666666666666667</v>
      </c>
    </row>
    <row r="31" spans="2:9" ht="18" customHeight="1" x14ac:dyDescent="0.25">
      <c r="B31" s="909" t="s">
        <v>1931</v>
      </c>
      <c r="C31" s="911">
        <v>1</v>
      </c>
      <c r="D31" s="911"/>
      <c r="E31" s="943">
        <f t="shared" si="0"/>
        <v>1</v>
      </c>
      <c r="F31" s="944">
        <f>'A. Horas Catedra Titulo'!H32</f>
        <v>2.8986111111111112</v>
      </c>
      <c r="G31" s="942">
        <f t="shared" si="1"/>
        <v>3.8986111111111112</v>
      </c>
    </row>
    <row r="32" spans="2:9" ht="18" customHeight="1" x14ac:dyDescent="0.25">
      <c r="B32" s="933" t="s">
        <v>568</v>
      </c>
      <c r="C32" s="162">
        <f>C33+C34+C35+C37+C38+C39+C40+C41</f>
        <v>79</v>
      </c>
      <c r="D32" s="162">
        <f>D33+D34+D35+D37+D38+D39+D40+D41</f>
        <v>1</v>
      </c>
      <c r="E32" s="942">
        <f t="shared" si="0"/>
        <v>79.5</v>
      </c>
      <c r="F32" s="935">
        <f>'A. Horas Catedra Titulo'!H34</f>
        <v>62.331944444444446</v>
      </c>
      <c r="G32" s="942">
        <f t="shared" si="1"/>
        <v>141.83194444444445</v>
      </c>
    </row>
    <row r="33" spans="2:7" ht="18" customHeight="1" x14ac:dyDescent="0.25">
      <c r="B33" s="909" t="s">
        <v>1989</v>
      </c>
      <c r="C33" s="911">
        <v>9</v>
      </c>
      <c r="D33" s="911"/>
      <c r="E33" s="943">
        <f t="shared" si="0"/>
        <v>9</v>
      </c>
      <c r="F33" s="944">
        <f>'A. Horas Catedra Titulo'!H35</f>
        <v>7.3972222222222221</v>
      </c>
      <c r="G33" s="942">
        <f t="shared" si="1"/>
        <v>16.397222222222222</v>
      </c>
    </row>
    <row r="34" spans="2:7" ht="18" customHeight="1" x14ac:dyDescent="0.25">
      <c r="B34" s="909" t="s">
        <v>4577</v>
      </c>
      <c r="C34" s="911">
        <v>3</v>
      </c>
      <c r="D34" s="911"/>
      <c r="E34" s="943">
        <f t="shared" si="0"/>
        <v>3</v>
      </c>
      <c r="F34" s="944">
        <f>'A. Horas Catedra Titulo'!H36</f>
        <v>0</v>
      </c>
      <c r="G34" s="942">
        <f t="shared" si="1"/>
        <v>3</v>
      </c>
    </row>
    <row r="35" spans="2:7" ht="18" customHeight="1" x14ac:dyDescent="0.25">
      <c r="B35" s="909" t="s">
        <v>1991</v>
      </c>
      <c r="C35" s="911">
        <v>11</v>
      </c>
      <c r="D35" s="911"/>
      <c r="E35" s="943">
        <f t="shared" si="0"/>
        <v>11</v>
      </c>
      <c r="F35" s="944">
        <f>'A. Horas Catedra Titulo'!H37</f>
        <v>11.944444444444445</v>
      </c>
      <c r="G35" s="942">
        <f t="shared" si="1"/>
        <v>22.944444444444443</v>
      </c>
    </row>
    <row r="36" spans="2:7" ht="18" customHeight="1" x14ac:dyDescent="0.25">
      <c r="B36" s="909" t="s">
        <v>1990</v>
      </c>
      <c r="C36" s="911">
        <v>7</v>
      </c>
      <c r="D36" s="911"/>
      <c r="E36" s="943">
        <f t="shared" si="0"/>
        <v>7</v>
      </c>
      <c r="F36" s="944">
        <f>'A. Horas Catedra Titulo'!H38</f>
        <v>5.6888888888888891</v>
      </c>
      <c r="G36" s="942">
        <f t="shared" si="1"/>
        <v>12.68888888888889</v>
      </c>
    </row>
    <row r="37" spans="2:7" ht="18" customHeight="1" x14ac:dyDescent="0.25">
      <c r="B37" s="909" t="s">
        <v>1088</v>
      </c>
      <c r="C37" s="911">
        <v>9</v>
      </c>
      <c r="D37" s="911">
        <v>1</v>
      </c>
      <c r="E37" s="943">
        <f t="shared" si="0"/>
        <v>9.5</v>
      </c>
      <c r="F37" s="944">
        <f>'A. Horas Catedra Titulo'!H38</f>
        <v>5.6888888888888891</v>
      </c>
      <c r="G37" s="942">
        <f t="shared" si="1"/>
        <v>15.18888888888889</v>
      </c>
    </row>
    <row r="38" spans="2:7" ht="18" customHeight="1" x14ac:dyDescent="0.25">
      <c r="B38" s="909" t="s">
        <v>1932</v>
      </c>
      <c r="C38" s="911">
        <v>11</v>
      </c>
      <c r="D38" s="940"/>
      <c r="E38" s="943">
        <f t="shared" si="0"/>
        <v>11</v>
      </c>
      <c r="F38" s="944">
        <f>'A. Horas Catedra Titulo'!H40</f>
        <v>3.9277777777777776</v>
      </c>
      <c r="G38" s="942">
        <f t="shared" si="1"/>
        <v>14.927777777777777</v>
      </c>
    </row>
    <row r="39" spans="2:7" ht="18" customHeight="1" x14ac:dyDescent="0.25">
      <c r="B39" s="909" t="s">
        <v>1988</v>
      </c>
      <c r="C39" s="911">
        <v>12</v>
      </c>
      <c r="D39" s="911"/>
      <c r="E39" s="943">
        <f t="shared" si="0"/>
        <v>12</v>
      </c>
      <c r="F39" s="944">
        <f>'A. Horas Catedra Titulo'!H41</f>
        <v>14.909722222222221</v>
      </c>
      <c r="G39" s="942">
        <f t="shared" si="1"/>
        <v>26.909722222222221</v>
      </c>
    </row>
    <row r="40" spans="2:7" ht="18" customHeight="1" x14ac:dyDescent="0.25">
      <c r="B40" s="909" t="s">
        <v>470</v>
      </c>
      <c r="C40" s="911">
        <v>6</v>
      </c>
      <c r="D40" s="911"/>
      <c r="E40" s="943">
        <f t="shared" si="0"/>
        <v>6</v>
      </c>
      <c r="F40" s="944">
        <f>'A. Horas Catedra Titulo'!H42</f>
        <v>4.3944444444444448</v>
      </c>
      <c r="G40" s="942">
        <f t="shared" si="1"/>
        <v>10.394444444444446</v>
      </c>
    </row>
    <row r="41" spans="2:7" ht="18" customHeight="1" x14ac:dyDescent="0.25">
      <c r="B41" s="909" t="s">
        <v>1986</v>
      </c>
      <c r="C41" s="911">
        <v>18</v>
      </c>
      <c r="D41" s="940"/>
      <c r="E41" s="943">
        <f t="shared" si="0"/>
        <v>18</v>
      </c>
      <c r="F41" s="944">
        <f>'A. Horas Catedra Titulo'!H43</f>
        <v>6.0027777777777782</v>
      </c>
      <c r="G41" s="942">
        <f t="shared" si="1"/>
        <v>24.00277777777778</v>
      </c>
    </row>
    <row r="42" spans="2:7" ht="18" customHeight="1" x14ac:dyDescent="0.25">
      <c r="B42" s="933" t="s">
        <v>261</v>
      </c>
      <c r="C42" s="162">
        <f>C43+C44+C45+C46</f>
        <v>38</v>
      </c>
      <c r="D42" s="162">
        <f>D43+D44+D45+D46</f>
        <v>45</v>
      </c>
      <c r="E42" s="942">
        <f t="shared" si="0"/>
        <v>60.5</v>
      </c>
      <c r="F42" s="935">
        <f>'A. Horas Catedra Titulo'!H44</f>
        <v>29.413888888888888</v>
      </c>
      <c r="G42" s="942">
        <f t="shared" si="1"/>
        <v>89.913888888888891</v>
      </c>
    </row>
    <row r="43" spans="2:7" ht="18" customHeight="1" x14ac:dyDescent="0.25">
      <c r="B43" s="909" t="s">
        <v>402</v>
      </c>
      <c r="C43" s="480">
        <v>15</v>
      </c>
      <c r="D43" s="941">
        <v>1</v>
      </c>
      <c r="E43" s="943">
        <f t="shared" si="0"/>
        <v>15.5</v>
      </c>
      <c r="F43" s="944">
        <f>'A. Horas Catedra Titulo'!H45</f>
        <v>10.194444444444445</v>
      </c>
      <c r="G43" s="942">
        <f t="shared" si="1"/>
        <v>25.694444444444443</v>
      </c>
    </row>
    <row r="44" spans="2:7" ht="18" customHeight="1" x14ac:dyDescent="0.25">
      <c r="B44" s="909" t="s">
        <v>1112</v>
      </c>
      <c r="C44" s="480">
        <v>13</v>
      </c>
      <c r="D44" s="480">
        <v>5</v>
      </c>
      <c r="E44" s="943">
        <f t="shared" si="0"/>
        <v>15.5</v>
      </c>
      <c r="F44" s="944">
        <f>'A. Horas Catedra Titulo'!H46</f>
        <v>2.9194444444444443</v>
      </c>
      <c r="G44" s="942">
        <f t="shared" si="1"/>
        <v>18.419444444444444</v>
      </c>
    </row>
    <row r="45" spans="2:7" ht="18" customHeight="1" x14ac:dyDescent="0.25">
      <c r="B45" s="909" t="s">
        <v>1113</v>
      </c>
      <c r="C45" s="480">
        <v>3</v>
      </c>
      <c r="D45" s="941">
        <v>38</v>
      </c>
      <c r="E45" s="943">
        <f t="shared" si="0"/>
        <v>22</v>
      </c>
      <c r="F45" s="944">
        <f>'A. Horas Catedra Titulo'!H47</f>
        <v>14.880555555555556</v>
      </c>
      <c r="G45" s="942">
        <f t="shared" si="1"/>
        <v>36.88055555555556</v>
      </c>
    </row>
    <row r="46" spans="2:7" ht="18" customHeight="1" x14ac:dyDescent="0.25">
      <c r="B46" s="909" t="s">
        <v>1089</v>
      </c>
      <c r="C46" s="480">
        <v>7</v>
      </c>
      <c r="D46" s="480">
        <v>1</v>
      </c>
      <c r="E46" s="943">
        <f t="shared" si="0"/>
        <v>7.5</v>
      </c>
      <c r="F46" s="944">
        <f>'A. Horas Catedra Titulo'!H48</f>
        <v>1.4194444444444445</v>
      </c>
      <c r="G46" s="942">
        <f t="shared" si="1"/>
        <v>8.9194444444444443</v>
      </c>
    </row>
    <row r="47" spans="2:7" ht="18" customHeight="1" x14ac:dyDescent="0.25">
      <c r="B47" s="619" t="s">
        <v>152</v>
      </c>
      <c r="C47" s="162">
        <f>C8+C11+C14+C17+C24+C32+C42</f>
        <v>313</v>
      </c>
      <c r="D47" s="162">
        <f>D8+D11+D14+D17+D24+D32+D42</f>
        <v>48</v>
      </c>
      <c r="E47" s="942">
        <f t="shared" si="0"/>
        <v>337</v>
      </c>
      <c r="F47" s="942">
        <f>F8+F11+F14+F17+F24+F32+F42</f>
        <v>186.65277777777777</v>
      </c>
      <c r="G47" s="942">
        <f>G8+G11+G14+G17+G24+G32+G42</f>
        <v>523.65277777777783</v>
      </c>
    </row>
    <row r="48" spans="2:7" x14ac:dyDescent="0.25">
      <c r="B48" s="931" t="s">
        <v>1114</v>
      </c>
      <c r="C48" s="931"/>
      <c r="D48" s="931"/>
      <c r="E48" s="932"/>
      <c r="F48" s="932"/>
      <c r="G48" s="932"/>
    </row>
    <row r="49" spans="2:7" x14ac:dyDescent="0.25">
      <c r="B49" s="2366" t="s">
        <v>1115</v>
      </c>
      <c r="C49" s="2366"/>
      <c r="D49" s="2366"/>
      <c r="E49" s="932"/>
      <c r="F49" s="932"/>
      <c r="G49" s="932"/>
    </row>
  </sheetData>
  <sheetProtection formatCells="0" formatColumns="0" formatRows="0" insertColumns="0" insertRows="0" deleteColumns="0" deleteRows="0" sort="0"/>
  <mergeCells count="5">
    <mergeCell ref="B4:G4"/>
    <mergeCell ref="B6:B7"/>
    <mergeCell ref="B49:D49"/>
    <mergeCell ref="C6:G6"/>
    <mergeCell ref="B1:G3"/>
  </mergeCells>
  <pageMargins left="0.7" right="0.7" top="0.75" bottom="0.75" header="0.3" footer="0.3"/>
  <pageSetup paperSize="9" orientation="portrait" r:id="rId1"/>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8"/>
  <dimension ref="A1:XFB57"/>
  <sheetViews>
    <sheetView showGridLines="0" zoomScale="85" zoomScaleNormal="85" workbookViewId="0">
      <pane xSplit="1" ySplit="7" topLeftCell="B23" activePane="bottomRight" state="frozen"/>
      <selection activeCell="I25" sqref="I25"/>
      <selection pane="topRight" activeCell="I25" sqref="I25"/>
      <selection pane="bottomLeft" activeCell="I25" sqref="I25"/>
      <selection pane="bottomRight"/>
    </sheetView>
  </sheetViews>
  <sheetFormatPr baseColWidth="10" defaultColWidth="0" defaultRowHeight="15.75" zeroHeight="1" x14ac:dyDescent="0.25"/>
  <cols>
    <col min="1" max="1" width="5.5703125" style="581" customWidth="1"/>
    <col min="2" max="2" width="51.85546875" style="581" customWidth="1"/>
    <col min="3" max="6" width="25" style="581" customWidth="1"/>
    <col min="7" max="7" width="23.28515625" style="822" customWidth="1"/>
    <col min="8" max="8" width="2.85546875" style="581" customWidth="1"/>
    <col min="9" max="9" width="3" style="581" customWidth="1"/>
    <col min="10" max="16384" width="9.140625" style="581" hidden="1"/>
  </cols>
  <sheetData>
    <row r="1" spans="2:16382" x14ac:dyDescent="0.25">
      <c r="B1" s="2336"/>
      <c r="C1" s="2337"/>
      <c r="D1" s="2337"/>
      <c r="E1" s="2337"/>
      <c r="F1" s="2337"/>
      <c r="G1" s="2338"/>
    </row>
    <row r="2" spans="2:16382" x14ac:dyDescent="0.25">
      <c r="B2" s="2339"/>
      <c r="C2" s="2340"/>
      <c r="D2" s="2340"/>
      <c r="E2" s="2340"/>
      <c r="F2" s="2340"/>
      <c r="G2" s="2341"/>
    </row>
    <row r="3" spans="2:16382" ht="16.5" thickBot="1" x14ac:dyDescent="0.3">
      <c r="B3" s="2342"/>
      <c r="C3" s="2343"/>
      <c r="D3" s="2343"/>
      <c r="E3" s="2343"/>
      <c r="F3" s="2343"/>
      <c r="G3" s="2344"/>
    </row>
    <row r="4" spans="2:16382" ht="21.75" thickBot="1" x14ac:dyDescent="0.4">
      <c r="B4" s="2351" t="s">
        <v>4642</v>
      </c>
      <c r="C4" s="2352"/>
      <c r="D4" s="2352"/>
      <c r="E4" s="2352"/>
      <c r="F4" s="2352"/>
      <c r="G4" s="2353"/>
    </row>
    <row r="5" spans="2:16382" s="582" customFormat="1" x14ac:dyDescent="0.25">
      <c r="B5" s="796"/>
      <c r="C5" s="796"/>
      <c r="D5" s="796"/>
      <c r="E5" s="796"/>
      <c r="F5" s="796"/>
      <c r="G5" s="925"/>
    </row>
    <row r="6" spans="2:16382" s="917" customFormat="1" ht="15.75" customHeight="1" x14ac:dyDescent="0.25">
      <c r="B6" s="2371" t="s">
        <v>2912</v>
      </c>
      <c r="C6" s="2184" t="s">
        <v>1103</v>
      </c>
      <c r="D6" s="2367"/>
      <c r="E6" s="2367"/>
      <c r="F6" s="2367"/>
      <c r="G6" s="2367"/>
    </row>
    <row r="7" spans="2:16382" s="917" customFormat="1" ht="75" x14ac:dyDescent="0.25">
      <c r="B7" s="2372"/>
      <c r="C7" s="939" t="s">
        <v>2924</v>
      </c>
      <c r="D7" s="939" t="s">
        <v>2925</v>
      </c>
      <c r="E7" s="939" t="s">
        <v>1116</v>
      </c>
      <c r="F7" s="939" t="s">
        <v>2926</v>
      </c>
      <c r="G7" s="939" t="s">
        <v>2927</v>
      </c>
    </row>
    <row r="8" spans="2:16382" s="921" customFormat="1" ht="18.75" customHeight="1" x14ac:dyDescent="0.25">
      <c r="B8" s="933" t="s">
        <v>234</v>
      </c>
      <c r="C8" s="167">
        <f>C9+C10</f>
        <v>23</v>
      </c>
      <c r="D8" s="167">
        <f>D9+D10</f>
        <v>0</v>
      </c>
      <c r="E8" s="167">
        <f>C8+(D8/2)</f>
        <v>23</v>
      </c>
      <c r="F8" s="945">
        <f>'B. Horas Catedra Titulo'!H8</f>
        <v>23.295833333333334</v>
      </c>
      <c r="G8" s="167">
        <f>E8+F8</f>
        <v>46.295833333333334</v>
      </c>
    </row>
    <row r="9" spans="2:16382" s="921" customFormat="1" ht="18.75" customHeight="1" x14ac:dyDescent="0.25">
      <c r="B9" s="909" t="s">
        <v>1083</v>
      </c>
      <c r="C9" s="940">
        <v>15</v>
      </c>
      <c r="D9" s="940"/>
      <c r="E9" s="946">
        <f t="shared" ref="E9:E45" si="0">C9+(D9/2)</f>
        <v>15</v>
      </c>
      <c r="F9" s="947">
        <f>'B. Horas Catedra Titulo'!H9</f>
        <v>9.1791666666666671</v>
      </c>
      <c r="G9" s="167">
        <f t="shared" ref="G9:G45" si="1">E9+F9</f>
        <v>24.179166666666667</v>
      </c>
    </row>
    <row r="10" spans="2:16382" ht="18.75" customHeight="1" x14ac:dyDescent="0.25">
      <c r="B10" s="909" t="s">
        <v>1106</v>
      </c>
      <c r="C10" s="940">
        <v>8</v>
      </c>
      <c r="D10" s="940"/>
      <c r="E10" s="946">
        <f t="shared" si="0"/>
        <v>8</v>
      </c>
      <c r="F10" s="947">
        <f>'B. Horas Catedra Titulo'!H10</f>
        <v>14.116666666666667</v>
      </c>
      <c r="G10" s="167">
        <f t="shared" si="1"/>
        <v>22.116666666666667</v>
      </c>
    </row>
    <row r="11" spans="2:16382" ht="18.75" customHeight="1" x14ac:dyDescent="0.25">
      <c r="B11" s="933" t="s">
        <v>575</v>
      </c>
      <c r="C11" s="167">
        <f>C12+C13</f>
        <v>27</v>
      </c>
      <c r="D11" s="167">
        <f>D12+D13</f>
        <v>0</v>
      </c>
      <c r="E11" s="167">
        <f t="shared" si="0"/>
        <v>27</v>
      </c>
      <c r="F11" s="945">
        <f>'B. Horas Catedra Titulo'!H11</f>
        <v>11.051388888888889</v>
      </c>
      <c r="G11" s="167">
        <f t="shared" si="1"/>
        <v>38.051388888888887</v>
      </c>
    </row>
    <row r="12" spans="2:16382" ht="18.75" customHeight="1" x14ac:dyDescent="0.25">
      <c r="B12" s="909" t="s">
        <v>612</v>
      </c>
      <c r="C12" s="940">
        <v>13</v>
      </c>
      <c r="D12" s="940"/>
      <c r="E12" s="948">
        <f t="shared" si="0"/>
        <v>13</v>
      </c>
      <c r="F12" s="949">
        <f>'B. Horas Catedra Titulo'!H12</f>
        <v>0.42222222222222222</v>
      </c>
      <c r="G12" s="167">
        <f t="shared" si="1"/>
        <v>13.422222222222222</v>
      </c>
    </row>
    <row r="13" spans="2:16382" ht="18.75" customHeight="1" x14ac:dyDescent="0.25">
      <c r="B13" s="909" t="s">
        <v>613</v>
      </c>
      <c r="C13" s="940">
        <v>14</v>
      </c>
      <c r="D13" s="940"/>
      <c r="E13" s="948">
        <f t="shared" si="0"/>
        <v>14</v>
      </c>
      <c r="F13" s="949">
        <f>'B. Horas Catedra Titulo'!H14</f>
        <v>8.1458333333333339</v>
      </c>
      <c r="G13" s="167">
        <f t="shared" si="1"/>
        <v>22.145833333333336</v>
      </c>
    </row>
    <row r="14" spans="2:16382" ht="18.75" customHeight="1" x14ac:dyDescent="0.25">
      <c r="B14" s="933" t="s">
        <v>338</v>
      </c>
      <c r="C14" s="167">
        <f>C15+C16</f>
        <v>23</v>
      </c>
      <c r="D14" s="167">
        <f>D15+D16</f>
        <v>1</v>
      </c>
      <c r="E14" s="167">
        <f t="shared" si="0"/>
        <v>23.5</v>
      </c>
      <c r="F14" s="945">
        <f>'B. Horas Catedra Titulo'!H15</f>
        <v>17.213888888888889</v>
      </c>
      <c r="G14" s="167">
        <f t="shared" si="1"/>
        <v>40.713888888888889</v>
      </c>
    </row>
    <row r="15" spans="2:16382" ht="18.75" customHeight="1" x14ac:dyDescent="0.25">
      <c r="B15" s="909" t="s">
        <v>843</v>
      </c>
      <c r="C15" s="940">
        <v>17</v>
      </c>
      <c r="D15" s="940">
        <v>1</v>
      </c>
      <c r="E15" s="946">
        <f t="shared" si="0"/>
        <v>17.5</v>
      </c>
      <c r="F15" s="947">
        <f>'B. Horas Catedra Titulo'!H16</f>
        <v>14.438888888888888</v>
      </c>
      <c r="G15" s="167">
        <f t="shared" si="1"/>
        <v>31.93888888888889</v>
      </c>
    </row>
    <row r="16" spans="2:16382" ht="18.75" customHeight="1" x14ac:dyDescent="0.25">
      <c r="B16" s="909" t="s">
        <v>614</v>
      </c>
      <c r="C16" s="940">
        <v>6</v>
      </c>
      <c r="D16" s="940"/>
      <c r="E16" s="946">
        <f t="shared" si="0"/>
        <v>6</v>
      </c>
      <c r="F16" s="947">
        <f>'B. Horas Catedra Titulo'!H17</f>
        <v>2.7749999999999999</v>
      </c>
      <c r="G16" s="167">
        <f t="shared" si="1"/>
        <v>8.7750000000000004</v>
      </c>
    </row>
    <row r="17" spans="2:9" ht="18.75" customHeight="1" x14ac:dyDescent="0.25">
      <c r="B17" s="933" t="s">
        <v>2919</v>
      </c>
      <c r="C17" s="167">
        <f>C18+C19+C20+C21+C22</f>
        <v>49</v>
      </c>
      <c r="D17" s="167">
        <f t="shared" ref="D17:E17" si="2">D18+D19+D20+D21+D22</f>
        <v>1</v>
      </c>
      <c r="E17" s="167">
        <f t="shared" si="2"/>
        <v>47.5</v>
      </c>
      <c r="F17" s="945">
        <f>'B. Horas Catedra Titulo'!H18</f>
        <v>17.780555555555555</v>
      </c>
      <c r="G17" s="167">
        <f t="shared" si="1"/>
        <v>65.280555555555551</v>
      </c>
    </row>
    <row r="18" spans="2:9" ht="18.75" customHeight="1" x14ac:dyDescent="0.25">
      <c r="B18" s="909" t="s">
        <v>831</v>
      </c>
      <c r="C18" s="940">
        <v>24</v>
      </c>
      <c r="D18" s="940"/>
      <c r="E18" s="948">
        <f t="shared" si="0"/>
        <v>24</v>
      </c>
      <c r="F18" s="949">
        <f>'B. Horas Catedra Titulo'!H19</f>
        <v>0.92222222222222228</v>
      </c>
      <c r="G18" s="167">
        <f t="shared" si="1"/>
        <v>24.922222222222221</v>
      </c>
    </row>
    <row r="19" spans="2:9" ht="18.75" customHeight="1" x14ac:dyDescent="0.25">
      <c r="B19" s="909" t="s">
        <v>1984</v>
      </c>
      <c r="C19" s="940">
        <v>17</v>
      </c>
      <c r="D19" s="940">
        <v>1</v>
      </c>
      <c r="E19" s="948">
        <f t="shared" si="0"/>
        <v>17.5</v>
      </c>
      <c r="F19" s="949">
        <f>'B. Horas Catedra Titulo'!H21</f>
        <v>5.1444444444444448</v>
      </c>
      <c r="G19" s="167">
        <f t="shared" si="1"/>
        <v>22.644444444444446</v>
      </c>
    </row>
    <row r="20" spans="2:9" ht="18.75" customHeight="1" x14ac:dyDescent="0.25">
      <c r="B20" s="909" t="s">
        <v>794</v>
      </c>
      <c r="C20" s="940">
        <v>5</v>
      </c>
      <c r="D20" s="940"/>
      <c r="E20" s="948">
        <f t="shared" si="0"/>
        <v>5</v>
      </c>
      <c r="F20" s="949">
        <f>'B. Horas Catedra Titulo'!H22</f>
        <v>3.0291666666666668</v>
      </c>
      <c r="G20" s="167">
        <f t="shared" si="1"/>
        <v>8.0291666666666668</v>
      </c>
    </row>
    <row r="21" spans="2:9" ht="18.75" customHeight="1" x14ac:dyDescent="0.25">
      <c r="B21" s="909" t="s">
        <v>844</v>
      </c>
      <c r="C21" s="940">
        <v>1</v>
      </c>
      <c r="D21" s="940"/>
      <c r="E21" s="948">
        <f t="shared" si="0"/>
        <v>1</v>
      </c>
      <c r="F21" s="949">
        <f>'B. Horas Catedra Titulo'!H23</f>
        <v>0.77083333333333337</v>
      </c>
      <c r="G21" s="167">
        <f t="shared" si="1"/>
        <v>1.7708333333333335</v>
      </c>
    </row>
    <row r="22" spans="2:9" ht="18.75" customHeight="1" x14ac:dyDescent="0.25">
      <c r="B22" s="909" t="s">
        <v>1995</v>
      </c>
      <c r="C22" s="940">
        <v>2</v>
      </c>
      <c r="D22" s="940"/>
      <c r="E22" s="948"/>
      <c r="F22" s="949"/>
      <c r="G22" s="167">
        <f t="shared" si="1"/>
        <v>0</v>
      </c>
    </row>
    <row r="23" spans="2:9" ht="18.75" customHeight="1" x14ac:dyDescent="0.25">
      <c r="B23" s="933" t="s">
        <v>2920</v>
      </c>
      <c r="C23" s="167">
        <f>C24+C25+C26+C27+C28+C29+C30</f>
        <v>65</v>
      </c>
      <c r="D23" s="167">
        <f>D24+D25+D26+D27+D28+D29+D30</f>
        <v>0</v>
      </c>
      <c r="E23" s="167">
        <f>C23+(D23/2)</f>
        <v>65</v>
      </c>
      <c r="F23" s="945">
        <f>'B. Horas Catedra Titulo'!H24</f>
        <v>20.859722222222221</v>
      </c>
      <c r="G23" s="167">
        <f t="shared" si="1"/>
        <v>85.859722222222217</v>
      </c>
    </row>
    <row r="24" spans="2:9" ht="18.75" customHeight="1" x14ac:dyDescent="0.25">
      <c r="B24" s="909" t="s">
        <v>1084</v>
      </c>
      <c r="C24" s="940">
        <v>28</v>
      </c>
      <c r="D24" s="940"/>
      <c r="E24" s="948">
        <f>C24+(D24/2)</f>
        <v>28</v>
      </c>
      <c r="F24" s="949">
        <f>'B. Horas Catedra Titulo'!H25</f>
        <v>8.3888888888888893</v>
      </c>
      <c r="G24" s="167">
        <f t="shared" si="1"/>
        <v>36.388888888888886</v>
      </c>
    </row>
    <row r="25" spans="2:9" ht="18.75" customHeight="1" x14ac:dyDescent="0.25">
      <c r="B25" s="909" t="s">
        <v>802</v>
      </c>
      <c r="C25" s="940">
        <v>1</v>
      </c>
      <c r="D25" s="940"/>
      <c r="E25" s="948">
        <f>C25+(D25/2)</f>
        <v>1</v>
      </c>
      <c r="F25" s="949">
        <f>'B. Horas Catedra Titulo'!H26</f>
        <v>3.0166666666666666</v>
      </c>
      <c r="G25" s="167">
        <f t="shared" si="1"/>
        <v>4.0166666666666666</v>
      </c>
    </row>
    <row r="26" spans="2:9" ht="18.75" customHeight="1" x14ac:dyDescent="0.25">
      <c r="B26" s="909" t="s">
        <v>412</v>
      </c>
      <c r="C26" s="940">
        <v>15</v>
      </c>
      <c r="D26" s="940"/>
      <c r="E26" s="948">
        <f>C26+(D26/2)</f>
        <v>15</v>
      </c>
      <c r="F26" s="949">
        <f>'B. Horas Catedra Titulo'!H27</f>
        <v>0.33333333333333331</v>
      </c>
      <c r="G26" s="167">
        <f t="shared" si="1"/>
        <v>15.333333333333334</v>
      </c>
    </row>
    <row r="27" spans="2:9" ht="18.75" customHeight="1" x14ac:dyDescent="0.25">
      <c r="B27" s="909" t="s">
        <v>1987</v>
      </c>
      <c r="C27" s="940">
        <v>5</v>
      </c>
      <c r="D27" s="940"/>
      <c r="E27" s="948">
        <f t="shared" si="0"/>
        <v>5</v>
      </c>
      <c r="F27" s="949">
        <f>'B. Horas Catedra Titulo'!H29</f>
        <v>0.68611111111111112</v>
      </c>
      <c r="G27" s="167">
        <f t="shared" si="1"/>
        <v>5.6861111111111109</v>
      </c>
    </row>
    <row r="28" spans="2:9" ht="18.75" customHeight="1" x14ac:dyDescent="0.25">
      <c r="B28" s="909" t="s">
        <v>413</v>
      </c>
      <c r="C28" s="940">
        <v>14</v>
      </c>
      <c r="D28" s="940"/>
      <c r="E28" s="948">
        <f t="shared" si="0"/>
        <v>14</v>
      </c>
      <c r="F28" s="949">
        <f>'B. Horas Catedra Titulo'!H30</f>
        <v>2.0291666666666668</v>
      </c>
      <c r="G28" s="167">
        <f t="shared" si="1"/>
        <v>16.029166666666669</v>
      </c>
    </row>
    <row r="29" spans="2:9" ht="18.75" customHeight="1" x14ac:dyDescent="0.25">
      <c r="B29" s="909" t="s">
        <v>1930</v>
      </c>
      <c r="C29" s="940">
        <v>1</v>
      </c>
      <c r="D29" s="940"/>
      <c r="E29" s="948">
        <f t="shared" si="0"/>
        <v>1</v>
      </c>
      <c r="F29" s="949">
        <f>'B. Horas Catedra Titulo'!H32</f>
        <v>1.4986111111111111</v>
      </c>
      <c r="G29" s="167">
        <f t="shared" si="1"/>
        <v>2.4986111111111109</v>
      </c>
    </row>
    <row r="30" spans="2:9" ht="18.75" customHeight="1" x14ac:dyDescent="0.25">
      <c r="B30" s="909" t="s">
        <v>1931</v>
      </c>
      <c r="C30" s="940">
        <v>1</v>
      </c>
      <c r="D30" s="940"/>
      <c r="E30" s="948">
        <f t="shared" si="0"/>
        <v>1</v>
      </c>
      <c r="F30" s="949">
        <f>'B. Horas Catedra Titulo'!H32</f>
        <v>1.4986111111111111</v>
      </c>
      <c r="G30" s="167">
        <f t="shared" si="1"/>
        <v>2.4986111111111109</v>
      </c>
    </row>
    <row r="31" spans="2:9" ht="18.75" customHeight="1" x14ac:dyDescent="0.25">
      <c r="B31" s="933" t="s">
        <v>568</v>
      </c>
      <c r="C31" s="167">
        <f>C32+C33+C34+C35+C36+C37+C39+C40</f>
        <v>70</v>
      </c>
      <c r="D31" s="167">
        <f>D32+D33+D34+D35+D36+D37+D39+D40</f>
        <v>1</v>
      </c>
      <c r="E31" s="167">
        <f t="shared" si="0"/>
        <v>70.5</v>
      </c>
      <c r="F31" s="945">
        <f>'B. Horas Catedra Titulo'!H33</f>
        <v>57.6</v>
      </c>
      <c r="G31" s="167">
        <f t="shared" si="1"/>
        <v>128.1</v>
      </c>
    </row>
    <row r="32" spans="2:9" ht="18.75" customHeight="1" x14ac:dyDescent="0.25">
      <c r="B32" s="909" t="s">
        <v>1989</v>
      </c>
      <c r="C32" s="940">
        <v>9</v>
      </c>
      <c r="D32" s="940"/>
      <c r="E32" s="948">
        <f t="shared" si="0"/>
        <v>9</v>
      </c>
      <c r="F32" s="949">
        <f>'B. Horas Catedra Titulo'!H34</f>
        <v>6.3375000000000004</v>
      </c>
      <c r="G32" s="167">
        <f t="shared" si="1"/>
        <v>15.3375</v>
      </c>
    </row>
    <row r="33" spans="2:7" ht="18.75" customHeight="1" x14ac:dyDescent="0.25">
      <c r="B33" s="909" t="s">
        <v>4577</v>
      </c>
      <c r="C33" s="940">
        <v>3</v>
      </c>
      <c r="D33" s="940"/>
      <c r="E33" s="948">
        <f t="shared" si="0"/>
        <v>3</v>
      </c>
      <c r="F33" s="949">
        <f>'B. Horas Catedra Titulo'!H35</f>
        <v>0.29166666666666669</v>
      </c>
      <c r="G33" s="167">
        <f t="shared" si="1"/>
        <v>3.2916666666666665</v>
      </c>
    </row>
    <row r="34" spans="2:7" ht="18.75" customHeight="1" x14ac:dyDescent="0.25">
      <c r="B34" s="909" t="s">
        <v>1991</v>
      </c>
      <c r="C34" s="940">
        <v>10</v>
      </c>
      <c r="D34" s="940"/>
      <c r="E34" s="948">
        <f t="shared" si="0"/>
        <v>10</v>
      </c>
      <c r="F34" s="949">
        <f>'B. Horas Catedra Titulo'!H36</f>
        <v>13.5375</v>
      </c>
      <c r="G34" s="167">
        <f t="shared" si="1"/>
        <v>23.537500000000001</v>
      </c>
    </row>
    <row r="35" spans="2:7" ht="18.75" customHeight="1" x14ac:dyDescent="0.25">
      <c r="B35" s="909" t="s">
        <v>1990</v>
      </c>
      <c r="C35" s="940">
        <v>7</v>
      </c>
      <c r="D35" s="940"/>
      <c r="E35" s="948">
        <f t="shared" si="0"/>
        <v>7</v>
      </c>
      <c r="F35" s="949">
        <f>'B. Horas Catedra Titulo'!H38</f>
        <v>6.2152777777777777</v>
      </c>
      <c r="G35" s="167">
        <f t="shared" si="1"/>
        <v>13.215277777777779</v>
      </c>
    </row>
    <row r="36" spans="2:7" ht="18.75" customHeight="1" x14ac:dyDescent="0.25">
      <c r="B36" s="909" t="s">
        <v>1088</v>
      </c>
      <c r="C36" s="940">
        <v>8</v>
      </c>
      <c r="D36" s="940">
        <v>1</v>
      </c>
      <c r="E36" s="948">
        <f t="shared" si="0"/>
        <v>8.5</v>
      </c>
      <c r="F36" s="949">
        <f>'B. Horas Catedra Titulo'!H39</f>
        <v>2.1597222222222223</v>
      </c>
      <c r="G36" s="167">
        <f t="shared" si="1"/>
        <v>10.659722222222221</v>
      </c>
    </row>
    <row r="37" spans="2:7" ht="18.75" customHeight="1" x14ac:dyDescent="0.25">
      <c r="B37" s="909" t="s">
        <v>1932</v>
      </c>
      <c r="C37" s="940">
        <v>9</v>
      </c>
      <c r="D37" s="940"/>
      <c r="E37" s="948">
        <f t="shared" si="0"/>
        <v>9</v>
      </c>
      <c r="F37" s="949">
        <f>'B. Horas Catedra Titulo'!H40</f>
        <v>14.5</v>
      </c>
      <c r="G37" s="167">
        <f t="shared" si="1"/>
        <v>23.5</v>
      </c>
    </row>
    <row r="38" spans="2:7" ht="18.75" customHeight="1" x14ac:dyDescent="0.25">
      <c r="B38" s="909" t="s">
        <v>1988</v>
      </c>
      <c r="C38" s="940">
        <v>11</v>
      </c>
      <c r="D38" s="940"/>
      <c r="E38" s="948">
        <f t="shared" si="0"/>
        <v>11</v>
      </c>
      <c r="F38" s="949">
        <f>'B. Horas Catedra Titulo'!H41</f>
        <v>3.9791666666666665</v>
      </c>
      <c r="G38" s="167">
        <f t="shared" si="1"/>
        <v>14.979166666666666</v>
      </c>
    </row>
    <row r="39" spans="2:7" ht="18.75" customHeight="1" x14ac:dyDescent="0.25">
      <c r="B39" s="909" t="s">
        <v>470</v>
      </c>
      <c r="C39" s="940">
        <v>6</v>
      </c>
      <c r="D39" s="940"/>
      <c r="E39" s="948">
        <f t="shared" si="0"/>
        <v>6</v>
      </c>
      <c r="F39" s="949">
        <f>'B. Horas Catedra Titulo'!H41</f>
        <v>3.9791666666666665</v>
      </c>
      <c r="G39" s="167">
        <f t="shared" si="1"/>
        <v>9.9791666666666661</v>
      </c>
    </row>
    <row r="40" spans="2:7" ht="18.75" customHeight="1" x14ac:dyDescent="0.25">
      <c r="B40" s="909" t="s">
        <v>1986</v>
      </c>
      <c r="C40" s="940">
        <v>18</v>
      </c>
      <c r="D40" s="940"/>
      <c r="E40" s="948">
        <f t="shared" si="0"/>
        <v>18</v>
      </c>
      <c r="F40" s="949">
        <f>'B. Horas Catedra Titulo'!H42</f>
        <v>5.6416666666666666</v>
      </c>
      <c r="G40" s="167">
        <f t="shared" si="1"/>
        <v>23.641666666666666</v>
      </c>
    </row>
    <row r="41" spans="2:7" ht="18.75" customHeight="1" x14ac:dyDescent="0.25">
      <c r="B41" s="933" t="s">
        <v>261</v>
      </c>
      <c r="C41" s="167">
        <f>C42+C43+C44+C45</f>
        <v>39</v>
      </c>
      <c r="D41" s="167">
        <f>D42+D43+D44+D45</f>
        <v>46</v>
      </c>
      <c r="E41" s="936">
        <f t="shared" si="0"/>
        <v>62</v>
      </c>
      <c r="F41" s="945">
        <f>'B. Horas Catedra Titulo'!H43</f>
        <v>28.266666666666666</v>
      </c>
      <c r="G41" s="167">
        <f t="shared" si="1"/>
        <v>90.266666666666666</v>
      </c>
    </row>
    <row r="42" spans="2:7" ht="18.75" customHeight="1" x14ac:dyDescent="0.25">
      <c r="B42" s="909" t="s">
        <v>402</v>
      </c>
      <c r="C42" s="940">
        <v>15</v>
      </c>
      <c r="D42" s="940">
        <v>1</v>
      </c>
      <c r="E42" s="948">
        <f t="shared" si="0"/>
        <v>15.5</v>
      </c>
      <c r="F42" s="949">
        <f>'B. Horas Catedra Titulo'!H44</f>
        <v>10.193055555555556</v>
      </c>
      <c r="G42" s="167">
        <f t="shared" si="1"/>
        <v>25.693055555555556</v>
      </c>
    </row>
    <row r="43" spans="2:7" ht="18.75" customHeight="1" x14ac:dyDescent="0.25">
      <c r="B43" s="909" t="s">
        <v>1112</v>
      </c>
      <c r="C43" s="940">
        <v>13</v>
      </c>
      <c r="D43" s="940">
        <v>5</v>
      </c>
      <c r="E43" s="948">
        <f t="shared" si="0"/>
        <v>15.5</v>
      </c>
      <c r="F43" s="949">
        <f>'B. Horas Catedra Titulo'!H45</f>
        <v>2.4652777777777777</v>
      </c>
      <c r="G43" s="167">
        <f t="shared" si="1"/>
        <v>17.965277777777779</v>
      </c>
    </row>
    <row r="44" spans="2:7" ht="18.75" customHeight="1" x14ac:dyDescent="0.25">
      <c r="B44" s="909" t="s">
        <v>1113</v>
      </c>
      <c r="C44" s="940">
        <v>4</v>
      </c>
      <c r="D44" s="940">
        <v>39</v>
      </c>
      <c r="E44" s="948">
        <f t="shared" si="0"/>
        <v>23.5</v>
      </c>
      <c r="F44" s="949">
        <f>'B. Horas Catedra Titulo'!H46</f>
        <v>14.125</v>
      </c>
      <c r="G44" s="167">
        <f t="shared" si="1"/>
        <v>37.625</v>
      </c>
    </row>
    <row r="45" spans="2:7" ht="18.75" customHeight="1" x14ac:dyDescent="0.25">
      <c r="B45" s="909" t="s">
        <v>1089</v>
      </c>
      <c r="C45" s="940">
        <v>7</v>
      </c>
      <c r="D45" s="940">
        <v>1</v>
      </c>
      <c r="E45" s="948">
        <f t="shared" si="0"/>
        <v>7.5</v>
      </c>
      <c r="F45" s="949">
        <f>'B. Horas Catedra Titulo'!H47</f>
        <v>1.4833333333333334</v>
      </c>
      <c r="G45" s="167">
        <f t="shared" si="1"/>
        <v>8.9833333333333343</v>
      </c>
    </row>
    <row r="46" spans="2:7" ht="18.75" customHeight="1" x14ac:dyDescent="0.25">
      <c r="B46" s="933" t="s">
        <v>152</v>
      </c>
      <c r="C46" s="162">
        <f>C8+C11+C14+C17+C23+C31+C41</f>
        <v>296</v>
      </c>
      <c r="D46" s="162">
        <f>D8+D11+D14+D17+D23+D31+D41</f>
        <v>49</v>
      </c>
      <c r="E46" s="162">
        <f>E8+E11+E14+E17+E23+E31+E41</f>
        <v>318.5</v>
      </c>
      <c r="F46" s="167">
        <f>F8+F11+F14+F17+F23+F31+F41</f>
        <v>176.06805555555553</v>
      </c>
      <c r="G46" s="167">
        <f>SUM(E46:F46)</f>
        <v>494.56805555555553</v>
      </c>
    </row>
    <row r="47" spans="2:7" x14ac:dyDescent="0.25">
      <c r="B47" s="931" t="s">
        <v>1114</v>
      </c>
      <c r="C47" s="931"/>
      <c r="D47" s="932"/>
      <c r="E47" s="932"/>
      <c r="F47" s="932"/>
      <c r="G47" s="934"/>
    </row>
    <row r="48" spans="2:7" x14ac:dyDescent="0.25">
      <c r="B48" s="2366" t="s">
        <v>1115</v>
      </c>
      <c r="C48" s="2366"/>
      <c r="D48" s="932"/>
      <c r="E48" s="932"/>
      <c r="F48" s="932"/>
      <c r="G48" s="934"/>
    </row>
  </sheetData>
  <sheetProtection formatCells="0" formatColumns="0" formatRows="0" insertColumns="0" insertRows="0" deleteColumns="0" deleteRows="0" sort="0"/>
  <mergeCells count="5">
    <mergeCell ref="B1:G3"/>
    <mergeCell ref="B4:G4"/>
    <mergeCell ref="B6:B7"/>
    <mergeCell ref="B48:C48"/>
    <mergeCell ref="C6:G6"/>
  </mergeCells>
  <pageMargins left="0.7" right="0.7" top="0.75" bottom="0.75" header="0.3" footer="0.3"/>
  <pageSetup paperSize="9" orientation="portrait" r:id="rId1"/>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dimension ref="A1:T300"/>
  <sheetViews>
    <sheetView showGridLines="0" zoomScale="70" zoomScaleNormal="7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2" width="15" customWidth="1"/>
    <col min="13" max="13" width="5" customWidth="1"/>
    <col min="14" max="20" width="0" hidden="1" customWidth="1"/>
    <col min="21" max="16384" width="9.140625" hidden="1"/>
  </cols>
  <sheetData>
    <row r="1" spans="2:14" ht="15" x14ac:dyDescent="0.25">
      <c r="B1" s="2020"/>
      <c r="C1" s="2021"/>
      <c r="D1" s="2021"/>
      <c r="E1" s="2021"/>
      <c r="F1" s="2021"/>
      <c r="G1" s="2021"/>
      <c r="H1" s="2021"/>
      <c r="I1" s="2021"/>
      <c r="J1" s="2021"/>
      <c r="K1" s="2021"/>
      <c r="L1" s="2022"/>
    </row>
    <row r="2" spans="2:14" ht="15" x14ac:dyDescent="0.25">
      <c r="B2" s="2023"/>
      <c r="C2" s="2024"/>
      <c r="D2" s="2024"/>
      <c r="E2" s="2024"/>
      <c r="F2" s="2024"/>
      <c r="G2" s="2024"/>
      <c r="H2" s="2024"/>
      <c r="I2" s="2024"/>
      <c r="J2" s="2024"/>
      <c r="K2" s="2024"/>
      <c r="L2" s="2025"/>
    </row>
    <row r="3" spans="2:14" ht="16.5" thickBot="1" x14ac:dyDescent="0.3">
      <c r="B3" s="2026"/>
      <c r="C3" s="2027"/>
      <c r="D3" s="2027"/>
      <c r="E3" s="2027"/>
      <c r="F3" s="2027"/>
      <c r="G3" s="2027"/>
      <c r="H3" s="2027"/>
      <c r="I3" s="2027"/>
      <c r="J3" s="2027"/>
      <c r="K3" s="2027"/>
      <c r="L3" s="2028"/>
    </row>
    <row r="4" spans="2:14" ht="21.75" thickBot="1" x14ac:dyDescent="0.4">
      <c r="B4" s="2032" t="s">
        <v>1840</v>
      </c>
      <c r="C4" s="2033"/>
      <c r="D4" s="2033"/>
      <c r="E4" s="2033"/>
      <c r="F4" s="2033"/>
      <c r="G4" s="2033"/>
      <c r="H4" s="2033"/>
      <c r="I4" s="2033"/>
      <c r="J4" s="2033"/>
      <c r="K4" s="2033"/>
      <c r="L4" s="2034"/>
    </row>
  </sheetData>
  <mergeCells count="3">
    <mergeCell ref="B1:L3"/>
    <mergeCell ref="B4:L4"/>
    <mergeCell ref="B5:L5"/>
  </mergeCells>
  <pageMargins left="0.7" right="0.7" top="0.75" bottom="0.75" header="0.3" footer="0.3"/>
  <pageSetup paperSize="9" orientation="portrait" r:id="rId1"/>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9"/>
  <dimension ref="A1:XFB57"/>
  <sheetViews>
    <sheetView showGridLines="0" zoomScale="85" zoomScaleNormal="85" workbookViewId="0">
      <pane xSplit="1" ySplit="6" topLeftCell="B7"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5.5703125" customWidth="1"/>
    <col min="2" max="2" width="56.7109375" bestFit="1" customWidth="1"/>
    <col min="3" max="3" width="17.140625" customWidth="1"/>
    <col min="4" max="4" width="36.5703125" customWidth="1"/>
    <col min="5" max="5" width="15.140625" customWidth="1"/>
    <col min="6" max="6" width="59.85546875" bestFit="1" customWidth="1"/>
    <col min="7" max="7" width="18.28515625" customWidth="1"/>
    <col min="8" max="8" width="2.85546875" customWidth="1"/>
    <col min="9" max="9" width="3" customWidth="1"/>
    <col min="10" max="16384" width="9.140625" hidden="1"/>
  </cols>
  <sheetData>
    <row r="1" spans="2:16382" x14ac:dyDescent="0.25">
      <c r="B1" s="2020"/>
      <c r="C1" s="2021"/>
      <c r="D1" s="2021"/>
      <c r="E1" s="2021"/>
      <c r="F1" s="2021"/>
      <c r="G1" s="2022"/>
    </row>
    <row r="2" spans="2:16382" x14ac:dyDescent="0.25">
      <c r="B2" s="2023"/>
      <c r="C2" s="2024"/>
      <c r="D2" s="2024"/>
      <c r="E2" s="2024"/>
      <c r="F2" s="2024"/>
      <c r="G2" s="2025"/>
    </row>
    <row r="3" spans="2:16382" ht="16.5" thickBot="1" x14ac:dyDescent="0.3">
      <c r="B3" s="2026"/>
      <c r="C3" s="2027"/>
      <c r="D3" s="2027"/>
      <c r="E3" s="2027"/>
      <c r="F3" s="2027"/>
      <c r="G3" s="2028"/>
    </row>
    <row r="4" spans="2:16382" ht="21.75" thickBot="1" x14ac:dyDescent="0.4">
      <c r="B4" s="2312" t="s">
        <v>4563</v>
      </c>
      <c r="C4" s="2313"/>
      <c r="D4" s="2313"/>
      <c r="E4" s="2313"/>
      <c r="F4" s="2313"/>
      <c r="G4" s="2314"/>
    </row>
    <row r="5" spans="2:16382" s="2" customFormat="1" ht="15.75" x14ac:dyDescent="0.25">
      <c r="B5" s="6"/>
      <c r="C5" s="6"/>
      <c r="D5" s="6"/>
      <c r="E5" s="6"/>
      <c r="F5" s="6"/>
      <c r="G5" s="6"/>
    </row>
    <row r="6" spans="2:16382" s="30" customFormat="1" ht="42" x14ac:dyDescent="0.25">
      <c r="B6" s="418" t="s">
        <v>1117</v>
      </c>
      <c r="C6" s="550" t="s">
        <v>1118</v>
      </c>
      <c r="D6" s="178" t="s">
        <v>1119</v>
      </c>
      <c r="E6" s="550" t="s">
        <v>1118</v>
      </c>
      <c r="F6" s="178" t="s">
        <v>1120</v>
      </c>
      <c r="G6" s="550" t="s">
        <v>1118</v>
      </c>
    </row>
    <row r="7" spans="2:16382" s="30" customFormat="1" ht="18.75" customHeight="1" x14ac:dyDescent="0.25">
      <c r="B7" s="33"/>
      <c r="C7" s="33"/>
      <c r="D7" s="361"/>
      <c r="E7" s="33"/>
      <c r="F7" s="1322" t="s">
        <v>4562</v>
      </c>
      <c r="G7" s="1322">
        <v>22</v>
      </c>
    </row>
    <row r="8" spans="2:16382" s="29" customFormat="1" ht="18.75" customHeight="1" x14ac:dyDescent="0.3">
      <c r="B8" s="121" t="s">
        <v>1121</v>
      </c>
      <c r="C8" s="121"/>
      <c r="D8" s="37"/>
      <c r="E8" s="457"/>
      <c r="F8" s="34" t="s">
        <v>45</v>
      </c>
      <c r="G8" s="14">
        <v>7</v>
      </c>
    </row>
    <row r="9" spans="2:16382" s="29" customFormat="1" ht="18.75" customHeight="1" x14ac:dyDescent="0.25">
      <c r="B9" s="37" t="s">
        <v>4532</v>
      </c>
      <c r="C9" s="457">
        <v>7</v>
      </c>
      <c r="D9" s="37" t="s">
        <v>1122</v>
      </c>
      <c r="E9" s="457">
        <v>23</v>
      </c>
      <c r="F9" s="34" t="s">
        <v>34</v>
      </c>
      <c r="G9" s="1371">
        <v>38</v>
      </c>
    </row>
    <row r="10" spans="2:16382" ht="18.75" customHeight="1" x14ac:dyDescent="0.25">
      <c r="B10" s="37" t="s">
        <v>4533</v>
      </c>
      <c r="C10" s="457">
        <v>5</v>
      </c>
      <c r="D10" s="37" t="s">
        <v>1124</v>
      </c>
      <c r="E10" s="457">
        <v>16</v>
      </c>
      <c r="F10" s="34" t="s">
        <v>1127</v>
      </c>
      <c r="G10" s="1371">
        <v>28</v>
      </c>
    </row>
    <row r="11" spans="2:16382" ht="18.75" customHeight="1" x14ac:dyDescent="0.25">
      <c r="B11" s="37" t="s">
        <v>4534</v>
      </c>
      <c r="C11" s="457">
        <v>1</v>
      </c>
      <c r="D11" s="37" t="s">
        <v>4546</v>
      </c>
      <c r="E11" s="457">
        <v>10</v>
      </c>
      <c r="F11" s="34" t="s">
        <v>1129</v>
      </c>
      <c r="G11" s="1371">
        <v>4</v>
      </c>
    </row>
    <row r="12" spans="2:16382" ht="18.75" customHeight="1" x14ac:dyDescent="0.25">
      <c r="B12" s="37" t="s">
        <v>4535</v>
      </c>
      <c r="C12" s="457">
        <v>1</v>
      </c>
      <c r="D12" s="37" t="s">
        <v>1128</v>
      </c>
      <c r="E12" s="457">
        <v>3</v>
      </c>
      <c r="F12" s="34" t="s">
        <v>1131</v>
      </c>
      <c r="G12" s="1371">
        <v>15</v>
      </c>
    </row>
    <row r="13" spans="2:16382" ht="18.75" customHeight="1" x14ac:dyDescent="0.25">
      <c r="B13" s="37" t="s">
        <v>4536</v>
      </c>
      <c r="C13" s="457">
        <v>1</v>
      </c>
      <c r="D13" s="37"/>
      <c r="E13" s="34"/>
      <c r="F13" s="34" t="s">
        <v>1132</v>
      </c>
      <c r="G13" s="1371">
        <v>8</v>
      </c>
    </row>
    <row r="14" spans="2:16382" ht="18.75" customHeight="1" x14ac:dyDescent="0.25">
      <c r="B14" s="37" t="s">
        <v>4537</v>
      </c>
      <c r="C14" s="457">
        <v>1</v>
      </c>
      <c r="D14" s="37"/>
      <c r="E14" s="34"/>
      <c r="F14" s="34" t="s">
        <v>1133</v>
      </c>
      <c r="G14" s="1371">
        <v>2</v>
      </c>
    </row>
    <row r="15" spans="2:16382" s="1787" customFormat="1" ht="18.75" customHeight="1" x14ac:dyDescent="0.25">
      <c r="B15" s="37" t="s">
        <v>4538</v>
      </c>
      <c r="C15" s="1371">
        <v>1</v>
      </c>
      <c r="D15" s="37"/>
      <c r="E15" s="34"/>
      <c r="F15" s="34" t="s">
        <v>1135</v>
      </c>
      <c r="G15" s="1371">
        <v>14</v>
      </c>
    </row>
    <row r="16" spans="2:16382" s="1787" customFormat="1" ht="18.75" customHeight="1" x14ac:dyDescent="0.25">
      <c r="B16" s="37" t="s">
        <v>4539</v>
      </c>
      <c r="C16" s="1371">
        <v>3</v>
      </c>
      <c r="D16" s="37"/>
      <c r="E16" s="34"/>
      <c r="F16" s="34" t="s">
        <v>1137</v>
      </c>
      <c r="G16" s="1371">
        <v>1</v>
      </c>
    </row>
    <row r="17" spans="2:9" s="1787" customFormat="1" ht="18.75" customHeight="1" x14ac:dyDescent="0.25">
      <c r="B17" s="37" t="s">
        <v>4540</v>
      </c>
      <c r="C17" s="1371">
        <v>1</v>
      </c>
      <c r="D17" s="37"/>
      <c r="E17" s="34"/>
      <c r="F17" s="34" t="s">
        <v>1138</v>
      </c>
      <c r="G17" s="1371">
        <v>23</v>
      </c>
    </row>
    <row r="18" spans="2:9" s="1787" customFormat="1" ht="18.75" customHeight="1" x14ac:dyDescent="0.25">
      <c r="B18" s="37" t="s">
        <v>4541</v>
      </c>
      <c r="C18" s="1371">
        <v>1</v>
      </c>
      <c r="D18" s="37"/>
      <c r="E18" s="34"/>
      <c r="F18" s="34" t="s">
        <v>1140</v>
      </c>
      <c r="G18" s="1371">
        <v>26</v>
      </c>
    </row>
    <row r="19" spans="2:9" s="1787" customFormat="1" ht="18.75" customHeight="1" x14ac:dyDescent="0.25">
      <c r="B19" s="37" t="s">
        <v>4542</v>
      </c>
      <c r="C19" s="1371">
        <v>1</v>
      </c>
      <c r="D19" s="37"/>
      <c r="E19" s="34"/>
      <c r="F19" s="34" t="s">
        <v>1141</v>
      </c>
      <c r="G19" s="1371">
        <v>3</v>
      </c>
    </row>
    <row r="20" spans="2:9" ht="18.75" customHeight="1" x14ac:dyDescent="0.25">
      <c r="B20" s="37" t="s">
        <v>4543</v>
      </c>
      <c r="C20" s="457">
        <v>1</v>
      </c>
      <c r="D20" s="37"/>
      <c r="E20" s="34"/>
      <c r="F20" s="34" t="s">
        <v>1142</v>
      </c>
      <c r="G20" s="1371">
        <v>11</v>
      </c>
    </row>
    <row r="21" spans="2:9" ht="18.75" customHeight="1" x14ac:dyDescent="0.25">
      <c r="B21" s="37" t="s">
        <v>4544</v>
      </c>
      <c r="C21" s="457">
        <v>1</v>
      </c>
      <c r="D21" s="37"/>
      <c r="E21" s="34"/>
      <c r="F21" s="34" t="s">
        <v>1143</v>
      </c>
      <c r="G21" s="1371">
        <v>5</v>
      </c>
    </row>
    <row r="22" spans="2:9" ht="18.75" customHeight="1" x14ac:dyDescent="0.25">
      <c r="B22" s="37" t="s">
        <v>4545</v>
      </c>
      <c r="C22" s="457">
        <v>1</v>
      </c>
      <c r="D22" s="37"/>
      <c r="E22" s="34"/>
      <c r="F22" s="34" t="s">
        <v>1144</v>
      </c>
      <c r="G22" s="1371">
        <v>8</v>
      </c>
    </row>
    <row r="23" spans="2:9" ht="18.75" customHeight="1" x14ac:dyDescent="0.25">
      <c r="B23" s="419" t="s">
        <v>1139</v>
      </c>
      <c r="C23" s="419"/>
      <c r="D23" s="37"/>
      <c r="E23" s="34"/>
      <c r="F23" s="34" t="s">
        <v>1146</v>
      </c>
      <c r="G23" s="1371">
        <v>16</v>
      </c>
    </row>
    <row r="24" spans="2:9" ht="18.75" customHeight="1" x14ac:dyDescent="0.25">
      <c r="B24" s="37" t="s">
        <v>4547</v>
      </c>
      <c r="C24" s="457">
        <v>1</v>
      </c>
      <c r="D24" s="37"/>
      <c r="E24" s="34"/>
      <c r="F24" s="34" t="s">
        <v>234</v>
      </c>
      <c r="G24" s="1371">
        <v>14</v>
      </c>
    </row>
    <row r="25" spans="2:9" ht="18.75" customHeight="1" x14ac:dyDescent="0.25">
      <c r="B25" s="37" t="s">
        <v>4548</v>
      </c>
      <c r="C25" s="457">
        <v>1</v>
      </c>
      <c r="D25" s="37"/>
      <c r="E25" s="34"/>
      <c r="F25" s="34" t="s">
        <v>251</v>
      </c>
      <c r="G25" s="1371">
        <v>4</v>
      </c>
    </row>
    <row r="26" spans="2:9" ht="18.75" customHeight="1" x14ac:dyDescent="0.25">
      <c r="B26" s="37"/>
      <c r="C26" s="457"/>
      <c r="D26" s="37"/>
      <c r="E26" s="34"/>
      <c r="F26" s="34" t="s">
        <v>228</v>
      </c>
      <c r="G26" s="1371">
        <v>11</v>
      </c>
    </row>
    <row r="27" spans="2:9" ht="18.75" customHeight="1" x14ac:dyDescent="0.25">
      <c r="B27" s="419" t="s">
        <v>1145</v>
      </c>
      <c r="C27" s="419"/>
      <c r="D27" s="37"/>
      <c r="E27" s="34"/>
      <c r="F27" s="34" t="s">
        <v>667</v>
      </c>
      <c r="G27" s="1371">
        <v>15</v>
      </c>
    </row>
    <row r="28" spans="2:9" ht="18.75" customHeight="1" x14ac:dyDescent="0.25">
      <c r="B28" s="37" t="s">
        <v>4549</v>
      </c>
      <c r="C28" s="457">
        <v>2</v>
      </c>
      <c r="D28" s="37"/>
      <c r="E28" s="34"/>
      <c r="F28" s="34" t="s">
        <v>220</v>
      </c>
      <c r="G28" s="1371">
        <v>5</v>
      </c>
    </row>
    <row r="29" spans="2:9" ht="18.75" customHeight="1" x14ac:dyDescent="0.25">
      <c r="B29" s="37" t="s">
        <v>4550</v>
      </c>
      <c r="C29" s="457">
        <v>2</v>
      </c>
      <c r="D29" s="37"/>
      <c r="E29" s="34"/>
      <c r="F29" s="34" t="s">
        <v>682</v>
      </c>
      <c r="G29" s="1371">
        <v>14</v>
      </c>
    </row>
    <row r="30" spans="2:9" ht="18.75" customHeight="1" x14ac:dyDescent="0.25">
      <c r="B30" s="37" t="s">
        <v>4551</v>
      </c>
      <c r="C30" s="457">
        <v>9</v>
      </c>
      <c r="D30" s="37"/>
      <c r="E30" s="34"/>
      <c r="F30" s="34" t="s">
        <v>261</v>
      </c>
      <c r="G30" s="1371">
        <v>12</v>
      </c>
    </row>
    <row r="31" spans="2:9" ht="18.75" customHeight="1" x14ac:dyDescent="0.25">
      <c r="B31" s="37" t="s">
        <v>4552</v>
      </c>
      <c r="C31" s="457">
        <v>26</v>
      </c>
      <c r="D31" s="37"/>
      <c r="E31" s="34"/>
      <c r="F31" s="34" t="s">
        <v>1154</v>
      </c>
      <c r="G31" s="1371">
        <v>6</v>
      </c>
    </row>
    <row r="32" spans="2:9" ht="18.75" customHeight="1" x14ac:dyDescent="0.25">
      <c r="B32" s="37" t="s">
        <v>4553</v>
      </c>
      <c r="C32" s="457">
        <v>3</v>
      </c>
      <c r="D32" s="37"/>
      <c r="E32" s="34"/>
      <c r="F32" s="34" t="s">
        <v>1156</v>
      </c>
      <c r="G32" s="1371">
        <v>7</v>
      </c>
    </row>
    <row r="33" spans="2:7" ht="18.75" customHeight="1" x14ac:dyDescent="0.25">
      <c r="B33" s="37"/>
      <c r="C33" s="457"/>
      <c r="D33" s="37"/>
      <c r="E33" s="34"/>
      <c r="F33" s="34" t="s">
        <v>1157</v>
      </c>
      <c r="G33" s="1371">
        <v>1</v>
      </c>
    </row>
    <row r="34" spans="2:7" ht="18.75" customHeight="1" x14ac:dyDescent="0.25">
      <c r="B34" s="419" t="s">
        <v>1152</v>
      </c>
      <c r="C34" s="419"/>
      <c r="D34" s="37"/>
      <c r="E34" s="34"/>
      <c r="F34" s="34" t="s">
        <v>1158</v>
      </c>
      <c r="G34" s="1371">
        <v>5</v>
      </c>
    </row>
    <row r="35" spans="2:7" ht="18.75" customHeight="1" x14ac:dyDescent="0.25">
      <c r="B35" s="37" t="s">
        <v>4554</v>
      </c>
      <c r="C35" s="457">
        <v>7</v>
      </c>
      <c r="D35" s="37"/>
      <c r="E35" s="34"/>
      <c r="F35" s="34" t="s">
        <v>1159</v>
      </c>
      <c r="G35" s="1371">
        <v>7</v>
      </c>
    </row>
    <row r="36" spans="2:7" ht="18.75" customHeight="1" x14ac:dyDescent="0.25">
      <c r="B36" s="37" t="s">
        <v>4555</v>
      </c>
      <c r="C36" s="457">
        <v>8</v>
      </c>
      <c r="D36" s="37"/>
      <c r="E36" s="34"/>
      <c r="F36" s="34" t="s">
        <v>1161</v>
      </c>
      <c r="G36" s="1371">
        <v>17</v>
      </c>
    </row>
    <row r="37" spans="2:7" ht="18.75" customHeight="1" x14ac:dyDescent="0.25">
      <c r="B37" s="37"/>
      <c r="C37" s="457"/>
      <c r="D37" s="37"/>
      <c r="E37" s="34"/>
      <c r="F37" s="34" t="s">
        <v>1163</v>
      </c>
      <c r="G37" s="1371">
        <v>13</v>
      </c>
    </row>
    <row r="38" spans="2:7" ht="18.75" customHeight="1" x14ac:dyDescent="0.25">
      <c r="B38" s="37"/>
      <c r="C38" s="457"/>
      <c r="D38" s="37"/>
      <c r="E38" s="34"/>
      <c r="F38" s="34" t="s">
        <v>79</v>
      </c>
      <c r="G38" s="1371">
        <v>2</v>
      </c>
    </row>
    <row r="39" spans="2:7" ht="18.75" customHeight="1" x14ac:dyDescent="0.25">
      <c r="B39" s="37"/>
      <c r="C39" s="457"/>
      <c r="D39" s="37"/>
      <c r="E39" s="34"/>
      <c r="F39" s="34" t="s">
        <v>1166</v>
      </c>
      <c r="G39" s="1371">
        <v>0</v>
      </c>
    </row>
    <row r="40" spans="2:7" ht="18.75" customHeight="1" x14ac:dyDescent="0.25">
      <c r="B40" s="419" t="s">
        <v>1160</v>
      </c>
      <c r="C40" s="419"/>
      <c r="D40" s="37"/>
      <c r="E40" s="34"/>
      <c r="F40" s="34" t="s">
        <v>1168</v>
      </c>
      <c r="G40" s="1371">
        <v>6</v>
      </c>
    </row>
    <row r="41" spans="2:7" ht="18.75" customHeight="1" x14ac:dyDescent="0.25">
      <c r="B41" s="37" t="s">
        <v>4556</v>
      </c>
      <c r="C41" s="457">
        <v>31</v>
      </c>
      <c r="D41" s="37"/>
      <c r="E41" s="34"/>
      <c r="F41" s="34" t="s">
        <v>1170</v>
      </c>
      <c r="G41" s="1371">
        <v>11</v>
      </c>
    </row>
    <row r="42" spans="2:7" ht="18.75" customHeight="1" x14ac:dyDescent="0.25">
      <c r="B42" s="37" t="s">
        <v>4557</v>
      </c>
      <c r="C42" s="457">
        <v>11</v>
      </c>
      <c r="D42" s="37"/>
      <c r="E42" s="34"/>
      <c r="F42" s="34" t="s">
        <v>83</v>
      </c>
      <c r="G42" s="1371">
        <v>4</v>
      </c>
    </row>
    <row r="43" spans="2:7" ht="18.75" customHeight="1" x14ac:dyDescent="0.25">
      <c r="B43" s="37" t="s">
        <v>4558</v>
      </c>
      <c r="C43" s="457">
        <v>9</v>
      </c>
      <c r="D43" s="37"/>
      <c r="E43" s="34"/>
      <c r="F43" s="34" t="s">
        <v>1172</v>
      </c>
      <c r="G43" s="1371">
        <v>10</v>
      </c>
    </row>
    <row r="44" spans="2:7" ht="18.75" customHeight="1" x14ac:dyDescent="0.25">
      <c r="B44" s="37" t="s">
        <v>4559</v>
      </c>
      <c r="C44" s="457">
        <v>3</v>
      </c>
      <c r="D44" s="37"/>
      <c r="E44" s="34"/>
      <c r="F44" s="34" t="s">
        <v>1173</v>
      </c>
      <c r="G44" s="1371">
        <v>5</v>
      </c>
    </row>
    <row r="45" spans="2:7" ht="18.75" customHeight="1" x14ac:dyDescent="0.25">
      <c r="B45" s="37" t="s">
        <v>4560</v>
      </c>
      <c r="C45" s="457">
        <v>15</v>
      </c>
      <c r="D45" s="37"/>
      <c r="E45" s="34"/>
      <c r="F45" s="1825" t="s">
        <v>1174</v>
      </c>
      <c r="G45" s="1371">
        <v>29</v>
      </c>
    </row>
    <row r="46" spans="2:7" ht="18.75" customHeight="1" x14ac:dyDescent="0.25">
      <c r="B46" s="37" t="s">
        <v>4561</v>
      </c>
      <c r="C46" s="457">
        <v>43</v>
      </c>
      <c r="D46" s="37"/>
      <c r="E46" s="34"/>
      <c r="F46" s="1825" t="s">
        <v>1175</v>
      </c>
      <c r="G46" s="1371">
        <v>11</v>
      </c>
    </row>
    <row r="47" spans="2:7" ht="18.75" customHeight="1" x14ac:dyDescent="0.25">
      <c r="B47" s="37"/>
      <c r="C47" s="34"/>
      <c r="D47" s="37"/>
      <c r="E47" s="34"/>
      <c r="F47" s="1825" t="s">
        <v>1176</v>
      </c>
      <c r="G47" s="1371">
        <v>13</v>
      </c>
    </row>
    <row r="48" spans="2:7" ht="18.75" customHeight="1" x14ac:dyDescent="0.35">
      <c r="B48" s="420" t="s">
        <v>152</v>
      </c>
      <c r="C48" s="420">
        <f>SUM(C7:C47)</f>
        <v>197</v>
      </c>
      <c r="D48" s="420"/>
      <c r="E48" s="420">
        <f>SUM(E7:E47)</f>
        <v>52</v>
      </c>
      <c r="F48" s="420"/>
      <c r="G48" s="420">
        <f>SUM(G7:G47)</f>
        <v>453</v>
      </c>
    </row>
  </sheetData>
  <mergeCells count="2">
    <mergeCell ref="B4:G4"/>
    <mergeCell ref="B1:G3"/>
  </mergeCells>
  <pageMargins left="0.7" right="0.7" top="0.75" bottom="0.75" header="0.3" footer="0.3"/>
  <pageSetup paperSize="9" orientation="portrait" r:id="rId1"/>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3"/>
  <dimension ref="A1:XFB56"/>
  <sheetViews>
    <sheetView showGridLines="0" zoomScale="85" zoomScaleNormal="85" workbookViewId="0">
      <pane xSplit="1" ySplit="6" topLeftCell="B28" activePane="bottomRight" state="frozen"/>
      <selection activeCell="I25" sqref="I25"/>
      <selection pane="topRight" activeCell="I25" sqref="I25"/>
      <selection pane="bottomLeft" activeCell="I25" sqref="I25"/>
      <selection pane="bottomRight" activeCell="C50" sqref="C50:G50"/>
    </sheetView>
  </sheetViews>
  <sheetFormatPr baseColWidth="10" defaultColWidth="0" defaultRowHeight="15" customHeight="1" zeroHeight="1" x14ac:dyDescent="0.25"/>
  <cols>
    <col min="1" max="1" width="5.5703125" customWidth="1"/>
    <col min="2" max="2" width="56.7109375" bestFit="1" customWidth="1"/>
    <col min="3" max="3" width="17.140625" customWidth="1"/>
    <col min="4" max="4" width="36.5703125" customWidth="1"/>
    <col min="5" max="5" width="15.140625" customWidth="1"/>
    <col min="6" max="6" width="59.85546875" bestFit="1" customWidth="1"/>
    <col min="7" max="7" width="18.28515625" customWidth="1"/>
    <col min="8" max="8" width="2.85546875" customWidth="1"/>
    <col min="9" max="9" width="3" customWidth="1"/>
    <col min="10" max="16384" width="9.140625" hidden="1"/>
  </cols>
  <sheetData>
    <row r="1" spans="2:16382" x14ac:dyDescent="0.25">
      <c r="B1" s="2020"/>
      <c r="C1" s="2021"/>
      <c r="D1" s="2021"/>
      <c r="E1" s="2021"/>
      <c r="F1" s="2021"/>
      <c r="G1" s="2022"/>
    </row>
    <row r="2" spans="2:16382" x14ac:dyDescent="0.25">
      <c r="B2" s="2023"/>
      <c r="C2" s="2024"/>
      <c r="D2" s="2024"/>
      <c r="E2" s="2024"/>
      <c r="F2" s="2024"/>
      <c r="G2" s="2025"/>
    </row>
    <row r="3" spans="2:16382" ht="16.5" thickBot="1" x14ac:dyDescent="0.3">
      <c r="B3" s="2026"/>
      <c r="C3" s="2027"/>
      <c r="D3" s="2027"/>
      <c r="E3" s="2027"/>
      <c r="F3" s="2027"/>
      <c r="G3" s="2028"/>
    </row>
    <row r="4" spans="2:16382" ht="21.75" thickBot="1" x14ac:dyDescent="0.4">
      <c r="B4" s="2312" t="s">
        <v>4575</v>
      </c>
      <c r="C4" s="2313"/>
      <c r="D4" s="2313"/>
      <c r="E4" s="2313"/>
      <c r="F4" s="2313"/>
      <c r="G4" s="2314"/>
    </row>
    <row r="5" spans="2:16382" s="2" customFormat="1" ht="15.75" x14ac:dyDescent="0.25">
      <c r="B5" s="6"/>
      <c r="C5" s="6"/>
      <c r="D5" s="6"/>
      <c r="E5" s="6"/>
      <c r="F5" s="6"/>
      <c r="G5" s="6"/>
    </row>
    <row r="6" spans="2:16382" s="30" customFormat="1" ht="42" x14ac:dyDescent="0.25">
      <c r="B6" s="418" t="s">
        <v>1117</v>
      </c>
      <c r="C6" s="550" t="s">
        <v>1118</v>
      </c>
      <c r="D6" s="178" t="s">
        <v>1119</v>
      </c>
      <c r="E6" s="550" t="s">
        <v>1118</v>
      </c>
      <c r="F6" s="178" t="s">
        <v>1120</v>
      </c>
      <c r="G6" s="550" t="s">
        <v>1118</v>
      </c>
    </row>
    <row r="7" spans="2:16382" s="30" customFormat="1" ht="18.75" customHeight="1" x14ac:dyDescent="0.25">
      <c r="B7" s="33"/>
      <c r="C7" s="35"/>
      <c r="D7" s="38"/>
      <c r="E7" s="36"/>
      <c r="F7" s="39"/>
      <c r="G7" s="33"/>
    </row>
    <row r="8" spans="2:16382" s="29" customFormat="1" ht="18.75" customHeight="1" x14ac:dyDescent="0.25">
      <c r="B8" s="419" t="s">
        <v>1121</v>
      </c>
      <c r="C8" s="983"/>
      <c r="D8" s="968" t="s">
        <v>1122</v>
      </c>
      <c r="E8" s="980">
        <v>23</v>
      </c>
      <c r="F8" s="968" t="s">
        <v>4562</v>
      </c>
      <c r="G8" s="981">
        <v>18</v>
      </c>
    </row>
    <row r="9" spans="2:16382" s="29" customFormat="1" ht="18.75" customHeight="1" x14ac:dyDescent="0.25">
      <c r="B9" s="968" t="s">
        <v>1123</v>
      </c>
      <c r="C9" s="981">
        <v>7</v>
      </c>
      <c r="D9" s="968" t="s">
        <v>1124</v>
      </c>
      <c r="E9" s="980">
        <v>16</v>
      </c>
      <c r="F9" s="968" t="s">
        <v>45</v>
      </c>
      <c r="G9" s="981">
        <v>10</v>
      </c>
    </row>
    <row r="10" spans="2:16382" ht="18.75" customHeight="1" x14ac:dyDescent="0.25">
      <c r="B10" s="968" t="s">
        <v>1125</v>
      </c>
      <c r="C10" s="981">
        <v>5</v>
      </c>
      <c r="D10" s="968" t="s">
        <v>1126</v>
      </c>
      <c r="E10" s="980">
        <v>10</v>
      </c>
      <c r="F10" s="968" t="s">
        <v>34</v>
      </c>
      <c r="G10" s="981">
        <v>24</v>
      </c>
    </row>
    <row r="11" spans="2:16382" ht="18.75" customHeight="1" x14ac:dyDescent="0.25">
      <c r="B11" s="968" t="s">
        <v>4564</v>
      </c>
      <c r="C11" s="981">
        <v>1</v>
      </c>
      <c r="D11" s="968" t="s">
        <v>1128</v>
      </c>
      <c r="E11" s="980">
        <v>3</v>
      </c>
      <c r="F11" s="968" t="s">
        <v>1127</v>
      </c>
      <c r="G11" s="981">
        <v>20</v>
      </c>
    </row>
    <row r="12" spans="2:16382" ht="18.75" customHeight="1" x14ac:dyDescent="0.25">
      <c r="B12" s="968" t="s">
        <v>1130</v>
      </c>
      <c r="C12" s="981">
        <v>1</v>
      </c>
      <c r="D12" s="968"/>
      <c r="E12" s="968"/>
      <c r="F12" s="968" t="s">
        <v>1129</v>
      </c>
      <c r="G12" s="981">
        <v>6</v>
      </c>
    </row>
    <row r="13" spans="2:16382" s="1787" customFormat="1" ht="18.75" customHeight="1" x14ac:dyDescent="0.25">
      <c r="B13" s="1354" t="s">
        <v>4565</v>
      </c>
      <c r="C13" s="981">
        <v>1</v>
      </c>
      <c r="D13" s="1354"/>
      <c r="E13" s="1354"/>
      <c r="F13" s="1354" t="s">
        <v>1131</v>
      </c>
      <c r="G13" s="981">
        <v>18</v>
      </c>
    </row>
    <row r="14" spans="2:16382" s="1787" customFormat="1" ht="18.75" customHeight="1" x14ac:dyDescent="0.25">
      <c r="B14" s="1354" t="s">
        <v>4566</v>
      </c>
      <c r="C14" s="981">
        <v>1</v>
      </c>
      <c r="D14" s="1354"/>
      <c r="E14" s="1354"/>
      <c r="F14" s="1354" t="s">
        <v>1132</v>
      </c>
      <c r="G14" s="981">
        <v>6</v>
      </c>
    </row>
    <row r="15" spans="2:16382" s="1787" customFormat="1" ht="18.75" customHeight="1" x14ac:dyDescent="0.25">
      <c r="B15" s="1354" t="s">
        <v>1134</v>
      </c>
      <c r="C15" s="981">
        <v>1</v>
      </c>
      <c r="D15" s="1354"/>
      <c r="E15" s="1354"/>
      <c r="F15" s="1354" t="s">
        <v>1133</v>
      </c>
      <c r="G15" s="981">
        <v>3</v>
      </c>
    </row>
    <row r="16" spans="2:16382" s="1787" customFormat="1" ht="18.75" customHeight="1" x14ac:dyDescent="0.25">
      <c r="B16" s="1354" t="s">
        <v>1136</v>
      </c>
      <c r="C16" s="981">
        <v>3</v>
      </c>
      <c r="D16" s="1354"/>
      <c r="E16" s="1354"/>
      <c r="F16" s="1354" t="s">
        <v>1135</v>
      </c>
      <c r="G16" s="981">
        <v>17</v>
      </c>
    </row>
    <row r="17" spans="2:9" s="1787" customFormat="1" ht="18.75" customHeight="1" x14ac:dyDescent="0.25">
      <c r="B17" s="1354" t="s">
        <v>4567</v>
      </c>
      <c r="C17" s="981">
        <v>1</v>
      </c>
      <c r="D17" s="1354"/>
      <c r="E17" s="1354"/>
      <c r="F17" s="1354" t="s">
        <v>1137</v>
      </c>
      <c r="G17" s="981">
        <v>1</v>
      </c>
    </row>
    <row r="18" spans="2:9" s="1787" customFormat="1" ht="18.75" customHeight="1" x14ac:dyDescent="0.25">
      <c r="B18" s="1354" t="s">
        <v>4568</v>
      </c>
      <c r="C18" s="981">
        <v>1</v>
      </c>
      <c r="D18" s="1354"/>
      <c r="E18" s="1354"/>
      <c r="F18" s="1354" t="s">
        <v>1138</v>
      </c>
      <c r="G18" s="981">
        <v>18</v>
      </c>
    </row>
    <row r="19" spans="2:9" ht="18.75" customHeight="1" x14ac:dyDescent="0.25">
      <c r="B19" s="968" t="s">
        <v>4569</v>
      </c>
      <c r="C19" s="981">
        <v>1</v>
      </c>
      <c r="D19" s="968"/>
      <c r="E19" s="968"/>
      <c r="F19" s="968" t="s">
        <v>1140</v>
      </c>
      <c r="G19" s="981">
        <v>23</v>
      </c>
    </row>
    <row r="20" spans="2:9" ht="18.75" customHeight="1" x14ac:dyDescent="0.25">
      <c r="B20" s="968" t="s">
        <v>4570</v>
      </c>
      <c r="C20" s="981">
        <v>1</v>
      </c>
      <c r="D20" s="968"/>
      <c r="E20" s="968"/>
      <c r="F20" s="968" t="s">
        <v>1141</v>
      </c>
      <c r="G20" s="981">
        <v>3</v>
      </c>
    </row>
    <row r="21" spans="2:9" ht="18.75" customHeight="1" x14ac:dyDescent="0.25">
      <c r="B21" s="968" t="s">
        <v>4571</v>
      </c>
      <c r="C21" s="981">
        <v>1</v>
      </c>
      <c r="D21" s="968"/>
      <c r="E21" s="968"/>
      <c r="F21" s="968" t="s">
        <v>1142</v>
      </c>
      <c r="G21" s="981">
        <v>11</v>
      </c>
    </row>
    <row r="22" spans="2:9" ht="18.75" customHeight="1" x14ac:dyDescent="0.25">
      <c r="B22" s="34" t="s">
        <v>4572</v>
      </c>
      <c r="C22" s="14">
        <v>1</v>
      </c>
      <c r="D22" s="34"/>
      <c r="E22" s="34"/>
      <c r="F22" s="34" t="s">
        <v>1143</v>
      </c>
      <c r="G22" s="14">
        <v>3</v>
      </c>
    </row>
    <row r="23" spans="2:9" ht="18.75" customHeight="1" x14ac:dyDescent="0.25">
      <c r="B23" s="34"/>
      <c r="C23" s="14"/>
      <c r="D23" s="34"/>
      <c r="E23" s="34"/>
      <c r="F23" s="34" t="s">
        <v>1144</v>
      </c>
      <c r="G23" s="14">
        <v>10</v>
      </c>
    </row>
    <row r="24" spans="2:9" ht="18.75" customHeight="1" x14ac:dyDescent="0.25">
      <c r="B24" s="34"/>
      <c r="C24" s="14"/>
      <c r="D24" s="34"/>
      <c r="E24" s="34"/>
      <c r="F24" s="34" t="s">
        <v>1146</v>
      </c>
      <c r="G24" s="14">
        <v>16</v>
      </c>
    </row>
    <row r="25" spans="2:9" ht="18.75" customHeight="1" x14ac:dyDescent="0.25">
      <c r="B25" s="419" t="s">
        <v>1139</v>
      </c>
      <c r="C25" s="982"/>
      <c r="D25" s="34"/>
      <c r="E25" s="34"/>
      <c r="F25" s="34" t="s">
        <v>234</v>
      </c>
      <c r="G25" s="14">
        <v>13</v>
      </c>
    </row>
    <row r="26" spans="2:9" ht="18.75" customHeight="1" x14ac:dyDescent="0.25">
      <c r="B26" s="34" t="s">
        <v>4573</v>
      </c>
      <c r="C26" s="14">
        <v>1</v>
      </c>
      <c r="D26" s="34"/>
      <c r="E26" s="34"/>
      <c r="F26" s="34" t="s">
        <v>251</v>
      </c>
      <c r="G26" s="14">
        <v>4</v>
      </c>
    </row>
    <row r="27" spans="2:9" ht="18.75" customHeight="1" x14ac:dyDescent="0.25">
      <c r="B27" s="34" t="s">
        <v>4574</v>
      </c>
      <c r="C27" s="14">
        <v>1</v>
      </c>
      <c r="D27" s="34"/>
      <c r="E27" s="34"/>
      <c r="F27" s="34" t="s">
        <v>228</v>
      </c>
      <c r="G27" s="14">
        <v>9</v>
      </c>
    </row>
    <row r="28" spans="2:9" ht="18.75" customHeight="1" x14ac:dyDescent="0.25">
      <c r="B28" s="34"/>
      <c r="C28" s="14"/>
      <c r="D28" s="34"/>
      <c r="E28" s="34"/>
      <c r="F28" s="34" t="s">
        <v>667</v>
      </c>
      <c r="G28" s="14">
        <v>12</v>
      </c>
    </row>
    <row r="29" spans="2:9" ht="18.75" customHeight="1" x14ac:dyDescent="0.25">
      <c r="B29" s="419" t="s">
        <v>1145</v>
      </c>
      <c r="C29" s="982"/>
      <c r="D29" s="34"/>
      <c r="E29" s="34"/>
      <c r="F29" s="34" t="s">
        <v>220</v>
      </c>
      <c r="G29" s="14">
        <v>7</v>
      </c>
    </row>
    <row r="30" spans="2:9" ht="18.75" customHeight="1" x14ac:dyDescent="0.25">
      <c r="B30" s="34" t="s">
        <v>1147</v>
      </c>
      <c r="C30" s="14">
        <v>2</v>
      </c>
      <c r="D30" s="34"/>
      <c r="E30" s="34"/>
      <c r="F30" s="34" t="s">
        <v>682</v>
      </c>
      <c r="G30" s="14">
        <v>12</v>
      </c>
    </row>
    <row r="31" spans="2:9" ht="18.75" customHeight="1" x14ac:dyDescent="0.25">
      <c r="B31" s="34" t="s">
        <v>1148</v>
      </c>
      <c r="C31" s="14">
        <v>2</v>
      </c>
      <c r="D31" s="34"/>
      <c r="E31" s="34"/>
      <c r="F31" s="34" t="s">
        <v>261</v>
      </c>
      <c r="G31" s="14">
        <v>10</v>
      </c>
    </row>
    <row r="32" spans="2:9" ht="18.75" customHeight="1" x14ac:dyDescent="0.25">
      <c r="B32" s="34" t="s">
        <v>1149</v>
      </c>
      <c r="C32" s="14">
        <v>9</v>
      </c>
      <c r="D32" s="34"/>
      <c r="E32" s="34"/>
      <c r="F32" s="34" t="s">
        <v>1154</v>
      </c>
      <c r="G32" s="14">
        <v>5</v>
      </c>
    </row>
    <row r="33" spans="2:7" ht="18.75" customHeight="1" x14ac:dyDescent="0.25">
      <c r="B33" s="34" t="s">
        <v>1150</v>
      </c>
      <c r="C33" s="14">
        <v>26</v>
      </c>
      <c r="D33" s="34"/>
      <c r="E33" s="34"/>
      <c r="F33" s="34" t="s">
        <v>1156</v>
      </c>
      <c r="G33" s="14">
        <v>5</v>
      </c>
    </row>
    <row r="34" spans="2:7" ht="18.75" customHeight="1" x14ac:dyDescent="0.25">
      <c r="B34" s="34" t="s">
        <v>1151</v>
      </c>
      <c r="C34" s="14">
        <v>3</v>
      </c>
      <c r="D34" s="34"/>
      <c r="E34" s="34"/>
      <c r="F34" s="34" t="s">
        <v>1157</v>
      </c>
      <c r="G34" s="14">
        <v>1</v>
      </c>
    </row>
    <row r="35" spans="2:7" ht="18.75" customHeight="1" x14ac:dyDescent="0.25">
      <c r="B35" s="34"/>
      <c r="C35" s="14"/>
      <c r="D35" s="34"/>
      <c r="E35" s="34"/>
      <c r="F35" s="34" t="s">
        <v>1158</v>
      </c>
      <c r="G35" s="14">
        <v>5</v>
      </c>
    </row>
    <row r="36" spans="2:7" ht="18.75" customHeight="1" x14ac:dyDescent="0.25">
      <c r="B36" s="419" t="s">
        <v>1152</v>
      </c>
      <c r="C36" s="982"/>
      <c r="D36" s="34"/>
      <c r="E36" s="34"/>
      <c r="F36" s="34" t="s">
        <v>1159</v>
      </c>
      <c r="G36" s="14">
        <v>5</v>
      </c>
    </row>
    <row r="37" spans="2:7" ht="18.75" customHeight="1" x14ac:dyDescent="0.25">
      <c r="B37" s="34" t="s">
        <v>1153</v>
      </c>
      <c r="C37" s="14">
        <v>7</v>
      </c>
      <c r="D37" s="34"/>
      <c r="E37" s="34"/>
      <c r="F37" s="34" t="s">
        <v>1161</v>
      </c>
      <c r="G37" s="14">
        <v>17</v>
      </c>
    </row>
    <row r="38" spans="2:7" ht="18.75" customHeight="1" x14ac:dyDescent="0.25">
      <c r="B38" s="34" t="s">
        <v>1155</v>
      </c>
      <c r="C38" s="14">
        <v>8</v>
      </c>
      <c r="D38" s="34"/>
      <c r="E38" s="34"/>
      <c r="F38" s="34" t="s">
        <v>1163</v>
      </c>
      <c r="G38" s="14">
        <v>5</v>
      </c>
    </row>
    <row r="39" spans="2:7" ht="18.75" customHeight="1" x14ac:dyDescent="0.25">
      <c r="B39" s="34"/>
      <c r="C39" s="14"/>
      <c r="D39" s="34"/>
      <c r="E39" s="34"/>
      <c r="F39" s="34" t="s">
        <v>79</v>
      </c>
      <c r="G39" s="14">
        <v>2</v>
      </c>
    </row>
    <row r="40" spans="2:7" ht="18.75" customHeight="1" x14ac:dyDescent="0.25">
      <c r="B40" s="34"/>
      <c r="C40" s="14"/>
      <c r="D40" s="34"/>
      <c r="E40" s="34"/>
      <c r="F40" s="34" t="s">
        <v>1166</v>
      </c>
      <c r="G40" s="14">
        <v>0</v>
      </c>
    </row>
    <row r="41" spans="2:7" ht="18.75" customHeight="1" x14ac:dyDescent="0.25">
      <c r="B41" s="34"/>
      <c r="C41" s="14"/>
      <c r="D41" s="34"/>
      <c r="E41" s="34"/>
      <c r="F41" s="34" t="s">
        <v>1168</v>
      </c>
      <c r="G41" s="14">
        <v>9</v>
      </c>
    </row>
    <row r="42" spans="2:7" ht="18.75" customHeight="1" x14ac:dyDescent="0.25">
      <c r="B42" s="419" t="s">
        <v>1160</v>
      </c>
      <c r="C42" s="982"/>
      <c r="D42" s="34"/>
      <c r="E42" s="34"/>
      <c r="F42" s="34" t="s">
        <v>1170</v>
      </c>
      <c r="G42" s="14">
        <v>8</v>
      </c>
    </row>
    <row r="43" spans="2:7" ht="18.75" customHeight="1" x14ac:dyDescent="0.25">
      <c r="B43" s="34" t="s">
        <v>1162</v>
      </c>
      <c r="C43" s="14">
        <v>31</v>
      </c>
      <c r="D43" s="34"/>
      <c r="E43" s="34"/>
      <c r="F43" s="34" t="s">
        <v>83</v>
      </c>
      <c r="G43" s="14">
        <v>5</v>
      </c>
    </row>
    <row r="44" spans="2:7" ht="18.75" customHeight="1" x14ac:dyDescent="0.25">
      <c r="B44" s="34" t="s">
        <v>1164</v>
      </c>
      <c r="C44" s="14">
        <v>11</v>
      </c>
      <c r="D44" s="34"/>
      <c r="E44" s="34"/>
      <c r="F44" s="34" t="s">
        <v>1172</v>
      </c>
      <c r="G44" s="14">
        <v>8</v>
      </c>
    </row>
    <row r="45" spans="2:7" ht="18.75" customHeight="1" x14ac:dyDescent="0.25">
      <c r="B45" s="34" t="s">
        <v>1165</v>
      </c>
      <c r="C45" s="14">
        <v>9</v>
      </c>
      <c r="D45" s="34"/>
      <c r="E45" s="34"/>
      <c r="F45" s="34" t="s">
        <v>1173</v>
      </c>
      <c r="G45" s="14">
        <v>5</v>
      </c>
    </row>
    <row r="46" spans="2:7" ht="18.75" customHeight="1" x14ac:dyDescent="0.25">
      <c r="B46" s="34" t="s">
        <v>1167</v>
      </c>
      <c r="C46" s="14">
        <v>3</v>
      </c>
      <c r="D46" s="34"/>
      <c r="E46" s="34"/>
      <c r="F46" s="34" t="s">
        <v>1174</v>
      </c>
      <c r="G46" s="14">
        <v>18</v>
      </c>
    </row>
    <row r="47" spans="2:7" ht="18.75" customHeight="1" x14ac:dyDescent="0.25">
      <c r="B47" s="34" t="s">
        <v>1169</v>
      </c>
      <c r="C47" s="14">
        <v>15</v>
      </c>
      <c r="D47" s="34"/>
      <c r="E47" s="34"/>
      <c r="F47" s="34" t="s">
        <v>1175</v>
      </c>
      <c r="G47" s="14">
        <v>10</v>
      </c>
    </row>
    <row r="48" spans="2:7" ht="18.75" customHeight="1" x14ac:dyDescent="0.25">
      <c r="B48" s="34" t="s">
        <v>1171</v>
      </c>
      <c r="C48" s="14">
        <v>43</v>
      </c>
      <c r="D48" s="34"/>
      <c r="E48" s="34"/>
      <c r="F48" s="34" t="s">
        <v>1176</v>
      </c>
      <c r="G48" s="457">
        <v>10</v>
      </c>
    </row>
    <row r="49" spans="2:7" ht="18.75" customHeight="1" x14ac:dyDescent="0.25">
      <c r="B49" s="34"/>
      <c r="C49" s="34"/>
      <c r="D49" s="34"/>
      <c r="E49" s="34"/>
      <c r="F49" s="34"/>
      <c r="G49" s="34"/>
    </row>
    <row r="50" spans="2:7" ht="18.75" customHeight="1" x14ac:dyDescent="0.35">
      <c r="B50" s="420" t="s">
        <v>152</v>
      </c>
      <c r="C50" s="420">
        <f>SUM(C8:C49)</f>
        <v>197</v>
      </c>
      <c r="D50" s="420"/>
      <c r="E50" s="420">
        <f>SUM(E8:E11)</f>
        <v>52</v>
      </c>
      <c r="F50" s="420"/>
      <c r="G50" s="420">
        <f>SUM(G8:G49)</f>
        <v>392</v>
      </c>
    </row>
  </sheetData>
  <mergeCells count="2">
    <mergeCell ref="B1:G3"/>
    <mergeCell ref="B4:G4"/>
  </mergeCells>
  <pageMargins left="0.7" right="0.7" top="0.75" bottom="0.75" header="0.3" footer="0.3"/>
  <pageSetup paperSize="9" orientation="portrait" r:id="rId1"/>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0"/>
  <dimension ref="A1:J275"/>
  <sheetViews>
    <sheetView showGridLines="0" zoomScale="70" zoomScaleNormal="70" workbookViewId="0">
      <pane xSplit="1" ySplit="6" topLeftCell="B168"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5.5703125" customWidth="1"/>
    <col min="2" max="2" width="14.5703125" style="168" customWidth="1"/>
    <col min="3" max="3" width="32.28515625" customWidth="1"/>
    <col min="4" max="4" width="60" customWidth="1"/>
    <col min="5" max="5" width="35.28515625" customWidth="1"/>
    <col min="6" max="6" width="34.85546875" customWidth="1"/>
    <col min="7" max="7" width="16.5703125" customWidth="1"/>
    <col min="8" max="8" width="2.85546875" customWidth="1"/>
    <col min="9" max="9" width="3" customWidth="1"/>
    <col min="10" max="16384" width="9.140625" hidden="1"/>
  </cols>
  <sheetData>
    <row r="1" spans="2:10" x14ac:dyDescent="0.25">
      <c r="B1" s="2373"/>
      <c r="C1" s="2374"/>
      <c r="D1" s="2374"/>
      <c r="E1" s="2374"/>
      <c r="F1" s="2374"/>
      <c r="G1" s="2375"/>
    </row>
    <row r="2" spans="2:10" x14ac:dyDescent="0.25">
      <c r="B2" s="2376"/>
      <c r="C2" s="2377"/>
      <c r="D2" s="2377"/>
      <c r="E2" s="2377"/>
      <c r="F2" s="2377"/>
      <c r="G2" s="2378"/>
    </row>
    <row r="3" spans="2:10" ht="16.5" thickBot="1" x14ac:dyDescent="0.3">
      <c r="B3" s="2379"/>
      <c r="C3" s="2380"/>
      <c r="D3" s="2380"/>
      <c r="E3" s="2380"/>
      <c r="F3" s="2380"/>
      <c r="G3" s="2381"/>
      <c r="H3" s="1"/>
      <c r="I3" s="1"/>
      <c r="J3" s="1"/>
    </row>
    <row r="4" spans="2:10" ht="21.75" thickBot="1" x14ac:dyDescent="0.4">
      <c r="B4" s="2312" t="s">
        <v>4748</v>
      </c>
      <c r="C4" s="2313"/>
      <c r="D4" s="2313"/>
      <c r="E4" s="2313"/>
      <c r="F4" s="2313"/>
      <c r="G4" s="2314"/>
      <c r="H4" s="1"/>
      <c r="I4" s="1"/>
      <c r="J4" s="1"/>
    </row>
    <row r="5" spans="2:10" s="2" customFormat="1" ht="15.75" x14ac:dyDescent="0.25">
      <c r="B5" s="417"/>
      <c r="C5" s="6"/>
      <c r="D5" s="6"/>
      <c r="E5" s="6"/>
      <c r="F5" s="6"/>
      <c r="G5" s="6"/>
      <c r="H5" s="5"/>
      <c r="I5" s="5"/>
      <c r="J5" s="5"/>
    </row>
    <row r="6" spans="2:10" s="421" customFormat="1" ht="42" x14ac:dyDescent="0.25">
      <c r="B6" s="178" t="s">
        <v>1177</v>
      </c>
      <c r="C6" s="178" t="s">
        <v>1178</v>
      </c>
      <c r="D6" s="422" t="s">
        <v>1179</v>
      </c>
      <c r="E6" s="422" t="s">
        <v>1180</v>
      </c>
      <c r="F6" s="422" t="s">
        <v>1181</v>
      </c>
      <c r="G6" s="422" t="s">
        <v>1182</v>
      </c>
    </row>
    <row r="7" spans="2:10" s="421" customFormat="1" ht="21" x14ac:dyDescent="0.25">
      <c r="B7" s="558"/>
      <c r="C7" s="559"/>
      <c r="D7" s="561">
        <f>COUNTA(D8:D40)</f>
        <v>33</v>
      </c>
      <c r="E7" s="559"/>
      <c r="F7" s="560"/>
      <c r="G7" s="422">
        <f>SUM(G8:G40)</f>
        <v>57</v>
      </c>
    </row>
    <row r="8" spans="2:10" s="30" customFormat="1" ht="60" x14ac:dyDescent="0.25">
      <c r="B8" s="2382" t="s">
        <v>182</v>
      </c>
      <c r="C8" s="557" t="s">
        <v>2548</v>
      </c>
      <c r="D8" s="1336" t="s">
        <v>4749</v>
      </c>
      <c r="E8" s="1340" t="s">
        <v>2005</v>
      </c>
      <c r="F8" s="1445" t="s">
        <v>4750</v>
      </c>
      <c r="G8" s="1446">
        <v>1</v>
      </c>
    </row>
    <row r="9" spans="2:10" s="30" customFormat="1" ht="60" x14ac:dyDescent="0.25">
      <c r="B9" s="2382"/>
      <c r="C9" s="557" t="s">
        <v>2548</v>
      </c>
      <c r="D9" s="1336" t="s">
        <v>4751</v>
      </c>
      <c r="E9" s="1340" t="s">
        <v>4752</v>
      </c>
      <c r="F9" s="1445" t="s">
        <v>3604</v>
      </c>
      <c r="G9" s="1446">
        <v>4</v>
      </c>
    </row>
    <row r="10" spans="2:10" s="30" customFormat="1" ht="30" x14ac:dyDescent="0.25">
      <c r="B10" s="2382"/>
      <c r="C10" s="557" t="s">
        <v>2548</v>
      </c>
      <c r="D10" s="1447" t="s">
        <v>4753</v>
      </c>
      <c r="E10" s="1440" t="s">
        <v>2005</v>
      </c>
      <c r="F10" s="1445" t="s">
        <v>2006</v>
      </c>
      <c r="G10" s="1446">
        <v>2</v>
      </c>
    </row>
    <row r="11" spans="2:10" s="30" customFormat="1" ht="45" x14ac:dyDescent="0.25">
      <c r="B11" s="2382"/>
      <c r="C11" s="557" t="s">
        <v>2548</v>
      </c>
      <c r="D11" s="1336" t="s">
        <v>4754</v>
      </c>
      <c r="E11" s="1440" t="s">
        <v>2005</v>
      </c>
      <c r="F11" s="1445" t="s">
        <v>3587</v>
      </c>
      <c r="G11" s="1446">
        <v>2</v>
      </c>
    </row>
    <row r="12" spans="2:10" s="30" customFormat="1" ht="30" x14ac:dyDescent="0.25">
      <c r="B12" s="2382"/>
      <c r="C12" s="557" t="s">
        <v>687</v>
      </c>
      <c r="D12" s="1336" t="s">
        <v>4755</v>
      </c>
      <c r="E12" s="1340" t="s">
        <v>4756</v>
      </c>
      <c r="F12" s="1445" t="s">
        <v>4757</v>
      </c>
      <c r="G12" s="1446">
        <v>1</v>
      </c>
    </row>
    <row r="13" spans="2:10" s="30" customFormat="1" ht="45" x14ac:dyDescent="0.25">
      <c r="B13" s="2382"/>
      <c r="C13" s="557" t="s">
        <v>2548</v>
      </c>
      <c r="D13" s="1447" t="s">
        <v>4758</v>
      </c>
      <c r="E13" s="1340" t="s">
        <v>2647</v>
      </c>
      <c r="F13" s="1445" t="s">
        <v>4759</v>
      </c>
      <c r="G13" s="1446">
        <v>2</v>
      </c>
    </row>
    <row r="14" spans="2:10" s="30" customFormat="1" ht="30" x14ac:dyDescent="0.25">
      <c r="B14" s="2382"/>
      <c r="C14" s="557" t="s">
        <v>2549</v>
      </c>
      <c r="D14" s="1447" t="s">
        <v>4760</v>
      </c>
      <c r="E14" s="1340" t="s">
        <v>2647</v>
      </c>
      <c r="F14" s="1445" t="s">
        <v>4761</v>
      </c>
      <c r="G14" s="1446">
        <v>4</v>
      </c>
    </row>
    <row r="15" spans="2:10" s="30" customFormat="1" ht="45" x14ac:dyDescent="0.25">
      <c r="B15" s="2382"/>
      <c r="C15" s="557" t="s">
        <v>687</v>
      </c>
      <c r="D15" s="1447" t="s">
        <v>4762</v>
      </c>
      <c r="E15" s="1340" t="s">
        <v>4763</v>
      </c>
      <c r="F15" s="1445" t="s">
        <v>4757</v>
      </c>
      <c r="G15" s="1446">
        <v>1</v>
      </c>
    </row>
    <row r="16" spans="2:10" s="30" customFormat="1" ht="45" x14ac:dyDescent="0.25">
      <c r="B16" s="2382"/>
      <c r="C16" s="557" t="s">
        <v>687</v>
      </c>
      <c r="D16" s="1447" t="s">
        <v>4764</v>
      </c>
      <c r="E16" s="1340" t="s">
        <v>4763</v>
      </c>
      <c r="F16" s="1445" t="s">
        <v>4757</v>
      </c>
      <c r="G16" s="1446">
        <v>1</v>
      </c>
    </row>
    <row r="17" spans="2:7" s="30" customFormat="1" ht="15.75" x14ac:dyDescent="0.25">
      <c r="B17" s="2382"/>
      <c r="C17" s="557" t="s">
        <v>2549</v>
      </c>
      <c r="D17" s="1447" t="s">
        <v>4765</v>
      </c>
      <c r="E17" s="1340" t="s">
        <v>2647</v>
      </c>
      <c r="F17" s="1445" t="s">
        <v>4761</v>
      </c>
      <c r="G17" s="1446">
        <v>2</v>
      </c>
    </row>
    <row r="18" spans="2:7" s="30" customFormat="1" ht="45" x14ac:dyDescent="0.25">
      <c r="B18" s="2382"/>
      <c r="C18" s="557" t="s">
        <v>2548</v>
      </c>
      <c r="D18" s="1447" t="s">
        <v>4766</v>
      </c>
      <c r="E18" s="1340" t="s">
        <v>2005</v>
      </c>
      <c r="F18" s="1445" t="s">
        <v>4767</v>
      </c>
      <c r="G18" s="1446">
        <v>1</v>
      </c>
    </row>
    <row r="19" spans="2:7" s="30" customFormat="1" ht="60" x14ac:dyDescent="0.25">
      <c r="B19" s="2382"/>
      <c r="C19" s="557" t="s">
        <v>2548</v>
      </c>
      <c r="D19" s="1447" t="s">
        <v>4768</v>
      </c>
      <c r="E19" s="1340" t="s">
        <v>4769</v>
      </c>
      <c r="F19" s="1445" t="s">
        <v>4770</v>
      </c>
      <c r="G19" s="1446">
        <v>1</v>
      </c>
    </row>
    <row r="20" spans="2:7" s="30" customFormat="1" ht="30" x14ac:dyDescent="0.25">
      <c r="B20" s="2382"/>
      <c r="C20" s="557" t="s">
        <v>2548</v>
      </c>
      <c r="D20" s="1447" t="s">
        <v>4771</v>
      </c>
      <c r="E20" s="1340" t="s">
        <v>4772</v>
      </c>
      <c r="F20" s="1445" t="s">
        <v>4773</v>
      </c>
      <c r="G20" s="1446">
        <v>2</v>
      </c>
    </row>
    <row r="21" spans="2:7" s="30" customFormat="1" ht="60" x14ac:dyDescent="0.25">
      <c r="B21" s="2382"/>
      <c r="C21" s="557" t="s">
        <v>2548</v>
      </c>
      <c r="D21" s="1447" t="s">
        <v>4774</v>
      </c>
      <c r="E21" s="1340" t="s">
        <v>2005</v>
      </c>
      <c r="F21" s="1445" t="s">
        <v>4775</v>
      </c>
      <c r="G21" s="1446">
        <v>2</v>
      </c>
    </row>
    <row r="22" spans="2:7" s="30" customFormat="1" ht="15.75" x14ac:dyDescent="0.25">
      <c r="B22" s="2382"/>
      <c r="C22" s="557" t="s">
        <v>2548</v>
      </c>
      <c r="D22" s="1447" t="s">
        <v>4776</v>
      </c>
      <c r="E22" s="1340" t="s">
        <v>4777</v>
      </c>
      <c r="F22" s="1445" t="s">
        <v>4761</v>
      </c>
      <c r="G22" s="1446">
        <v>2</v>
      </c>
    </row>
    <row r="23" spans="2:7" s="30" customFormat="1" ht="30" x14ac:dyDescent="0.25">
      <c r="B23" s="2382"/>
      <c r="C23" s="557" t="s">
        <v>2088</v>
      </c>
      <c r="D23" s="1447" t="s">
        <v>4778</v>
      </c>
      <c r="E23" s="1340" t="s">
        <v>4779</v>
      </c>
      <c r="F23" s="1445" t="s">
        <v>4780</v>
      </c>
      <c r="G23" s="1446">
        <v>0</v>
      </c>
    </row>
    <row r="24" spans="2:7" s="30" customFormat="1" ht="45" x14ac:dyDescent="0.25">
      <c r="B24" s="2382"/>
      <c r="C24" s="557" t="s">
        <v>2548</v>
      </c>
      <c r="D24" s="1447" t="s">
        <v>4781</v>
      </c>
      <c r="E24" s="1340" t="s">
        <v>2647</v>
      </c>
      <c r="F24" s="1445" t="s">
        <v>4759</v>
      </c>
      <c r="G24" s="1446">
        <v>2</v>
      </c>
    </row>
    <row r="25" spans="2:7" s="30" customFormat="1" ht="30" x14ac:dyDescent="0.25">
      <c r="B25" s="2382"/>
      <c r="C25" s="557" t="s">
        <v>687</v>
      </c>
      <c r="D25" s="1447" t="s">
        <v>4782</v>
      </c>
      <c r="E25" s="1340" t="s">
        <v>4783</v>
      </c>
      <c r="F25" s="1445" t="s">
        <v>2646</v>
      </c>
      <c r="G25" s="1446">
        <v>1</v>
      </c>
    </row>
    <row r="26" spans="2:7" s="30" customFormat="1" ht="45" x14ac:dyDescent="0.25">
      <c r="B26" s="2382"/>
      <c r="C26" s="557" t="s">
        <v>4784</v>
      </c>
      <c r="D26" s="1447" t="s">
        <v>4785</v>
      </c>
      <c r="E26" s="1340" t="s">
        <v>4786</v>
      </c>
      <c r="F26" s="1445" t="s">
        <v>4787</v>
      </c>
      <c r="G26" s="1446">
        <v>2</v>
      </c>
    </row>
    <row r="27" spans="2:7" s="30" customFormat="1" ht="30" x14ac:dyDescent="0.25">
      <c r="B27" s="2382"/>
      <c r="C27" s="557" t="s">
        <v>725</v>
      </c>
      <c r="D27" s="1447" t="s">
        <v>4788</v>
      </c>
      <c r="E27" s="1340" t="s">
        <v>4789</v>
      </c>
      <c r="F27" s="1445" t="s">
        <v>3602</v>
      </c>
      <c r="G27" s="1446">
        <v>2</v>
      </c>
    </row>
    <row r="28" spans="2:7" s="30" customFormat="1" ht="30" x14ac:dyDescent="0.25">
      <c r="B28" s="2382"/>
      <c r="C28" s="557" t="s">
        <v>726</v>
      </c>
      <c r="D28" s="1447" t="s">
        <v>4790</v>
      </c>
      <c r="E28" s="1340" t="s">
        <v>2647</v>
      </c>
      <c r="F28" s="1445" t="s">
        <v>4791</v>
      </c>
      <c r="G28" s="1446">
        <v>3</v>
      </c>
    </row>
    <row r="29" spans="2:7" s="30" customFormat="1" ht="30" x14ac:dyDescent="0.25">
      <c r="B29" s="2382"/>
      <c r="C29" s="557" t="s">
        <v>726</v>
      </c>
      <c r="D29" s="1447" t="s">
        <v>4792</v>
      </c>
      <c r="E29" s="1340" t="s">
        <v>2647</v>
      </c>
      <c r="F29" s="1445" t="s">
        <v>4791</v>
      </c>
      <c r="G29" s="1446">
        <v>3</v>
      </c>
    </row>
    <row r="30" spans="2:7" s="30" customFormat="1" ht="30" x14ac:dyDescent="0.25">
      <c r="B30" s="2382"/>
      <c r="C30" s="557" t="s">
        <v>2548</v>
      </c>
      <c r="D30" s="1447" t="s">
        <v>4793</v>
      </c>
      <c r="E30" s="1340" t="s">
        <v>2005</v>
      </c>
      <c r="F30" s="1445" t="s">
        <v>3600</v>
      </c>
      <c r="G30" s="1446">
        <v>2</v>
      </c>
    </row>
    <row r="31" spans="2:7" s="30" customFormat="1" ht="45" x14ac:dyDescent="0.25">
      <c r="B31" s="2382"/>
      <c r="C31" s="557" t="s">
        <v>687</v>
      </c>
      <c r="D31" s="1447" t="s">
        <v>4794</v>
      </c>
      <c r="E31" s="1340" t="s">
        <v>4756</v>
      </c>
      <c r="F31" s="1445" t="s">
        <v>2646</v>
      </c>
      <c r="G31" s="1446">
        <v>2</v>
      </c>
    </row>
    <row r="32" spans="2:7" s="30" customFormat="1" ht="30" x14ac:dyDescent="0.25">
      <c r="B32" s="2382"/>
      <c r="C32" s="557" t="s">
        <v>4795</v>
      </c>
      <c r="D32" s="1447" t="s">
        <v>4796</v>
      </c>
      <c r="E32" s="1340" t="s">
        <v>2005</v>
      </c>
      <c r="F32" s="1445" t="s">
        <v>2006</v>
      </c>
      <c r="G32" s="1446">
        <v>1</v>
      </c>
    </row>
    <row r="33" spans="2:7" s="30" customFormat="1" ht="45" x14ac:dyDescent="0.25">
      <c r="B33" s="2382"/>
      <c r="C33" s="557" t="s">
        <v>2511</v>
      </c>
      <c r="D33" s="1447" t="s">
        <v>4797</v>
      </c>
      <c r="E33" s="1340" t="s">
        <v>1193</v>
      </c>
      <c r="F33" s="1445" t="s">
        <v>1300</v>
      </c>
      <c r="G33" s="1446">
        <v>2</v>
      </c>
    </row>
    <row r="34" spans="2:7" s="30" customFormat="1" ht="45" x14ac:dyDescent="0.25">
      <c r="B34" s="2382"/>
      <c r="C34" s="557" t="s">
        <v>2548</v>
      </c>
      <c r="D34" s="1447" t="s">
        <v>4798</v>
      </c>
      <c r="E34" s="1340" t="s">
        <v>2005</v>
      </c>
      <c r="F34" s="1445" t="s">
        <v>2006</v>
      </c>
      <c r="G34" s="1446">
        <v>1</v>
      </c>
    </row>
    <row r="35" spans="2:7" s="30" customFormat="1" ht="30" x14ac:dyDescent="0.25">
      <c r="B35" s="2382"/>
      <c r="C35" s="557" t="s">
        <v>2548</v>
      </c>
      <c r="D35" s="1447" t="s">
        <v>4799</v>
      </c>
      <c r="E35" s="1340" t="s">
        <v>2647</v>
      </c>
      <c r="F35" s="1445" t="s">
        <v>4800</v>
      </c>
      <c r="G35" s="1446">
        <v>2</v>
      </c>
    </row>
    <row r="36" spans="2:7" s="30" customFormat="1" ht="45" x14ac:dyDescent="0.25">
      <c r="B36" s="2382"/>
      <c r="C36" s="557" t="s">
        <v>2548</v>
      </c>
      <c r="D36" s="1447" t="s">
        <v>4801</v>
      </c>
      <c r="E36" s="1340" t="s">
        <v>2005</v>
      </c>
      <c r="F36" s="1445" t="s">
        <v>4802</v>
      </c>
      <c r="G36" s="1446">
        <v>2</v>
      </c>
    </row>
    <row r="37" spans="2:7" s="30" customFormat="1" ht="30" x14ac:dyDescent="0.25">
      <c r="B37" s="2382"/>
      <c r="C37" s="557" t="s">
        <v>687</v>
      </c>
      <c r="D37" s="1336" t="s">
        <v>4803</v>
      </c>
      <c r="E37" s="1340" t="s">
        <v>4804</v>
      </c>
      <c r="F37" s="1445" t="s">
        <v>4805</v>
      </c>
      <c r="G37" s="1446">
        <v>0</v>
      </c>
    </row>
    <row r="38" spans="2:7" s="30" customFormat="1" ht="45" x14ac:dyDescent="0.25">
      <c r="B38" s="2382"/>
      <c r="C38" s="557" t="s">
        <v>687</v>
      </c>
      <c r="D38" s="1226" t="s">
        <v>4806</v>
      </c>
      <c r="E38" s="1448" t="s">
        <v>4807</v>
      </c>
      <c r="F38" s="1448" t="s">
        <v>2646</v>
      </c>
      <c r="G38" s="1446">
        <v>1</v>
      </c>
    </row>
    <row r="39" spans="2:7" s="30" customFormat="1" ht="30" x14ac:dyDescent="0.25">
      <c r="B39" s="2382"/>
      <c r="C39" s="557" t="s">
        <v>2548</v>
      </c>
      <c r="D39" s="1226" t="s">
        <v>4808</v>
      </c>
      <c r="E39" s="1445" t="s">
        <v>2005</v>
      </c>
      <c r="F39" s="1445" t="s">
        <v>3600</v>
      </c>
      <c r="G39" s="1446">
        <v>2</v>
      </c>
    </row>
    <row r="40" spans="2:7" s="30" customFormat="1" ht="60" x14ac:dyDescent="0.25">
      <c r="B40" s="2382"/>
      <c r="C40" s="557" t="s">
        <v>2548</v>
      </c>
      <c r="D40" s="1226" t="s">
        <v>4809</v>
      </c>
      <c r="E40" s="1445" t="s">
        <v>2647</v>
      </c>
      <c r="F40" s="1445" t="s">
        <v>4759</v>
      </c>
      <c r="G40" s="1446">
        <v>1</v>
      </c>
    </row>
    <row r="41" spans="2:7" s="29" customFormat="1" ht="30.75" customHeight="1" x14ac:dyDescent="0.25">
      <c r="B41" s="558"/>
      <c r="C41" s="1462"/>
      <c r="D41" s="1463"/>
      <c r="E41" s="1464"/>
      <c r="F41" s="1465"/>
      <c r="G41" s="1466">
        <f>SUM(G42:G71)</f>
        <v>56</v>
      </c>
    </row>
    <row r="42" spans="2:7" ht="31.5" customHeight="1" x14ac:dyDescent="0.25">
      <c r="B42" s="2383" t="s">
        <v>184</v>
      </c>
      <c r="C42" s="557" t="s">
        <v>340</v>
      </c>
      <c r="D42" s="1447" t="s">
        <v>4810</v>
      </c>
      <c r="E42" s="1340" t="s">
        <v>1312</v>
      </c>
      <c r="F42" s="1445" t="s">
        <v>1184</v>
      </c>
      <c r="G42" s="1446">
        <v>2</v>
      </c>
    </row>
    <row r="43" spans="2:7" ht="30" x14ac:dyDescent="0.25">
      <c r="B43" s="2384"/>
      <c r="C43" s="557" t="s">
        <v>340</v>
      </c>
      <c r="D43" s="1447" t="s">
        <v>4811</v>
      </c>
      <c r="E43" s="1340" t="s">
        <v>1312</v>
      </c>
      <c r="F43" s="1445" t="s">
        <v>4812</v>
      </c>
      <c r="G43" s="1446">
        <v>2</v>
      </c>
    </row>
    <row r="44" spans="2:7" s="1442" customFormat="1" ht="30" x14ac:dyDescent="0.25">
      <c r="B44" s="2384"/>
      <c r="C44" s="557" t="s">
        <v>627</v>
      </c>
      <c r="D44" s="1447" t="s">
        <v>4813</v>
      </c>
      <c r="E44" s="1340" t="s">
        <v>1185</v>
      </c>
      <c r="F44" s="1445" t="s">
        <v>2649</v>
      </c>
      <c r="G44" s="1446">
        <v>2</v>
      </c>
    </row>
    <row r="45" spans="2:7" s="1442" customFormat="1" ht="30" x14ac:dyDescent="0.25">
      <c r="B45" s="2384"/>
      <c r="C45" s="557" t="s">
        <v>987</v>
      </c>
      <c r="D45" s="1447" t="s">
        <v>4814</v>
      </c>
      <c r="E45" s="1340" t="s">
        <v>1186</v>
      </c>
      <c r="F45" s="1445" t="s">
        <v>4815</v>
      </c>
      <c r="G45" s="1446">
        <v>2</v>
      </c>
    </row>
    <row r="46" spans="2:7" s="1442" customFormat="1" ht="30" x14ac:dyDescent="0.25">
      <c r="B46" s="2384"/>
      <c r="C46" s="557" t="s">
        <v>340</v>
      </c>
      <c r="D46" s="1447" t="s">
        <v>4816</v>
      </c>
      <c r="E46" s="1340" t="s">
        <v>4817</v>
      </c>
      <c r="F46" s="1445" t="s">
        <v>4818</v>
      </c>
      <c r="G46" s="1446">
        <v>2</v>
      </c>
    </row>
    <row r="47" spans="2:7" s="1442" customFormat="1" ht="45" x14ac:dyDescent="0.25">
      <c r="B47" s="2384"/>
      <c r="C47" s="557" t="s">
        <v>340</v>
      </c>
      <c r="D47" s="1447" t="s">
        <v>4819</v>
      </c>
      <c r="E47" s="1449" t="s">
        <v>1312</v>
      </c>
      <c r="F47" s="1445" t="s">
        <v>4820</v>
      </c>
      <c r="G47" s="1450">
        <v>1</v>
      </c>
    </row>
    <row r="48" spans="2:7" s="1442" customFormat="1" ht="30" x14ac:dyDescent="0.25">
      <c r="B48" s="2384"/>
      <c r="C48" s="557" t="s">
        <v>987</v>
      </c>
      <c r="D48" s="1447" t="s">
        <v>4821</v>
      </c>
      <c r="E48" s="1449" t="s">
        <v>1312</v>
      </c>
      <c r="F48" s="1445" t="s">
        <v>4822</v>
      </c>
      <c r="G48" s="1446">
        <v>3</v>
      </c>
    </row>
    <row r="49" spans="2:9" s="1442" customFormat="1" ht="30" x14ac:dyDescent="0.25">
      <c r="B49" s="2384"/>
      <c r="C49" s="557" t="s">
        <v>340</v>
      </c>
      <c r="D49" s="1447" t="s">
        <v>4823</v>
      </c>
      <c r="E49" s="1340" t="s">
        <v>4817</v>
      </c>
      <c r="F49" s="1445" t="s">
        <v>2008</v>
      </c>
      <c r="G49" s="1446">
        <v>2</v>
      </c>
    </row>
    <row r="50" spans="2:9" s="1442" customFormat="1" ht="60" x14ac:dyDescent="0.25">
      <c r="B50" s="2384"/>
      <c r="C50" s="557" t="s">
        <v>340</v>
      </c>
      <c r="D50" s="1447" t="s">
        <v>4824</v>
      </c>
      <c r="E50" s="1340" t="s">
        <v>4817</v>
      </c>
      <c r="F50" s="1445" t="s">
        <v>4825</v>
      </c>
      <c r="G50" s="1446">
        <v>2</v>
      </c>
    </row>
    <row r="51" spans="2:9" s="1442" customFormat="1" ht="45" x14ac:dyDescent="0.25">
      <c r="B51" s="2384"/>
      <c r="C51" s="557" t="s">
        <v>4826</v>
      </c>
      <c r="D51" s="1447" t="s">
        <v>4827</v>
      </c>
      <c r="E51" s="1340" t="s">
        <v>4828</v>
      </c>
      <c r="F51" s="1445" t="s">
        <v>4829</v>
      </c>
      <c r="G51" s="1446">
        <v>3</v>
      </c>
    </row>
    <row r="52" spans="2:9" s="1442" customFormat="1" x14ac:dyDescent="0.25">
      <c r="B52" s="2384"/>
      <c r="C52" s="557" t="s">
        <v>987</v>
      </c>
      <c r="D52" s="1451" t="s">
        <v>4830</v>
      </c>
      <c r="E52" s="1340" t="s">
        <v>1312</v>
      </c>
      <c r="F52" s="1445" t="s">
        <v>4831</v>
      </c>
      <c r="G52" s="1446">
        <v>2</v>
      </c>
    </row>
    <row r="53" spans="2:9" s="1442" customFormat="1" ht="30" x14ac:dyDescent="0.25">
      <c r="B53" s="2384"/>
      <c r="C53" s="557" t="s">
        <v>987</v>
      </c>
      <c r="D53" s="1447" t="s">
        <v>4832</v>
      </c>
      <c r="E53" s="1449" t="s">
        <v>1312</v>
      </c>
      <c r="F53" s="1445" t="s">
        <v>4831</v>
      </c>
      <c r="G53" s="1446">
        <v>2</v>
      </c>
    </row>
    <row r="54" spans="2:9" s="1442" customFormat="1" ht="45" x14ac:dyDescent="0.25">
      <c r="B54" s="2384"/>
      <c r="C54" s="557" t="s">
        <v>340</v>
      </c>
      <c r="D54" s="1447" t="s">
        <v>4833</v>
      </c>
      <c r="E54" s="1340" t="s">
        <v>1312</v>
      </c>
      <c r="F54" s="1445" t="s">
        <v>1184</v>
      </c>
      <c r="G54" s="1446">
        <v>2</v>
      </c>
    </row>
    <row r="55" spans="2:9" s="1442" customFormat="1" ht="105" x14ac:dyDescent="0.25">
      <c r="B55" s="2384"/>
      <c r="C55" s="557" t="s">
        <v>4834</v>
      </c>
      <c r="D55" s="1447" t="s">
        <v>4835</v>
      </c>
      <c r="E55" s="1340" t="s">
        <v>4836</v>
      </c>
      <c r="F55" s="1445" t="s">
        <v>2648</v>
      </c>
      <c r="G55" s="1446">
        <v>2</v>
      </c>
    </row>
    <row r="56" spans="2:9" s="1442" customFormat="1" ht="30" x14ac:dyDescent="0.25">
      <c r="B56" s="2384"/>
      <c r="C56" s="557" t="s">
        <v>627</v>
      </c>
      <c r="D56" s="1447" t="s">
        <v>4837</v>
      </c>
      <c r="E56" s="1340" t="s">
        <v>1186</v>
      </c>
      <c r="F56" s="1445" t="s">
        <v>4838</v>
      </c>
      <c r="G56" s="1446">
        <v>2</v>
      </c>
    </row>
    <row r="57" spans="2:9" s="1442" customFormat="1" ht="60" x14ac:dyDescent="0.25">
      <c r="B57" s="2384"/>
      <c r="C57" s="557" t="s">
        <v>627</v>
      </c>
      <c r="D57" s="1447" t="s">
        <v>4839</v>
      </c>
      <c r="E57" s="1340" t="s">
        <v>1186</v>
      </c>
      <c r="F57" s="1445" t="s">
        <v>4840</v>
      </c>
      <c r="G57" s="1446">
        <v>3</v>
      </c>
    </row>
    <row r="58" spans="2:9" s="1442" customFormat="1" ht="45" x14ac:dyDescent="0.25">
      <c r="B58" s="2384"/>
      <c r="C58" s="557" t="s">
        <v>627</v>
      </c>
      <c r="D58" s="1447" t="s">
        <v>4841</v>
      </c>
      <c r="E58" s="1449" t="s">
        <v>1186</v>
      </c>
      <c r="F58" s="1445" t="s">
        <v>4840</v>
      </c>
      <c r="G58" s="1446">
        <v>2</v>
      </c>
    </row>
    <row r="59" spans="2:9" s="1442" customFormat="1" ht="30" x14ac:dyDescent="0.25">
      <c r="B59" s="2384"/>
      <c r="C59" s="557" t="s">
        <v>342</v>
      </c>
      <c r="D59" s="1447" t="s">
        <v>4842</v>
      </c>
      <c r="E59" s="1340" t="s">
        <v>4817</v>
      </c>
      <c r="F59" s="1445" t="s">
        <v>4843</v>
      </c>
      <c r="G59" s="1446">
        <v>0</v>
      </c>
    </row>
    <row r="60" spans="2:9" s="1442" customFormat="1" ht="45" x14ac:dyDescent="0.25">
      <c r="B60" s="2384"/>
      <c r="C60" s="557" t="s">
        <v>340</v>
      </c>
      <c r="D60" s="1447" t="s">
        <v>4844</v>
      </c>
      <c r="E60" s="1449" t="s">
        <v>1312</v>
      </c>
      <c r="F60" s="1445" t="s">
        <v>2652</v>
      </c>
      <c r="G60" s="1446">
        <v>1</v>
      </c>
    </row>
    <row r="61" spans="2:9" ht="75" x14ac:dyDescent="0.25">
      <c r="B61" s="2384"/>
      <c r="C61" s="557" t="s">
        <v>340</v>
      </c>
      <c r="D61" s="1447" t="s">
        <v>4845</v>
      </c>
      <c r="E61" s="1449" t="s">
        <v>1312</v>
      </c>
      <c r="F61" s="1445" t="s">
        <v>2652</v>
      </c>
      <c r="G61" s="1446">
        <v>1</v>
      </c>
      <c r="H61" s="17"/>
      <c r="I61" s="17"/>
    </row>
    <row r="62" spans="2:9" ht="60" x14ac:dyDescent="0.25">
      <c r="B62" s="2384"/>
      <c r="C62" s="557" t="s">
        <v>340</v>
      </c>
      <c r="D62" s="1447" t="s">
        <v>4846</v>
      </c>
      <c r="E62" s="1449" t="s">
        <v>4847</v>
      </c>
      <c r="F62" s="1445" t="s">
        <v>4818</v>
      </c>
      <c r="G62" s="1446">
        <v>2</v>
      </c>
    </row>
    <row r="63" spans="2:9" s="1442" customFormat="1" ht="30" x14ac:dyDescent="0.25">
      <c r="B63" s="2384"/>
      <c r="C63" s="557" t="s">
        <v>340</v>
      </c>
      <c r="D63" s="1447" t="s">
        <v>4848</v>
      </c>
      <c r="E63" s="1449" t="s">
        <v>1185</v>
      </c>
      <c r="F63" s="1445" t="s">
        <v>1458</v>
      </c>
      <c r="G63" s="1446">
        <v>2</v>
      </c>
    </row>
    <row r="64" spans="2:9" s="1442" customFormat="1" ht="30" x14ac:dyDescent="0.25">
      <c r="B64" s="2384"/>
      <c r="C64" s="557" t="s">
        <v>340</v>
      </c>
      <c r="D64" s="1447" t="s">
        <v>4849</v>
      </c>
      <c r="E64" s="1340" t="s">
        <v>1186</v>
      </c>
      <c r="F64" s="1445" t="s">
        <v>4840</v>
      </c>
      <c r="G64" s="1446">
        <v>2</v>
      </c>
    </row>
    <row r="65" spans="2:7" s="1442" customFormat="1" ht="60" x14ac:dyDescent="0.25">
      <c r="B65" s="2384"/>
      <c r="C65" s="1452" t="s">
        <v>4834</v>
      </c>
      <c r="D65" s="1447" t="s">
        <v>4850</v>
      </c>
      <c r="E65" s="1448" t="s">
        <v>4817</v>
      </c>
      <c r="F65" s="1448" t="s">
        <v>2648</v>
      </c>
      <c r="G65" s="1446">
        <v>3</v>
      </c>
    </row>
    <row r="66" spans="2:7" s="1442" customFormat="1" x14ac:dyDescent="0.25">
      <c r="B66" s="2384"/>
      <c r="C66" s="1452" t="s">
        <v>340</v>
      </c>
      <c r="D66" s="1226" t="s">
        <v>4851</v>
      </c>
      <c r="E66" s="1340" t="s">
        <v>1186</v>
      </c>
      <c r="F66" s="1448" t="s">
        <v>4852</v>
      </c>
      <c r="G66" s="1446">
        <v>2</v>
      </c>
    </row>
    <row r="67" spans="2:7" s="1442" customFormat="1" ht="30" x14ac:dyDescent="0.25">
      <c r="B67" s="2384"/>
      <c r="C67" s="1452" t="s">
        <v>340</v>
      </c>
      <c r="D67" s="1226" t="s">
        <v>4853</v>
      </c>
      <c r="E67" s="1340" t="s">
        <v>4854</v>
      </c>
      <c r="F67" s="1448" t="s">
        <v>4855</v>
      </c>
      <c r="G67" s="1446">
        <v>2</v>
      </c>
    </row>
    <row r="68" spans="2:7" s="1442" customFormat="1" ht="30" x14ac:dyDescent="0.25">
      <c r="B68" s="2384"/>
      <c r="C68" s="1452" t="s">
        <v>4856</v>
      </c>
      <c r="D68" s="1453" t="s">
        <v>4857</v>
      </c>
      <c r="E68" s="1445" t="s">
        <v>1312</v>
      </c>
      <c r="F68" s="1445" t="s">
        <v>4858</v>
      </c>
      <c r="G68" s="1446">
        <v>0</v>
      </c>
    </row>
    <row r="69" spans="2:7" s="1442" customFormat="1" ht="45" x14ac:dyDescent="0.25">
      <c r="B69" s="2384"/>
      <c r="C69" s="1452" t="s">
        <v>340</v>
      </c>
      <c r="D69" s="1226" t="s">
        <v>4859</v>
      </c>
      <c r="E69" s="1445" t="s">
        <v>4860</v>
      </c>
      <c r="F69" s="1445" t="s">
        <v>4818</v>
      </c>
      <c r="G69" s="1446">
        <v>2</v>
      </c>
    </row>
    <row r="70" spans="2:7" s="1442" customFormat="1" ht="30" x14ac:dyDescent="0.25">
      <c r="B70" s="2384"/>
      <c r="C70" s="1452" t="s">
        <v>340</v>
      </c>
      <c r="D70" s="1226" t="s">
        <v>4861</v>
      </c>
      <c r="E70" s="1445" t="s">
        <v>1186</v>
      </c>
      <c r="F70" s="1445" t="s">
        <v>4862</v>
      </c>
      <c r="G70" s="1446">
        <v>1</v>
      </c>
    </row>
    <row r="71" spans="2:7" s="1442" customFormat="1" ht="45" x14ac:dyDescent="0.25">
      <c r="B71" s="2384"/>
      <c r="C71" s="1452" t="s">
        <v>340</v>
      </c>
      <c r="D71" s="1226" t="s">
        <v>4863</v>
      </c>
      <c r="E71" s="1454" t="s">
        <v>4864</v>
      </c>
      <c r="F71" s="1445" t="s">
        <v>4818</v>
      </c>
      <c r="G71" s="1446">
        <v>2</v>
      </c>
    </row>
    <row r="72" spans="2:7" ht="21" x14ac:dyDescent="0.25">
      <c r="B72" s="558"/>
      <c r="C72" s="559"/>
      <c r="D72" s="561">
        <f>COUNTA(D73:D106)</f>
        <v>34</v>
      </c>
      <c r="E72" s="559"/>
      <c r="F72" s="560"/>
      <c r="G72" s="422">
        <f>SUM(G73:G106)</f>
        <v>66</v>
      </c>
    </row>
    <row r="73" spans="2:7" ht="30" x14ac:dyDescent="0.25">
      <c r="B73" s="2382" t="s">
        <v>181</v>
      </c>
      <c r="C73" s="557" t="s">
        <v>4865</v>
      </c>
      <c r="D73" s="1447" t="s">
        <v>4866</v>
      </c>
      <c r="E73" s="1340" t="s">
        <v>4867</v>
      </c>
      <c r="F73" s="1445" t="s">
        <v>3628</v>
      </c>
      <c r="G73" s="1446">
        <v>3</v>
      </c>
    </row>
    <row r="74" spans="2:7" ht="30" x14ac:dyDescent="0.25">
      <c r="B74" s="2382"/>
      <c r="C74" s="557" t="s">
        <v>1427</v>
      </c>
      <c r="D74" s="1447" t="s">
        <v>4868</v>
      </c>
      <c r="E74" s="1340" t="s">
        <v>4869</v>
      </c>
      <c r="F74" s="1445" t="s">
        <v>2010</v>
      </c>
      <c r="G74" s="1456">
        <v>1</v>
      </c>
    </row>
    <row r="75" spans="2:7" s="1442" customFormat="1" ht="30" x14ac:dyDescent="0.25">
      <c r="B75" s="2382"/>
      <c r="C75" s="557" t="s">
        <v>4870</v>
      </c>
      <c r="D75" s="1447" t="s">
        <v>4871</v>
      </c>
      <c r="E75" s="1340" t="s">
        <v>4872</v>
      </c>
      <c r="F75" s="1445" t="s">
        <v>4873</v>
      </c>
      <c r="G75" s="1456">
        <v>1</v>
      </c>
    </row>
    <row r="76" spans="2:7" s="1791" customFormat="1" ht="30" x14ac:dyDescent="0.25">
      <c r="B76" s="2382"/>
      <c r="C76" s="557" t="s">
        <v>4874</v>
      </c>
      <c r="D76" s="1447" t="s">
        <v>4875</v>
      </c>
      <c r="E76" s="1340" t="s">
        <v>1310</v>
      </c>
      <c r="F76" s="1445" t="s">
        <v>3768</v>
      </c>
      <c r="G76" s="1456">
        <v>2</v>
      </c>
    </row>
    <row r="77" spans="2:7" s="1791" customFormat="1" ht="30" x14ac:dyDescent="0.25">
      <c r="B77" s="2382"/>
      <c r="C77" s="557" t="s">
        <v>4876</v>
      </c>
      <c r="D77" s="1447" t="s">
        <v>4877</v>
      </c>
      <c r="E77" s="1340" t="s">
        <v>1310</v>
      </c>
      <c r="F77" s="1445" t="s">
        <v>3768</v>
      </c>
      <c r="G77" s="1456">
        <v>3</v>
      </c>
    </row>
    <row r="78" spans="2:7" s="1791" customFormat="1" ht="75" x14ac:dyDescent="0.25">
      <c r="B78" s="2382"/>
      <c r="C78" s="557" t="s">
        <v>4878</v>
      </c>
      <c r="D78" s="1447" t="s">
        <v>4879</v>
      </c>
      <c r="E78" s="1340" t="s">
        <v>4880</v>
      </c>
      <c r="F78" s="1445" t="s">
        <v>3559</v>
      </c>
      <c r="G78" s="1456">
        <v>1</v>
      </c>
    </row>
    <row r="79" spans="2:7" s="1791" customFormat="1" ht="45" x14ac:dyDescent="0.25">
      <c r="B79" s="2382"/>
      <c r="C79" s="557" t="s">
        <v>4878</v>
      </c>
      <c r="D79" s="1447" t="s">
        <v>4881</v>
      </c>
      <c r="E79" s="1340" t="s">
        <v>4880</v>
      </c>
      <c r="F79" s="1445" t="s">
        <v>3559</v>
      </c>
      <c r="G79" s="1456">
        <v>3</v>
      </c>
    </row>
    <row r="80" spans="2:7" s="1791" customFormat="1" x14ac:dyDescent="0.25">
      <c r="B80" s="2382"/>
      <c r="C80" s="557" t="s">
        <v>4882</v>
      </c>
      <c r="D80" s="1447" t="s">
        <v>4883</v>
      </c>
      <c r="E80" s="1340" t="s">
        <v>1189</v>
      </c>
      <c r="F80" s="1445" t="s">
        <v>4884</v>
      </c>
      <c r="G80" s="1456">
        <v>3</v>
      </c>
    </row>
    <row r="81" spans="2:7" s="1791" customFormat="1" ht="30" x14ac:dyDescent="0.25">
      <c r="B81" s="2382"/>
      <c r="C81" s="557" t="s">
        <v>4885</v>
      </c>
      <c r="D81" s="1447" t="s">
        <v>4886</v>
      </c>
      <c r="E81" s="1340" t="s">
        <v>4887</v>
      </c>
      <c r="F81" s="1445" t="s">
        <v>1188</v>
      </c>
      <c r="G81" s="1456">
        <v>2</v>
      </c>
    </row>
    <row r="82" spans="2:7" s="1791" customFormat="1" ht="30" x14ac:dyDescent="0.25">
      <c r="B82" s="2382"/>
      <c r="C82" s="557" t="s">
        <v>4885</v>
      </c>
      <c r="D82" s="1447" t="s">
        <v>4888</v>
      </c>
      <c r="E82" s="1340" t="s">
        <v>4889</v>
      </c>
      <c r="F82" s="1445" t="s">
        <v>2653</v>
      </c>
      <c r="G82" s="1456">
        <v>1</v>
      </c>
    </row>
    <row r="83" spans="2:7" s="1791" customFormat="1" ht="45" x14ac:dyDescent="0.25">
      <c r="B83" s="2382"/>
      <c r="C83" s="557" t="s">
        <v>4890</v>
      </c>
      <c r="D83" s="1447" t="s">
        <v>4891</v>
      </c>
      <c r="E83" s="1340" t="s">
        <v>4892</v>
      </c>
      <c r="F83" s="1445" t="s">
        <v>3547</v>
      </c>
      <c r="G83" s="1456">
        <v>2</v>
      </c>
    </row>
    <row r="84" spans="2:7" s="1791" customFormat="1" ht="75" x14ac:dyDescent="0.25">
      <c r="B84" s="2382"/>
      <c r="C84" s="557" t="s">
        <v>4893</v>
      </c>
      <c r="D84" s="1447" t="s">
        <v>4894</v>
      </c>
      <c r="E84" s="1340" t="s">
        <v>4892</v>
      </c>
      <c r="F84" s="1445" t="s">
        <v>3559</v>
      </c>
      <c r="G84" s="1456">
        <v>2</v>
      </c>
    </row>
    <row r="85" spans="2:7" s="1791" customFormat="1" ht="60" x14ac:dyDescent="0.25">
      <c r="B85" s="2382"/>
      <c r="C85" s="557" t="s">
        <v>4895</v>
      </c>
      <c r="D85" s="1447" t="s">
        <v>4896</v>
      </c>
      <c r="E85" s="1340" t="s">
        <v>4892</v>
      </c>
      <c r="F85" s="1445" t="s">
        <v>3547</v>
      </c>
      <c r="G85" s="1456">
        <v>2</v>
      </c>
    </row>
    <row r="86" spans="2:7" s="1791" customFormat="1" ht="30" x14ac:dyDescent="0.25">
      <c r="B86" s="2382"/>
      <c r="C86" s="557" t="s">
        <v>4897</v>
      </c>
      <c r="D86" s="1447" t="s">
        <v>4898</v>
      </c>
      <c r="E86" s="1340" t="s">
        <v>4709</v>
      </c>
      <c r="F86" s="1445" t="s">
        <v>3560</v>
      </c>
      <c r="G86" s="1456">
        <v>2</v>
      </c>
    </row>
    <row r="87" spans="2:7" s="1791" customFormat="1" ht="30" x14ac:dyDescent="0.25">
      <c r="B87" s="2382"/>
      <c r="C87" s="557" t="s">
        <v>4897</v>
      </c>
      <c r="D87" s="1447" t="s">
        <v>4899</v>
      </c>
      <c r="E87" s="1340" t="s">
        <v>2017</v>
      </c>
      <c r="F87" s="1445" t="s">
        <v>4900</v>
      </c>
      <c r="G87" s="1456">
        <v>2</v>
      </c>
    </row>
    <row r="88" spans="2:7" s="1791" customFormat="1" ht="45" x14ac:dyDescent="0.25">
      <c r="B88" s="2382"/>
      <c r="C88" s="557" t="s">
        <v>4901</v>
      </c>
      <c r="D88" s="1447" t="s">
        <v>4902</v>
      </c>
      <c r="E88" s="1340" t="s">
        <v>1187</v>
      </c>
      <c r="F88" s="1445" t="s">
        <v>3726</v>
      </c>
      <c r="G88" s="1456">
        <v>2</v>
      </c>
    </row>
    <row r="89" spans="2:7" s="1791" customFormat="1" ht="30" x14ac:dyDescent="0.25">
      <c r="B89" s="2382"/>
      <c r="C89" s="557" t="s">
        <v>4903</v>
      </c>
      <c r="D89" s="1447" t="s">
        <v>4904</v>
      </c>
      <c r="E89" s="1340" t="s">
        <v>4905</v>
      </c>
      <c r="F89" s="1445" t="s">
        <v>2653</v>
      </c>
      <c r="G89" s="1456">
        <v>2</v>
      </c>
    </row>
    <row r="90" spans="2:7" s="1791" customFormat="1" ht="30" x14ac:dyDescent="0.25">
      <c r="B90" s="2382"/>
      <c r="C90" s="557" t="s">
        <v>4895</v>
      </c>
      <c r="D90" s="1447" t="s">
        <v>4906</v>
      </c>
      <c r="E90" s="1340" t="s">
        <v>4905</v>
      </c>
      <c r="F90" s="1445" t="s">
        <v>2653</v>
      </c>
      <c r="G90" s="1456">
        <v>2</v>
      </c>
    </row>
    <row r="91" spans="2:7" s="1791" customFormat="1" ht="30" x14ac:dyDescent="0.25">
      <c r="B91" s="2382"/>
      <c r="C91" s="557" t="s">
        <v>4907</v>
      </c>
      <c r="D91" s="1447" t="s">
        <v>4908</v>
      </c>
      <c r="E91" s="1340" t="s">
        <v>4700</v>
      </c>
      <c r="F91" s="1445" t="s">
        <v>4909</v>
      </c>
      <c r="G91" s="1456">
        <v>2</v>
      </c>
    </row>
    <row r="92" spans="2:7" s="1791" customFormat="1" ht="45" x14ac:dyDescent="0.25">
      <c r="B92" s="2382"/>
      <c r="C92" s="557" t="s">
        <v>4910</v>
      </c>
      <c r="D92" s="1447" t="s">
        <v>4911</v>
      </c>
      <c r="E92" s="1340" t="s">
        <v>1307</v>
      </c>
      <c r="F92" s="1445" t="s">
        <v>4912</v>
      </c>
      <c r="G92" s="1456">
        <v>1</v>
      </c>
    </row>
    <row r="93" spans="2:7" s="1791" customFormat="1" ht="60" x14ac:dyDescent="0.25">
      <c r="B93" s="2382"/>
      <c r="C93" s="557" t="s">
        <v>4885</v>
      </c>
      <c r="D93" s="1447" t="s">
        <v>4913</v>
      </c>
      <c r="E93" s="1340" t="s">
        <v>4686</v>
      </c>
      <c r="F93" s="1445" t="s">
        <v>3559</v>
      </c>
      <c r="G93" s="1456">
        <v>2</v>
      </c>
    </row>
    <row r="94" spans="2:7" s="1791" customFormat="1" ht="60" x14ac:dyDescent="0.25">
      <c r="B94" s="2382"/>
      <c r="C94" s="557" t="s">
        <v>4885</v>
      </c>
      <c r="D94" s="1447" t="s">
        <v>4914</v>
      </c>
      <c r="E94" s="1340" t="s">
        <v>4686</v>
      </c>
      <c r="F94" s="1445" t="s">
        <v>4915</v>
      </c>
      <c r="G94" s="1456">
        <v>3</v>
      </c>
    </row>
    <row r="95" spans="2:7" s="1442" customFormat="1" ht="30" x14ac:dyDescent="0.25">
      <c r="B95" s="2382"/>
      <c r="C95" s="557" t="s">
        <v>4895</v>
      </c>
      <c r="D95" s="1447" t="s">
        <v>4916</v>
      </c>
      <c r="E95" s="1340" t="s">
        <v>4917</v>
      </c>
      <c r="F95" s="1445" t="s">
        <v>1202</v>
      </c>
      <c r="G95" s="1456">
        <v>1</v>
      </c>
    </row>
    <row r="96" spans="2:7" s="1442" customFormat="1" ht="45" x14ac:dyDescent="0.25">
      <c r="B96" s="2382"/>
      <c r="C96" s="557" t="s">
        <v>4918</v>
      </c>
      <c r="D96" s="1447" t="s">
        <v>4919</v>
      </c>
      <c r="E96" s="1340" t="s">
        <v>1191</v>
      </c>
      <c r="F96" s="1445" t="s">
        <v>4920</v>
      </c>
      <c r="G96" s="1456">
        <v>6</v>
      </c>
    </row>
    <row r="97" spans="2:7" s="1442" customFormat="1" ht="45" x14ac:dyDescent="0.25">
      <c r="B97" s="2382"/>
      <c r="C97" s="557" t="s">
        <v>4921</v>
      </c>
      <c r="D97" s="1447" t="s">
        <v>4922</v>
      </c>
      <c r="E97" s="1340" t="s">
        <v>1189</v>
      </c>
      <c r="F97" s="1445" t="s">
        <v>3606</v>
      </c>
      <c r="G97" s="1456">
        <v>1</v>
      </c>
    </row>
    <row r="98" spans="2:7" s="1442" customFormat="1" ht="60" x14ac:dyDescent="0.25">
      <c r="B98" s="2382"/>
      <c r="C98" s="557" t="s">
        <v>4893</v>
      </c>
      <c r="D98" s="1447" t="s">
        <v>4923</v>
      </c>
      <c r="E98" s="1340" t="s">
        <v>4924</v>
      </c>
      <c r="F98" s="1445" t="s">
        <v>4925</v>
      </c>
      <c r="G98" s="1456">
        <v>2</v>
      </c>
    </row>
    <row r="99" spans="2:7" s="1442" customFormat="1" ht="30" x14ac:dyDescent="0.25">
      <c r="B99" s="2382"/>
      <c r="C99" s="557" t="s">
        <v>4885</v>
      </c>
      <c r="D99" s="1455" t="s">
        <v>4926</v>
      </c>
      <c r="E99" s="1340" t="s">
        <v>4880</v>
      </c>
      <c r="F99" s="1448" t="s">
        <v>4927</v>
      </c>
      <c r="G99" s="1456">
        <v>3</v>
      </c>
    </row>
    <row r="100" spans="2:7" s="1442" customFormat="1" ht="45" x14ac:dyDescent="0.25">
      <c r="B100" s="2382"/>
      <c r="C100" s="557" t="s">
        <v>4928</v>
      </c>
      <c r="D100" s="1455" t="s">
        <v>4929</v>
      </c>
      <c r="E100" s="1340" t="s">
        <v>2009</v>
      </c>
      <c r="F100" s="1445" t="s">
        <v>2010</v>
      </c>
      <c r="G100" s="1456">
        <v>1</v>
      </c>
    </row>
    <row r="101" spans="2:7" ht="30" x14ac:dyDescent="0.25">
      <c r="B101" s="2382"/>
      <c r="C101" s="557" t="s">
        <v>4890</v>
      </c>
      <c r="D101" s="1455" t="s">
        <v>4930</v>
      </c>
      <c r="E101" s="1448" t="s">
        <v>4931</v>
      </c>
      <c r="F101" s="1445" t="s">
        <v>4932</v>
      </c>
      <c r="G101" s="1456">
        <v>1</v>
      </c>
    </row>
    <row r="102" spans="2:7" ht="30" x14ac:dyDescent="0.25">
      <c r="B102" s="2382"/>
      <c r="C102" s="557" t="s">
        <v>4933</v>
      </c>
      <c r="D102" s="1455" t="s">
        <v>4934</v>
      </c>
      <c r="E102" s="1445" t="s">
        <v>4706</v>
      </c>
      <c r="F102" s="1445" t="s">
        <v>4935</v>
      </c>
      <c r="G102" s="1456">
        <v>1</v>
      </c>
    </row>
    <row r="103" spans="2:7" ht="30" x14ac:dyDescent="0.25">
      <c r="B103" s="2382"/>
      <c r="C103" s="557" t="s">
        <v>4885</v>
      </c>
      <c r="D103" s="1226" t="s">
        <v>4936</v>
      </c>
      <c r="E103" s="1445" t="s">
        <v>4905</v>
      </c>
      <c r="F103" s="1445" t="s">
        <v>4937</v>
      </c>
      <c r="G103" s="1456">
        <v>1</v>
      </c>
    </row>
    <row r="104" spans="2:7" ht="60" x14ac:dyDescent="0.25">
      <c r="B104" s="2382"/>
      <c r="C104" s="557" t="s">
        <v>4893</v>
      </c>
      <c r="D104" s="1455" t="s">
        <v>4938</v>
      </c>
      <c r="E104" s="1445" t="s">
        <v>4905</v>
      </c>
      <c r="F104" s="1445" t="s">
        <v>2653</v>
      </c>
      <c r="G104" s="1456">
        <v>2</v>
      </c>
    </row>
    <row r="105" spans="2:7" ht="30" x14ac:dyDescent="0.25">
      <c r="B105" s="2382"/>
      <c r="C105" s="557" t="s">
        <v>1206</v>
      </c>
      <c r="D105" s="1455" t="s">
        <v>4939</v>
      </c>
      <c r="E105" s="1445" t="s">
        <v>4940</v>
      </c>
      <c r="F105" s="1445" t="s">
        <v>3716</v>
      </c>
      <c r="G105" s="1456">
        <v>1</v>
      </c>
    </row>
    <row r="106" spans="2:7" ht="60" x14ac:dyDescent="0.25">
      <c r="B106" s="2382"/>
      <c r="C106" s="557" t="s">
        <v>4893</v>
      </c>
      <c r="D106" s="1448" t="s">
        <v>4941</v>
      </c>
      <c r="E106" s="1445" t="s">
        <v>4686</v>
      </c>
      <c r="F106" s="1445" t="s">
        <v>3559</v>
      </c>
      <c r="G106" s="1456">
        <v>2</v>
      </c>
    </row>
    <row r="107" spans="2:7" ht="21" x14ac:dyDescent="0.25">
      <c r="B107" s="558"/>
      <c r="C107" s="559"/>
      <c r="D107" s="561">
        <f>COUNTA(D108:D135)</f>
        <v>28</v>
      </c>
      <c r="E107" s="559"/>
      <c r="F107" s="560"/>
      <c r="G107" s="422">
        <f>SUM(G108:G135)</f>
        <v>64</v>
      </c>
    </row>
    <row r="108" spans="2:7" ht="31.5" customHeight="1" x14ac:dyDescent="0.25">
      <c r="B108" s="2383" t="s">
        <v>187</v>
      </c>
      <c r="C108" s="557" t="s">
        <v>339</v>
      </c>
      <c r="D108" s="1336" t="s">
        <v>4942</v>
      </c>
      <c r="E108" s="1340" t="s">
        <v>4734</v>
      </c>
      <c r="F108" s="1445" t="s">
        <v>3615</v>
      </c>
      <c r="G108" s="1456">
        <v>1</v>
      </c>
    </row>
    <row r="109" spans="2:7" ht="30" x14ac:dyDescent="0.25">
      <c r="B109" s="2384"/>
      <c r="C109" s="557" t="s">
        <v>339</v>
      </c>
      <c r="D109" s="1336" t="s">
        <v>4943</v>
      </c>
      <c r="E109" s="1340" t="s">
        <v>4737</v>
      </c>
      <c r="F109" s="1445" t="s">
        <v>116</v>
      </c>
      <c r="G109" s="1457">
        <v>2</v>
      </c>
    </row>
    <row r="110" spans="2:7" s="1442" customFormat="1" ht="45" x14ac:dyDescent="0.25">
      <c r="B110" s="2384"/>
      <c r="C110" s="557" t="s">
        <v>339</v>
      </c>
      <c r="D110" s="1336" t="s">
        <v>4944</v>
      </c>
      <c r="E110" s="1340" t="s">
        <v>4737</v>
      </c>
      <c r="F110" s="1445" t="s">
        <v>116</v>
      </c>
      <c r="G110" s="1457">
        <v>1</v>
      </c>
    </row>
    <row r="111" spans="2:7" s="1442" customFormat="1" ht="45" x14ac:dyDescent="0.25">
      <c r="B111" s="2384"/>
      <c r="C111" s="557" t="s">
        <v>339</v>
      </c>
      <c r="D111" s="1447" t="s">
        <v>4945</v>
      </c>
      <c r="E111" s="1354" t="s">
        <v>4737</v>
      </c>
      <c r="F111" s="1445" t="s">
        <v>4946</v>
      </c>
      <c r="G111" s="1457">
        <v>2</v>
      </c>
    </row>
    <row r="112" spans="2:7" s="1442" customFormat="1" ht="45" x14ac:dyDescent="0.25">
      <c r="B112" s="2384"/>
      <c r="C112" s="557" t="s">
        <v>339</v>
      </c>
      <c r="D112" s="1447" t="s">
        <v>4947</v>
      </c>
      <c r="E112" s="1340" t="s">
        <v>4737</v>
      </c>
      <c r="F112" s="1445" t="s">
        <v>2655</v>
      </c>
      <c r="G112" s="1457">
        <v>2</v>
      </c>
    </row>
    <row r="113" spans="2:7" s="1442" customFormat="1" ht="45" x14ac:dyDescent="0.25">
      <c r="B113" s="2384"/>
      <c r="C113" s="557" t="s">
        <v>339</v>
      </c>
      <c r="D113" s="1447" t="s">
        <v>4948</v>
      </c>
      <c r="E113" s="1340" t="s">
        <v>1192</v>
      </c>
      <c r="F113" s="1445" t="s">
        <v>2014</v>
      </c>
      <c r="G113" s="1457">
        <v>2</v>
      </c>
    </row>
    <row r="114" spans="2:7" s="1442" customFormat="1" ht="45" x14ac:dyDescent="0.25">
      <c r="B114" s="2384"/>
      <c r="C114" s="557" t="s">
        <v>2088</v>
      </c>
      <c r="D114" s="1447" t="s">
        <v>4949</v>
      </c>
      <c r="E114" s="1340" t="s">
        <v>4950</v>
      </c>
      <c r="F114" s="1445" t="s">
        <v>4951</v>
      </c>
      <c r="G114" s="1457">
        <v>2</v>
      </c>
    </row>
    <row r="115" spans="2:7" s="1442" customFormat="1" ht="30" x14ac:dyDescent="0.25">
      <c r="B115" s="2384"/>
      <c r="C115" s="557" t="s">
        <v>2088</v>
      </c>
      <c r="D115" s="1447" t="s">
        <v>4952</v>
      </c>
      <c r="E115" s="1340" t="s">
        <v>4953</v>
      </c>
      <c r="F115" s="1445" t="s">
        <v>4954</v>
      </c>
      <c r="G115" s="1457">
        <v>8</v>
      </c>
    </row>
    <row r="116" spans="2:7" s="1442" customFormat="1" ht="30" x14ac:dyDescent="0.25">
      <c r="B116" s="2384"/>
      <c r="C116" s="557" t="s">
        <v>339</v>
      </c>
      <c r="D116" s="1447" t="s">
        <v>4955</v>
      </c>
      <c r="E116" s="1340" t="s">
        <v>1192</v>
      </c>
      <c r="F116" s="1445" t="s">
        <v>2014</v>
      </c>
      <c r="G116" s="1457">
        <v>4</v>
      </c>
    </row>
    <row r="117" spans="2:7" s="1442" customFormat="1" ht="30" x14ac:dyDescent="0.25">
      <c r="B117" s="2384"/>
      <c r="C117" s="557" t="s">
        <v>2088</v>
      </c>
      <c r="D117" s="1447" t="s">
        <v>4956</v>
      </c>
      <c r="E117" s="1354" t="s">
        <v>4953</v>
      </c>
      <c r="F117" s="1445" t="s">
        <v>4954</v>
      </c>
      <c r="G117" s="1457">
        <v>2</v>
      </c>
    </row>
    <row r="118" spans="2:7" s="1442" customFormat="1" ht="45" x14ac:dyDescent="0.25">
      <c r="B118" s="2384"/>
      <c r="C118" s="557" t="s">
        <v>339</v>
      </c>
      <c r="D118" s="1447" t="s">
        <v>4957</v>
      </c>
      <c r="E118" s="1340" t="s">
        <v>4734</v>
      </c>
      <c r="F118" s="1445" t="s">
        <v>3615</v>
      </c>
      <c r="G118" s="1457">
        <v>2</v>
      </c>
    </row>
    <row r="119" spans="2:7" s="1442" customFormat="1" ht="45" x14ac:dyDescent="0.25">
      <c r="B119" s="2384"/>
      <c r="C119" s="557" t="s">
        <v>339</v>
      </c>
      <c r="D119" s="1447" t="s">
        <v>4958</v>
      </c>
      <c r="E119" s="1340" t="s">
        <v>4734</v>
      </c>
      <c r="F119" s="1445" t="s">
        <v>3615</v>
      </c>
      <c r="G119" s="1457">
        <v>2</v>
      </c>
    </row>
    <row r="120" spans="2:7" s="1442" customFormat="1" ht="75" x14ac:dyDescent="0.25">
      <c r="B120" s="2384"/>
      <c r="C120" s="557" t="s">
        <v>2088</v>
      </c>
      <c r="D120" s="1447" t="s">
        <v>4959</v>
      </c>
      <c r="E120" s="1340" t="s">
        <v>4960</v>
      </c>
      <c r="F120" s="1445" t="s">
        <v>4961</v>
      </c>
      <c r="G120" s="1457">
        <v>2</v>
      </c>
    </row>
    <row r="121" spans="2:7" s="1442" customFormat="1" ht="30" x14ac:dyDescent="0.25">
      <c r="B121" s="2384"/>
      <c r="C121" s="557" t="s">
        <v>4962</v>
      </c>
      <c r="D121" s="1447" t="s">
        <v>4963</v>
      </c>
      <c r="E121" s="1340" t="s">
        <v>4964</v>
      </c>
      <c r="F121" s="1445" t="s">
        <v>4965</v>
      </c>
      <c r="G121" s="1457">
        <v>2</v>
      </c>
    </row>
    <row r="122" spans="2:7" s="1442" customFormat="1" ht="30" x14ac:dyDescent="0.25">
      <c r="B122" s="2384"/>
      <c r="C122" s="557" t="s">
        <v>4962</v>
      </c>
      <c r="D122" s="1447" t="s">
        <v>4966</v>
      </c>
      <c r="E122" s="1340" t="s">
        <v>4741</v>
      </c>
      <c r="F122" s="1445" t="s">
        <v>4967</v>
      </c>
      <c r="G122" s="1457">
        <v>2</v>
      </c>
    </row>
    <row r="123" spans="2:7" s="1442" customFormat="1" ht="45" x14ac:dyDescent="0.25">
      <c r="B123" s="2384"/>
      <c r="C123" s="557" t="s">
        <v>2088</v>
      </c>
      <c r="D123" s="1447" t="s">
        <v>4968</v>
      </c>
      <c r="E123" s="1354" t="s">
        <v>2088</v>
      </c>
      <c r="F123" s="1445" t="s">
        <v>2657</v>
      </c>
      <c r="G123" s="1457">
        <v>2</v>
      </c>
    </row>
    <row r="124" spans="2:7" s="1442" customFormat="1" ht="45" x14ac:dyDescent="0.25">
      <c r="B124" s="2384"/>
      <c r="C124" s="557" t="s">
        <v>2088</v>
      </c>
      <c r="D124" s="1447" t="s">
        <v>4969</v>
      </c>
      <c r="E124" s="1354" t="s">
        <v>4970</v>
      </c>
      <c r="F124" s="1445" t="s">
        <v>2011</v>
      </c>
      <c r="G124" s="1457">
        <v>2</v>
      </c>
    </row>
    <row r="125" spans="2:7" s="1442" customFormat="1" ht="60" x14ac:dyDescent="0.25">
      <c r="B125" s="2384"/>
      <c r="C125" s="557" t="s">
        <v>2088</v>
      </c>
      <c r="D125" s="1447" t="s">
        <v>4971</v>
      </c>
      <c r="E125" s="1340" t="s">
        <v>4970</v>
      </c>
      <c r="F125" s="1445" t="s">
        <v>2011</v>
      </c>
      <c r="G125" s="1456">
        <v>2</v>
      </c>
    </row>
    <row r="126" spans="2:7" s="1442" customFormat="1" ht="45" x14ac:dyDescent="0.25">
      <c r="B126" s="2384"/>
      <c r="C126" s="557" t="s">
        <v>339</v>
      </c>
      <c r="D126" s="1447" t="s">
        <v>4972</v>
      </c>
      <c r="E126" s="1340" t="s">
        <v>1192</v>
      </c>
      <c r="F126" s="1445" t="s">
        <v>2014</v>
      </c>
      <c r="G126" s="1456">
        <v>3</v>
      </c>
    </row>
    <row r="127" spans="2:7" s="1442" customFormat="1" x14ac:dyDescent="0.25">
      <c r="B127" s="2384"/>
      <c r="C127" s="557" t="s">
        <v>339</v>
      </c>
      <c r="D127" s="1447" t="s">
        <v>4973</v>
      </c>
      <c r="E127" s="1340" t="s">
        <v>1192</v>
      </c>
      <c r="F127" s="1445" t="s">
        <v>2014</v>
      </c>
      <c r="G127" s="1456">
        <v>2</v>
      </c>
    </row>
    <row r="128" spans="2:7" s="1442" customFormat="1" ht="30" x14ac:dyDescent="0.25">
      <c r="B128" s="2384"/>
      <c r="C128" s="557" t="s">
        <v>339</v>
      </c>
      <c r="D128" s="1455" t="s">
        <v>4974</v>
      </c>
      <c r="E128" s="1340" t="s">
        <v>4734</v>
      </c>
      <c r="F128" s="1448" t="s">
        <v>3615</v>
      </c>
      <c r="G128" s="1456">
        <v>2</v>
      </c>
    </row>
    <row r="129" spans="2:7" s="1442" customFormat="1" ht="30" x14ac:dyDescent="0.25">
      <c r="B129" s="2384"/>
      <c r="C129" s="557" t="s">
        <v>339</v>
      </c>
      <c r="D129" s="1455" t="s">
        <v>4975</v>
      </c>
      <c r="E129" s="1340" t="s">
        <v>4737</v>
      </c>
      <c r="F129" s="1448" t="s">
        <v>2658</v>
      </c>
      <c r="G129" s="1456">
        <v>2</v>
      </c>
    </row>
    <row r="130" spans="2:7" s="1442" customFormat="1" ht="45" x14ac:dyDescent="0.25">
      <c r="B130" s="2384"/>
      <c r="C130" s="557" t="s">
        <v>339</v>
      </c>
      <c r="D130" s="1455" t="s">
        <v>4976</v>
      </c>
      <c r="E130" s="1354" t="s">
        <v>4737</v>
      </c>
      <c r="F130" s="1445" t="s">
        <v>116</v>
      </c>
      <c r="G130" s="1456">
        <v>2</v>
      </c>
    </row>
    <row r="131" spans="2:7" s="1442" customFormat="1" ht="30" x14ac:dyDescent="0.25">
      <c r="B131" s="2384"/>
      <c r="C131" s="557" t="s">
        <v>339</v>
      </c>
      <c r="D131" s="1455" t="s">
        <v>4977</v>
      </c>
      <c r="E131" s="1445" t="s">
        <v>4737</v>
      </c>
      <c r="F131" s="1445" t="s">
        <v>2658</v>
      </c>
      <c r="G131" s="1456">
        <v>2</v>
      </c>
    </row>
    <row r="132" spans="2:7" ht="30" x14ac:dyDescent="0.25">
      <c r="B132" s="2384"/>
      <c r="C132" s="557" t="s">
        <v>339</v>
      </c>
      <c r="D132" s="1455" t="s">
        <v>4978</v>
      </c>
      <c r="E132" s="1445" t="s">
        <v>4953</v>
      </c>
      <c r="F132" s="1445" t="s">
        <v>4979</v>
      </c>
      <c r="G132" s="1456">
        <v>2</v>
      </c>
    </row>
    <row r="133" spans="2:7" ht="45" x14ac:dyDescent="0.25">
      <c r="B133" s="2384"/>
      <c r="C133" s="557" t="s">
        <v>339</v>
      </c>
      <c r="D133" s="1455" t="s">
        <v>4980</v>
      </c>
      <c r="E133" s="1445" t="s">
        <v>4953</v>
      </c>
      <c r="F133" s="1445" t="s">
        <v>4979</v>
      </c>
      <c r="G133" s="1456">
        <v>2</v>
      </c>
    </row>
    <row r="134" spans="2:7" ht="30" x14ac:dyDescent="0.25">
      <c r="B134" s="2384"/>
      <c r="C134" s="557" t="s">
        <v>339</v>
      </c>
      <c r="D134" s="1455" t="s">
        <v>4981</v>
      </c>
      <c r="E134" s="1445" t="s">
        <v>1192</v>
      </c>
      <c r="F134" s="1445" t="s">
        <v>2014</v>
      </c>
      <c r="G134" s="1456">
        <v>3</v>
      </c>
    </row>
    <row r="135" spans="2:7" ht="45" x14ac:dyDescent="0.25">
      <c r="B135" s="2384"/>
      <c r="C135" s="557" t="s">
        <v>339</v>
      </c>
      <c r="D135" s="1455" t="s">
        <v>4982</v>
      </c>
      <c r="E135" s="1445" t="s">
        <v>4983</v>
      </c>
      <c r="F135" s="1445" t="s">
        <v>116</v>
      </c>
      <c r="G135" s="1456">
        <v>2</v>
      </c>
    </row>
    <row r="136" spans="2:7" ht="21" x14ac:dyDescent="0.25">
      <c r="B136" s="558"/>
      <c r="C136" s="559"/>
      <c r="D136" s="561">
        <f>COUNTA(D137:D150)</f>
        <v>14</v>
      </c>
      <c r="E136" s="559"/>
      <c r="F136" s="560"/>
      <c r="G136" s="422">
        <f>SUM(G137:G150)</f>
        <v>28</v>
      </c>
    </row>
    <row r="137" spans="2:7" ht="30" x14ac:dyDescent="0.25">
      <c r="B137" s="2382" t="s">
        <v>186</v>
      </c>
      <c r="C137" s="1458" t="s">
        <v>337</v>
      </c>
      <c r="D137" s="1447" t="s">
        <v>4984</v>
      </c>
      <c r="E137" s="1340" t="s">
        <v>4985</v>
      </c>
      <c r="F137" s="1445" t="s">
        <v>3740</v>
      </c>
      <c r="G137" s="1456">
        <v>2</v>
      </c>
    </row>
    <row r="138" spans="2:7" ht="45" x14ac:dyDescent="0.25">
      <c r="B138" s="2382"/>
      <c r="C138" s="1458" t="s">
        <v>4986</v>
      </c>
      <c r="D138" s="1447" t="s">
        <v>4987</v>
      </c>
      <c r="E138" s="1340" t="s">
        <v>1193</v>
      </c>
      <c r="F138" s="1445" t="s">
        <v>3569</v>
      </c>
      <c r="G138" s="1456">
        <v>1</v>
      </c>
    </row>
    <row r="139" spans="2:7" s="1442" customFormat="1" ht="45" x14ac:dyDescent="0.25">
      <c r="B139" s="2382"/>
      <c r="C139" s="1458" t="s">
        <v>337</v>
      </c>
      <c r="D139" s="1447" t="s">
        <v>4988</v>
      </c>
      <c r="E139" s="1340" t="s">
        <v>4727</v>
      </c>
      <c r="F139" s="1445" t="s">
        <v>4989</v>
      </c>
      <c r="G139" s="1456">
        <v>2</v>
      </c>
    </row>
    <row r="140" spans="2:7" s="1442" customFormat="1" ht="30" x14ac:dyDescent="0.25">
      <c r="B140" s="2382"/>
      <c r="C140" s="1458" t="s">
        <v>1000</v>
      </c>
      <c r="D140" s="1447" t="s">
        <v>4990</v>
      </c>
      <c r="E140" s="1340" t="s">
        <v>4991</v>
      </c>
      <c r="F140" s="1445" t="s">
        <v>1198</v>
      </c>
      <c r="G140" s="1456">
        <v>3</v>
      </c>
    </row>
    <row r="141" spans="2:7" s="1442" customFormat="1" x14ac:dyDescent="0.25">
      <c r="B141" s="2382"/>
      <c r="C141" s="1458" t="s">
        <v>336</v>
      </c>
      <c r="D141" s="1447" t="s">
        <v>4992</v>
      </c>
      <c r="E141" s="1340" t="s">
        <v>1195</v>
      </c>
      <c r="F141" s="1445" t="s">
        <v>2660</v>
      </c>
      <c r="G141" s="1456">
        <v>2</v>
      </c>
    </row>
    <row r="142" spans="2:7" s="1442" customFormat="1" ht="30" x14ac:dyDescent="0.25">
      <c r="B142" s="2382"/>
      <c r="C142" s="1458" t="s">
        <v>336</v>
      </c>
      <c r="D142" s="1447" t="s">
        <v>4993</v>
      </c>
      <c r="E142" s="1340" t="s">
        <v>1195</v>
      </c>
      <c r="F142" s="1445" t="s">
        <v>2661</v>
      </c>
      <c r="G142" s="1456">
        <v>1</v>
      </c>
    </row>
    <row r="143" spans="2:7" s="1442" customFormat="1" ht="30" x14ac:dyDescent="0.25">
      <c r="B143" s="2382"/>
      <c r="C143" s="1458" t="s">
        <v>4994</v>
      </c>
      <c r="D143" s="1447" t="s">
        <v>4995</v>
      </c>
      <c r="E143" s="1340" t="s">
        <v>1193</v>
      </c>
      <c r="F143" s="1445" t="s">
        <v>4996</v>
      </c>
      <c r="G143" s="1456">
        <v>2</v>
      </c>
    </row>
    <row r="144" spans="2:7" s="1442" customFormat="1" ht="45" x14ac:dyDescent="0.25">
      <c r="B144" s="2382"/>
      <c r="C144" s="1458" t="s">
        <v>337</v>
      </c>
      <c r="D144" s="1455" t="s">
        <v>4997</v>
      </c>
      <c r="E144" s="1340" t="s">
        <v>4727</v>
      </c>
      <c r="F144" s="1448" t="s">
        <v>4998</v>
      </c>
      <c r="G144" s="1456">
        <v>9</v>
      </c>
    </row>
    <row r="145" spans="2:7" ht="45" x14ac:dyDescent="0.25">
      <c r="B145" s="2382"/>
      <c r="C145" s="1458" t="s">
        <v>337</v>
      </c>
      <c r="D145" s="1455" t="s">
        <v>4999</v>
      </c>
      <c r="E145" s="1340" t="s">
        <v>5000</v>
      </c>
      <c r="F145" s="1448" t="s">
        <v>5001</v>
      </c>
      <c r="G145" s="1456">
        <v>1</v>
      </c>
    </row>
    <row r="146" spans="2:7" ht="30" x14ac:dyDescent="0.25">
      <c r="B146" s="2382"/>
      <c r="C146" s="1458" t="s">
        <v>337</v>
      </c>
      <c r="D146" s="1455" t="s">
        <v>5002</v>
      </c>
      <c r="E146" s="1448" t="s">
        <v>5000</v>
      </c>
      <c r="F146" s="1448" t="s">
        <v>5003</v>
      </c>
      <c r="G146" s="1456">
        <v>1</v>
      </c>
    </row>
    <row r="147" spans="2:7" s="1442" customFormat="1" ht="30" x14ac:dyDescent="0.25">
      <c r="B147" s="2382"/>
      <c r="C147" s="1458" t="s">
        <v>2511</v>
      </c>
      <c r="D147" s="1455" t="s">
        <v>5004</v>
      </c>
      <c r="E147" s="1445" t="s">
        <v>1193</v>
      </c>
      <c r="F147" s="1445" t="s">
        <v>5005</v>
      </c>
      <c r="G147" s="1456">
        <v>1</v>
      </c>
    </row>
    <row r="148" spans="2:7" s="1442" customFormat="1" ht="45" x14ac:dyDescent="0.25">
      <c r="B148" s="2382"/>
      <c r="C148" s="1458" t="s">
        <v>2511</v>
      </c>
      <c r="D148" s="1455" t="s">
        <v>5006</v>
      </c>
      <c r="E148" s="1445" t="s">
        <v>5007</v>
      </c>
      <c r="F148" s="1445" t="s">
        <v>1300</v>
      </c>
      <c r="G148" s="1456">
        <v>1</v>
      </c>
    </row>
    <row r="149" spans="2:7" s="1442" customFormat="1" ht="25.5" x14ac:dyDescent="0.25">
      <c r="B149" s="2382"/>
      <c r="C149" s="1458" t="s">
        <v>337</v>
      </c>
      <c r="D149" s="1459" t="s">
        <v>5008</v>
      </c>
      <c r="E149" s="1445" t="s">
        <v>4727</v>
      </c>
      <c r="F149" s="1445" t="s">
        <v>5009</v>
      </c>
      <c r="G149" s="1456">
        <v>1</v>
      </c>
    </row>
    <row r="150" spans="2:7" ht="25.5" x14ac:dyDescent="0.25">
      <c r="B150" s="2382"/>
      <c r="C150" s="1458" t="s">
        <v>337</v>
      </c>
      <c r="D150" s="1459" t="s">
        <v>5010</v>
      </c>
      <c r="E150" s="1445" t="s">
        <v>4727</v>
      </c>
      <c r="F150" s="1445" t="s">
        <v>2659</v>
      </c>
      <c r="G150" s="1456">
        <v>1</v>
      </c>
    </row>
    <row r="151" spans="2:7" ht="21" x14ac:dyDescent="0.25">
      <c r="B151" s="558"/>
      <c r="C151" s="559"/>
      <c r="D151" s="561">
        <f>COUNTA(D152:D160)</f>
        <v>9</v>
      </c>
      <c r="E151" s="559"/>
      <c r="F151" s="560"/>
      <c r="G151" s="422">
        <f>SUM(G152:G160)</f>
        <v>17</v>
      </c>
    </row>
    <row r="152" spans="2:7" ht="25.5" x14ac:dyDescent="0.25">
      <c r="B152" s="2382" t="s">
        <v>185</v>
      </c>
      <c r="C152" s="557" t="s">
        <v>697</v>
      </c>
      <c r="D152" s="1460" t="s">
        <v>5011</v>
      </c>
      <c r="E152" s="1340" t="s">
        <v>1199</v>
      </c>
      <c r="F152" s="1445" t="s">
        <v>5012</v>
      </c>
      <c r="G152" s="1456">
        <v>2</v>
      </c>
    </row>
    <row r="153" spans="2:7" s="1442" customFormat="1" ht="25.5" x14ac:dyDescent="0.25">
      <c r="B153" s="2382"/>
      <c r="C153" s="557" t="s">
        <v>697</v>
      </c>
      <c r="D153" s="1460" t="s">
        <v>5013</v>
      </c>
      <c r="E153" s="1340" t="s">
        <v>1199</v>
      </c>
      <c r="F153" s="1445" t="s">
        <v>5012</v>
      </c>
      <c r="G153" s="1456">
        <v>2</v>
      </c>
    </row>
    <row r="154" spans="2:7" s="1442" customFormat="1" x14ac:dyDescent="0.25">
      <c r="B154" s="2382"/>
      <c r="C154" s="557" t="s">
        <v>697</v>
      </c>
      <c r="D154" s="1460" t="s">
        <v>5014</v>
      </c>
      <c r="E154" s="1340" t="s">
        <v>2021</v>
      </c>
      <c r="F154" s="1445" t="s">
        <v>5015</v>
      </c>
      <c r="G154" s="1456">
        <v>2</v>
      </c>
    </row>
    <row r="155" spans="2:7" s="1442" customFormat="1" ht="38.25" x14ac:dyDescent="0.25">
      <c r="B155" s="2382"/>
      <c r="C155" s="557" t="s">
        <v>5016</v>
      </c>
      <c r="D155" s="1460" t="s">
        <v>5017</v>
      </c>
      <c r="E155" s="1340" t="s">
        <v>5018</v>
      </c>
      <c r="F155" s="1445" t="s">
        <v>3670</v>
      </c>
      <c r="G155" s="1456">
        <v>1</v>
      </c>
    </row>
    <row r="156" spans="2:7" s="1442" customFormat="1" x14ac:dyDescent="0.25">
      <c r="B156" s="2382"/>
      <c r="C156" s="1336" t="s">
        <v>5016</v>
      </c>
      <c r="D156" s="1459" t="s">
        <v>5019</v>
      </c>
      <c r="E156" s="1340" t="s">
        <v>5018</v>
      </c>
      <c r="F156" s="1448" t="s">
        <v>3668</v>
      </c>
      <c r="G156" s="1456">
        <v>4</v>
      </c>
    </row>
    <row r="157" spans="2:7" s="1442" customFormat="1" ht="25.5" x14ac:dyDescent="0.25">
      <c r="B157" s="2382"/>
      <c r="C157" s="1336" t="s">
        <v>697</v>
      </c>
      <c r="D157" s="1459" t="s">
        <v>5020</v>
      </c>
      <c r="E157" s="1340" t="s">
        <v>5021</v>
      </c>
      <c r="F157" s="1448" t="s">
        <v>5022</v>
      </c>
      <c r="G157" s="1456">
        <v>1</v>
      </c>
    </row>
    <row r="158" spans="2:7" s="1442" customFormat="1" ht="25.5" x14ac:dyDescent="0.25">
      <c r="B158" s="2382"/>
      <c r="C158" s="1461" t="s">
        <v>5016</v>
      </c>
      <c r="D158" s="1459" t="s">
        <v>5023</v>
      </c>
      <c r="E158" s="1445" t="s">
        <v>5018</v>
      </c>
      <c r="F158" s="1448" t="s">
        <v>2019</v>
      </c>
      <c r="G158" s="1456">
        <v>2</v>
      </c>
    </row>
    <row r="159" spans="2:7" ht="45" x14ac:dyDescent="0.25">
      <c r="B159" s="2382"/>
      <c r="C159" s="1461" t="s">
        <v>5016</v>
      </c>
      <c r="D159" s="1226" t="s">
        <v>5024</v>
      </c>
      <c r="E159" s="1445" t="s">
        <v>5018</v>
      </c>
      <c r="F159" s="1448" t="s">
        <v>5025</v>
      </c>
      <c r="G159" s="1456">
        <v>2</v>
      </c>
    </row>
    <row r="160" spans="2:7" ht="30" x14ac:dyDescent="0.25">
      <c r="B160" s="2382"/>
      <c r="C160" s="1461" t="s">
        <v>404</v>
      </c>
      <c r="D160" s="1226" t="s">
        <v>5026</v>
      </c>
      <c r="E160" s="1445" t="s">
        <v>5021</v>
      </c>
      <c r="F160" s="1448" t="s">
        <v>5022</v>
      </c>
      <c r="G160" s="1456">
        <v>1</v>
      </c>
    </row>
    <row r="161" spans="2:7" ht="21" x14ac:dyDescent="0.25">
      <c r="B161" s="558"/>
      <c r="C161" s="559"/>
      <c r="D161" s="561">
        <f>COUNTA(D162:D183)</f>
        <v>22</v>
      </c>
      <c r="E161" s="559"/>
      <c r="F161" s="560"/>
      <c r="G161" s="422">
        <f>SUM(G162:G183)</f>
        <v>36</v>
      </c>
    </row>
    <row r="162" spans="2:7" ht="45" x14ac:dyDescent="0.25">
      <c r="B162" s="2382" t="s">
        <v>183</v>
      </c>
      <c r="C162" s="1452" t="s">
        <v>628</v>
      </c>
      <c r="D162" s="1447" t="s">
        <v>5027</v>
      </c>
      <c r="E162" s="1340" t="s">
        <v>5028</v>
      </c>
      <c r="F162" s="1445" t="s">
        <v>5029</v>
      </c>
      <c r="G162" s="1456">
        <v>1</v>
      </c>
    </row>
    <row r="163" spans="2:7" ht="45" x14ac:dyDescent="0.25">
      <c r="B163" s="2382"/>
      <c r="C163" s="1452" t="s">
        <v>727</v>
      </c>
      <c r="D163" s="1447" t="s">
        <v>5030</v>
      </c>
      <c r="E163" s="1340" t="s">
        <v>5031</v>
      </c>
      <c r="F163" s="1445" t="s">
        <v>5032</v>
      </c>
      <c r="G163" s="1456">
        <v>1</v>
      </c>
    </row>
    <row r="164" spans="2:7" s="1442" customFormat="1" ht="45" x14ac:dyDescent="0.25">
      <c r="B164" s="2382"/>
      <c r="C164" s="1452" t="s">
        <v>727</v>
      </c>
      <c r="D164" s="1447" t="s">
        <v>5033</v>
      </c>
      <c r="E164" s="1340" t="s">
        <v>1306</v>
      </c>
      <c r="F164" s="1445" t="s">
        <v>3724</v>
      </c>
      <c r="G164" s="1456">
        <v>2</v>
      </c>
    </row>
    <row r="165" spans="2:7" s="1442" customFormat="1" ht="60" x14ac:dyDescent="0.25">
      <c r="B165" s="2382"/>
      <c r="C165" s="1452" t="s">
        <v>2090</v>
      </c>
      <c r="D165" s="1447" t="s">
        <v>5034</v>
      </c>
      <c r="E165" s="1340" t="s">
        <v>1306</v>
      </c>
      <c r="F165" s="1445" t="s">
        <v>3723</v>
      </c>
      <c r="G165" s="1456">
        <v>1</v>
      </c>
    </row>
    <row r="166" spans="2:7" s="1442" customFormat="1" ht="30" x14ac:dyDescent="0.25">
      <c r="B166" s="2382"/>
      <c r="C166" s="1452" t="s">
        <v>2090</v>
      </c>
      <c r="D166" s="1447" t="s">
        <v>5035</v>
      </c>
      <c r="E166" s="1340" t="s">
        <v>1306</v>
      </c>
      <c r="F166" s="1445" t="s">
        <v>3637</v>
      </c>
      <c r="G166" s="1456">
        <v>1</v>
      </c>
    </row>
    <row r="167" spans="2:7" s="1442" customFormat="1" ht="30" x14ac:dyDescent="0.25">
      <c r="B167" s="2382"/>
      <c r="C167" s="1452" t="s">
        <v>2090</v>
      </c>
      <c r="D167" s="1447" t="s">
        <v>5036</v>
      </c>
      <c r="E167" s="1340" t="s">
        <v>5037</v>
      </c>
      <c r="F167" s="1445" t="s">
        <v>5038</v>
      </c>
      <c r="G167" s="1456">
        <v>1</v>
      </c>
    </row>
    <row r="168" spans="2:7" s="1442" customFormat="1" ht="45" x14ac:dyDescent="0.25">
      <c r="B168" s="2382"/>
      <c r="C168" s="1461" t="s">
        <v>1934</v>
      </c>
      <c r="D168" s="1455" t="s">
        <v>5039</v>
      </c>
      <c r="E168" s="1445" t="s">
        <v>5040</v>
      </c>
      <c r="F168" s="1448" t="s">
        <v>2663</v>
      </c>
      <c r="G168" s="1456">
        <v>1</v>
      </c>
    </row>
    <row r="169" spans="2:7" s="1442" customFormat="1" ht="30" x14ac:dyDescent="0.25">
      <c r="B169" s="2382"/>
      <c r="C169" s="1461" t="s">
        <v>727</v>
      </c>
      <c r="D169" s="1455" t="s">
        <v>5041</v>
      </c>
      <c r="E169" s="1445" t="s">
        <v>5042</v>
      </c>
      <c r="F169" s="1448" t="s">
        <v>5032</v>
      </c>
      <c r="G169" s="1456">
        <v>4</v>
      </c>
    </row>
    <row r="170" spans="2:7" s="1442" customFormat="1" ht="30" x14ac:dyDescent="0.25">
      <c r="B170" s="2382"/>
      <c r="C170" s="1461" t="s">
        <v>727</v>
      </c>
      <c r="D170" s="1455" t="s">
        <v>5043</v>
      </c>
      <c r="E170" s="1445" t="s">
        <v>1306</v>
      </c>
      <c r="F170" s="1448" t="s">
        <v>3568</v>
      </c>
      <c r="G170" s="1456">
        <v>2</v>
      </c>
    </row>
    <row r="171" spans="2:7" s="1442" customFormat="1" ht="45" x14ac:dyDescent="0.25">
      <c r="B171" s="2382"/>
      <c r="C171" s="1461" t="s">
        <v>628</v>
      </c>
      <c r="D171" s="1455" t="s">
        <v>5044</v>
      </c>
      <c r="E171" s="1445" t="s">
        <v>5028</v>
      </c>
      <c r="F171" s="1448" t="s">
        <v>2025</v>
      </c>
      <c r="G171" s="1456">
        <v>1</v>
      </c>
    </row>
    <row r="172" spans="2:7" s="1442" customFormat="1" ht="30" x14ac:dyDescent="0.25">
      <c r="B172" s="2382"/>
      <c r="C172" s="1461" t="s">
        <v>727</v>
      </c>
      <c r="D172" s="1455" t="s">
        <v>5045</v>
      </c>
      <c r="E172" s="1445" t="s">
        <v>1201</v>
      </c>
      <c r="F172" s="1448" t="s">
        <v>5046</v>
      </c>
      <c r="G172" s="1456">
        <v>2</v>
      </c>
    </row>
    <row r="173" spans="2:7" s="1442" customFormat="1" x14ac:dyDescent="0.25">
      <c r="B173" s="2382"/>
      <c r="C173" s="1461" t="s">
        <v>727</v>
      </c>
      <c r="D173" s="1455" t="s">
        <v>5047</v>
      </c>
      <c r="E173" s="1445" t="s">
        <v>1201</v>
      </c>
      <c r="F173" s="1448" t="s">
        <v>5048</v>
      </c>
      <c r="G173" s="1456">
        <v>2</v>
      </c>
    </row>
    <row r="174" spans="2:7" s="1442" customFormat="1" ht="45" x14ac:dyDescent="0.25">
      <c r="B174" s="2382"/>
      <c r="C174" s="1461" t="s">
        <v>727</v>
      </c>
      <c r="D174" s="1455" t="s">
        <v>5049</v>
      </c>
      <c r="E174" s="1448" t="s">
        <v>1201</v>
      </c>
      <c r="F174" s="1448" t="s">
        <v>5050</v>
      </c>
      <c r="G174" s="1456">
        <v>2</v>
      </c>
    </row>
    <row r="175" spans="2:7" s="1442" customFormat="1" ht="45" x14ac:dyDescent="0.25">
      <c r="B175" s="2382"/>
      <c r="C175" s="1461" t="s">
        <v>727</v>
      </c>
      <c r="D175" s="1455" t="s">
        <v>5051</v>
      </c>
      <c r="E175" s="1448" t="s">
        <v>1306</v>
      </c>
      <c r="F175" s="1448" t="s">
        <v>3725</v>
      </c>
      <c r="G175" s="1456">
        <v>2</v>
      </c>
    </row>
    <row r="176" spans="2:7" ht="45" x14ac:dyDescent="0.25">
      <c r="B176" s="2382"/>
      <c r="C176" s="1461" t="s">
        <v>628</v>
      </c>
      <c r="D176" s="1455" t="s">
        <v>5052</v>
      </c>
      <c r="E176" s="1448" t="s">
        <v>1303</v>
      </c>
      <c r="F176" s="1448" t="s">
        <v>5053</v>
      </c>
      <c r="G176" s="1456">
        <v>2</v>
      </c>
    </row>
    <row r="177" spans="2:7" ht="30" x14ac:dyDescent="0.25">
      <c r="B177" s="2382"/>
      <c r="C177" s="1461" t="s">
        <v>5054</v>
      </c>
      <c r="D177" s="1455" t="s">
        <v>5055</v>
      </c>
      <c r="E177" s="1445" t="s">
        <v>5056</v>
      </c>
      <c r="F177" s="1445" t="s">
        <v>2663</v>
      </c>
      <c r="G177" s="1456">
        <v>2</v>
      </c>
    </row>
    <row r="178" spans="2:7" ht="30" x14ac:dyDescent="0.25">
      <c r="B178" s="2382"/>
      <c r="C178" s="1461" t="s">
        <v>628</v>
      </c>
      <c r="D178" s="1455" t="s">
        <v>5057</v>
      </c>
      <c r="E178" s="1445" t="s">
        <v>5058</v>
      </c>
      <c r="F178" s="1445" t="s">
        <v>5059</v>
      </c>
      <c r="G178" s="1456">
        <v>2</v>
      </c>
    </row>
    <row r="179" spans="2:7" ht="30" x14ac:dyDescent="0.25">
      <c r="B179" s="2382"/>
      <c r="C179" s="1461" t="s">
        <v>727</v>
      </c>
      <c r="D179" s="1455" t="s">
        <v>5060</v>
      </c>
      <c r="E179" s="1445" t="s">
        <v>2024</v>
      </c>
      <c r="F179" s="1445" t="s">
        <v>5061</v>
      </c>
      <c r="G179" s="1456">
        <v>1</v>
      </c>
    </row>
    <row r="180" spans="2:7" ht="30" x14ac:dyDescent="0.25">
      <c r="B180" s="2382"/>
      <c r="C180" s="1461" t="s">
        <v>727</v>
      </c>
      <c r="D180" s="1455" t="s">
        <v>5062</v>
      </c>
      <c r="E180" s="1445" t="s">
        <v>2024</v>
      </c>
      <c r="F180" s="1445" t="s">
        <v>5063</v>
      </c>
      <c r="G180" s="1456">
        <v>2</v>
      </c>
    </row>
    <row r="181" spans="2:7" ht="45" x14ac:dyDescent="0.25">
      <c r="B181" s="2382"/>
      <c r="C181" s="1461" t="s">
        <v>727</v>
      </c>
      <c r="D181" s="1455" t="s">
        <v>5064</v>
      </c>
      <c r="E181" s="1445" t="s">
        <v>2024</v>
      </c>
      <c r="F181" s="1445" t="s">
        <v>5046</v>
      </c>
      <c r="G181" s="1456"/>
    </row>
    <row r="182" spans="2:7" ht="30" x14ac:dyDescent="0.25">
      <c r="B182" s="2382"/>
      <c r="C182" s="1461" t="s">
        <v>727</v>
      </c>
      <c r="D182" s="1226" t="s">
        <v>5065</v>
      </c>
      <c r="E182" s="1445" t="s">
        <v>2024</v>
      </c>
      <c r="F182" s="1445" t="s">
        <v>5066</v>
      </c>
      <c r="G182" s="1456">
        <v>2</v>
      </c>
    </row>
    <row r="183" spans="2:7" ht="30" x14ac:dyDescent="0.25">
      <c r="B183" s="2382"/>
      <c r="C183" s="1461" t="s">
        <v>727</v>
      </c>
      <c r="D183" s="1448" t="s">
        <v>5067</v>
      </c>
      <c r="E183" s="1445" t="s">
        <v>2024</v>
      </c>
      <c r="F183" s="1445" t="s">
        <v>5048</v>
      </c>
      <c r="G183" s="1456">
        <v>2</v>
      </c>
    </row>
    <row r="184" spans="2:7" ht="21" x14ac:dyDescent="0.25">
      <c r="B184" s="558"/>
      <c r="C184" s="559"/>
      <c r="D184" s="559"/>
      <c r="E184" s="559"/>
      <c r="F184" s="560"/>
      <c r="G184" s="422">
        <f>G7+G41+G72+G107+G136+G151+G161</f>
        <v>324</v>
      </c>
    </row>
    <row r="185" spans="2:7" x14ac:dyDescent="0.25"/>
    <row r="186" spans="2:7" x14ac:dyDescent="0.25"/>
    <row r="187" spans="2:7" x14ac:dyDescent="0.25"/>
    <row r="188" spans="2:7" x14ac:dyDescent="0.25"/>
    <row r="189" spans="2:7" x14ac:dyDescent="0.25"/>
    <row r="190" spans="2:7" x14ac:dyDescent="0.25"/>
    <row r="191" spans="2:7" x14ac:dyDescent="0.25"/>
    <row r="192" spans="2:7"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sheetData>
  <mergeCells count="9">
    <mergeCell ref="B1:G3"/>
    <mergeCell ref="B137:B150"/>
    <mergeCell ref="B152:B160"/>
    <mergeCell ref="B162:B183"/>
    <mergeCell ref="B4:G4"/>
    <mergeCell ref="B8:B40"/>
    <mergeCell ref="B73:B106"/>
    <mergeCell ref="B42:B71"/>
    <mergeCell ref="B108:B135"/>
  </mergeCells>
  <conditionalFormatting sqref="F41">
    <cfRule type="containsText" dxfId="44" priority="46" operator="containsText" text="NO SE EJECUTA">
      <formula>NOT(ISERROR(SEARCH("NO SE EJECUTA",F41)))</formula>
    </cfRule>
  </conditionalFormatting>
  <conditionalFormatting sqref="F41">
    <cfRule type="cellIs" dxfId="43" priority="47" operator="equal">
      <formula>"SIN INICIAR"</formula>
    </cfRule>
    <cfRule type="cellIs" dxfId="42" priority="48" operator="equal">
      <formula>"FINALIZADO"</formula>
    </cfRule>
    <cfRule type="cellIs" dxfId="41" priority="49" operator="equal">
      <formula>"SIN FECHA"</formula>
    </cfRule>
    <cfRule type="cellIs" dxfId="40" priority="50" operator="equal">
      <formula>"VIGENTE"</formula>
    </cfRule>
  </conditionalFormatting>
  <conditionalFormatting sqref="F73:F98">
    <cfRule type="containsText" dxfId="39" priority="41" operator="containsText" text="NO SE EJECUTA">
      <formula>NOT(ISERROR(SEARCH("NO SE EJECUTA",F73)))</formula>
    </cfRule>
  </conditionalFormatting>
  <conditionalFormatting sqref="F73:F98">
    <cfRule type="cellIs" dxfId="38" priority="42" operator="equal">
      <formula>"SIN INICIAR"</formula>
    </cfRule>
    <cfRule type="cellIs" dxfId="37" priority="43" operator="equal">
      <formula>"FINALIZADO"</formula>
    </cfRule>
    <cfRule type="cellIs" dxfId="36" priority="44" operator="equal">
      <formula>"SIN FECHA"</formula>
    </cfRule>
    <cfRule type="cellIs" dxfId="35" priority="45" operator="equal">
      <formula>"VIGENTE"</formula>
    </cfRule>
  </conditionalFormatting>
  <conditionalFormatting sqref="F108:F127">
    <cfRule type="cellIs" dxfId="34" priority="37" operator="equal">
      <formula>"SIN INICIAR"</formula>
    </cfRule>
    <cfRule type="cellIs" dxfId="33" priority="38" operator="equal">
      <formula>"FINALIZADO"</formula>
    </cfRule>
    <cfRule type="cellIs" dxfId="32" priority="39" operator="equal">
      <formula>"SIN FECHA"</formula>
    </cfRule>
    <cfRule type="cellIs" dxfId="31" priority="40" operator="equal">
      <formula>"VIGENTE"</formula>
    </cfRule>
  </conditionalFormatting>
  <conditionalFormatting sqref="F108:F127">
    <cfRule type="containsText" dxfId="30" priority="36" operator="containsText" text="NO SE EJECUTA">
      <formula>NOT(ISERROR(SEARCH("NO SE EJECUTA",F108)))</formula>
    </cfRule>
  </conditionalFormatting>
  <conditionalFormatting sqref="F143">
    <cfRule type="containsText" dxfId="29" priority="26" operator="containsText" text="NO SE EJECUTA">
      <formula>NOT(ISERROR(SEARCH("NO SE EJECUTA",F143)))</formula>
    </cfRule>
  </conditionalFormatting>
  <conditionalFormatting sqref="F137:F142">
    <cfRule type="cellIs" dxfId="28" priority="32" operator="equal">
      <formula>"SIN INICIAR"</formula>
    </cfRule>
    <cfRule type="cellIs" dxfId="27" priority="33" operator="equal">
      <formula>"FINALIZADO"</formula>
    </cfRule>
    <cfRule type="cellIs" dxfId="26" priority="34" operator="equal">
      <formula>"SIN FECHA"</formula>
    </cfRule>
    <cfRule type="cellIs" dxfId="25" priority="35" operator="equal">
      <formula>"VIGENTE"</formula>
    </cfRule>
  </conditionalFormatting>
  <conditionalFormatting sqref="F137:F142">
    <cfRule type="containsText" dxfId="24" priority="31" operator="containsText" text="NO SE EJECUTA">
      <formula>NOT(ISERROR(SEARCH("NO SE EJECUTA",F137)))</formula>
    </cfRule>
  </conditionalFormatting>
  <conditionalFormatting sqref="F143">
    <cfRule type="cellIs" dxfId="23" priority="27" operator="equal">
      <formula>"SIN INICIAR"</formula>
    </cfRule>
    <cfRule type="cellIs" dxfId="22" priority="28" operator="equal">
      <formula>"FINALIZADO"</formula>
    </cfRule>
    <cfRule type="cellIs" dxfId="21" priority="29" operator="equal">
      <formula>"SIN FECHA"</formula>
    </cfRule>
    <cfRule type="cellIs" dxfId="20" priority="30" operator="equal">
      <formula>"VIGENTE"</formula>
    </cfRule>
  </conditionalFormatting>
  <conditionalFormatting sqref="F152:F155">
    <cfRule type="cellIs" dxfId="19" priority="22" operator="equal">
      <formula>"SIN INICIAR"</formula>
    </cfRule>
    <cfRule type="cellIs" dxfId="18" priority="23" operator="equal">
      <formula>"FINALIZADO"</formula>
    </cfRule>
    <cfRule type="cellIs" dxfId="17" priority="24" operator="equal">
      <formula>"SIN FECHA"</formula>
    </cfRule>
    <cfRule type="cellIs" dxfId="16" priority="25" operator="equal">
      <formula>"VIGENTE"</formula>
    </cfRule>
  </conditionalFormatting>
  <conditionalFormatting sqref="F152:F155">
    <cfRule type="containsText" dxfId="15" priority="21" operator="containsText" text="NO SE EJECUTA">
      <formula>NOT(ISERROR(SEARCH("NO SE EJECUTA",F152)))</formula>
    </cfRule>
  </conditionalFormatting>
  <conditionalFormatting sqref="F162:F167">
    <cfRule type="cellIs" dxfId="14" priority="12" operator="equal">
      <formula>"SIN INICIAR"</formula>
    </cfRule>
    <cfRule type="cellIs" dxfId="13" priority="13" operator="equal">
      <formula>"FINALIZADO"</formula>
    </cfRule>
    <cfRule type="cellIs" dxfId="12" priority="14" operator="equal">
      <formula>"SIN FECHA"</formula>
    </cfRule>
    <cfRule type="cellIs" dxfId="11" priority="15" operator="equal">
      <formula>"VIGENTE"</formula>
    </cfRule>
  </conditionalFormatting>
  <conditionalFormatting sqref="F162:F167">
    <cfRule type="containsText" dxfId="10" priority="11" operator="containsText" text="NO SE EJECUTA">
      <formula>NOT(ISERROR(SEARCH("NO SE EJECUTA",F162)))</formula>
    </cfRule>
  </conditionalFormatting>
  <conditionalFormatting sqref="F8:F37">
    <cfRule type="containsText" dxfId="9" priority="6" operator="containsText" text="NO SE EJECUTA">
      <formula>NOT(ISERROR(SEARCH("NO SE EJECUTA",F8)))</formula>
    </cfRule>
  </conditionalFormatting>
  <conditionalFormatting sqref="F8:F37">
    <cfRule type="cellIs" dxfId="8" priority="7" operator="equal">
      <formula>"SIN INICIAR"</formula>
    </cfRule>
    <cfRule type="cellIs" dxfId="7" priority="8" operator="equal">
      <formula>"FINALIZADO"</formula>
    </cfRule>
    <cfRule type="cellIs" dxfId="6" priority="9" operator="equal">
      <formula>"SIN FECHA"</formula>
    </cfRule>
    <cfRule type="cellIs" dxfId="5" priority="10" operator="equal">
      <formula>"VIGENTE"</formula>
    </cfRule>
  </conditionalFormatting>
  <conditionalFormatting sqref="F42:F64">
    <cfRule type="containsText" dxfId="4" priority="1" operator="containsText" text="NO SE EJECUTA">
      <formula>NOT(ISERROR(SEARCH("NO SE EJECUTA",F42)))</formula>
    </cfRule>
  </conditionalFormatting>
  <conditionalFormatting sqref="F42:F64">
    <cfRule type="cellIs" dxfId="3" priority="2" operator="equal">
      <formula>"SIN INICIAR"</formula>
    </cfRule>
    <cfRule type="cellIs" dxfId="2" priority="3" operator="equal">
      <formula>"FINALIZADO"</formula>
    </cfRule>
    <cfRule type="cellIs" dxfId="1" priority="4" operator="equal">
      <formula>"SIN FECHA"</formula>
    </cfRule>
    <cfRule type="cellIs" dxfId="0" priority="5" operator="equal">
      <formula>"VIGENTE"</formula>
    </cfRule>
  </conditionalFormatting>
  <hyperlinks>
    <hyperlink ref="E47" r:id="rId1" display="Cre@"/>
    <hyperlink ref="E48" r:id="rId2" display="Cre@"/>
    <hyperlink ref="E53" r:id="rId3" display="Cre@"/>
    <hyperlink ref="E58" r:id="rId4" display="Cre@"/>
    <hyperlink ref="E60" r:id="rId5" display="Cre@"/>
    <hyperlink ref="E61" r:id="rId6" display="Cre@"/>
    <hyperlink ref="E62" r:id="rId7" display="Cre@"/>
    <hyperlink ref="E63" r:id="rId8"/>
    <hyperlink ref="E46" r:id="rId9" display="CRE@"/>
  </hyperlinks>
  <pageMargins left="0.7" right="0.7" top="0.75" bottom="0.75" header="0.3" footer="0.3"/>
  <pageSetup paperSize="9" orientation="portrait" r:id="rId10"/>
  <drawing r:id="rId1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9"/>
  <dimension ref="A1:J308"/>
  <sheetViews>
    <sheetView showGridLines="0" zoomScaleNormal="100" workbookViewId="0"/>
  </sheetViews>
  <sheetFormatPr baseColWidth="10" defaultColWidth="0" defaultRowHeight="0" customHeight="1" zeroHeight="1" x14ac:dyDescent="0.25"/>
  <cols>
    <col min="1" max="1" width="3.5703125" style="580" customWidth="1"/>
    <col min="2" max="2" width="55.42578125" style="580" customWidth="1"/>
    <col min="3" max="4" width="23.7109375" style="580" customWidth="1"/>
    <col min="5" max="5" width="5" style="580" customWidth="1"/>
    <col min="6" max="10" width="0" style="580" hidden="1" customWidth="1"/>
    <col min="11" max="16384" width="9.140625" style="580" hidden="1"/>
  </cols>
  <sheetData>
    <row r="1" spans="2:6" ht="15" x14ac:dyDescent="0.25">
      <c r="B1" s="2047"/>
      <c r="C1" s="2048"/>
      <c r="D1" s="2048"/>
    </row>
    <row r="2" spans="2:6" ht="15" x14ac:dyDescent="0.25">
      <c r="B2" s="2050"/>
      <c r="C2" s="2051"/>
      <c r="D2" s="2051"/>
    </row>
    <row r="3" spans="2:6" ht="16.5" thickBot="1" x14ac:dyDescent="0.3">
      <c r="B3" s="2053"/>
      <c r="C3" s="2054"/>
      <c r="D3" s="2054"/>
      <c r="E3" s="581"/>
      <c r="F3" s="581"/>
    </row>
    <row r="4" spans="2:6" ht="21.75" thickBot="1" x14ac:dyDescent="0.4">
      <c r="B4" s="2082" t="s">
        <v>4748</v>
      </c>
      <c r="C4" s="2083"/>
      <c r="D4" s="2083"/>
      <c r="E4" s="581"/>
      <c r="F4" s="581"/>
    </row>
    <row r="5" spans="2:6" s="583" customFormat="1" ht="15.75" x14ac:dyDescent="0.25">
      <c r="B5" s="2086"/>
      <c r="C5" s="2086"/>
      <c r="D5" s="2086"/>
      <c r="E5" s="582"/>
      <c r="F5" s="582"/>
    </row>
    <row r="6" spans="2:6" s="583" customFormat="1" ht="31.5" x14ac:dyDescent="0.25">
      <c r="B6" s="765"/>
      <c r="C6" s="615" t="s">
        <v>2928</v>
      </c>
      <c r="D6" s="615" t="s">
        <v>2929</v>
      </c>
      <c r="E6" s="582"/>
      <c r="F6" s="582"/>
    </row>
    <row r="7" spans="2:6" s="583" customFormat="1" ht="18.75" customHeight="1" x14ac:dyDescent="0.25">
      <c r="B7" s="590" t="s">
        <v>2930</v>
      </c>
      <c r="C7" s="281">
        <v>34</v>
      </c>
      <c r="D7" s="281">
        <v>66</v>
      </c>
    </row>
    <row r="8" spans="2:6" ht="18.75" customHeight="1" x14ac:dyDescent="0.25">
      <c r="B8" s="590" t="s">
        <v>2688</v>
      </c>
      <c r="C8" s="281">
        <v>33</v>
      </c>
      <c r="D8" s="281">
        <v>57</v>
      </c>
    </row>
    <row r="9" spans="2:6" ht="18.75" customHeight="1" x14ac:dyDescent="0.25">
      <c r="B9" s="590" t="s">
        <v>1637</v>
      </c>
      <c r="C9" s="281">
        <v>22</v>
      </c>
      <c r="D9" s="281">
        <v>36</v>
      </c>
    </row>
    <row r="10" spans="2:6" ht="18.75" customHeight="1" x14ac:dyDescent="0.25">
      <c r="B10" s="590" t="s">
        <v>2689</v>
      </c>
      <c r="C10" s="281">
        <v>30</v>
      </c>
      <c r="D10" s="281">
        <v>56</v>
      </c>
    </row>
    <row r="11" spans="2:6" ht="18.75" customHeight="1" x14ac:dyDescent="0.25">
      <c r="B11" s="590" t="s">
        <v>2026</v>
      </c>
      <c r="C11" s="281">
        <v>9</v>
      </c>
      <c r="D11" s="281">
        <v>17</v>
      </c>
    </row>
    <row r="12" spans="2:6" ht="18.75" customHeight="1" x14ac:dyDescent="0.25">
      <c r="B12" s="590" t="s">
        <v>2027</v>
      </c>
      <c r="C12" s="281">
        <v>14</v>
      </c>
      <c r="D12" s="281">
        <v>28</v>
      </c>
    </row>
    <row r="13" spans="2:6" ht="18.75" customHeight="1" x14ac:dyDescent="0.25">
      <c r="B13" s="590" t="s">
        <v>2686</v>
      </c>
      <c r="C13" s="281">
        <v>28</v>
      </c>
      <c r="D13" s="281">
        <v>64</v>
      </c>
    </row>
    <row r="14" spans="2:6" ht="18.75" customHeight="1" x14ac:dyDescent="0.3">
      <c r="B14" s="616" t="s">
        <v>152</v>
      </c>
      <c r="C14" s="119">
        <f>SUM(C7:C13)</f>
        <v>170</v>
      </c>
      <c r="D14" s="119">
        <f>SUM(D7:D13)</f>
        <v>324</v>
      </c>
    </row>
    <row r="15" spans="2:6" ht="16.5" customHeight="1" x14ac:dyDescent="0.25">
      <c r="B15" s="2106"/>
      <c r="C15" s="2107"/>
      <c r="D15" s="2107"/>
    </row>
    <row r="16" spans="2:6" ht="15" customHeight="1" x14ac:dyDescent="0.25"/>
    <row r="17" ht="15" hidden="1" customHeight="1" x14ac:dyDescent="0.25"/>
    <row r="18" ht="15" hidden="1" customHeight="1" x14ac:dyDescent="0.25"/>
    <row r="19" ht="15" hidden="1" customHeight="1" x14ac:dyDescent="0.25"/>
    <row r="20" ht="15" hidden="1" customHeight="1" x14ac:dyDescent="0.25"/>
    <row r="21" ht="15" hidden="1" customHeight="1" x14ac:dyDescent="0.25"/>
    <row r="22" ht="15" hidden="1" customHeight="1" x14ac:dyDescent="0.25"/>
    <row r="23" ht="15" hidden="1" customHeight="1" x14ac:dyDescent="0.25"/>
    <row r="24" ht="15" hidden="1" customHeight="1" x14ac:dyDescent="0.25"/>
    <row r="25" ht="15" hidden="1" customHeight="1" x14ac:dyDescent="0.25"/>
    <row r="26" ht="15" hidden="1" customHeight="1" x14ac:dyDescent="0.25"/>
    <row r="27" ht="15" hidden="1" customHeight="1" x14ac:dyDescent="0.25"/>
    <row r="28" ht="15" hidden="1" customHeight="1" x14ac:dyDescent="0.25"/>
    <row r="29" ht="15" hidden="1" customHeight="1" x14ac:dyDescent="0.25"/>
    <row r="30" ht="15" hidden="1" customHeight="1" x14ac:dyDescent="0.25"/>
    <row r="31" ht="15" hidden="1" customHeight="1" x14ac:dyDescent="0.25"/>
    <row r="32"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0" hidden="1" customHeight="1" x14ac:dyDescent="0.25"/>
    <row r="276" ht="0" hidden="1" customHeight="1" x14ac:dyDescent="0.25"/>
    <row r="277" ht="0" hidden="1" customHeight="1" x14ac:dyDescent="0.25"/>
    <row r="278" ht="0" hidden="1" customHeight="1" x14ac:dyDescent="0.25"/>
    <row r="279" ht="0" hidden="1" customHeight="1" x14ac:dyDescent="0.25"/>
    <row r="280" ht="0" hidden="1" customHeight="1" x14ac:dyDescent="0.25"/>
    <row r="281" ht="0" hidden="1" customHeight="1" x14ac:dyDescent="0.25"/>
    <row r="282" ht="0" hidden="1" customHeight="1" x14ac:dyDescent="0.25"/>
    <row r="283" ht="0" hidden="1" customHeight="1" x14ac:dyDescent="0.25"/>
    <row r="284" ht="0" hidden="1" customHeight="1" x14ac:dyDescent="0.25"/>
    <row r="285" ht="0" hidden="1" customHeight="1" x14ac:dyDescent="0.25"/>
    <row r="286" ht="0" hidden="1" customHeight="1" x14ac:dyDescent="0.25"/>
    <row r="287" ht="0" hidden="1" customHeight="1" x14ac:dyDescent="0.25"/>
    <row r="288" ht="0" hidden="1" customHeight="1" x14ac:dyDescent="0.25"/>
    <row r="289" ht="15" hidden="1" x14ac:dyDescent="0.25"/>
    <row r="290" ht="15" hidden="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0" hidden="1" customHeight="1" x14ac:dyDescent="0.25"/>
  </sheetData>
  <sheetProtection formatCells="0" formatColumns="0" formatRows="0" insertColumns="0" insertRows="0" deleteColumns="0" deleteRows="0" sort="0"/>
  <mergeCells count="4">
    <mergeCell ref="B15:D15"/>
    <mergeCell ref="B1:D3"/>
    <mergeCell ref="B4:D4"/>
    <mergeCell ref="B5:D5"/>
  </mergeCells>
  <pageMargins left="0.7" right="0.7" top="0.75" bottom="0.75" header="0.3" footer="0.3"/>
  <drawing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1"/>
  <dimension ref="A1:E63"/>
  <sheetViews>
    <sheetView showGridLines="0" zoomScale="85" zoomScaleNormal="85" workbookViewId="0">
      <pane xSplit="1" ySplit="6" topLeftCell="B28" activePane="bottomRight" state="frozen"/>
      <selection activeCell="I25" sqref="I25"/>
      <selection pane="topRight" activeCell="I25" sqref="I25"/>
      <selection pane="bottomLeft" activeCell="I25" sqref="I25"/>
      <selection pane="bottomRight" activeCell="B16" sqref="B16:B24"/>
    </sheetView>
  </sheetViews>
  <sheetFormatPr baseColWidth="10" defaultColWidth="0" defaultRowHeight="15" zeroHeight="1" x14ac:dyDescent="0.25"/>
  <cols>
    <col min="1" max="1" width="5.5703125" customWidth="1"/>
    <col min="2" max="2" width="33.85546875" style="168" customWidth="1"/>
    <col min="3" max="3" width="64.140625" customWidth="1"/>
    <col min="4" max="4" width="42.7109375" customWidth="1"/>
    <col min="5" max="5" width="3.7109375" customWidth="1"/>
    <col min="6" max="16384" width="9.140625" hidden="1"/>
  </cols>
  <sheetData>
    <row r="1" spans="2:5" x14ac:dyDescent="0.25">
      <c r="B1" s="2020"/>
      <c r="C1" s="2021"/>
      <c r="D1" s="2022"/>
    </row>
    <row r="2" spans="2:5" x14ac:dyDescent="0.25">
      <c r="B2" s="2023"/>
      <c r="C2" s="2024"/>
      <c r="D2" s="2025"/>
    </row>
    <row r="3" spans="2:5" ht="16.5" thickBot="1" x14ac:dyDescent="0.3">
      <c r="B3" s="2026"/>
      <c r="C3" s="2027"/>
      <c r="D3" s="2028"/>
      <c r="E3" s="1"/>
    </row>
    <row r="4" spans="2:5" s="168" customFormat="1" ht="21.75" thickBot="1" x14ac:dyDescent="0.4">
      <c r="B4" s="2312" t="s">
        <v>2931</v>
      </c>
      <c r="C4" s="2313"/>
      <c r="D4" s="2314"/>
      <c r="E4" s="18"/>
    </row>
    <row r="5" spans="2:5" s="2" customFormat="1" ht="15.75" x14ac:dyDescent="0.25">
      <c r="B5" s="417"/>
      <c r="C5" s="6"/>
      <c r="D5" s="6"/>
      <c r="E5" s="5"/>
    </row>
    <row r="6" spans="2:5" s="421" customFormat="1" ht="60" customHeight="1" thickBot="1" x14ac:dyDescent="0.3">
      <c r="B6" s="173" t="s">
        <v>1203</v>
      </c>
      <c r="C6" s="173" t="s">
        <v>1204</v>
      </c>
      <c r="D6" s="173" t="s">
        <v>1205</v>
      </c>
    </row>
    <row r="7" spans="2:5" s="29" customFormat="1" ht="19.5" customHeight="1" x14ac:dyDescent="0.25">
      <c r="B7" s="2385" t="s">
        <v>182</v>
      </c>
      <c r="C7" s="1467" t="s">
        <v>2664</v>
      </c>
      <c r="D7" s="1468" t="s">
        <v>191</v>
      </c>
      <c r="E7" s="28"/>
    </row>
    <row r="8" spans="2:5" s="29" customFormat="1" ht="19.5" customHeight="1" x14ac:dyDescent="0.25">
      <c r="B8" s="2386"/>
      <c r="C8" s="1325" t="s">
        <v>1310</v>
      </c>
      <c r="D8" s="1469" t="s">
        <v>191</v>
      </c>
      <c r="E8" s="28"/>
    </row>
    <row r="9" spans="2:5" s="29" customFormat="1" ht="19.5" customHeight="1" x14ac:dyDescent="0.25">
      <c r="B9" s="2386"/>
      <c r="C9" s="1325" t="s">
        <v>1191</v>
      </c>
      <c r="D9" s="1469" t="s">
        <v>1301</v>
      </c>
      <c r="E9" s="28"/>
    </row>
    <row r="10" spans="2:5" s="29" customFormat="1" ht="19.5" customHeight="1" x14ac:dyDescent="0.25">
      <c r="B10" s="2386"/>
      <c r="C10" s="1325" t="s">
        <v>1307</v>
      </c>
      <c r="D10" s="1469" t="s">
        <v>191</v>
      </c>
      <c r="E10" s="28"/>
    </row>
    <row r="11" spans="2:5" s="29" customFormat="1" ht="19.5" customHeight="1" x14ac:dyDescent="0.25">
      <c r="B11" s="2386"/>
      <c r="C11" s="1325" t="s">
        <v>2665</v>
      </c>
      <c r="D11" s="1469" t="s">
        <v>190</v>
      </c>
      <c r="E11" s="28"/>
    </row>
    <row r="12" spans="2:5" s="29" customFormat="1" ht="19.5" customHeight="1" x14ac:dyDescent="0.25">
      <c r="B12" s="2386"/>
      <c r="C12" s="1325" t="s">
        <v>2666</v>
      </c>
      <c r="D12" s="1469" t="s">
        <v>191</v>
      </c>
      <c r="E12" s="28"/>
    </row>
    <row r="13" spans="2:5" s="29" customFormat="1" ht="19.5" customHeight="1" x14ac:dyDescent="0.25">
      <c r="B13" s="2386"/>
      <c r="C13" s="1325" t="s">
        <v>2667</v>
      </c>
      <c r="D13" s="1469" t="s">
        <v>190</v>
      </c>
      <c r="E13" s="28"/>
    </row>
    <row r="14" spans="2:5" s="29" customFormat="1" ht="19.5" customHeight="1" x14ac:dyDescent="0.25">
      <c r="B14" s="2386"/>
      <c r="C14" s="1325" t="s">
        <v>2668</v>
      </c>
      <c r="D14" s="1469" t="s">
        <v>192</v>
      </c>
      <c r="E14" s="28"/>
    </row>
    <row r="15" spans="2:5" s="29" customFormat="1" ht="19.5" customHeight="1" thickBot="1" x14ac:dyDescent="0.3">
      <c r="B15" s="2387"/>
      <c r="C15" s="1470" t="s">
        <v>2009</v>
      </c>
      <c r="D15" s="1471" t="s">
        <v>190</v>
      </c>
      <c r="E15" s="28"/>
    </row>
    <row r="16" spans="2:5" s="29" customFormat="1" ht="19.5" customHeight="1" x14ac:dyDescent="0.25">
      <c r="B16" s="2385" t="s">
        <v>1206</v>
      </c>
      <c r="C16" s="1467" t="s">
        <v>2005</v>
      </c>
      <c r="D16" s="1468" t="s">
        <v>190</v>
      </c>
      <c r="E16" s="28"/>
    </row>
    <row r="17" spans="2:5" s="29" customFormat="1" ht="19.5" customHeight="1" x14ac:dyDescent="0.25">
      <c r="B17" s="2386"/>
      <c r="C17" s="1325" t="s">
        <v>2669</v>
      </c>
      <c r="D17" s="1469" t="s">
        <v>1301</v>
      </c>
      <c r="E17" s="28"/>
    </row>
    <row r="18" spans="2:5" s="29" customFormat="1" ht="19.5" customHeight="1" x14ac:dyDescent="0.25">
      <c r="B18" s="2386"/>
      <c r="C18" s="1325" t="s">
        <v>2670</v>
      </c>
      <c r="D18" s="1469" t="s">
        <v>191</v>
      </c>
      <c r="E18" s="28"/>
    </row>
    <row r="19" spans="2:5" s="29" customFormat="1" ht="19.5" customHeight="1" x14ac:dyDescent="0.25">
      <c r="B19" s="2386"/>
      <c r="C19" s="1325" t="s">
        <v>2671</v>
      </c>
      <c r="D19" s="1469" t="s">
        <v>192</v>
      </c>
      <c r="E19" s="28"/>
    </row>
    <row r="20" spans="2:5" s="29" customFormat="1" ht="19.5" customHeight="1" x14ac:dyDescent="0.25">
      <c r="B20" s="2386"/>
      <c r="C20" s="1325" t="s">
        <v>2672</v>
      </c>
      <c r="D20" s="1469" t="s">
        <v>192</v>
      </c>
      <c r="E20" s="28"/>
    </row>
    <row r="21" spans="2:5" s="29" customFormat="1" ht="19.5" customHeight="1" x14ac:dyDescent="0.25">
      <c r="B21" s="2386"/>
      <c r="C21" s="1325" t="s">
        <v>2673</v>
      </c>
      <c r="D21" s="1469" t="s">
        <v>191</v>
      </c>
      <c r="E21" s="28"/>
    </row>
    <row r="22" spans="2:5" s="29" customFormat="1" ht="19.5" customHeight="1" x14ac:dyDescent="0.25">
      <c r="B22" s="2386"/>
      <c r="C22" s="1325" t="s">
        <v>2674</v>
      </c>
      <c r="D22" s="1469" t="s">
        <v>192</v>
      </c>
      <c r="E22" s="28"/>
    </row>
    <row r="23" spans="2:5" s="29" customFormat="1" ht="19.5" customHeight="1" x14ac:dyDescent="0.25">
      <c r="B23" s="2386"/>
      <c r="C23" s="1325" t="s">
        <v>2007</v>
      </c>
      <c r="D23" s="1469" t="s">
        <v>192</v>
      </c>
      <c r="E23" s="28"/>
    </row>
    <row r="24" spans="2:5" s="29" customFormat="1" ht="19.5" customHeight="1" thickBot="1" x14ac:dyDescent="0.3">
      <c r="B24" s="2387"/>
      <c r="C24" s="1470" t="s">
        <v>2675</v>
      </c>
      <c r="D24" s="1471" t="s">
        <v>1301</v>
      </c>
      <c r="E24" s="28"/>
    </row>
    <row r="25" spans="2:5" s="29" customFormat="1" ht="19.5" customHeight="1" x14ac:dyDescent="0.25">
      <c r="B25" s="2385" t="s">
        <v>184</v>
      </c>
      <c r="C25" s="1472" t="s">
        <v>1185</v>
      </c>
      <c r="D25" s="1468" t="s">
        <v>192</v>
      </c>
      <c r="E25" s="28"/>
    </row>
    <row r="26" spans="2:5" s="29" customFormat="1" ht="19.5" customHeight="1" x14ac:dyDescent="0.25">
      <c r="B26" s="2386"/>
      <c r="C26" s="1473" t="s">
        <v>1186</v>
      </c>
      <c r="D26" s="1469" t="s">
        <v>192</v>
      </c>
      <c r="E26" s="28"/>
    </row>
    <row r="27" spans="2:5" s="29" customFormat="1" ht="19.5" customHeight="1" thickBot="1" x14ac:dyDescent="0.3">
      <c r="B27" s="2387"/>
      <c r="C27" s="1474" t="s">
        <v>1312</v>
      </c>
      <c r="D27" s="1471" t="s">
        <v>191</v>
      </c>
      <c r="E27" s="28"/>
    </row>
    <row r="28" spans="2:5" s="29" customFormat="1" ht="19.5" customHeight="1" x14ac:dyDescent="0.25">
      <c r="B28" s="2385" t="s">
        <v>183</v>
      </c>
      <c r="C28" s="1475" t="s">
        <v>2676</v>
      </c>
      <c r="D28" s="1468" t="s">
        <v>192</v>
      </c>
      <c r="E28" s="28"/>
    </row>
    <row r="29" spans="2:5" s="29" customFormat="1" ht="19.5" customHeight="1" x14ac:dyDescent="0.25">
      <c r="B29" s="2386"/>
      <c r="C29" s="1473" t="s">
        <v>1303</v>
      </c>
      <c r="D29" s="1469" t="s">
        <v>189</v>
      </c>
      <c r="E29" s="28"/>
    </row>
    <row r="30" spans="2:5" s="29" customFormat="1" ht="19.5" customHeight="1" x14ac:dyDescent="0.25">
      <c r="B30" s="2386"/>
      <c r="C30" s="1473" t="s">
        <v>2677</v>
      </c>
      <c r="D30" s="1469" t="s">
        <v>1301</v>
      </c>
      <c r="E30" s="28"/>
    </row>
    <row r="31" spans="2:5" s="29" customFormat="1" ht="19.5" customHeight="1" x14ac:dyDescent="0.25">
      <c r="B31" s="2386"/>
      <c r="C31" s="1473" t="s">
        <v>2678</v>
      </c>
      <c r="D31" s="1469" t="s">
        <v>191</v>
      </c>
      <c r="E31" s="28"/>
    </row>
    <row r="32" spans="2:5" s="29" customFormat="1" ht="19.5" customHeight="1" x14ac:dyDescent="0.25">
      <c r="B32" s="2386"/>
      <c r="C32" s="1473" t="s">
        <v>1306</v>
      </c>
      <c r="D32" s="1469" t="s">
        <v>191</v>
      </c>
      <c r="E32" s="28"/>
    </row>
    <row r="33" spans="2:5" s="29" customFormat="1" ht="19.5" customHeight="1" x14ac:dyDescent="0.25">
      <c r="B33" s="2386"/>
      <c r="C33" s="1473" t="s">
        <v>2679</v>
      </c>
      <c r="D33" s="1469" t="s">
        <v>190</v>
      </c>
      <c r="E33" s="28"/>
    </row>
    <row r="34" spans="2:5" s="29" customFormat="1" ht="19.5" customHeight="1" x14ac:dyDescent="0.25">
      <c r="B34" s="2386"/>
      <c r="C34" s="1473" t="s">
        <v>2680</v>
      </c>
      <c r="D34" s="1469" t="s">
        <v>192</v>
      </c>
      <c r="E34" s="28"/>
    </row>
    <row r="35" spans="2:5" s="29" customFormat="1" ht="19.5" customHeight="1" x14ac:dyDescent="0.25">
      <c r="B35" s="2386"/>
      <c r="C35" s="1473" t="s">
        <v>2681</v>
      </c>
      <c r="D35" s="1469" t="s">
        <v>191</v>
      </c>
      <c r="E35" s="28"/>
    </row>
    <row r="36" spans="2:5" s="29" customFormat="1" ht="19.5" customHeight="1" x14ac:dyDescent="0.25">
      <c r="B36" s="2386"/>
      <c r="C36" s="1473" t="s">
        <v>1302</v>
      </c>
      <c r="D36" s="1469" t="s">
        <v>1301</v>
      </c>
      <c r="E36" s="28"/>
    </row>
    <row r="37" spans="2:5" s="29" customFormat="1" ht="19.5" customHeight="1" x14ac:dyDescent="0.25">
      <c r="B37" s="2386"/>
      <c r="C37" s="1473" t="s">
        <v>2022</v>
      </c>
      <c r="D37" s="1469" t="s">
        <v>189</v>
      </c>
      <c r="E37" s="28"/>
    </row>
    <row r="38" spans="2:5" s="29" customFormat="1" ht="19.5" customHeight="1" thickBot="1" x14ac:dyDescent="0.3">
      <c r="B38" s="2387"/>
      <c r="C38" s="1474" t="s">
        <v>2024</v>
      </c>
      <c r="D38" s="1471" t="s">
        <v>191</v>
      </c>
      <c r="E38" s="28"/>
    </row>
    <row r="39" spans="2:5" s="29" customFormat="1" ht="19.5" customHeight="1" x14ac:dyDescent="0.25">
      <c r="B39" s="2386" t="s">
        <v>187</v>
      </c>
      <c r="C39" s="1476" t="s">
        <v>2013</v>
      </c>
      <c r="D39" s="1477" t="s">
        <v>1301</v>
      </c>
      <c r="E39" s="28"/>
    </row>
    <row r="40" spans="2:5" s="29" customFormat="1" ht="19.5" customHeight="1" x14ac:dyDescent="0.25">
      <c r="B40" s="2386"/>
      <c r="C40" s="1473" t="s">
        <v>1192</v>
      </c>
      <c r="D40" s="981" t="s">
        <v>192</v>
      </c>
      <c r="E40" s="28"/>
    </row>
    <row r="41" spans="2:5" s="29" customFormat="1" ht="19.5" customHeight="1" thickBot="1" x14ac:dyDescent="0.3">
      <c r="B41" s="2386"/>
      <c r="C41" s="1478" t="s">
        <v>2654</v>
      </c>
      <c r="D41" s="1479" t="s">
        <v>190</v>
      </c>
      <c r="E41" s="28"/>
    </row>
    <row r="42" spans="2:5" s="29" customFormat="1" ht="19.5" customHeight="1" x14ac:dyDescent="0.25">
      <c r="B42" s="2385" t="s">
        <v>186</v>
      </c>
      <c r="C42" s="1475" t="s">
        <v>1195</v>
      </c>
      <c r="D42" s="1468" t="s">
        <v>1301</v>
      </c>
      <c r="E42" s="28"/>
    </row>
    <row r="43" spans="2:5" s="29" customFormat="1" ht="19.5" customHeight="1" x14ac:dyDescent="0.25">
      <c r="B43" s="2386"/>
      <c r="C43" s="1473" t="s">
        <v>2682</v>
      </c>
      <c r="D43" s="1469" t="s">
        <v>192</v>
      </c>
      <c r="E43" s="28"/>
    </row>
    <row r="44" spans="2:5" s="29" customFormat="1" ht="19.5" customHeight="1" thickBot="1" x14ac:dyDescent="0.3">
      <c r="B44" s="2387"/>
      <c r="C44" s="1474" t="s">
        <v>1193</v>
      </c>
      <c r="D44" s="1471" t="s">
        <v>192</v>
      </c>
      <c r="E44" s="28"/>
    </row>
    <row r="45" spans="2:5" s="29" customFormat="1" ht="19.5" customHeight="1" x14ac:dyDescent="0.25">
      <c r="B45" s="2385" t="s">
        <v>185</v>
      </c>
      <c r="C45" s="1475" t="s">
        <v>2683</v>
      </c>
      <c r="D45" s="1468" t="s">
        <v>192</v>
      </c>
      <c r="E45" s="28"/>
    </row>
    <row r="46" spans="2:5" s="29" customFormat="1" ht="19.5" customHeight="1" x14ac:dyDescent="0.25">
      <c r="B46" s="2386"/>
      <c r="C46" s="1473" t="s">
        <v>1199</v>
      </c>
      <c r="D46" s="1469" t="s">
        <v>191</v>
      </c>
      <c r="E46" s="28"/>
    </row>
    <row r="47" spans="2:5" s="29" customFormat="1" ht="19.5" customHeight="1" x14ac:dyDescent="0.25">
      <c r="B47" s="2386"/>
      <c r="C47" s="1473" t="s">
        <v>2684</v>
      </c>
      <c r="D47" s="1469" t="s">
        <v>1301</v>
      </c>
      <c r="E47" s="28"/>
    </row>
    <row r="48" spans="2:5" s="29" customFormat="1" ht="19.5" customHeight="1" thickBot="1" x14ac:dyDescent="0.3">
      <c r="B48" s="2387"/>
      <c r="C48" s="1474" t="s">
        <v>2685</v>
      </c>
      <c r="D48" s="1471" t="s">
        <v>189</v>
      </c>
      <c r="E48" s="28"/>
    </row>
    <row r="49" spans="2:4" s="423" customFormat="1" ht="21" x14ac:dyDescent="0.35">
      <c r="B49" s="2073" t="s">
        <v>152</v>
      </c>
      <c r="C49" s="2073"/>
      <c r="D49" s="178">
        <f>COUNTA(D7:D48)</f>
        <v>42</v>
      </c>
    </row>
    <row r="50" spans="2:4" x14ac:dyDescent="0.25"/>
    <row r="51" spans="2:4" hidden="1" x14ac:dyDescent="0.25"/>
    <row r="52" spans="2:4" hidden="1" x14ac:dyDescent="0.25"/>
    <row r="53" spans="2:4" x14ac:dyDescent="0.25"/>
    <row r="54" spans="2:4" x14ac:dyDescent="0.25"/>
    <row r="55" spans="2:4" x14ac:dyDescent="0.25"/>
    <row r="56" spans="2:4" x14ac:dyDescent="0.25"/>
    <row r="57" spans="2:4" x14ac:dyDescent="0.25"/>
    <row r="58" spans="2:4" x14ac:dyDescent="0.25"/>
    <row r="59" spans="2:4" x14ac:dyDescent="0.25"/>
    <row r="60" spans="2:4" x14ac:dyDescent="0.25"/>
    <row r="61" spans="2:4" x14ac:dyDescent="0.25"/>
    <row r="62" spans="2:4" x14ac:dyDescent="0.25"/>
    <row r="63" spans="2:4" x14ac:dyDescent="0.25"/>
  </sheetData>
  <mergeCells count="10">
    <mergeCell ref="B49:C49"/>
    <mergeCell ref="B4:D4"/>
    <mergeCell ref="B1:D3"/>
    <mergeCell ref="B7:B15"/>
    <mergeCell ref="B16:B24"/>
    <mergeCell ref="B25:B27"/>
    <mergeCell ref="B28:B38"/>
    <mergeCell ref="B39:B41"/>
    <mergeCell ref="B42:B44"/>
    <mergeCell ref="B45:B48"/>
  </mergeCells>
  <hyperlinks>
    <hyperlink ref="C25" r:id="rId1"/>
  </hyperlinks>
  <pageMargins left="0.7" right="0.7" top="0.75" bottom="0.75" header="0.3" footer="0.3"/>
  <pageSetup paperSize="9" orientation="portrait" r:id="rId2"/>
  <drawing r:id="rId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2"/>
  <dimension ref="A1:XEX70"/>
  <sheetViews>
    <sheetView showGridLines="0" zoomScaleNormal="100" workbookViewId="0">
      <pane xSplit="1" ySplit="6" topLeftCell="B46" activePane="bottomRight" state="frozen"/>
      <selection activeCell="I25" sqref="I25"/>
      <selection pane="topRight" activeCell="I25" sqref="I25"/>
      <selection pane="bottomLeft" activeCell="I25" sqref="I25"/>
      <selection pane="bottomRight" activeCell="C22" sqref="C22"/>
    </sheetView>
  </sheetViews>
  <sheetFormatPr baseColWidth="10" defaultColWidth="0" defaultRowHeight="15" zeroHeight="1" x14ac:dyDescent="0.25"/>
  <cols>
    <col min="1" max="1" width="5.5703125" customWidth="1"/>
    <col min="2" max="2" width="45.7109375" style="168" customWidth="1"/>
    <col min="3" max="3" width="72.140625" customWidth="1"/>
    <col min="4" max="4" width="4.85546875" customWidth="1"/>
    <col min="5" max="5" width="3" hidden="1" customWidth="1"/>
    <col min="6" max="16384" width="9.140625" hidden="1"/>
  </cols>
  <sheetData>
    <row r="1" spans="2:16378" x14ac:dyDescent="0.25">
      <c r="B1" s="2020"/>
      <c r="C1" s="2022"/>
    </row>
    <row r="2" spans="2:16378" x14ac:dyDescent="0.25">
      <c r="B2" s="2023"/>
      <c r="C2" s="2025"/>
    </row>
    <row r="3" spans="2:16378" ht="16.5" thickBot="1" x14ac:dyDescent="0.3">
      <c r="B3" s="2026"/>
      <c r="C3" s="2028"/>
    </row>
    <row r="4" spans="2:16378" ht="21.75" thickBot="1" x14ac:dyDescent="0.4">
      <c r="B4" s="2312" t="s">
        <v>2932</v>
      </c>
      <c r="C4" s="2314"/>
    </row>
    <row r="5" spans="2:16378" s="2" customFormat="1" ht="15.75" x14ac:dyDescent="0.25">
      <c r="B5" s="417"/>
      <c r="C5" s="6"/>
    </row>
    <row r="6" spans="2:16378" s="421" customFormat="1" ht="37.5" customHeight="1" x14ac:dyDescent="0.25">
      <c r="B6" s="112" t="s">
        <v>1203</v>
      </c>
      <c r="C6" s="112" t="s">
        <v>1207</v>
      </c>
    </row>
    <row r="7" spans="2:16378" s="29" customFormat="1" ht="18.75" customHeight="1" x14ac:dyDescent="0.25">
      <c r="B7" s="2391" t="s">
        <v>186</v>
      </c>
      <c r="C7" s="1097" t="s">
        <v>1208</v>
      </c>
    </row>
    <row r="8" spans="2:16378" s="29" customFormat="1" ht="18.75" customHeight="1" x14ac:dyDescent="0.25">
      <c r="B8" s="2391"/>
      <c r="C8" s="1097" t="s">
        <v>337</v>
      </c>
    </row>
    <row r="9" spans="2:16378" ht="18.75" customHeight="1" x14ac:dyDescent="0.25">
      <c r="B9" s="2391"/>
      <c r="C9" s="1097" t="s">
        <v>1209</v>
      </c>
    </row>
    <row r="10" spans="2:16378" ht="18.75" customHeight="1" x14ac:dyDescent="0.25">
      <c r="B10" s="2391"/>
      <c r="C10" s="1097" t="s">
        <v>1210</v>
      </c>
    </row>
    <row r="11" spans="2:16378" ht="18.75" customHeight="1" x14ac:dyDescent="0.25">
      <c r="B11" s="2391"/>
      <c r="C11" s="1097" t="s">
        <v>1211</v>
      </c>
    </row>
    <row r="12" spans="2:16378" ht="18.75" customHeight="1" x14ac:dyDescent="0.25">
      <c r="B12" s="2392" t="s">
        <v>185</v>
      </c>
      <c r="C12" s="1096" t="s">
        <v>1212</v>
      </c>
    </row>
    <row r="13" spans="2:16378" ht="18.75" customHeight="1" x14ac:dyDescent="0.25">
      <c r="B13" s="2392"/>
      <c r="C13" s="1096" t="s">
        <v>1213</v>
      </c>
    </row>
    <row r="14" spans="2:16378" ht="18.75" customHeight="1" x14ac:dyDescent="0.25">
      <c r="B14" s="2392"/>
      <c r="C14" s="1096" t="s">
        <v>1214</v>
      </c>
    </row>
    <row r="15" spans="2:16378" x14ac:dyDescent="0.25">
      <c r="B15" s="2392"/>
      <c r="C15" s="1096" t="s">
        <v>1215</v>
      </c>
    </row>
    <row r="16" spans="2:16378" x14ac:dyDescent="0.25">
      <c r="B16" s="2392"/>
      <c r="C16" s="1096" t="s">
        <v>1216</v>
      </c>
    </row>
    <row r="17" spans="2:3" x14ac:dyDescent="0.25">
      <c r="B17" s="2392"/>
      <c r="C17" s="1096" t="s">
        <v>1217</v>
      </c>
    </row>
    <row r="18" spans="2:3" ht="46.5" customHeight="1" x14ac:dyDescent="0.25">
      <c r="B18" s="1098" t="s">
        <v>184</v>
      </c>
      <c r="C18" s="1099" t="s">
        <v>1290</v>
      </c>
    </row>
    <row r="19" spans="2:3" x14ac:dyDescent="0.25">
      <c r="B19" s="2393" t="s">
        <v>181</v>
      </c>
      <c r="C19" s="1101" t="s">
        <v>1218</v>
      </c>
    </row>
    <row r="20" spans="2:3" x14ac:dyDescent="0.25">
      <c r="B20" s="2393"/>
      <c r="C20" s="1101" t="s">
        <v>1219</v>
      </c>
    </row>
    <row r="21" spans="2:3" x14ac:dyDescent="0.25">
      <c r="B21" s="2393"/>
      <c r="C21" s="1101" t="s">
        <v>1220</v>
      </c>
    </row>
    <row r="22" spans="2:3" x14ac:dyDescent="0.25">
      <c r="B22" s="2388" t="s">
        <v>182</v>
      </c>
      <c r="C22" s="1100" t="s">
        <v>1221</v>
      </c>
    </row>
    <row r="23" spans="2:3" x14ac:dyDescent="0.25">
      <c r="B23" s="2388"/>
      <c r="C23" s="1100" t="s">
        <v>1222</v>
      </c>
    </row>
    <row r="24" spans="2:3" x14ac:dyDescent="0.25">
      <c r="B24" s="2388"/>
      <c r="C24" s="1100" t="s">
        <v>1223</v>
      </c>
    </row>
    <row r="25" spans="2:3" x14ac:dyDescent="0.25">
      <c r="B25" s="2388"/>
      <c r="C25" s="1100" t="s">
        <v>1224</v>
      </c>
    </row>
    <row r="26" spans="2:3" x14ac:dyDescent="0.25">
      <c r="B26" s="2388"/>
      <c r="C26" s="1100" t="s">
        <v>1225</v>
      </c>
    </row>
    <row r="27" spans="2:3" x14ac:dyDescent="0.25">
      <c r="B27" s="2388"/>
      <c r="C27" s="1100" t="s">
        <v>1226</v>
      </c>
    </row>
    <row r="28" spans="2:3" x14ac:dyDescent="0.25">
      <c r="B28" s="2388"/>
      <c r="C28" s="1100" t="s">
        <v>1227</v>
      </c>
    </row>
    <row r="29" spans="2:3" x14ac:dyDescent="0.25">
      <c r="B29" s="2388"/>
      <c r="C29" s="1100" t="s">
        <v>1228</v>
      </c>
    </row>
    <row r="30" spans="2:3" x14ac:dyDescent="0.25">
      <c r="B30" s="2388"/>
      <c r="C30" s="1100" t="s">
        <v>1229</v>
      </c>
    </row>
    <row r="31" spans="2:3" x14ac:dyDescent="0.25">
      <c r="B31" s="2388"/>
      <c r="C31" s="1100" t="s">
        <v>1230</v>
      </c>
    </row>
    <row r="32" spans="2:3" x14ac:dyDescent="0.25">
      <c r="B32" s="2388"/>
      <c r="C32" s="1100" t="s">
        <v>1231</v>
      </c>
    </row>
    <row r="33" spans="2:3" x14ac:dyDescent="0.25">
      <c r="B33" s="2388"/>
      <c r="C33" s="1100" t="s">
        <v>1232</v>
      </c>
    </row>
    <row r="34" spans="2:3" x14ac:dyDescent="0.25">
      <c r="B34" s="2388"/>
      <c r="C34" s="1100" t="s">
        <v>1233</v>
      </c>
    </row>
    <row r="35" spans="2:3" x14ac:dyDescent="0.25">
      <c r="B35" s="2388"/>
      <c r="C35" s="1100" t="s">
        <v>1234</v>
      </c>
    </row>
    <row r="36" spans="2:3" x14ac:dyDescent="0.25">
      <c r="B36" s="2388"/>
      <c r="C36" s="1100" t="s">
        <v>1235</v>
      </c>
    </row>
    <row r="37" spans="2:3" x14ac:dyDescent="0.25">
      <c r="B37" s="2388"/>
      <c r="C37" s="1100" t="s">
        <v>1236</v>
      </c>
    </row>
    <row r="38" spans="2:3" x14ac:dyDescent="0.25">
      <c r="B38" s="2388"/>
      <c r="C38" s="1100" t="s">
        <v>1237</v>
      </c>
    </row>
    <row r="39" spans="2:3" x14ac:dyDescent="0.25">
      <c r="B39" s="2388"/>
      <c r="C39" s="1100" t="s">
        <v>1238</v>
      </c>
    </row>
    <row r="40" spans="2:3" x14ac:dyDescent="0.25">
      <c r="B40" s="2388"/>
      <c r="C40" s="1100" t="s">
        <v>1239</v>
      </c>
    </row>
    <row r="41" spans="2:3" x14ac:dyDescent="0.25">
      <c r="B41" s="2388"/>
      <c r="C41" s="1100" t="s">
        <v>1240</v>
      </c>
    </row>
    <row r="42" spans="2:3" x14ac:dyDescent="0.25">
      <c r="B42" s="2388"/>
      <c r="C42" s="1100" t="s">
        <v>1241</v>
      </c>
    </row>
    <row r="43" spans="2:3" x14ac:dyDescent="0.25">
      <c r="B43" s="2388"/>
      <c r="C43" s="1100" t="s">
        <v>1242</v>
      </c>
    </row>
    <row r="44" spans="2:3" x14ac:dyDescent="0.25">
      <c r="B44" s="2388"/>
      <c r="C44" s="1100" t="s">
        <v>1243</v>
      </c>
    </row>
    <row r="45" spans="2:3" x14ac:dyDescent="0.25">
      <c r="B45" s="2388"/>
      <c r="C45" s="1100" t="s">
        <v>1244</v>
      </c>
    </row>
    <row r="46" spans="2:3" x14ac:dyDescent="0.25">
      <c r="B46" s="2388"/>
      <c r="C46" s="1100" t="s">
        <v>1245</v>
      </c>
    </row>
    <row r="47" spans="2:3" x14ac:dyDescent="0.25">
      <c r="B47" s="2388"/>
      <c r="C47" s="1100" t="s">
        <v>1246</v>
      </c>
    </row>
    <row r="48" spans="2:3" x14ac:dyDescent="0.25">
      <c r="B48" s="2388"/>
      <c r="C48" s="1100" t="s">
        <v>1247</v>
      </c>
    </row>
    <row r="49" spans="2:3" x14ac:dyDescent="0.25">
      <c r="B49" s="2389" t="s">
        <v>187</v>
      </c>
      <c r="C49" s="1102" t="s">
        <v>1248</v>
      </c>
    </row>
    <row r="50" spans="2:3" x14ac:dyDescent="0.25">
      <c r="B50" s="2389"/>
      <c r="C50" s="1102" t="s">
        <v>1249</v>
      </c>
    </row>
    <row r="51" spans="2:3" x14ac:dyDescent="0.25">
      <c r="B51" s="2389"/>
      <c r="C51" s="1102" t="s">
        <v>1250</v>
      </c>
    </row>
    <row r="52" spans="2:3" x14ac:dyDescent="0.25">
      <c r="B52" s="2389"/>
      <c r="C52" s="1102" t="s">
        <v>1251</v>
      </c>
    </row>
    <row r="53" spans="2:3" x14ac:dyDescent="0.25">
      <c r="B53" s="2390" t="s">
        <v>183</v>
      </c>
      <c r="C53" s="1103" t="s">
        <v>1252</v>
      </c>
    </row>
    <row r="54" spans="2:3" x14ac:dyDescent="0.25">
      <c r="B54" s="2390"/>
      <c r="C54" s="1103" t="s">
        <v>1253</v>
      </c>
    </row>
    <row r="55" spans="2:3" x14ac:dyDescent="0.25">
      <c r="B55" s="2390"/>
      <c r="C55" s="1103" t="s">
        <v>1254</v>
      </c>
    </row>
    <row r="56" spans="2:3" x14ac:dyDescent="0.25">
      <c r="B56" s="2390"/>
      <c r="C56" s="1103" t="s">
        <v>1255</v>
      </c>
    </row>
    <row r="57" spans="2:3" x14ac:dyDescent="0.25">
      <c r="B57" s="2390"/>
      <c r="C57" s="1103" t="s">
        <v>1256</v>
      </c>
    </row>
    <row r="58" spans="2:3" x14ac:dyDescent="0.25">
      <c r="B58" s="2390"/>
      <c r="C58" s="1103" t="s">
        <v>1257</v>
      </c>
    </row>
    <row r="59" spans="2:3" x14ac:dyDescent="0.25">
      <c r="B59" s="2390"/>
      <c r="C59" s="1103" t="s">
        <v>1258</v>
      </c>
    </row>
    <row r="60" spans="2:3" x14ac:dyDescent="0.25">
      <c r="B60" s="2390"/>
      <c r="C60" s="1103" t="s">
        <v>1259</v>
      </c>
    </row>
    <row r="61" spans="2:3" x14ac:dyDescent="0.25">
      <c r="B61" s="2390"/>
      <c r="C61" s="1103" t="s">
        <v>1260</v>
      </c>
    </row>
    <row r="62" spans="2:3" x14ac:dyDescent="0.25">
      <c r="B62" s="2390"/>
      <c r="C62" s="1103" t="s">
        <v>1261</v>
      </c>
    </row>
    <row r="63" spans="2:3" x14ac:dyDescent="0.25">
      <c r="B63" s="2390"/>
      <c r="C63" s="1103" t="s">
        <v>1262</v>
      </c>
    </row>
    <row r="64" spans="2:3" x14ac:dyDescent="0.25">
      <c r="B64" s="2390"/>
      <c r="C64" s="1103" t="s">
        <v>1263</v>
      </c>
    </row>
    <row r="65" spans="2:3" x14ac:dyDescent="0.25">
      <c r="B65" s="2390"/>
      <c r="C65" s="1103" t="s">
        <v>1264</v>
      </c>
    </row>
    <row r="66" spans="2:3" x14ac:dyDescent="0.25">
      <c r="B66" s="2390"/>
      <c r="C66" s="1103" t="s">
        <v>1247</v>
      </c>
    </row>
    <row r="67" spans="2:3" ht="23.25" x14ac:dyDescent="0.25">
      <c r="B67" s="424" t="s">
        <v>152</v>
      </c>
      <c r="C67" s="40">
        <f>COUNTA(C7:C11)+COUNTA(C12:C17)+COUNTA(C18:C18)+COUNTA(C19:C21)+COUNTA(C22:C48)+COUNTA(C53:C66)+COUNTA(C49:C52)</f>
        <v>60</v>
      </c>
    </row>
  </sheetData>
  <mergeCells count="8">
    <mergeCell ref="B1:C3"/>
    <mergeCell ref="B22:B48"/>
    <mergeCell ref="B49:B52"/>
    <mergeCell ref="B53:B66"/>
    <mergeCell ref="B4:C4"/>
    <mergeCell ref="B7:B11"/>
    <mergeCell ref="B12:B17"/>
    <mergeCell ref="B19:B21"/>
  </mergeCells>
  <pageMargins left="0.7" right="0.7" top="0.75" bottom="0.75" header="0.3" footer="0.3"/>
  <pageSetup paperSize="9" orientation="portrait" r:id="rId1"/>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dimension ref="A1:K36"/>
  <sheetViews>
    <sheetView showGridLines="0" zoomScale="85" zoomScaleNormal="85"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5.5703125" customWidth="1"/>
    <col min="2" max="2" width="34" customWidth="1"/>
    <col min="3" max="3" width="23.140625" customWidth="1"/>
    <col min="4" max="5" width="15.85546875" customWidth="1"/>
    <col min="6" max="6" width="43.28515625" customWidth="1"/>
    <col min="7" max="8" width="31.7109375" customWidth="1"/>
    <col min="9" max="9" width="28.85546875" customWidth="1"/>
    <col min="10" max="10" width="4.7109375" customWidth="1"/>
    <col min="11" max="16384" width="9.140625" hidden="1"/>
  </cols>
  <sheetData>
    <row r="1" spans="2:11" x14ac:dyDescent="0.25">
      <c r="B1" s="2020"/>
      <c r="C1" s="2021"/>
      <c r="D1" s="2021"/>
      <c r="E1" s="2021"/>
      <c r="F1" s="2021"/>
      <c r="G1" s="2021"/>
      <c r="H1" s="2021"/>
      <c r="I1" s="2022"/>
    </row>
    <row r="2" spans="2:11" x14ac:dyDescent="0.25">
      <c r="B2" s="2023"/>
      <c r="C2" s="2024"/>
      <c r="D2" s="2024"/>
      <c r="E2" s="2024"/>
      <c r="F2" s="2024"/>
      <c r="G2" s="2024"/>
      <c r="H2" s="2024"/>
      <c r="I2" s="2025"/>
    </row>
    <row r="3" spans="2:11" ht="16.5" thickBot="1" x14ac:dyDescent="0.3">
      <c r="B3" s="2026"/>
      <c r="C3" s="2027"/>
      <c r="D3" s="2027"/>
      <c r="E3" s="2027"/>
      <c r="F3" s="2027"/>
      <c r="G3" s="2027"/>
      <c r="H3" s="2027"/>
      <c r="I3" s="2028"/>
      <c r="J3" s="1"/>
      <c r="K3" s="1"/>
    </row>
    <row r="4" spans="2:11" ht="21.75" thickBot="1" x14ac:dyDescent="0.4">
      <c r="B4" s="2032" t="s">
        <v>5133</v>
      </c>
      <c r="C4" s="2033"/>
      <c r="D4" s="2033"/>
      <c r="E4" s="2033"/>
      <c r="F4" s="2033"/>
      <c r="G4" s="2033"/>
      <c r="H4" s="2033"/>
      <c r="I4" s="2034"/>
      <c r="J4" s="1"/>
      <c r="K4" s="1"/>
    </row>
    <row r="5" spans="2:11" s="2" customFormat="1" ht="15.75" x14ac:dyDescent="0.25">
      <c r="B5" s="6"/>
      <c r="C5" s="6"/>
      <c r="D5" s="6"/>
      <c r="E5" s="6"/>
      <c r="F5" s="6"/>
      <c r="G5" s="6"/>
      <c r="H5" s="6"/>
      <c r="I5" s="6"/>
      <c r="J5" s="5"/>
      <c r="K5" s="5"/>
    </row>
    <row r="6" spans="2:11" s="168" customFormat="1" ht="21.75" thickBot="1" x14ac:dyDescent="0.3">
      <c r="B6" s="178" t="s">
        <v>1265</v>
      </c>
      <c r="C6" s="178" t="s">
        <v>1177</v>
      </c>
      <c r="D6" s="178" t="s">
        <v>1266</v>
      </c>
      <c r="E6" s="178" t="s">
        <v>2028</v>
      </c>
      <c r="F6" s="178" t="s">
        <v>1267</v>
      </c>
      <c r="G6" s="178" t="s">
        <v>1268</v>
      </c>
      <c r="H6" s="178" t="s">
        <v>1269</v>
      </c>
      <c r="I6" s="178" t="s">
        <v>1291</v>
      </c>
    </row>
    <row r="7" spans="2:11" ht="26.25" thickBot="1" x14ac:dyDescent="0.3">
      <c r="B7" s="1480" t="s">
        <v>5068</v>
      </c>
      <c r="C7" s="1481" t="s">
        <v>5069</v>
      </c>
      <c r="D7" s="1481" t="s">
        <v>1270</v>
      </c>
      <c r="E7" s="1481" t="s">
        <v>2029</v>
      </c>
      <c r="F7" s="1482" t="s">
        <v>5070</v>
      </c>
      <c r="G7" s="1481" t="s">
        <v>1271</v>
      </c>
      <c r="H7" s="1481" t="s">
        <v>2030</v>
      </c>
      <c r="I7" s="1481" t="s">
        <v>5071</v>
      </c>
    </row>
    <row r="8" spans="2:11" ht="15.75" thickBot="1" x14ac:dyDescent="0.3">
      <c r="B8" s="1480" t="s">
        <v>5072</v>
      </c>
      <c r="C8" s="1481" t="s">
        <v>5069</v>
      </c>
      <c r="D8" s="1481" t="s">
        <v>5073</v>
      </c>
      <c r="E8" s="1481" t="s">
        <v>5074</v>
      </c>
      <c r="F8" s="1483" t="s">
        <v>5075</v>
      </c>
      <c r="G8" s="1481" t="s">
        <v>1271</v>
      </c>
      <c r="H8" s="1481" t="s">
        <v>2030</v>
      </c>
      <c r="I8" s="1481" t="s">
        <v>5076</v>
      </c>
    </row>
    <row r="9" spans="2:11" ht="26.25" thickBot="1" x14ac:dyDescent="0.3">
      <c r="B9" s="1480" t="s">
        <v>2687</v>
      </c>
      <c r="C9" s="1484" t="s">
        <v>5077</v>
      </c>
      <c r="D9" s="1484" t="s">
        <v>5078</v>
      </c>
      <c r="E9" s="1484" t="s">
        <v>5079</v>
      </c>
      <c r="F9" s="1483" t="s">
        <v>5080</v>
      </c>
      <c r="G9" s="1481" t="s">
        <v>1271</v>
      </c>
      <c r="H9" s="1481" t="s">
        <v>2030</v>
      </c>
      <c r="I9" s="1481" t="s">
        <v>5081</v>
      </c>
    </row>
    <row r="10" spans="2:11" ht="26.25" thickBot="1" x14ac:dyDescent="0.3">
      <c r="B10" s="1480" t="s">
        <v>5082</v>
      </c>
      <c r="C10" s="1484" t="s">
        <v>5083</v>
      </c>
      <c r="D10" s="1484" t="s">
        <v>5084</v>
      </c>
      <c r="E10" s="1484" t="s">
        <v>5085</v>
      </c>
      <c r="F10" s="1483" t="s">
        <v>5086</v>
      </c>
      <c r="G10" s="1481" t="s">
        <v>1271</v>
      </c>
      <c r="H10" s="1481" t="s">
        <v>2030</v>
      </c>
      <c r="I10" s="1481" t="s">
        <v>5087</v>
      </c>
    </row>
    <row r="11" spans="2:11" s="1791" customFormat="1" ht="26.25" thickBot="1" x14ac:dyDescent="0.3">
      <c r="B11" s="1480" t="s">
        <v>5088</v>
      </c>
      <c r="C11" s="1484" t="s">
        <v>5089</v>
      </c>
      <c r="D11" s="1484" t="s">
        <v>5090</v>
      </c>
      <c r="E11" s="1484" t="s">
        <v>5091</v>
      </c>
      <c r="F11" s="1483" t="s">
        <v>5092</v>
      </c>
      <c r="G11" s="1481" t="s">
        <v>1271</v>
      </c>
      <c r="H11" s="1481" t="s">
        <v>2030</v>
      </c>
      <c r="I11" s="1481" t="s">
        <v>5093</v>
      </c>
    </row>
    <row r="12" spans="2:11" s="1791" customFormat="1" ht="26.25" thickBot="1" x14ac:dyDescent="0.3">
      <c r="B12" s="1480" t="s">
        <v>5094</v>
      </c>
      <c r="C12" s="1484" t="s">
        <v>5095</v>
      </c>
      <c r="D12" s="1484" t="s">
        <v>5096</v>
      </c>
      <c r="E12" s="1484" t="s">
        <v>5097</v>
      </c>
      <c r="F12" s="1483" t="s">
        <v>5098</v>
      </c>
      <c r="G12" s="1481" t="s">
        <v>5099</v>
      </c>
      <c r="H12" s="1481" t="s">
        <v>5100</v>
      </c>
      <c r="I12" s="1481" t="s">
        <v>5101</v>
      </c>
    </row>
    <row r="13" spans="2:11" s="1791" customFormat="1" ht="26.25" thickBot="1" x14ac:dyDescent="0.3">
      <c r="B13" s="1480" t="s">
        <v>5102</v>
      </c>
      <c r="C13" s="1484" t="s">
        <v>5103</v>
      </c>
      <c r="D13" s="1484" t="s">
        <v>5104</v>
      </c>
      <c r="E13" s="1484" t="s">
        <v>5105</v>
      </c>
      <c r="F13" s="1483" t="s">
        <v>5106</v>
      </c>
      <c r="G13" s="1481" t="s">
        <v>1271</v>
      </c>
      <c r="H13" s="1481" t="s">
        <v>2030</v>
      </c>
      <c r="I13" s="1484" t="s">
        <v>5107</v>
      </c>
    </row>
    <row r="14" spans="2:11" ht="26.25" thickBot="1" x14ac:dyDescent="0.3">
      <c r="B14" s="1480" t="s">
        <v>5108</v>
      </c>
      <c r="C14" s="1484" t="s">
        <v>5109</v>
      </c>
      <c r="D14" s="1484" t="s">
        <v>5104</v>
      </c>
      <c r="E14" s="1484" t="s">
        <v>5110</v>
      </c>
      <c r="F14" s="1483" t="s">
        <v>5111</v>
      </c>
      <c r="G14" s="1481" t="s">
        <v>1271</v>
      </c>
      <c r="H14" s="1481" t="s">
        <v>2030</v>
      </c>
      <c r="I14" s="1484" t="s">
        <v>5112</v>
      </c>
    </row>
    <row r="15" spans="2:11" ht="26.25" thickBot="1" x14ac:dyDescent="0.3">
      <c r="B15" s="1480" t="s">
        <v>5113</v>
      </c>
      <c r="C15" s="1484" t="s">
        <v>5114</v>
      </c>
      <c r="D15" s="1484" t="s">
        <v>5115</v>
      </c>
      <c r="E15" s="1484" t="s">
        <v>5116</v>
      </c>
      <c r="F15" s="1483" t="s">
        <v>5117</v>
      </c>
      <c r="G15" s="1481" t="s">
        <v>5099</v>
      </c>
      <c r="H15" s="1481" t="s">
        <v>2030</v>
      </c>
      <c r="I15" s="1484" t="s">
        <v>5118</v>
      </c>
    </row>
    <row r="16" spans="2:11" ht="26.25" thickBot="1" x14ac:dyDescent="0.3">
      <c r="B16" s="1480" t="s">
        <v>5119</v>
      </c>
      <c r="C16" s="1485" t="s">
        <v>373</v>
      </c>
      <c r="D16" s="1481" t="s">
        <v>5104</v>
      </c>
      <c r="E16" s="1486" t="s">
        <v>5120</v>
      </c>
      <c r="F16" s="1483" t="s">
        <v>5092</v>
      </c>
      <c r="G16" s="1481" t="s">
        <v>5099</v>
      </c>
      <c r="H16" s="1481" t="s">
        <v>2030</v>
      </c>
      <c r="I16" s="1484" t="s">
        <v>5121</v>
      </c>
    </row>
    <row r="17" spans="2:9" ht="26.25" thickBot="1" x14ac:dyDescent="0.3">
      <c r="B17" s="1480" t="s">
        <v>5122</v>
      </c>
      <c r="C17" s="1485" t="s">
        <v>4093</v>
      </c>
      <c r="D17" s="1481" t="s">
        <v>5104</v>
      </c>
      <c r="E17" s="1486" t="s">
        <v>5104</v>
      </c>
      <c r="F17" s="1483" t="s">
        <v>5123</v>
      </c>
      <c r="G17" s="1481" t="s">
        <v>5099</v>
      </c>
      <c r="H17" s="1481" t="s">
        <v>2030</v>
      </c>
      <c r="I17" s="1484" t="s">
        <v>5121</v>
      </c>
    </row>
    <row r="18" spans="2:9" ht="51.75" thickBot="1" x14ac:dyDescent="0.3">
      <c r="B18" s="1480" t="s">
        <v>5124</v>
      </c>
      <c r="C18" s="1485" t="s">
        <v>5125</v>
      </c>
      <c r="D18" s="1484" t="s">
        <v>5104</v>
      </c>
      <c r="E18" s="1481" t="s">
        <v>5104</v>
      </c>
      <c r="F18" s="1483" t="s">
        <v>5126</v>
      </c>
      <c r="G18" s="1481" t="s">
        <v>5099</v>
      </c>
      <c r="H18" s="1481" t="s">
        <v>2030</v>
      </c>
      <c r="I18" s="1484" t="s">
        <v>5127</v>
      </c>
    </row>
    <row r="19" spans="2:9" ht="39" thickBot="1" x14ac:dyDescent="0.3">
      <c r="B19" s="1480" t="s">
        <v>2690</v>
      </c>
      <c r="C19" s="1484" t="s">
        <v>5128</v>
      </c>
      <c r="D19" s="1481" t="s">
        <v>5104</v>
      </c>
      <c r="E19" s="1486" t="s">
        <v>5104</v>
      </c>
      <c r="F19" s="1483" t="s">
        <v>5126</v>
      </c>
      <c r="G19" s="1481" t="s">
        <v>5099</v>
      </c>
      <c r="H19" s="1481" t="s">
        <v>2030</v>
      </c>
      <c r="I19" s="1484" t="s">
        <v>5129</v>
      </c>
    </row>
    <row r="20" spans="2:9" ht="15.75" thickBot="1" x14ac:dyDescent="0.3">
      <c r="B20" s="1480" t="s">
        <v>5130</v>
      </c>
      <c r="C20" s="1484" t="s">
        <v>5131</v>
      </c>
      <c r="D20" s="1481" t="s">
        <v>5104</v>
      </c>
      <c r="E20" s="1486" t="s">
        <v>5104</v>
      </c>
      <c r="F20" s="1483" t="s">
        <v>5132</v>
      </c>
      <c r="G20" s="1481" t="s">
        <v>5099</v>
      </c>
      <c r="H20" s="1481" t="s">
        <v>2030</v>
      </c>
      <c r="I20" s="1484" t="s">
        <v>5121</v>
      </c>
    </row>
    <row r="21" spans="2:9" s="42" customFormat="1" ht="15" customHeight="1" x14ac:dyDescent="0.25">
      <c r="B21" s="2394" t="s">
        <v>1272</v>
      </c>
      <c r="C21" s="2394"/>
      <c r="D21" s="2394"/>
      <c r="E21" s="2394"/>
      <c r="F21" s="2394"/>
      <c r="G21" s="43"/>
      <c r="H21" s="43"/>
      <c r="I21" s="43"/>
    </row>
    <row r="22" spans="2:9" x14ac:dyDescent="0.25">
      <c r="B22" s="9"/>
      <c r="C22" s="9"/>
      <c r="D22" s="9"/>
      <c r="E22" s="9"/>
      <c r="F22" s="9"/>
      <c r="G22" s="9"/>
      <c r="H22" s="9"/>
      <c r="I22" s="9"/>
    </row>
    <row r="23" spans="2:9" ht="15" hidden="1" customHeight="1" x14ac:dyDescent="0.25"/>
    <row r="24" spans="2:9" x14ac:dyDescent="0.25"/>
    <row r="25" spans="2:9" x14ac:dyDescent="0.25"/>
    <row r="26" spans="2:9" x14ac:dyDescent="0.25"/>
    <row r="27" spans="2:9" x14ac:dyDescent="0.25"/>
    <row r="28" spans="2:9" x14ac:dyDescent="0.25"/>
    <row r="29" spans="2:9" x14ac:dyDescent="0.25"/>
    <row r="30" spans="2:9" x14ac:dyDescent="0.25"/>
    <row r="31" spans="2:9" hidden="1" x14ac:dyDescent="0.25"/>
    <row r="32" spans="2:9" hidden="1" x14ac:dyDescent="0.25"/>
    <row r="33" hidden="1" x14ac:dyDescent="0.25"/>
    <row r="34" hidden="1" x14ac:dyDescent="0.25"/>
    <row r="35" hidden="1" x14ac:dyDescent="0.25"/>
    <row r="36" hidden="1" x14ac:dyDescent="0.25"/>
  </sheetData>
  <mergeCells count="3">
    <mergeCell ref="B21:F21"/>
    <mergeCell ref="B4:I4"/>
    <mergeCell ref="B1:I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J75"/>
  <sheetViews>
    <sheetView showGridLines="0" zoomScaleNormal="100" workbookViewId="0">
      <pane ySplit="6" topLeftCell="A28" activePane="bottomLeft" state="frozen"/>
      <selection activeCell="I25" sqref="I25"/>
      <selection pane="bottomLeft"/>
    </sheetView>
  </sheetViews>
  <sheetFormatPr baseColWidth="10" defaultColWidth="0" defaultRowHeight="0" customHeight="1" zeroHeight="1" x14ac:dyDescent="0.25"/>
  <cols>
    <col min="1" max="1" width="3.5703125" customWidth="1"/>
    <col min="2" max="2" width="83.28515625" customWidth="1"/>
    <col min="3" max="3" width="16.140625" bestFit="1" customWidth="1"/>
    <col min="4" max="6" width="15" customWidth="1"/>
    <col min="7" max="7" width="5" customWidth="1"/>
    <col min="8" max="10" width="0" hidden="1" customWidth="1"/>
    <col min="11" max="16384" width="9.140625" hidden="1"/>
  </cols>
  <sheetData>
    <row r="1" spans="2:8" ht="15" hidden="1" x14ac:dyDescent="0.25">
      <c r="B1" s="2020"/>
      <c r="C1" s="2021"/>
      <c r="D1" s="2021"/>
      <c r="E1" s="2021"/>
      <c r="F1" s="2022"/>
    </row>
    <row r="2" spans="2:8" ht="15" hidden="1" x14ac:dyDescent="0.25">
      <c r="B2" s="2023"/>
      <c r="C2" s="2024"/>
      <c r="D2" s="2024"/>
      <c r="E2" s="2024"/>
      <c r="F2" s="2025"/>
    </row>
    <row r="3" spans="2:8" ht="39" customHeight="1" thickBot="1" x14ac:dyDescent="0.3">
      <c r="B3" s="2026"/>
      <c r="C3" s="2027"/>
      <c r="D3" s="2027"/>
      <c r="E3" s="2027"/>
      <c r="F3" s="2028"/>
      <c r="G3" s="1"/>
      <c r="H3" s="1"/>
    </row>
    <row r="4" spans="2:8" ht="23.25" customHeight="1" thickBot="1" x14ac:dyDescent="0.4">
      <c r="B4" s="1911" t="s">
        <v>2863</v>
      </c>
      <c r="C4" s="1912"/>
      <c r="D4" s="1912"/>
      <c r="E4" s="1912"/>
      <c r="F4" s="1913"/>
      <c r="G4" s="1"/>
      <c r="H4" s="1"/>
    </row>
    <row r="5" spans="2:8" s="2" customFormat="1" ht="25.5" customHeight="1" x14ac:dyDescent="0.25">
      <c r="B5" s="1914"/>
      <c r="C5" s="1914"/>
      <c r="D5" s="1914"/>
      <c r="E5" s="1914"/>
      <c r="F5" s="1914"/>
      <c r="G5" s="5"/>
      <c r="H5" s="5"/>
    </row>
    <row r="6" spans="2:8" s="2" customFormat="1" ht="18.75" customHeight="1" x14ac:dyDescent="0.25">
      <c r="B6" s="1644" t="s">
        <v>196</v>
      </c>
      <c r="C6" s="115" t="s">
        <v>197</v>
      </c>
      <c r="D6" s="115" t="s">
        <v>198</v>
      </c>
      <c r="E6" s="115" t="s">
        <v>199</v>
      </c>
      <c r="F6" s="115" t="s">
        <v>200</v>
      </c>
      <c r="G6" s="5"/>
      <c r="H6" s="5"/>
    </row>
    <row r="7" spans="2:8" s="2" customFormat="1" ht="18.75" customHeight="1" x14ac:dyDescent="0.25">
      <c r="B7" s="116"/>
      <c r="C7" s="116"/>
      <c r="D7" s="116"/>
      <c r="E7" s="116"/>
      <c r="F7" s="116"/>
      <c r="G7" s="5"/>
      <c r="H7" s="5"/>
    </row>
    <row r="8" spans="2:8" s="2" customFormat="1" ht="21" hidden="1" x14ac:dyDescent="0.25">
      <c r="B8" s="2071" t="s">
        <v>2865</v>
      </c>
      <c r="C8" s="2071"/>
      <c r="D8" s="2071"/>
      <c r="E8" s="2071"/>
      <c r="F8" s="2071"/>
      <c r="G8" s="5"/>
      <c r="H8" s="5"/>
    </row>
    <row r="9" spans="2:8" s="2" customFormat="1" ht="18.75" customHeight="1" x14ac:dyDescent="0.3">
      <c r="B9" s="2070" t="s">
        <v>239</v>
      </c>
      <c r="C9" s="2070"/>
      <c r="D9" s="2070"/>
      <c r="E9" s="2070"/>
      <c r="F9" s="2070"/>
    </row>
    <row r="10" spans="2:8" ht="18.75" customHeight="1" x14ac:dyDescent="0.25">
      <c r="B10" s="1643" t="s">
        <v>240</v>
      </c>
      <c r="C10" s="281" t="s">
        <v>143</v>
      </c>
      <c r="D10" s="281">
        <v>154</v>
      </c>
      <c r="E10" s="281">
        <v>50</v>
      </c>
      <c r="F10" s="281" t="s">
        <v>203</v>
      </c>
    </row>
    <row r="11" spans="2:8" s="1649" customFormat="1" ht="18.75" customHeight="1" x14ac:dyDescent="0.25">
      <c r="B11" s="1643" t="s">
        <v>4039</v>
      </c>
      <c r="C11" s="1349" t="s">
        <v>143</v>
      </c>
      <c r="D11" s="1349">
        <v>159</v>
      </c>
      <c r="E11" s="1349">
        <v>50</v>
      </c>
      <c r="F11" s="1349" t="s">
        <v>203</v>
      </c>
    </row>
    <row r="12" spans="2:8" ht="18.75" customHeight="1" x14ac:dyDescent="0.3">
      <c r="B12" s="2064" t="s">
        <v>209</v>
      </c>
      <c r="C12" s="2065"/>
      <c r="D12" s="2065"/>
      <c r="E12" s="2065"/>
      <c r="F12" s="2066"/>
    </row>
    <row r="13" spans="2:8" ht="18.75" customHeight="1" x14ac:dyDescent="0.25">
      <c r="B13" s="1643" t="s">
        <v>241</v>
      </c>
      <c r="C13" s="281" t="s">
        <v>143</v>
      </c>
      <c r="D13" s="281">
        <v>169</v>
      </c>
      <c r="E13" s="281">
        <v>50</v>
      </c>
      <c r="F13" s="281" t="s">
        <v>204</v>
      </c>
    </row>
    <row r="14" spans="2:8" ht="18.75" customHeight="1" x14ac:dyDescent="0.3">
      <c r="B14" s="2064" t="s">
        <v>4040</v>
      </c>
      <c r="C14" s="2065"/>
      <c r="D14" s="2065"/>
      <c r="E14" s="2065"/>
      <c r="F14" s="2066"/>
    </row>
    <row r="15" spans="2:8" s="1649" customFormat="1" ht="18.75" customHeight="1" x14ac:dyDescent="0.25">
      <c r="B15" s="1663" t="s">
        <v>227</v>
      </c>
      <c r="C15" s="1349" t="s">
        <v>143</v>
      </c>
      <c r="D15" s="1350">
        <v>150</v>
      </c>
      <c r="E15" s="1350">
        <v>40</v>
      </c>
      <c r="F15" s="1349" t="s">
        <v>204</v>
      </c>
    </row>
    <row r="16" spans="2:8" s="1649" customFormat="1" ht="18.75" customHeight="1" x14ac:dyDescent="0.3">
      <c r="B16" s="2067" t="s">
        <v>2864</v>
      </c>
      <c r="C16" s="2072"/>
      <c r="D16" s="2072"/>
      <c r="E16" s="2072"/>
      <c r="F16" s="2069"/>
    </row>
    <row r="17" spans="2:8" ht="18.75" customHeight="1" x14ac:dyDescent="0.25">
      <c r="B17" s="1643" t="s">
        <v>2776</v>
      </c>
      <c r="C17" s="281" t="s">
        <v>143</v>
      </c>
      <c r="D17" s="283">
        <v>159</v>
      </c>
      <c r="E17" s="283">
        <v>45</v>
      </c>
      <c r="F17" s="281" t="s">
        <v>204</v>
      </c>
    </row>
    <row r="18" spans="2:8" ht="18.75" customHeight="1" x14ac:dyDescent="0.25">
      <c r="B18" s="2063" t="s">
        <v>242</v>
      </c>
      <c r="C18" s="2063"/>
      <c r="D18" s="2063"/>
      <c r="E18" s="2063"/>
      <c r="F18" s="2063"/>
    </row>
    <row r="19" spans="2:8" ht="18.75" customHeight="1" x14ac:dyDescent="0.25">
      <c r="B19" s="82"/>
      <c r="C19" s="82"/>
      <c r="D19" s="82"/>
      <c r="E19" s="82"/>
      <c r="F19" s="82"/>
    </row>
    <row r="20" spans="2:8" s="2" customFormat="1" ht="393.75" hidden="1" customHeight="1" x14ac:dyDescent="0.25">
      <c r="B20" s="2073" t="s">
        <v>243</v>
      </c>
      <c r="C20" s="2073"/>
      <c r="D20" s="2073"/>
      <c r="E20" s="2073"/>
      <c r="F20" s="2073"/>
      <c r="G20" s="5"/>
      <c r="H20" s="5"/>
    </row>
    <row r="21" spans="2:8" ht="18.75" customHeight="1" x14ac:dyDescent="0.3">
      <c r="B21" s="2070" t="s">
        <v>239</v>
      </c>
      <c r="C21" s="2070"/>
      <c r="D21" s="2070"/>
      <c r="E21" s="2070"/>
      <c r="F21" s="2070"/>
    </row>
    <row r="22" spans="2:8" ht="18.75" customHeight="1" x14ac:dyDescent="0.25">
      <c r="B22" s="1642" t="s">
        <v>244</v>
      </c>
      <c r="C22" s="281" t="s">
        <v>143</v>
      </c>
      <c r="D22" s="282">
        <v>154</v>
      </c>
      <c r="E22" s="282">
        <v>50</v>
      </c>
      <c r="F22" s="281" t="s">
        <v>207</v>
      </c>
    </row>
    <row r="23" spans="2:8" ht="18.75" customHeight="1" x14ac:dyDescent="0.25">
      <c r="B23" s="1642" t="s">
        <v>205</v>
      </c>
      <c r="C23" s="281" t="s">
        <v>143</v>
      </c>
      <c r="D23" s="282">
        <v>159</v>
      </c>
      <c r="E23" s="282">
        <v>50</v>
      </c>
      <c r="F23" s="281" t="s">
        <v>207</v>
      </c>
    </row>
    <row r="24" spans="2:8" ht="18.75" customHeight="1" x14ac:dyDescent="0.3">
      <c r="B24" s="2064" t="s">
        <v>209</v>
      </c>
      <c r="C24" s="2065"/>
      <c r="D24" s="2065"/>
      <c r="E24" s="2065"/>
      <c r="F24" s="2066"/>
    </row>
    <row r="25" spans="2:8" ht="18.75" customHeight="1" x14ac:dyDescent="0.25">
      <c r="B25" s="1642" t="s">
        <v>245</v>
      </c>
      <c r="C25" s="281" t="s">
        <v>143</v>
      </c>
      <c r="D25" s="282">
        <v>160</v>
      </c>
      <c r="E25" s="282">
        <v>50</v>
      </c>
      <c r="F25" s="281" t="s">
        <v>204</v>
      </c>
    </row>
    <row r="26" spans="2:8" ht="18.75" customHeight="1" x14ac:dyDescent="0.3">
      <c r="B26" s="2064" t="s">
        <v>246</v>
      </c>
      <c r="C26" s="2065"/>
      <c r="D26" s="2065"/>
      <c r="E26" s="2065"/>
      <c r="F26" s="2066"/>
    </row>
    <row r="27" spans="2:8" s="1649" customFormat="1" ht="18.75" customHeight="1" x14ac:dyDescent="0.25">
      <c r="B27" s="1642" t="s">
        <v>247</v>
      </c>
      <c r="C27" s="1349" t="s">
        <v>143</v>
      </c>
      <c r="D27" s="283">
        <v>160</v>
      </c>
      <c r="E27" s="283">
        <v>45</v>
      </c>
      <c r="F27" s="1349" t="s">
        <v>204</v>
      </c>
    </row>
    <row r="28" spans="2:8" s="1649" customFormat="1" ht="18.75" customHeight="1" x14ac:dyDescent="0.3">
      <c r="B28" s="2064" t="s">
        <v>4040</v>
      </c>
      <c r="C28" s="2065"/>
      <c r="D28" s="2065"/>
      <c r="E28" s="2065"/>
      <c r="F28" s="2066"/>
    </row>
    <row r="29" spans="2:8" ht="18.75" customHeight="1" x14ac:dyDescent="0.25">
      <c r="B29" s="1642" t="s">
        <v>227</v>
      </c>
      <c r="C29" s="281" t="s">
        <v>143</v>
      </c>
      <c r="D29" s="283">
        <v>150</v>
      </c>
      <c r="E29" s="283">
        <v>40</v>
      </c>
      <c r="F29" s="281" t="s">
        <v>204</v>
      </c>
    </row>
    <row r="30" spans="2:8" ht="18.75" customHeight="1" x14ac:dyDescent="0.25">
      <c r="B30" s="2063" t="s">
        <v>242</v>
      </c>
      <c r="C30" s="2063"/>
      <c r="D30" s="2063"/>
      <c r="E30" s="2063"/>
      <c r="F30" s="2063"/>
    </row>
    <row r="31" spans="2:8" ht="18.75" customHeight="1" x14ac:dyDescent="0.25">
      <c r="B31" s="82"/>
      <c r="C31" s="82"/>
      <c r="D31" s="82"/>
      <c r="E31" s="82"/>
      <c r="F31" s="82"/>
    </row>
    <row r="32" spans="2:8" s="2" customFormat="1" ht="21" hidden="1" x14ac:dyDescent="0.25">
      <c r="B32" s="2073" t="s">
        <v>248</v>
      </c>
      <c r="C32" s="2073"/>
      <c r="D32" s="2073"/>
      <c r="E32" s="2073"/>
      <c r="F32" s="2073"/>
      <c r="G32" s="5"/>
      <c r="H32" s="5"/>
    </row>
    <row r="33" spans="2:6" ht="18.75" customHeight="1" x14ac:dyDescent="0.3">
      <c r="B33" s="2064" t="s">
        <v>239</v>
      </c>
      <c r="C33" s="2065"/>
      <c r="D33" s="2065"/>
      <c r="E33" s="2065"/>
      <c r="F33" s="2066"/>
    </row>
    <row r="34" spans="2:6" ht="18.75" customHeight="1" x14ac:dyDescent="0.25">
      <c r="B34" s="1642" t="s">
        <v>240</v>
      </c>
      <c r="C34" s="281" t="s">
        <v>143</v>
      </c>
      <c r="D34" s="282">
        <v>154</v>
      </c>
      <c r="E34" s="282">
        <v>50</v>
      </c>
      <c r="F34" s="281" t="s">
        <v>203</v>
      </c>
    </row>
    <row r="35" spans="2:6" ht="18.75" customHeight="1" x14ac:dyDescent="0.25">
      <c r="B35" s="1642" t="s">
        <v>249</v>
      </c>
      <c r="C35" s="281" t="s">
        <v>143</v>
      </c>
      <c r="D35" s="282">
        <v>159</v>
      </c>
      <c r="E35" s="282">
        <v>50</v>
      </c>
      <c r="F35" s="281" t="s">
        <v>204</v>
      </c>
    </row>
    <row r="36" spans="2:6" ht="18.75" customHeight="1" x14ac:dyDescent="0.25">
      <c r="B36" s="1642" t="s">
        <v>2565</v>
      </c>
      <c r="C36" s="1349" t="s">
        <v>143</v>
      </c>
      <c r="D36" s="1350">
        <v>159</v>
      </c>
      <c r="E36" s="1350">
        <v>45</v>
      </c>
      <c r="F36" s="1349" t="s">
        <v>204</v>
      </c>
    </row>
    <row r="37" spans="2:6" ht="18.75" customHeight="1" x14ac:dyDescent="0.3">
      <c r="B37" s="2067" t="s">
        <v>209</v>
      </c>
      <c r="C37" s="2068"/>
      <c r="D37" s="2068"/>
      <c r="E37" s="2068"/>
      <c r="F37" s="2069"/>
    </row>
    <row r="38" spans="2:6" ht="18.75" customHeight="1" x14ac:dyDescent="0.25">
      <c r="B38" s="1642" t="s">
        <v>250</v>
      </c>
      <c r="C38" s="281" t="s">
        <v>143</v>
      </c>
      <c r="D38" s="282">
        <v>169</v>
      </c>
      <c r="E38" s="282">
        <v>50</v>
      </c>
      <c r="F38" s="281" t="s">
        <v>207</v>
      </c>
    </row>
    <row r="39" spans="2:6" ht="18.75" customHeight="1" x14ac:dyDescent="0.3">
      <c r="B39" s="2067" t="s">
        <v>251</v>
      </c>
      <c r="C39" s="2068"/>
      <c r="D39" s="2068"/>
      <c r="E39" s="2068"/>
      <c r="F39" s="2069"/>
    </row>
    <row r="40" spans="2:6" ht="18.75" customHeight="1" x14ac:dyDescent="0.25">
      <c r="B40" s="1642" t="s">
        <v>233</v>
      </c>
      <c r="C40" s="281" t="s">
        <v>143</v>
      </c>
      <c r="D40" s="282">
        <v>141</v>
      </c>
      <c r="E40" s="282">
        <v>50</v>
      </c>
      <c r="F40" s="281" t="s">
        <v>204</v>
      </c>
    </row>
    <row r="41" spans="2:6" s="1649" customFormat="1" ht="18.75" customHeight="1" x14ac:dyDescent="0.3">
      <c r="B41" s="2064" t="s">
        <v>4040</v>
      </c>
      <c r="C41" s="2065"/>
      <c r="D41" s="2065"/>
      <c r="E41" s="2065"/>
      <c r="F41" s="2066"/>
    </row>
    <row r="42" spans="2:6" s="1649" customFormat="1" ht="18.75" customHeight="1" x14ac:dyDescent="0.25">
      <c r="B42" s="1664" t="s">
        <v>227</v>
      </c>
      <c r="C42" s="1349" t="s">
        <v>143</v>
      </c>
      <c r="D42" s="1349">
        <v>150</v>
      </c>
      <c r="E42" s="1349">
        <v>40</v>
      </c>
      <c r="F42" s="1349" t="s">
        <v>204</v>
      </c>
    </row>
    <row r="43" spans="2:6" ht="18.75" customHeight="1" x14ac:dyDescent="0.3">
      <c r="B43" s="2067" t="s">
        <v>338</v>
      </c>
      <c r="C43" s="2068"/>
      <c r="D43" s="2068"/>
      <c r="E43" s="2068"/>
      <c r="F43" s="2069"/>
    </row>
    <row r="44" spans="2:6" ht="18.75" customHeight="1" x14ac:dyDescent="0.25">
      <c r="B44" s="1642" t="s">
        <v>252</v>
      </c>
      <c r="C44" s="281" t="s">
        <v>143</v>
      </c>
      <c r="D44" s="283">
        <v>159</v>
      </c>
      <c r="E44" s="283">
        <v>45</v>
      </c>
      <c r="F44" s="281" t="s">
        <v>204</v>
      </c>
    </row>
    <row r="45" spans="2:6" ht="15" hidden="1" x14ac:dyDescent="0.25">
      <c r="B45" s="2063" t="s">
        <v>237</v>
      </c>
      <c r="C45" s="2063"/>
      <c r="D45" s="2063"/>
      <c r="E45" s="2063"/>
      <c r="F45" s="2063"/>
    </row>
    <row r="46" spans="2:6" ht="15" customHeight="1" x14ac:dyDescent="0.25"/>
    <row r="47" spans="2:6" ht="15" hidden="1" customHeight="1" x14ac:dyDescent="0.25"/>
    <row r="48" spans="2:6"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customHeight="1" x14ac:dyDescent="0.25"/>
    <row r="69" ht="15"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sheetData>
  <mergeCells count="22">
    <mergeCell ref="B18:F18"/>
    <mergeCell ref="B39:F39"/>
    <mergeCell ref="B21:F21"/>
    <mergeCell ref="B24:F24"/>
    <mergeCell ref="B20:F20"/>
    <mergeCell ref="B26:F26"/>
    <mergeCell ref="B45:F45"/>
    <mergeCell ref="B33:F33"/>
    <mergeCell ref="B37:F37"/>
    <mergeCell ref="B12:F12"/>
    <mergeCell ref="B1:F3"/>
    <mergeCell ref="B4:F4"/>
    <mergeCell ref="B5:F5"/>
    <mergeCell ref="B9:F9"/>
    <mergeCell ref="B8:F8"/>
    <mergeCell ref="B14:F14"/>
    <mergeCell ref="B16:F16"/>
    <mergeCell ref="B28:F28"/>
    <mergeCell ref="B41:F41"/>
    <mergeCell ref="B32:F32"/>
    <mergeCell ref="B43:F43"/>
    <mergeCell ref="B30:F30"/>
  </mergeCells>
  <pageMargins left="0.7" right="0.7" top="0.75" bottom="0.75" header="0.3" footer="0.3"/>
  <pageSetup paperSize="9" orientation="portrait" r:id="rId1"/>
  <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dimension ref="A1:I18"/>
  <sheetViews>
    <sheetView showGridLines="0" zoomScale="85" zoomScaleNormal="85" workbookViewId="0"/>
  </sheetViews>
  <sheetFormatPr baseColWidth="10" defaultColWidth="0" defaultRowHeight="15.75" zeroHeight="1" x14ac:dyDescent="0.25"/>
  <cols>
    <col min="1" max="1" width="5.5703125" style="1" customWidth="1"/>
    <col min="2" max="2" width="55" style="1" customWidth="1"/>
    <col min="3" max="3" width="22.140625" style="1" customWidth="1"/>
    <col min="4" max="4" width="26.5703125" style="1" customWidth="1"/>
    <col min="5" max="5" width="31.7109375" style="1" customWidth="1"/>
    <col min="6" max="6" width="21.28515625" style="1" customWidth="1"/>
    <col min="7" max="7" width="20" style="1" customWidth="1"/>
    <col min="8" max="8" width="2.85546875" style="1" customWidth="1"/>
    <col min="9" max="9" width="3" style="1" customWidth="1"/>
    <col min="10" max="16384" width="9.140625" style="1" hidden="1"/>
  </cols>
  <sheetData>
    <row r="1" spans="2:7" x14ac:dyDescent="0.25">
      <c r="B1" s="2140"/>
      <c r="C1" s="2141"/>
      <c r="D1" s="2141"/>
      <c r="E1" s="2141"/>
      <c r="F1" s="2141"/>
      <c r="G1" s="2142"/>
    </row>
    <row r="2" spans="2:7" x14ac:dyDescent="0.25">
      <c r="B2" s="2143"/>
      <c r="C2" s="2144"/>
      <c r="D2" s="2144"/>
      <c r="E2" s="2144"/>
      <c r="F2" s="2144"/>
      <c r="G2" s="2145"/>
    </row>
    <row r="3" spans="2:7" ht="16.5" thickBot="1" x14ac:dyDescent="0.3">
      <c r="B3" s="2146"/>
      <c r="C3" s="2147"/>
      <c r="D3" s="2147"/>
      <c r="E3" s="2147"/>
      <c r="F3" s="2147"/>
      <c r="G3" s="2148"/>
    </row>
    <row r="4" spans="2:7" ht="21.75" thickBot="1" x14ac:dyDescent="0.3">
      <c r="B4" s="2395" t="s">
        <v>5134</v>
      </c>
      <c r="C4" s="2396"/>
      <c r="D4" s="2396"/>
      <c r="E4" s="2396"/>
      <c r="F4" s="2396"/>
      <c r="G4" s="2397"/>
    </row>
    <row r="5" spans="2:7" s="5" customFormat="1" x14ac:dyDescent="0.25">
      <c r="B5" s="6"/>
      <c r="C5" s="6"/>
      <c r="D5" s="6"/>
      <c r="E5" s="6"/>
      <c r="F5" s="6"/>
      <c r="G5" s="6"/>
    </row>
    <row r="6" spans="2:7" ht="18.75" customHeight="1" x14ac:dyDescent="0.25">
      <c r="B6" s="2398" t="s">
        <v>1273</v>
      </c>
      <c r="C6" s="2125" t="s">
        <v>1274</v>
      </c>
      <c r="D6" s="2125"/>
      <c r="E6" s="2125"/>
      <c r="F6" s="2125"/>
      <c r="G6" s="2125" t="s">
        <v>152</v>
      </c>
    </row>
    <row r="7" spans="2:7" ht="18.75" customHeight="1" x14ac:dyDescent="0.25">
      <c r="B7" s="2398"/>
      <c r="C7" s="2125" t="s">
        <v>1275</v>
      </c>
      <c r="D7" s="2125"/>
      <c r="E7" s="2125" t="s">
        <v>1276</v>
      </c>
      <c r="F7" s="2125"/>
      <c r="G7" s="2125"/>
    </row>
    <row r="8" spans="2:7" ht="18.75" customHeight="1" thickBot="1" x14ac:dyDescent="0.3">
      <c r="B8" s="2398"/>
      <c r="C8" s="112" t="s">
        <v>1277</v>
      </c>
      <c r="D8" s="112" t="s">
        <v>1292</v>
      </c>
      <c r="E8" s="112" t="s">
        <v>1277</v>
      </c>
      <c r="F8" s="112" t="s">
        <v>1292</v>
      </c>
      <c r="G8" s="2125"/>
    </row>
    <row r="9" spans="2:7" ht="18.75" customHeight="1" thickBot="1" x14ac:dyDescent="0.3">
      <c r="B9" s="551" t="s">
        <v>181</v>
      </c>
      <c r="C9" s="1487">
        <v>321758397</v>
      </c>
      <c r="D9" s="1488">
        <v>34</v>
      </c>
      <c r="E9" s="1489">
        <v>0</v>
      </c>
      <c r="F9" s="1489">
        <v>0</v>
      </c>
      <c r="G9" s="1828">
        <f>C9+E9</f>
        <v>321758397</v>
      </c>
    </row>
    <row r="10" spans="2:7" ht="18.75" customHeight="1" thickBot="1" x14ac:dyDescent="0.3">
      <c r="B10" s="551" t="s">
        <v>182</v>
      </c>
      <c r="C10" s="1487">
        <v>367525236</v>
      </c>
      <c r="D10" s="1488">
        <v>33</v>
      </c>
      <c r="E10" s="1489">
        <v>0</v>
      </c>
      <c r="F10" s="1489">
        <v>0</v>
      </c>
      <c r="G10" s="1828">
        <f t="shared" ref="G10:G15" si="0">C10+E10</f>
        <v>367525236</v>
      </c>
    </row>
    <row r="11" spans="2:7" ht="18.75" customHeight="1" thickBot="1" x14ac:dyDescent="0.3">
      <c r="B11" s="551" t="s">
        <v>183</v>
      </c>
      <c r="C11" s="1487">
        <v>256951399</v>
      </c>
      <c r="D11" s="1488">
        <v>22</v>
      </c>
      <c r="E11" s="1489">
        <v>0</v>
      </c>
      <c r="F11" s="1489">
        <v>0</v>
      </c>
      <c r="G11" s="1828">
        <f t="shared" si="0"/>
        <v>256951399</v>
      </c>
    </row>
    <row r="12" spans="2:7" ht="18.75" customHeight="1" thickBot="1" x14ac:dyDescent="0.3">
      <c r="B12" s="551" t="s">
        <v>184</v>
      </c>
      <c r="C12" s="1487">
        <v>193223677</v>
      </c>
      <c r="D12" s="1488">
        <v>30</v>
      </c>
      <c r="E12" s="1489">
        <v>0</v>
      </c>
      <c r="F12" s="1489">
        <v>0</v>
      </c>
      <c r="G12" s="1828">
        <f t="shared" si="0"/>
        <v>193223677</v>
      </c>
    </row>
    <row r="13" spans="2:7" ht="18.75" customHeight="1" thickBot="1" x14ac:dyDescent="0.3">
      <c r="B13" s="551" t="s">
        <v>185</v>
      </c>
      <c r="C13" s="1487">
        <v>125902180</v>
      </c>
      <c r="D13" s="1488">
        <v>3</v>
      </c>
      <c r="E13" s="1489">
        <v>0</v>
      </c>
      <c r="F13" s="1489">
        <v>0</v>
      </c>
      <c r="G13" s="1828">
        <f t="shared" si="0"/>
        <v>125902180</v>
      </c>
    </row>
    <row r="14" spans="2:7" ht="18.75" customHeight="1" thickBot="1" x14ac:dyDescent="0.3">
      <c r="B14" s="551" t="s">
        <v>186</v>
      </c>
      <c r="C14" s="1487">
        <v>182767325</v>
      </c>
      <c r="D14" s="1488">
        <v>14</v>
      </c>
      <c r="E14" s="1489">
        <v>0</v>
      </c>
      <c r="F14" s="1489">
        <v>0</v>
      </c>
      <c r="G14" s="1828">
        <f t="shared" si="0"/>
        <v>182767325</v>
      </c>
    </row>
    <row r="15" spans="2:7" ht="18.75" customHeight="1" thickBot="1" x14ac:dyDescent="0.3">
      <c r="B15" s="551" t="s">
        <v>187</v>
      </c>
      <c r="C15" s="1487">
        <v>79847662</v>
      </c>
      <c r="D15" s="1488">
        <v>28</v>
      </c>
      <c r="E15" s="1489">
        <v>0</v>
      </c>
      <c r="F15" s="1489">
        <v>0</v>
      </c>
      <c r="G15" s="1828">
        <f t="shared" si="0"/>
        <v>79847662</v>
      </c>
    </row>
    <row r="16" spans="2:7" ht="18.75" customHeight="1" x14ac:dyDescent="0.25">
      <c r="B16" s="112" t="s">
        <v>152</v>
      </c>
      <c r="C16" s="1491">
        <f>SUM(C9:C15)</f>
        <v>1527975876</v>
      </c>
      <c r="D16" s="1492">
        <f>SUM(D9:D15)</f>
        <v>164</v>
      </c>
      <c r="E16" s="425">
        <f>SUM(E9:E15)</f>
        <v>0</v>
      </c>
      <c r="F16" s="112">
        <f>SUM(F9:F15)</f>
        <v>0</v>
      </c>
      <c r="G16" s="426">
        <f>SUM(G9:G15)</f>
        <v>1527975876</v>
      </c>
    </row>
    <row r="17" x14ac:dyDescent="0.25"/>
    <row r="18" x14ac:dyDescent="0.25"/>
  </sheetData>
  <mergeCells count="7">
    <mergeCell ref="B1:G3"/>
    <mergeCell ref="B4:G4"/>
    <mergeCell ref="B6:B8"/>
    <mergeCell ref="C6:F6"/>
    <mergeCell ref="G6:G8"/>
    <mergeCell ref="C7:D7"/>
    <mergeCell ref="E7:F7"/>
  </mergeCells>
  <pageMargins left="0.7" right="0.7" top="0.75" bottom="0.75" header="0.3" footer="0.3"/>
  <pageSetup paperSize="9" orientation="portrait" r:id="rId1"/>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dimension ref="A1:L18"/>
  <sheetViews>
    <sheetView showGridLines="0" zoomScale="85" zoomScaleNormal="85" workbookViewId="0">
      <selection activeCell="I25" sqref="I25"/>
    </sheetView>
  </sheetViews>
  <sheetFormatPr baseColWidth="10" defaultColWidth="0" defaultRowHeight="15" zeroHeight="1" x14ac:dyDescent="0.25"/>
  <cols>
    <col min="1" max="1" width="4.7109375" customWidth="1"/>
    <col min="2" max="2" width="51.5703125" customWidth="1"/>
    <col min="3" max="3" width="15.85546875" customWidth="1"/>
    <col min="4" max="4" width="17.5703125" customWidth="1"/>
    <col min="5" max="9" width="15.28515625" customWidth="1"/>
    <col min="10" max="10" width="20" customWidth="1"/>
    <col min="11" max="11" width="2.85546875" customWidth="1"/>
    <col min="12" max="16384" width="9.140625" hidden="1"/>
  </cols>
  <sheetData>
    <row r="1" spans="2:12" x14ac:dyDescent="0.25">
      <c r="B1" s="2020"/>
      <c r="C1" s="2021"/>
      <c r="D1" s="2021"/>
      <c r="E1" s="2021"/>
      <c r="F1" s="2021"/>
      <c r="G1" s="2021"/>
      <c r="H1" s="2021"/>
      <c r="I1" s="2021"/>
      <c r="J1" s="2022"/>
    </row>
    <row r="2" spans="2:12" x14ac:dyDescent="0.25">
      <c r="B2" s="2023"/>
      <c r="C2" s="2024"/>
      <c r="D2" s="2024"/>
      <c r="E2" s="2024"/>
      <c r="F2" s="2024"/>
      <c r="G2" s="2024"/>
      <c r="H2" s="2024"/>
      <c r="I2" s="2024"/>
      <c r="J2" s="2025"/>
    </row>
    <row r="3" spans="2:12" ht="16.5" thickBot="1" x14ac:dyDescent="0.3">
      <c r="B3" s="2026"/>
      <c r="C3" s="2027"/>
      <c r="D3" s="2027"/>
      <c r="E3" s="2027"/>
      <c r="F3" s="2027"/>
      <c r="G3" s="2027"/>
      <c r="H3" s="2027"/>
      <c r="I3" s="2027"/>
      <c r="J3" s="2028"/>
      <c r="K3" s="1"/>
      <c r="L3" s="1"/>
    </row>
    <row r="4" spans="2:12" ht="21.75" thickBot="1" x14ac:dyDescent="0.4">
      <c r="B4" s="2032" t="s">
        <v>1856</v>
      </c>
      <c r="C4" s="2033"/>
      <c r="D4" s="2033"/>
      <c r="E4" s="2033"/>
      <c r="F4" s="2033"/>
      <c r="G4" s="2033"/>
      <c r="H4" s="2033"/>
      <c r="I4" s="2033"/>
      <c r="J4" s="2034"/>
      <c r="K4" s="1"/>
      <c r="L4" s="1"/>
    </row>
    <row r="5" spans="2:12" s="2" customFormat="1" ht="15.75" x14ac:dyDescent="0.25">
      <c r="B5" s="6"/>
      <c r="C5" s="6"/>
      <c r="D5" s="6"/>
      <c r="E5" s="6"/>
      <c r="F5" s="6"/>
      <c r="G5" s="6"/>
      <c r="H5" s="6"/>
      <c r="I5" s="6"/>
      <c r="J5" s="6"/>
      <c r="K5" s="5"/>
      <c r="L5" s="5"/>
    </row>
    <row r="6" spans="2:12" s="168" customFormat="1" ht="18" customHeight="1" x14ac:dyDescent="0.3">
      <c r="B6" s="2400" t="s">
        <v>1293</v>
      </c>
      <c r="C6" s="2399" t="s">
        <v>1278</v>
      </c>
      <c r="D6" s="2399"/>
      <c r="E6" s="2399" t="s">
        <v>1279</v>
      </c>
      <c r="F6" s="2399"/>
      <c r="G6" s="2399" t="s">
        <v>1280</v>
      </c>
      <c r="H6" s="2399"/>
      <c r="I6" s="427"/>
      <c r="J6" s="428"/>
    </row>
    <row r="7" spans="2:12" s="168" customFormat="1" ht="18" customHeight="1" x14ac:dyDescent="0.25">
      <c r="B7" s="2401"/>
      <c r="C7" s="427" t="s">
        <v>1281</v>
      </c>
      <c r="D7" s="427" t="s">
        <v>1282</v>
      </c>
      <c r="E7" s="427" t="s">
        <v>1281</v>
      </c>
      <c r="F7" s="427" t="s">
        <v>1282</v>
      </c>
      <c r="G7" s="427" t="s">
        <v>1281</v>
      </c>
      <c r="H7" s="427" t="s">
        <v>1282</v>
      </c>
      <c r="I7" s="427" t="s">
        <v>1283</v>
      </c>
      <c r="J7" s="427" t="s">
        <v>1284</v>
      </c>
    </row>
    <row r="8" spans="2:12" ht="18" customHeight="1" x14ac:dyDescent="0.25">
      <c r="B8" s="46" t="s">
        <v>181</v>
      </c>
      <c r="C8" s="44"/>
      <c r="D8" s="44"/>
      <c r="E8" s="44"/>
      <c r="F8" s="44"/>
      <c r="G8" s="44"/>
      <c r="H8" s="44"/>
      <c r="I8" s="45"/>
      <c r="J8" s="45"/>
    </row>
    <row r="9" spans="2:12" ht="18" customHeight="1" x14ac:dyDescent="0.25">
      <c r="B9" s="46" t="s">
        <v>182</v>
      </c>
      <c r="C9" s="44"/>
      <c r="D9" s="44"/>
      <c r="E9" s="44"/>
      <c r="F9" s="44"/>
      <c r="G9" s="44"/>
      <c r="H9" s="44"/>
      <c r="I9" s="45"/>
      <c r="J9" s="45"/>
    </row>
    <row r="10" spans="2:12" ht="18" customHeight="1" x14ac:dyDescent="0.25">
      <c r="B10" s="46" t="s">
        <v>183</v>
      </c>
      <c r="C10" s="44"/>
      <c r="D10" s="44"/>
      <c r="E10" s="44"/>
      <c r="F10" s="44"/>
      <c r="G10" s="44"/>
      <c r="H10" s="44"/>
      <c r="I10" s="45"/>
      <c r="J10" s="45"/>
    </row>
    <row r="11" spans="2:12" ht="18" customHeight="1" x14ac:dyDescent="0.25">
      <c r="B11" s="46" t="s">
        <v>184</v>
      </c>
      <c r="C11" s="44"/>
      <c r="D11" s="44"/>
      <c r="E11" s="44"/>
      <c r="F11" s="44"/>
      <c r="G11" s="44"/>
      <c r="H11" s="44"/>
      <c r="I11" s="45"/>
      <c r="J11" s="45"/>
    </row>
    <row r="12" spans="2:12" ht="18" customHeight="1" x14ac:dyDescent="0.25">
      <c r="B12" s="46" t="s">
        <v>185</v>
      </c>
      <c r="C12" s="44"/>
      <c r="D12" s="44"/>
      <c r="E12" s="44"/>
      <c r="F12" s="44"/>
      <c r="G12" s="44"/>
      <c r="H12" s="44"/>
      <c r="I12" s="45"/>
      <c r="J12" s="45"/>
    </row>
    <row r="13" spans="2:12" ht="18" customHeight="1" x14ac:dyDescent="0.25">
      <c r="B13" s="46" t="s">
        <v>186</v>
      </c>
      <c r="C13" s="44"/>
      <c r="D13" s="44"/>
      <c r="E13" s="44"/>
      <c r="F13" s="44"/>
      <c r="G13" s="44"/>
      <c r="H13" s="44"/>
      <c r="I13" s="45"/>
      <c r="J13" s="45"/>
    </row>
    <row r="14" spans="2:12" ht="18" customHeight="1" x14ac:dyDescent="0.25">
      <c r="B14" s="46" t="s">
        <v>1285</v>
      </c>
      <c r="C14" s="44"/>
      <c r="D14" s="44"/>
      <c r="E14" s="44"/>
      <c r="F14" s="44"/>
      <c r="G14" s="44"/>
      <c r="H14" s="44"/>
      <c r="I14" s="45"/>
      <c r="J14" s="45"/>
    </row>
    <row r="15" spans="2:12" ht="18" customHeight="1" x14ac:dyDescent="0.25">
      <c r="B15" s="46" t="s">
        <v>1286</v>
      </c>
      <c r="C15" s="44"/>
      <c r="D15" s="44"/>
      <c r="E15" s="44"/>
      <c r="F15" s="44"/>
      <c r="G15" s="44"/>
      <c r="H15" s="44"/>
      <c r="I15" s="45"/>
      <c r="J15" s="45"/>
    </row>
    <row r="16" spans="2:12" s="168" customFormat="1" ht="18" customHeight="1" x14ac:dyDescent="0.25">
      <c r="B16" s="429" t="s">
        <v>152</v>
      </c>
      <c r="C16" s="430">
        <f>SUM(C8:C15)</f>
        <v>0</v>
      </c>
      <c r="D16" s="430">
        <f t="shared" ref="D16:J16" si="0">SUM(D8:D15)</f>
        <v>0</v>
      </c>
      <c r="E16" s="430">
        <f t="shared" si="0"/>
        <v>0</v>
      </c>
      <c r="F16" s="430">
        <f t="shared" si="0"/>
        <v>0</v>
      </c>
      <c r="G16" s="430">
        <f t="shared" si="0"/>
        <v>0</v>
      </c>
      <c r="H16" s="430">
        <f t="shared" si="0"/>
        <v>0</v>
      </c>
      <c r="I16" s="430">
        <f t="shared" si="0"/>
        <v>0</v>
      </c>
      <c r="J16" s="430">
        <f t="shared" si="0"/>
        <v>0</v>
      </c>
    </row>
    <row r="17" spans="2:2" ht="18" customHeight="1" x14ac:dyDescent="0.25"/>
    <row r="18" spans="2:2" ht="15.75" x14ac:dyDescent="0.25">
      <c r="B18" s="1110" t="s">
        <v>2477</v>
      </c>
    </row>
  </sheetData>
  <mergeCells count="6">
    <mergeCell ref="B1:J3"/>
    <mergeCell ref="C6:D6"/>
    <mergeCell ref="E6:F6"/>
    <mergeCell ref="G6:H6"/>
    <mergeCell ref="B4:J4"/>
    <mergeCell ref="B6:B7"/>
  </mergeCells>
  <pageMargins left="0.7" right="0.7" top="0.75" bottom="0.75" header="0.3" footer="0.3"/>
  <pageSetup paperSize="9" orientation="portrait" r:id="rId1"/>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dimension ref="A1:XFB144"/>
  <sheetViews>
    <sheetView showGridLines="0" zoomScale="85" zoomScaleNormal="85" workbookViewId="0">
      <pane xSplit="1" ySplit="6" topLeftCell="B7"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4" style="1" customWidth="1"/>
    <col min="2" max="2" width="6" style="1" bestFit="1" customWidth="1"/>
    <col min="3" max="3" width="32.28515625" style="1" customWidth="1"/>
    <col min="4" max="4" width="56.7109375" style="1" customWidth="1"/>
    <col min="5" max="5" width="35.28515625" style="1" customWidth="1"/>
    <col min="6" max="6" width="34.85546875" style="1" customWidth="1"/>
    <col min="7" max="7" width="16.5703125" style="18" customWidth="1"/>
    <col min="8" max="8" width="2.85546875" style="1" customWidth="1"/>
    <col min="9" max="9" width="3" style="1" customWidth="1"/>
    <col min="10" max="16384" width="9.140625" style="1" hidden="1"/>
  </cols>
  <sheetData>
    <row r="1" spans="2:16382" ht="15.75" x14ac:dyDescent="0.25">
      <c r="B1" s="2140"/>
      <c r="C1" s="2141"/>
      <c r="D1" s="2141"/>
      <c r="E1" s="2141"/>
      <c r="F1" s="2141"/>
      <c r="G1" s="2142"/>
    </row>
    <row r="2" spans="2:16382" ht="15.75" x14ac:dyDescent="0.25">
      <c r="B2" s="2143"/>
      <c r="C2" s="2144"/>
      <c r="D2" s="2144"/>
      <c r="E2" s="2144"/>
      <c r="F2" s="2144"/>
      <c r="G2" s="2145"/>
    </row>
    <row r="3" spans="2:16382" ht="16.5" thickBot="1" x14ac:dyDescent="0.3">
      <c r="B3" s="2146"/>
      <c r="C3" s="2147"/>
      <c r="D3" s="2147"/>
      <c r="E3" s="2147"/>
      <c r="F3" s="2147"/>
      <c r="G3" s="2148"/>
    </row>
    <row r="4" spans="2:16382" ht="21.75" thickBot="1" x14ac:dyDescent="0.4">
      <c r="B4" s="2312" t="s">
        <v>4747</v>
      </c>
      <c r="C4" s="2313"/>
      <c r="D4" s="2313"/>
      <c r="E4" s="2313"/>
      <c r="F4" s="2313"/>
      <c r="G4" s="2314"/>
    </row>
    <row r="5" spans="2:16382" s="5" customFormat="1" ht="15.75" x14ac:dyDescent="0.25">
      <c r="B5" s="6"/>
      <c r="C5" s="6"/>
      <c r="D5" s="6"/>
      <c r="E5" s="6"/>
      <c r="F5" s="6"/>
      <c r="G5" s="417"/>
    </row>
    <row r="6" spans="2:16382" s="421" customFormat="1" ht="21" x14ac:dyDescent="0.25">
      <c r="B6" s="422" t="s">
        <v>1118</v>
      </c>
      <c r="C6" s="422" t="s">
        <v>1294</v>
      </c>
      <c r="D6" s="422" t="s">
        <v>1295</v>
      </c>
      <c r="E6" s="422" t="s">
        <v>1296</v>
      </c>
      <c r="F6" s="422" t="s">
        <v>1297</v>
      </c>
      <c r="G6" s="422" t="s">
        <v>1177</v>
      </c>
    </row>
    <row r="7" spans="2:16382" s="421" customFormat="1" ht="21" x14ac:dyDescent="0.25">
      <c r="B7" s="2404">
        <f>COUNTA(B8:B19)</f>
        <v>12</v>
      </c>
      <c r="C7" s="2405"/>
      <c r="D7" s="422"/>
      <c r="E7" s="422"/>
      <c r="F7" s="422"/>
      <c r="G7" s="562"/>
    </row>
    <row r="8" spans="2:16382" s="30" customFormat="1" ht="19.5" customHeight="1" x14ac:dyDescent="0.25">
      <c r="B8" s="32">
        <v>1</v>
      </c>
      <c r="C8" s="1223" t="s">
        <v>2005</v>
      </c>
      <c r="D8" s="1493" t="s">
        <v>1298</v>
      </c>
      <c r="E8" s="1494" t="s">
        <v>1299</v>
      </c>
      <c r="F8" s="1494" t="s">
        <v>4643</v>
      </c>
      <c r="G8" s="2402" t="s">
        <v>182</v>
      </c>
    </row>
    <row r="9" spans="2:16382" s="31" customFormat="1" ht="25.5" x14ac:dyDescent="0.25">
      <c r="B9" s="32">
        <v>2</v>
      </c>
      <c r="C9" s="1223" t="s">
        <v>4644</v>
      </c>
      <c r="D9" s="1223" t="s">
        <v>4645</v>
      </c>
      <c r="E9" s="1494" t="s">
        <v>1299</v>
      </c>
      <c r="F9" s="1494" t="s">
        <v>4646</v>
      </c>
      <c r="G9" s="2403"/>
    </row>
    <row r="10" spans="2:16382" s="31" customFormat="1" ht="25.5" x14ac:dyDescent="0.25">
      <c r="B10" s="32">
        <v>3</v>
      </c>
      <c r="C10" s="1223" t="s">
        <v>4647</v>
      </c>
      <c r="D10" s="1223" t="s">
        <v>4648</v>
      </c>
      <c r="E10" s="1494" t="s">
        <v>1299</v>
      </c>
      <c r="F10" s="1494" t="s">
        <v>4643</v>
      </c>
      <c r="G10" s="2403"/>
    </row>
    <row r="11" spans="2:16382" s="31" customFormat="1" ht="25.5" x14ac:dyDescent="0.25">
      <c r="B11" s="32">
        <v>4</v>
      </c>
      <c r="C11" s="1223" t="s">
        <v>4649</v>
      </c>
      <c r="D11" s="1223" t="s">
        <v>4650</v>
      </c>
      <c r="E11" s="1494" t="s">
        <v>1299</v>
      </c>
      <c r="F11" s="1494" t="s">
        <v>4651</v>
      </c>
      <c r="G11" s="2403"/>
    </row>
    <row r="12" spans="2:16382" s="31" customFormat="1" ht="15.75" x14ac:dyDescent="0.25">
      <c r="B12" s="32">
        <v>5</v>
      </c>
      <c r="C12" s="1223" t="s">
        <v>4652</v>
      </c>
      <c r="D12" s="1223" t="s">
        <v>4653</v>
      </c>
      <c r="E12" s="1494" t="s">
        <v>1299</v>
      </c>
      <c r="F12" s="1494" t="s">
        <v>4651</v>
      </c>
      <c r="G12" s="2403"/>
    </row>
    <row r="13" spans="2:16382" s="31" customFormat="1" ht="15.75" x14ac:dyDescent="0.25">
      <c r="B13" s="32">
        <v>6</v>
      </c>
      <c r="C13" s="1223" t="s">
        <v>4654</v>
      </c>
      <c r="D13" s="1223" t="s">
        <v>4655</v>
      </c>
      <c r="E13" s="1494" t="s">
        <v>1299</v>
      </c>
      <c r="F13" s="1494" t="s">
        <v>4651</v>
      </c>
      <c r="G13" s="2403"/>
    </row>
    <row r="14" spans="2:16382" ht="15.75" x14ac:dyDescent="0.25">
      <c r="B14" s="32">
        <v>4</v>
      </c>
      <c r="C14" s="1223" t="s">
        <v>2675</v>
      </c>
      <c r="D14" s="1223" t="s">
        <v>4656</v>
      </c>
      <c r="E14" s="1494" t="s">
        <v>1299</v>
      </c>
      <c r="F14" s="1494" t="s">
        <v>4651</v>
      </c>
      <c r="G14" s="2403"/>
    </row>
    <row r="15" spans="2:16382" ht="15.75" x14ac:dyDescent="0.25">
      <c r="B15" s="32">
        <v>5</v>
      </c>
      <c r="C15" s="1223" t="s">
        <v>4657</v>
      </c>
      <c r="D15" s="1223" t="s">
        <v>4658</v>
      </c>
      <c r="E15" s="1494" t="s">
        <v>1299</v>
      </c>
      <c r="F15" s="1494" t="s">
        <v>4651</v>
      </c>
      <c r="G15" s="2403"/>
    </row>
    <row r="16" spans="2:16382" ht="18.75" customHeight="1" x14ac:dyDescent="0.25">
      <c r="B16" s="32">
        <v>6</v>
      </c>
      <c r="C16" s="1223" t="s">
        <v>4659</v>
      </c>
      <c r="D16" s="1223" t="s">
        <v>4660</v>
      </c>
      <c r="E16" s="1494" t="s">
        <v>1299</v>
      </c>
      <c r="F16" s="1494" t="s">
        <v>4651</v>
      </c>
      <c r="G16" s="2403"/>
    </row>
    <row r="17" spans="2:9" ht="18.75" customHeight="1" x14ac:dyDescent="0.25">
      <c r="B17" s="32">
        <v>7</v>
      </c>
      <c r="C17" s="1223" t="s">
        <v>4661</v>
      </c>
      <c r="D17" s="1223" t="s">
        <v>2419</v>
      </c>
      <c r="E17" s="1494" t="s">
        <v>1301</v>
      </c>
      <c r="F17" s="1494" t="s">
        <v>1301</v>
      </c>
      <c r="G17" s="2403"/>
    </row>
    <row r="18" spans="2:9" ht="19.5" customHeight="1" x14ac:dyDescent="0.25">
      <c r="B18" s="32">
        <v>8</v>
      </c>
      <c r="C18" s="1223" t="s">
        <v>4662</v>
      </c>
      <c r="D18" s="1223" t="s">
        <v>4663</v>
      </c>
      <c r="E18" s="1494" t="s">
        <v>4664</v>
      </c>
      <c r="F18" s="1494" t="s">
        <v>2061</v>
      </c>
      <c r="G18" s="2403"/>
    </row>
    <row r="19" spans="2:9" ht="25.5" x14ac:dyDescent="0.25">
      <c r="B19" s="32">
        <v>9</v>
      </c>
      <c r="C19" s="1223" t="s">
        <v>4665</v>
      </c>
      <c r="D19" s="1223" t="s">
        <v>4666</v>
      </c>
      <c r="E19" s="1494" t="s">
        <v>4664</v>
      </c>
      <c r="F19" s="1494" t="s">
        <v>2061</v>
      </c>
      <c r="G19" s="2403"/>
    </row>
    <row r="20" spans="2:9" ht="21" x14ac:dyDescent="0.25">
      <c r="B20" s="2404">
        <f>COUNTA(B21:B32)</f>
        <v>12</v>
      </c>
      <c r="C20" s="2405"/>
      <c r="D20" s="552"/>
      <c r="E20" s="552"/>
      <c r="F20" s="552"/>
      <c r="G20" s="552"/>
    </row>
    <row r="21" spans="2:9" ht="15.75" x14ac:dyDescent="0.25">
      <c r="B21" s="32">
        <v>10</v>
      </c>
      <c r="C21" s="1223" t="s">
        <v>1303</v>
      </c>
      <c r="D21" s="1223" t="s">
        <v>1304</v>
      </c>
      <c r="E21" s="1494" t="s">
        <v>1299</v>
      </c>
      <c r="F21" s="1494" t="s">
        <v>4646</v>
      </c>
      <c r="G21" s="2402" t="s">
        <v>183</v>
      </c>
    </row>
    <row r="22" spans="2:9" ht="15.75" x14ac:dyDescent="0.25">
      <c r="B22" s="32">
        <v>11</v>
      </c>
      <c r="C22" s="1223" t="s">
        <v>4667</v>
      </c>
      <c r="D22" s="1223" t="s">
        <v>4668</v>
      </c>
      <c r="E22" s="1494" t="s">
        <v>1299</v>
      </c>
      <c r="F22" s="1494" t="s">
        <v>4646</v>
      </c>
      <c r="G22" s="2403"/>
    </row>
    <row r="23" spans="2:9" ht="19.5" customHeight="1" x14ac:dyDescent="0.25">
      <c r="B23" s="32">
        <v>12</v>
      </c>
      <c r="C23" s="1223" t="s">
        <v>4669</v>
      </c>
      <c r="D23" s="1493" t="s">
        <v>105</v>
      </c>
      <c r="E23" s="1494" t="s">
        <v>1299</v>
      </c>
      <c r="F23" s="1494" t="s">
        <v>4646</v>
      </c>
      <c r="G23" s="2403"/>
    </row>
    <row r="24" spans="2:9" ht="19.5" customHeight="1" x14ac:dyDescent="0.25">
      <c r="B24" s="32">
        <v>13</v>
      </c>
      <c r="C24" s="1223" t="s">
        <v>4670</v>
      </c>
      <c r="D24" s="1223" t="s">
        <v>4671</v>
      </c>
      <c r="E24" s="1494" t="s">
        <v>1299</v>
      </c>
      <c r="F24" s="1494" t="s">
        <v>4646</v>
      </c>
      <c r="G24" s="2403"/>
    </row>
    <row r="25" spans="2:9" ht="19.5" customHeight="1" x14ac:dyDescent="0.25">
      <c r="B25" s="32">
        <v>14</v>
      </c>
      <c r="C25" s="1223" t="s">
        <v>4672</v>
      </c>
      <c r="D25" s="1223" t="s">
        <v>4673</v>
      </c>
      <c r="E25" s="1494" t="s">
        <v>1299</v>
      </c>
      <c r="F25" s="1494" t="s">
        <v>4643</v>
      </c>
      <c r="G25" s="2403"/>
    </row>
    <row r="26" spans="2:9" ht="19.5" customHeight="1" x14ac:dyDescent="0.25">
      <c r="B26" s="32">
        <v>15</v>
      </c>
      <c r="C26" s="1223" t="s">
        <v>1306</v>
      </c>
      <c r="D26" s="1223" t="s">
        <v>4674</v>
      </c>
      <c r="E26" s="1494" t="s">
        <v>1299</v>
      </c>
      <c r="F26" s="1494" t="s">
        <v>4643</v>
      </c>
      <c r="G26" s="2403"/>
    </row>
    <row r="27" spans="2:9" ht="15.75" x14ac:dyDescent="0.25">
      <c r="B27" s="32">
        <v>16</v>
      </c>
      <c r="C27" s="1223" t="s">
        <v>1201</v>
      </c>
      <c r="D27" s="1223" t="s">
        <v>4675</v>
      </c>
      <c r="E27" s="1494" t="s">
        <v>1299</v>
      </c>
      <c r="F27" s="1494" t="s">
        <v>4676</v>
      </c>
      <c r="G27" s="2403"/>
    </row>
    <row r="28" spans="2:9" ht="19.5" customHeight="1" x14ac:dyDescent="0.25">
      <c r="B28" s="32">
        <v>17</v>
      </c>
      <c r="C28" s="1223" t="s">
        <v>4677</v>
      </c>
      <c r="D28" s="1223" t="s">
        <v>4678</v>
      </c>
      <c r="E28" s="1494" t="s">
        <v>1299</v>
      </c>
      <c r="F28" s="1494" t="s">
        <v>4651</v>
      </c>
      <c r="G28" s="2403"/>
    </row>
    <row r="29" spans="2:9" ht="15.75" x14ac:dyDescent="0.25">
      <c r="B29" s="32">
        <v>18</v>
      </c>
      <c r="C29" s="1223" t="s">
        <v>4679</v>
      </c>
      <c r="D29" s="1223" t="s">
        <v>4680</v>
      </c>
      <c r="E29" s="1494" t="s">
        <v>1299</v>
      </c>
      <c r="F29" s="1494" t="s">
        <v>4651</v>
      </c>
      <c r="G29" s="2403"/>
    </row>
    <row r="30" spans="2:9" ht="25.5" x14ac:dyDescent="0.25">
      <c r="B30" s="32">
        <v>19</v>
      </c>
      <c r="C30" s="1223" t="s">
        <v>4681</v>
      </c>
      <c r="D30" s="1223" t="s">
        <v>4682</v>
      </c>
      <c r="E30" s="1494" t="s">
        <v>1299</v>
      </c>
      <c r="F30" s="1494" t="s">
        <v>4651</v>
      </c>
      <c r="G30" s="2403"/>
    </row>
    <row r="31" spans="2:9" ht="19.5" customHeight="1" x14ac:dyDescent="0.25">
      <c r="B31" s="32">
        <v>20</v>
      </c>
      <c r="C31" s="1223" t="s">
        <v>4683</v>
      </c>
      <c r="D31" s="1223" t="s">
        <v>4684</v>
      </c>
      <c r="E31" s="1494" t="s">
        <v>1299</v>
      </c>
      <c r="F31" s="1494" t="s">
        <v>4651</v>
      </c>
      <c r="G31" s="2403"/>
    </row>
    <row r="32" spans="2:9" ht="15.75" x14ac:dyDescent="0.25">
      <c r="B32" s="32">
        <v>21</v>
      </c>
      <c r="C32" s="1223" t="s">
        <v>2678</v>
      </c>
      <c r="D32" s="1223" t="s">
        <v>4685</v>
      </c>
      <c r="E32" s="1494" t="s">
        <v>4664</v>
      </c>
      <c r="F32" s="1494" t="s">
        <v>2061</v>
      </c>
      <c r="G32" s="2403"/>
    </row>
    <row r="33" spans="2:7" ht="21" x14ac:dyDescent="0.25">
      <c r="B33" s="2404">
        <f>COUNTA(B34:B52)</f>
        <v>19</v>
      </c>
      <c r="C33" s="2405"/>
      <c r="D33" s="552"/>
      <c r="E33" s="552"/>
      <c r="F33" s="552"/>
      <c r="G33" s="552"/>
    </row>
    <row r="34" spans="2:7" ht="51" x14ac:dyDescent="0.25">
      <c r="B34" s="32">
        <v>22</v>
      </c>
      <c r="C34" s="1223" t="s">
        <v>4686</v>
      </c>
      <c r="D34" s="1223" t="s">
        <v>4687</v>
      </c>
      <c r="E34" s="1494" t="s">
        <v>1299</v>
      </c>
      <c r="F34" s="1441" t="s">
        <v>4643</v>
      </c>
      <c r="G34" s="2403" t="s">
        <v>181</v>
      </c>
    </row>
    <row r="35" spans="2:7" ht="25.5" x14ac:dyDescent="0.25">
      <c r="B35" s="32">
        <v>23</v>
      </c>
      <c r="C35" s="1223" t="s">
        <v>4688</v>
      </c>
      <c r="D35" s="1223" t="s">
        <v>2694</v>
      </c>
      <c r="E35" s="1494" t="s">
        <v>1299</v>
      </c>
      <c r="F35" s="1441" t="s">
        <v>4643</v>
      </c>
      <c r="G35" s="2403"/>
    </row>
    <row r="36" spans="2:7" ht="19.5" customHeight="1" x14ac:dyDescent="0.25">
      <c r="B36" s="32">
        <v>24</v>
      </c>
      <c r="C36" s="1223" t="s">
        <v>2009</v>
      </c>
      <c r="D36" s="1223" t="s">
        <v>4689</v>
      </c>
      <c r="E36" s="1439" t="s">
        <v>1299</v>
      </c>
      <c r="F36" s="1441" t="s">
        <v>4643</v>
      </c>
      <c r="G36" s="2403"/>
    </row>
    <row r="37" spans="2:7" ht="19.5" customHeight="1" x14ac:dyDescent="0.25">
      <c r="B37" s="32">
        <v>25</v>
      </c>
      <c r="C37" s="1223" t="s">
        <v>1310</v>
      </c>
      <c r="D37" s="1223" t="s">
        <v>4690</v>
      </c>
      <c r="E37" s="1789" t="s">
        <v>1299</v>
      </c>
      <c r="F37" s="1790" t="s">
        <v>4676</v>
      </c>
      <c r="G37" s="2403"/>
    </row>
    <row r="38" spans="2:7" ht="19.5" customHeight="1" x14ac:dyDescent="0.25">
      <c r="B38" s="32">
        <v>26</v>
      </c>
      <c r="C38" s="1223" t="s">
        <v>4691</v>
      </c>
      <c r="D38" s="1223" t="s">
        <v>4692</v>
      </c>
      <c r="E38" s="1789" t="s">
        <v>1299</v>
      </c>
      <c r="F38" s="1790" t="s">
        <v>4676</v>
      </c>
      <c r="G38" s="2403"/>
    </row>
    <row r="39" spans="2:7" ht="19.5" customHeight="1" x14ac:dyDescent="0.25">
      <c r="B39" s="32">
        <v>27</v>
      </c>
      <c r="C39" s="1223" t="s">
        <v>4693</v>
      </c>
      <c r="D39" s="1223" t="s">
        <v>4694</v>
      </c>
      <c r="E39" s="1789" t="s">
        <v>1299</v>
      </c>
      <c r="F39" s="1790" t="s">
        <v>4676</v>
      </c>
      <c r="G39" s="2403"/>
    </row>
    <row r="40" spans="2:7" ht="19.5" customHeight="1" x14ac:dyDescent="0.25">
      <c r="B40" s="32">
        <v>28</v>
      </c>
      <c r="C40" s="1223" t="s">
        <v>4695</v>
      </c>
      <c r="D40" s="1223" t="s">
        <v>4696</v>
      </c>
      <c r="E40" s="1789" t="s">
        <v>1299</v>
      </c>
      <c r="F40" s="1790" t="s">
        <v>4651</v>
      </c>
      <c r="G40" s="2403"/>
    </row>
    <row r="41" spans="2:7" ht="19.5" customHeight="1" x14ac:dyDescent="0.25">
      <c r="B41" s="32">
        <v>29</v>
      </c>
      <c r="C41" s="1223" t="s">
        <v>1307</v>
      </c>
      <c r="D41" s="1223" t="s">
        <v>1308</v>
      </c>
      <c r="E41" s="1789" t="s">
        <v>1299</v>
      </c>
      <c r="F41" s="1790" t="s">
        <v>4651</v>
      </c>
      <c r="G41" s="2403"/>
    </row>
    <row r="42" spans="2:7" ht="19.5" customHeight="1" x14ac:dyDescent="0.25">
      <c r="B42" s="32">
        <v>30</v>
      </c>
      <c r="C42" s="1223" t="s">
        <v>1191</v>
      </c>
      <c r="D42" s="1223" t="s">
        <v>1309</v>
      </c>
      <c r="E42" s="1789" t="s">
        <v>1299</v>
      </c>
      <c r="F42" s="1790" t="s">
        <v>4651</v>
      </c>
      <c r="G42" s="2403"/>
    </row>
    <row r="43" spans="2:7" ht="19.5" customHeight="1" x14ac:dyDescent="0.25">
      <c r="B43" s="32">
        <v>31</v>
      </c>
      <c r="C43" s="1223" t="s">
        <v>4697</v>
      </c>
      <c r="D43" s="1223" t="s">
        <v>4698</v>
      </c>
      <c r="E43" s="1789" t="s">
        <v>1299</v>
      </c>
      <c r="F43" s="1790" t="s">
        <v>4651</v>
      </c>
      <c r="G43" s="2403"/>
    </row>
    <row r="44" spans="2:7" ht="19.5" customHeight="1" x14ac:dyDescent="0.25">
      <c r="B44" s="32">
        <v>32</v>
      </c>
      <c r="C44" s="1223" t="s">
        <v>1189</v>
      </c>
      <c r="D44" s="1223" t="s">
        <v>4699</v>
      </c>
      <c r="E44" s="1789" t="s">
        <v>1299</v>
      </c>
      <c r="F44" s="1790" t="s">
        <v>4651</v>
      </c>
      <c r="G44" s="2403"/>
    </row>
    <row r="45" spans="2:7" ht="19.5" customHeight="1" x14ac:dyDescent="0.25">
      <c r="B45" s="32">
        <v>33</v>
      </c>
      <c r="C45" s="1223" t="s">
        <v>4700</v>
      </c>
      <c r="D45" s="1223" t="s">
        <v>3623</v>
      </c>
      <c r="E45" s="1789" t="s">
        <v>1299</v>
      </c>
      <c r="F45" s="1790" t="s">
        <v>4651</v>
      </c>
      <c r="G45" s="2403"/>
    </row>
    <row r="46" spans="2:7" ht="19.5" customHeight="1" x14ac:dyDescent="0.25">
      <c r="B46" s="32">
        <v>34</v>
      </c>
      <c r="C46" s="1223" t="s">
        <v>4701</v>
      </c>
      <c r="D46" s="1223" t="s">
        <v>4702</v>
      </c>
      <c r="E46" s="1789" t="s">
        <v>1299</v>
      </c>
      <c r="F46" s="1790" t="s">
        <v>4651</v>
      </c>
      <c r="G46" s="2403"/>
    </row>
    <row r="47" spans="2:7" ht="19.5" customHeight="1" x14ac:dyDescent="0.25">
      <c r="B47" s="32">
        <v>35</v>
      </c>
      <c r="C47" s="1223" t="s">
        <v>1187</v>
      </c>
      <c r="D47" s="1223" t="s">
        <v>4703</v>
      </c>
      <c r="E47" s="1494" t="s">
        <v>4664</v>
      </c>
      <c r="F47" s="1441" t="s">
        <v>2061</v>
      </c>
      <c r="G47" s="2403"/>
    </row>
    <row r="48" spans="2:7" ht="19.5" customHeight="1" x14ac:dyDescent="0.25">
      <c r="B48" s="32">
        <v>36</v>
      </c>
      <c r="C48" s="1223" t="s">
        <v>4704</v>
      </c>
      <c r="D48" s="1223" t="s">
        <v>4705</v>
      </c>
      <c r="E48" s="1494" t="s">
        <v>4664</v>
      </c>
      <c r="F48" s="1441" t="s">
        <v>2061</v>
      </c>
      <c r="G48" s="2403"/>
    </row>
    <row r="49" spans="2:7" ht="19.5" customHeight="1" x14ac:dyDescent="0.25">
      <c r="B49" s="32">
        <v>37</v>
      </c>
      <c r="C49" s="1223" t="s">
        <v>4706</v>
      </c>
      <c r="D49" s="1223" t="s">
        <v>2692</v>
      </c>
      <c r="E49" s="1494" t="s">
        <v>4664</v>
      </c>
      <c r="F49" s="1441" t="s">
        <v>2061</v>
      </c>
      <c r="G49" s="2403"/>
    </row>
    <row r="50" spans="2:7" ht="15.75" x14ac:dyDescent="0.25">
      <c r="B50" s="32">
        <v>38</v>
      </c>
      <c r="C50" s="1223" t="s">
        <v>4707</v>
      </c>
      <c r="D50" s="1223" t="s">
        <v>4708</v>
      </c>
      <c r="E50" s="1494" t="s">
        <v>4664</v>
      </c>
      <c r="F50" s="1441" t="s">
        <v>2061</v>
      </c>
      <c r="G50" s="2403"/>
    </row>
    <row r="51" spans="2:7" ht="15.75" x14ac:dyDescent="0.25">
      <c r="B51" s="32">
        <v>39</v>
      </c>
      <c r="C51" s="1223" t="s">
        <v>4709</v>
      </c>
      <c r="D51" s="1223" t="s">
        <v>4710</v>
      </c>
      <c r="E51" s="1494" t="s">
        <v>4664</v>
      </c>
      <c r="F51" s="1441" t="s">
        <v>2061</v>
      </c>
      <c r="G51" s="2403"/>
    </row>
    <row r="52" spans="2:7" ht="15.75" x14ac:dyDescent="0.25">
      <c r="B52" s="32">
        <v>40</v>
      </c>
      <c r="C52" s="1223" t="s">
        <v>4711</v>
      </c>
      <c r="D52" s="1223" t="s">
        <v>4712</v>
      </c>
      <c r="E52" s="1494" t="s">
        <v>4664</v>
      </c>
      <c r="F52" s="1441" t="s">
        <v>2061</v>
      </c>
      <c r="G52" s="2403"/>
    </row>
    <row r="53" spans="2:7" ht="21" x14ac:dyDescent="0.25">
      <c r="B53" s="2404">
        <f>COUNTA(B54:B57)</f>
        <v>4</v>
      </c>
      <c r="C53" s="2405"/>
      <c r="D53" s="552"/>
      <c r="E53" s="552"/>
      <c r="F53" s="552"/>
      <c r="G53" s="552"/>
    </row>
    <row r="54" spans="2:7" ht="19.5" customHeight="1" x14ac:dyDescent="0.25">
      <c r="B54" s="32">
        <v>41</v>
      </c>
      <c r="C54" s="1495" t="s">
        <v>1312</v>
      </c>
      <c r="D54" s="1223" t="s">
        <v>1313</v>
      </c>
      <c r="E54" s="1496" t="s">
        <v>1299</v>
      </c>
      <c r="F54" s="1494" t="s">
        <v>4676</v>
      </c>
      <c r="G54" s="2402" t="s">
        <v>184</v>
      </c>
    </row>
    <row r="55" spans="2:7" ht="19.5" customHeight="1" x14ac:dyDescent="0.25">
      <c r="B55" s="32">
        <v>42</v>
      </c>
      <c r="C55" s="1223" t="s">
        <v>1185</v>
      </c>
      <c r="D55" s="1223" t="s">
        <v>4713</v>
      </c>
      <c r="E55" s="1496" t="s">
        <v>1299</v>
      </c>
      <c r="F55" s="1494" t="s">
        <v>4676</v>
      </c>
      <c r="G55" s="2403"/>
    </row>
    <row r="56" spans="2:7" ht="19.5" customHeight="1" x14ac:dyDescent="0.25">
      <c r="B56" s="32">
        <v>43</v>
      </c>
      <c r="C56" s="1223" t="s">
        <v>4714</v>
      </c>
      <c r="D56" s="1223" t="s">
        <v>4715</v>
      </c>
      <c r="E56" s="1496" t="s">
        <v>1299</v>
      </c>
      <c r="F56" s="1494" t="s">
        <v>4651</v>
      </c>
      <c r="G56" s="2403"/>
    </row>
    <row r="57" spans="2:7" ht="19.5" customHeight="1" x14ac:dyDescent="0.25">
      <c r="B57" s="32">
        <v>44</v>
      </c>
      <c r="C57" s="1223" t="s">
        <v>1186</v>
      </c>
      <c r="D57" s="1223" t="s">
        <v>4716</v>
      </c>
      <c r="E57" s="1496" t="s">
        <v>1299</v>
      </c>
      <c r="F57" s="1494" t="s">
        <v>4651</v>
      </c>
      <c r="G57" s="2403"/>
    </row>
    <row r="58" spans="2:7" ht="21" x14ac:dyDescent="0.25">
      <c r="B58" s="2404">
        <f>COUNTA(B59:B65)</f>
        <v>7</v>
      </c>
      <c r="C58" s="2405"/>
      <c r="D58" s="552"/>
      <c r="E58" s="552"/>
      <c r="F58" s="552"/>
      <c r="G58" s="552"/>
    </row>
    <row r="59" spans="2:7" ht="19.5" customHeight="1" x14ac:dyDescent="0.25">
      <c r="B59" s="32">
        <v>45</v>
      </c>
      <c r="C59" s="1223" t="s">
        <v>1199</v>
      </c>
      <c r="D59" s="1223" t="s">
        <v>2020</v>
      </c>
      <c r="E59" s="1496" t="s">
        <v>4664</v>
      </c>
      <c r="F59" s="1494" t="s">
        <v>2061</v>
      </c>
      <c r="G59" s="2402" t="s">
        <v>185</v>
      </c>
    </row>
    <row r="60" spans="2:7" ht="15.75" x14ac:dyDescent="0.25">
      <c r="B60" s="32">
        <v>46</v>
      </c>
      <c r="C60" s="1223" t="s">
        <v>4717</v>
      </c>
      <c r="D60" s="1223" t="s">
        <v>2695</v>
      </c>
      <c r="E60" s="1497" t="s">
        <v>1299</v>
      </c>
      <c r="F60" s="1494" t="s">
        <v>4651</v>
      </c>
      <c r="G60" s="2403"/>
    </row>
    <row r="61" spans="2:7" ht="25.5" x14ac:dyDescent="0.25">
      <c r="B61" s="32">
        <v>47</v>
      </c>
      <c r="C61" s="1223" t="s">
        <v>4718</v>
      </c>
      <c r="D61" s="1223" t="s">
        <v>4719</v>
      </c>
      <c r="E61" s="1497" t="s">
        <v>1301</v>
      </c>
      <c r="F61" s="1494" t="s">
        <v>1301</v>
      </c>
      <c r="G61" s="2403"/>
    </row>
    <row r="62" spans="2:7" ht="38.25" x14ac:dyDescent="0.25">
      <c r="B62" s="32">
        <v>48</v>
      </c>
      <c r="C62" s="1223" t="s">
        <v>4720</v>
      </c>
      <c r="D62" s="1223" t="s">
        <v>4721</v>
      </c>
      <c r="E62" s="1497" t="s">
        <v>1301</v>
      </c>
      <c r="F62" s="1494" t="s">
        <v>1301</v>
      </c>
      <c r="G62" s="2403"/>
    </row>
    <row r="63" spans="2:7" ht="15.75" x14ac:dyDescent="0.25">
      <c r="B63" s="32">
        <v>49</v>
      </c>
      <c r="C63" s="1223" t="s">
        <v>4722</v>
      </c>
      <c r="D63" s="1223" t="s">
        <v>4723</v>
      </c>
      <c r="E63" s="1497" t="s">
        <v>4664</v>
      </c>
      <c r="F63" s="1494" t="s">
        <v>2061</v>
      </c>
      <c r="G63" s="2403"/>
    </row>
    <row r="64" spans="2:7" ht="25.5" x14ac:dyDescent="0.25">
      <c r="B64" s="32">
        <v>50</v>
      </c>
      <c r="C64" s="1223" t="s">
        <v>4724</v>
      </c>
      <c r="D64" s="1223" t="s">
        <v>4725</v>
      </c>
      <c r="E64" s="1496" t="s">
        <v>4664</v>
      </c>
      <c r="F64" s="1494" t="s">
        <v>2061</v>
      </c>
      <c r="G64" s="2403"/>
    </row>
    <row r="65" spans="2:7" ht="15.75" x14ac:dyDescent="0.25">
      <c r="B65" s="32">
        <v>51</v>
      </c>
      <c r="C65" s="1223" t="s">
        <v>4726</v>
      </c>
      <c r="D65" s="1223" t="s">
        <v>2284</v>
      </c>
      <c r="E65" s="1496" t="s">
        <v>4664</v>
      </c>
      <c r="F65" s="1494" t="s">
        <v>2061</v>
      </c>
      <c r="G65" s="2403"/>
    </row>
    <row r="66" spans="2:7" ht="21" x14ac:dyDescent="0.25">
      <c r="B66" s="2404">
        <f>COUNTA(B67:B73)</f>
        <v>7</v>
      </c>
      <c r="C66" s="2405"/>
      <c r="D66" s="552"/>
      <c r="E66" s="552"/>
      <c r="F66" s="552"/>
      <c r="G66" s="552"/>
    </row>
    <row r="67" spans="2:7" ht="19.5" customHeight="1" x14ac:dyDescent="0.25">
      <c r="B67" s="32">
        <v>52</v>
      </c>
      <c r="C67" s="1354" t="s">
        <v>4727</v>
      </c>
      <c r="D67" s="1498" t="s">
        <v>4728</v>
      </c>
      <c r="E67" s="1497" t="s">
        <v>1299</v>
      </c>
      <c r="F67" s="1499" t="s">
        <v>4651</v>
      </c>
      <c r="G67" s="2402" t="s">
        <v>186</v>
      </c>
    </row>
    <row r="68" spans="2:7" ht="19.5" customHeight="1" x14ac:dyDescent="0.25">
      <c r="B68" s="32">
        <v>53</v>
      </c>
      <c r="C68" s="1498" t="s">
        <v>1197</v>
      </c>
      <c r="D68" s="1498" t="s">
        <v>1198</v>
      </c>
      <c r="E68" s="1497" t="s">
        <v>4664</v>
      </c>
      <c r="F68" s="1499" t="s">
        <v>2061</v>
      </c>
      <c r="G68" s="2403"/>
    </row>
    <row r="69" spans="2:7" ht="19.5" customHeight="1" x14ac:dyDescent="0.25">
      <c r="B69" s="32">
        <v>54</v>
      </c>
      <c r="C69" s="1498" t="s">
        <v>1193</v>
      </c>
      <c r="D69" s="1498" t="s">
        <v>4729</v>
      </c>
      <c r="E69" s="1497" t="s">
        <v>4664</v>
      </c>
      <c r="F69" s="1499" t="s">
        <v>2061</v>
      </c>
      <c r="G69" s="2403"/>
    </row>
    <row r="70" spans="2:7" ht="19.5" customHeight="1" x14ac:dyDescent="0.25">
      <c r="B70" s="32">
        <v>55</v>
      </c>
      <c r="C70" s="1498" t="s">
        <v>4730</v>
      </c>
      <c r="D70" s="1498" t="s">
        <v>1194</v>
      </c>
      <c r="E70" s="1497" t="s">
        <v>4664</v>
      </c>
      <c r="F70" s="1499" t="s">
        <v>2061</v>
      </c>
      <c r="G70" s="2403"/>
    </row>
    <row r="71" spans="2:7" ht="19.5" customHeight="1" x14ac:dyDescent="0.25">
      <c r="B71" s="32">
        <v>56</v>
      </c>
      <c r="C71" s="1498" t="s">
        <v>4731</v>
      </c>
      <c r="D71" s="1498" t="s">
        <v>2015</v>
      </c>
      <c r="E71" s="1497" t="s">
        <v>1301</v>
      </c>
      <c r="F71" s="1499" t="s">
        <v>1301</v>
      </c>
      <c r="G71" s="2403"/>
    </row>
    <row r="72" spans="2:7" ht="19.5" customHeight="1" x14ac:dyDescent="0.25">
      <c r="B72" s="32">
        <v>57</v>
      </c>
      <c r="C72" s="1498" t="s">
        <v>4732</v>
      </c>
      <c r="D72" s="1498" t="s">
        <v>4733</v>
      </c>
      <c r="E72" s="1497" t="s">
        <v>4664</v>
      </c>
      <c r="F72" s="1499" t="s">
        <v>2061</v>
      </c>
      <c r="G72" s="2403"/>
    </row>
    <row r="73" spans="2:7" ht="19.5" customHeight="1" x14ac:dyDescent="0.25">
      <c r="B73" s="32">
        <v>58</v>
      </c>
      <c r="C73" s="1498" t="s">
        <v>1195</v>
      </c>
      <c r="D73" s="1223" t="s">
        <v>1196</v>
      </c>
      <c r="E73" s="1496" t="s">
        <v>1299</v>
      </c>
      <c r="F73" s="1499" t="s">
        <v>4651</v>
      </c>
      <c r="G73" s="2403"/>
    </row>
    <row r="74" spans="2:7" ht="21" x14ac:dyDescent="0.25">
      <c r="B74" s="2404">
        <f>COUNTA(B75:B81)</f>
        <v>7</v>
      </c>
      <c r="C74" s="2405"/>
      <c r="D74" s="552"/>
      <c r="E74" s="552"/>
      <c r="F74" s="552"/>
      <c r="G74" s="552"/>
    </row>
    <row r="75" spans="2:7" ht="19.5" customHeight="1" x14ac:dyDescent="0.25">
      <c r="B75" s="32">
        <v>59</v>
      </c>
      <c r="C75" s="1498" t="s">
        <v>4734</v>
      </c>
      <c r="D75" s="1223" t="s">
        <v>4735</v>
      </c>
      <c r="E75" s="1494" t="s">
        <v>1299</v>
      </c>
      <c r="F75" s="1494" t="s">
        <v>4643</v>
      </c>
      <c r="G75" s="2406" t="s">
        <v>187</v>
      </c>
    </row>
    <row r="76" spans="2:7" ht="19.5" customHeight="1" x14ac:dyDescent="0.25">
      <c r="B76" s="32">
        <v>60</v>
      </c>
      <c r="C76" s="1498" t="s">
        <v>1192</v>
      </c>
      <c r="D76" s="1223" t="s">
        <v>4736</v>
      </c>
      <c r="E76" s="1494" t="s">
        <v>1299</v>
      </c>
      <c r="F76" s="1494" t="s">
        <v>4651</v>
      </c>
      <c r="G76" s="2407"/>
    </row>
    <row r="77" spans="2:7" ht="19.5" customHeight="1" x14ac:dyDescent="0.25">
      <c r="B77" s="32">
        <v>61</v>
      </c>
      <c r="C77" s="1498" t="s">
        <v>4737</v>
      </c>
      <c r="D77" s="1223" t="s">
        <v>4738</v>
      </c>
      <c r="E77" s="1494" t="s">
        <v>4664</v>
      </c>
      <c r="F77" s="1494" t="s">
        <v>2061</v>
      </c>
      <c r="G77" s="2407"/>
    </row>
    <row r="78" spans="2:7" ht="19.5" customHeight="1" x14ac:dyDescent="0.25">
      <c r="B78" s="32">
        <v>62</v>
      </c>
      <c r="C78" s="1498" t="s">
        <v>4739</v>
      </c>
      <c r="D78" s="1223" t="s">
        <v>4740</v>
      </c>
      <c r="E78" s="1494" t="s">
        <v>4664</v>
      </c>
      <c r="F78" s="1494" t="s">
        <v>2061</v>
      </c>
      <c r="G78" s="2407"/>
    </row>
    <row r="79" spans="2:7" ht="19.5" customHeight="1" x14ac:dyDescent="0.25">
      <c r="B79" s="32">
        <v>63</v>
      </c>
      <c r="C79" s="1498" t="s">
        <v>4741</v>
      </c>
      <c r="D79" s="1223" t="s">
        <v>4742</v>
      </c>
      <c r="E79" s="1494" t="s">
        <v>4664</v>
      </c>
      <c r="F79" s="1494" t="s">
        <v>2061</v>
      </c>
      <c r="G79" s="2407"/>
    </row>
    <row r="80" spans="2:7" ht="19.5" customHeight="1" x14ac:dyDescent="0.25">
      <c r="B80" s="32">
        <v>64</v>
      </c>
      <c r="C80" s="1498" t="s">
        <v>4743</v>
      </c>
      <c r="D80" s="1223" t="s">
        <v>4744</v>
      </c>
      <c r="E80" s="1494" t="s">
        <v>4664</v>
      </c>
      <c r="F80" s="1494" t="s">
        <v>2061</v>
      </c>
      <c r="G80" s="2407"/>
    </row>
    <row r="81" spans="2:7" ht="19.5" customHeight="1" x14ac:dyDescent="0.25">
      <c r="B81" s="32">
        <v>65</v>
      </c>
      <c r="C81" s="1498" t="s">
        <v>4745</v>
      </c>
      <c r="D81" s="1223" t="s">
        <v>4746</v>
      </c>
      <c r="E81" s="1494" t="s">
        <v>4664</v>
      </c>
      <c r="F81" s="1494" t="s">
        <v>2061</v>
      </c>
      <c r="G81" s="2407"/>
    </row>
    <row r="82" spans="2:7" ht="15" customHeight="1" x14ac:dyDescent="0.25">
      <c r="B82" s="2404">
        <f>COUNTA(B75:B81)</f>
        <v>7</v>
      </c>
      <c r="C82" s="2405"/>
      <c r="D82" s="1438"/>
      <c r="E82" s="1438"/>
      <c r="F82" s="1438"/>
      <c r="G82" s="2407"/>
    </row>
  </sheetData>
  <mergeCells count="17">
    <mergeCell ref="B74:C74"/>
    <mergeCell ref="B82:C82"/>
    <mergeCell ref="G75:G82"/>
    <mergeCell ref="B1:G3"/>
    <mergeCell ref="B4:G4"/>
    <mergeCell ref="G67:G73"/>
    <mergeCell ref="G8:G19"/>
    <mergeCell ref="G21:G32"/>
    <mergeCell ref="G34:G52"/>
    <mergeCell ref="G54:G57"/>
    <mergeCell ref="G59:G65"/>
    <mergeCell ref="B7:C7"/>
    <mergeCell ref="B20:C20"/>
    <mergeCell ref="B33:C33"/>
    <mergeCell ref="B53:C53"/>
    <mergeCell ref="B58:C58"/>
    <mergeCell ref="B66:C66"/>
  </mergeCells>
  <hyperlinks>
    <hyperlink ref="C54" r:id="rId1" display="Cre@"/>
  </hyperlinks>
  <pageMargins left="0.7" right="0.7" top="0.75" bottom="0.75" header="0.3" footer="0.3"/>
  <pageSetup paperSize="9" orientation="portrait" r:id="rId2"/>
  <drawing r:id="rId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dimension ref="A1:G26"/>
  <sheetViews>
    <sheetView workbookViewId="0">
      <pane xSplit="1" ySplit="7"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15.75" zeroHeight="1" x14ac:dyDescent="0.25"/>
  <cols>
    <col min="1" max="1" width="4" style="1" customWidth="1"/>
    <col min="2" max="4" width="42.7109375" style="1" customWidth="1"/>
    <col min="5" max="5" width="11.42578125" style="1" customWidth="1"/>
    <col min="6" max="7" width="0" style="1" hidden="1" customWidth="1"/>
    <col min="8" max="16384" width="11.42578125" style="1" hidden="1"/>
  </cols>
  <sheetData>
    <row r="1" spans="1:6" x14ac:dyDescent="0.25">
      <c r="B1" s="2140"/>
      <c r="C1" s="2141"/>
      <c r="D1" s="2142"/>
    </row>
    <row r="2" spans="1:6" x14ac:dyDescent="0.25">
      <c r="B2" s="2143"/>
      <c r="C2" s="2144"/>
      <c r="D2" s="2145"/>
    </row>
    <row r="3" spans="1:6" ht="16.5" thickBot="1" x14ac:dyDescent="0.3">
      <c r="B3" s="2146"/>
      <c r="C3" s="2147"/>
      <c r="D3" s="2148"/>
    </row>
    <row r="4" spans="1:6" ht="21.75" thickBot="1" x14ac:dyDescent="0.4">
      <c r="B4" s="2312" t="s">
        <v>5135</v>
      </c>
      <c r="C4" s="2313"/>
      <c r="D4" s="2314"/>
    </row>
    <row r="5" spans="1:6" x14ac:dyDescent="0.25">
      <c r="A5" s="5"/>
      <c r="B5" s="6"/>
      <c r="C5" s="6"/>
      <c r="D5" s="6"/>
      <c r="E5" s="5"/>
      <c r="F5" s="5"/>
    </row>
    <row r="6" spans="1:6" ht="15.75" customHeight="1" x14ac:dyDescent="0.25">
      <c r="A6" s="31"/>
      <c r="B6" s="2408" t="s">
        <v>1315</v>
      </c>
      <c r="C6" s="2409"/>
      <c r="D6" s="2412" t="s">
        <v>1316</v>
      </c>
      <c r="E6" s="28"/>
      <c r="F6" s="28"/>
    </row>
    <row r="7" spans="1:6" ht="15.75" customHeight="1" x14ac:dyDescent="0.25">
      <c r="A7" s="31"/>
      <c r="B7" s="2410"/>
      <c r="C7" s="2411"/>
      <c r="D7" s="2413"/>
      <c r="E7" s="31"/>
      <c r="F7" s="31"/>
    </row>
    <row r="8" spans="1:6" x14ac:dyDescent="0.25">
      <c r="B8" s="50" t="s">
        <v>1317</v>
      </c>
      <c r="C8" s="48"/>
      <c r="D8" s="986"/>
    </row>
    <row r="9" spans="1:6" x14ac:dyDescent="0.25">
      <c r="B9" s="50" t="s">
        <v>1318</v>
      </c>
      <c r="C9" s="48"/>
      <c r="D9" s="986">
        <v>110</v>
      </c>
    </row>
    <row r="10" spans="1:6" x14ac:dyDescent="0.25">
      <c r="B10" s="50" t="s">
        <v>1319</v>
      </c>
      <c r="C10" s="48"/>
      <c r="D10" s="986">
        <v>67</v>
      </c>
    </row>
    <row r="11" spans="1:6" x14ac:dyDescent="0.25">
      <c r="B11" s="50" t="s">
        <v>1320</v>
      </c>
      <c r="C11" s="48"/>
      <c r="D11" s="986"/>
    </row>
    <row r="12" spans="1:6" x14ac:dyDescent="0.25">
      <c r="B12" s="432" t="s">
        <v>1321</v>
      </c>
      <c r="C12" s="433"/>
      <c r="D12" s="1831">
        <f>D8+D9+D10+D11</f>
        <v>177</v>
      </c>
    </row>
    <row r="13" spans="1:6" x14ac:dyDescent="0.25">
      <c r="B13" s="50" t="s">
        <v>1322</v>
      </c>
      <c r="C13" s="48"/>
      <c r="D13" s="986"/>
    </row>
    <row r="14" spans="1:6" x14ac:dyDescent="0.25">
      <c r="B14" s="50" t="s">
        <v>1323</v>
      </c>
      <c r="C14" s="48"/>
      <c r="D14" s="986"/>
    </row>
    <row r="15" spans="1:6" x14ac:dyDescent="0.25">
      <c r="B15" s="50" t="s">
        <v>1324</v>
      </c>
      <c r="C15" s="48"/>
      <c r="D15" s="14"/>
    </row>
    <row r="16" spans="1:6" x14ac:dyDescent="0.25">
      <c r="B16" s="50" t="s">
        <v>1325</v>
      </c>
      <c r="C16" s="48"/>
      <c r="D16" s="14"/>
    </row>
    <row r="17" spans="2:4" x14ac:dyDescent="0.25">
      <c r="B17" s="432" t="s">
        <v>1326</v>
      </c>
      <c r="C17" s="433"/>
      <c r="D17" s="434"/>
    </row>
    <row r="18" spans="2:4" x14ac:dyDescent="0.25">
      <c r="B18" s="50" t="s">
        <v>1327</v>
      </c>
      <c r="C18" s="48"/>
      <c r="D18" s="14"/>
    </row>
    <row r="19" spans="2:4" x14ac:dyDescent="0.25">
      <c r="B19" s="432" t="s">
        <v>1328</v>
      </c>
      <c r="C19" s="433"/>
      <c r="D19" s="1832">
        <f>D20+D21+D22+D23+D24</f>
        <v>55</v>
      </c>
    </row>
    <row r="20" spans="2:4" x14ac:dyDescent="0.25">
      <c r="B20" s="52" t="s">
        <v>1317</v>
      </c>
      <c r="C20" s="49"/>
      <c r="D20" s="987"/>
    </row>
    <row r="21" spans="2:4" x14ac:dyDescent="0.25">
      <c r="B21" s="52" t="s">
        <v>1318</v>
      </c>
      <c r="C21" s="49"/>
      <c r="D21" s="987">
        <v>39</v>
      </c>
    </row>
    <row r="22" spans="2:4" x14ac:dyDescent="0.25">
      <c r="B22" s="52" t="s">
        <v>1319</v>
      </c>
      <c r="C22" s="49"/>
      <c r="D22" s="987">
        <v>16</v>
      </c>
    </row>
    <row r="23" spans="2:4" x14ac:dyDescent="0.25">
      <c r="B23" s="52" t="s">
        <v>2031</v>
      </c>
      <c r="C23" s="49"/>
      <c r="D23" s="987"/>
    </row>
    <row r="24" spans="2:4" x14ac:dyDescent="0.25">
      <c r="B24" s="52" t="s">
        <v>2032</v>
      </c>
      <c r="C24" s="49"/>
      <c r="D24" s="987"/>
    </row>
    <row r="25" spans="2:4" x14ac:dyDescent="0.25">
      <c r="B25" s="51" t="s">
        <v>1329</v>
      </c>
    </row>
    <row r="26" spans="2:4" x14ac:dyDescent="0.25"/>
  </sheetData>
  <mergeCells count="4">
    <mergeCell ref="B4:D4"/>
    <mergeCell ref="B1:D3"/>
    <mergeCell ref="B6:C7"/>
    <mergeCell ref="D6:D7"/>
  </mergeCells>
  <pageMargins left="0.7" right="0.7" top="0.75" bottom="0.75" header="0.3" footer="0.3"/>
  <drawing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4"/>
  <dimension ref="A1:XEZ81"/>
  <sheetViews>
    <sheetView workbookViewId="0">
      <pane xSplit="1" ySplit="7" topLeftCell="B41" activePane="bottomRight" state="frozen"/>
      <selection activeCell="I25" sqref="I25"/>
      <selection pane="topRight" activeCell="I25" sqref="I25"/>
      <selection pane="bottomLeft" activeCell="I25" sqref="I25"/>
      <selection pane="bottomRight" activeCell="B19" sqref="B19"/>
    </sheetView>
  </sheetViews>
  <sheetFormatPr baseColWidth="10" defaultColWidth="0" defaultRowHeight="15.75" zeroHeight="1" x14ac:dyDescent="0.25"/>
  <cols>
    <col min="1" max="1" width="4" style="1" customWidth="1"/>
    <col min="2" max="2" width="59.140625" style="1" customWidth="1"/>
    <col min="3" max="5" width="23" style="1" customWidth="1"/>
    <col min="6" max="6" width="3.28515625" style="1" customWidth="1"/>
    <col min="7" max="16380" width="0" style="1" hidden="1"/>
    <col min="16381" max="16384" width="11.42578125" style="1" hidden="1"/>
  </cols>
  <sheetData>
    <row r="1" spans="1:7" x14ac:dyDescent="0.25">
      <c r="B1" s="2140"/>
      <c r="C1" s="2141"/>
      <c r="D1" s="2141"/>
      <c r="E1" s="2142"/>
    </row>
    <row r="2" spans="1:7" x14ac:dyDescent="0.25">
      <c r="B2" s="2143"/>
      <c r="C2" s="2144"/>
      <c r="D2" s="2144"/>
      <c r="E2" s="2145"/>
    </row>
    <row r="3" spans="1:7" ht="16.5" thickBot="1" x14ac:dyDescent="0.3">
      <c r="B3" s="2146"/>
      <c r="C3" s="2147"/>
      <c r="D3" s="2147"/>
      <c r="E3" s="2148"/>
    </row>
    <row r="4" spans="1:7" s="18" customFormat="1" ht="21.75" thickBot="1" x14ac:dyDescent="0.3">
      <c r="B4" s="2414" t="s">
        <v>5144</v>
      </c>
      <c r="C4" s="2415"/>
      <c r="D4" s="2415"/>
      <c r="E4" s="2416"/>
    </row>
    <row r="5" spans="1:7" x14ac:dyDescent="0.25">
      <c r="A5" s="5"/>
      <c r="B5" s="6"/>
      <c r="C5" s="6"/>
      <c r="D5" s="6"/>
      <c r="E5" s="6"/>
      <c r="F5" s="5"/>
      <c r="G5" s="5"/>
    </row>
    <row r="6" spans="1:7" s="18" customFormat="1" ht="15.75" customHeight="1" x14ac:dyDescent="0.25">
      <c r="A6" s="421"/>
      <c r="B6" s="2417" t="s">
        <v>1330</v>
      </c>
      <c r="C6" s="2418" t="s">
        <v>1331</v>
      </c>
      <c r="D6" s="2419"/>
      <c r="E6" s="2420"/>
      <c r="F6" s="17"/>
      <c r="G6" s="17"/>
    </row>
    <row r="7" spans="1:7" s="18" customFormat="1" ht="15.75" customHeight="1" thickBot="1" x14ac:dyDescent="0.3">
      <c r="A7" s="421"/>
      <c r="B7" s="2417"/>
      <c r="C7" s="431" t="s">
        <v>1332</v>
      </c>
      <c r="D7" s="431" t="s">
        <v>1333</v>
      </c>
      <c r="E7" s="431" t="s">
        <v>1334</v>
      </c>
      <c r="F7" s="421"/>
      <c r="G7" s="421"/>
    </row>
    <row r="8" spans="1:7" ht="18.75" customHeight="1" thickBot="1" x14ac:dyDescent="0.3">
      <c r="B8" s="1500" t="s">
        <v>2696</v>
      </c>
      <c r="C8" s="1501">
        <f>C9+C10+C11+C12+C13+C14</f>
        <v>181</v>
      </c>
      <c r="D8" s="1501">
        <f t="shared" ref="D8:E8" si="0">D9+D10+D11+D12+D13+D14</f>
        <v>240</v>
      </c>
      <c r="E8" s="1501">
        <f t="shared" si="0"/>
        <v>224</v>
      </c>
    </row>
    <row r="9" spans="1:7" ht="18.75" customHeight="1" x14ac:dyDescent="0.25">
      <c r="B9" s="1502" t="s">
        <v>2697</v>
      </c>
      <c r="C9" s="1869">
        <v>49</v>
      </c>
      <c r="D9" s="1870">
        <v>51</v>
      </c>
      <c r="E9" s="1871">
        <v>86</v>
      </c>
    </row>
    <row r="10" spans="1:7" ht="18.75" customHeight="1" x14ac:dyDescent="0.25">
      <c r="B10" s="1503" t="s">
        <v>2698</v>
      </c>
      <c r="C10" s="1866">
        <v>21</v>
      </c>
      <c r="D10" s="1867">
        <v>45</v>
      </c>
      <c r="E10" s="1868">
        <v>0</v>
      </c>
    </row>
    <row r="11" spans="1:7" ht="18.75" customHeight="1" x14ac:dyDescent="0.25">
      <c r="B11" s="1503" t="s">
        <v>2699</v>
      </c>
      <c r="C11" s="1866">
        <v>2</v>
      </c>
      <c r="D11" s="1867">
        <v>0</v>
      </c>
      <c r="E11" s="1886">
        <v>2</v>
      </c>
    </row>
    <row r="12" spans="1:7" ht="18.75" customHeight="1" x14ac:dyDescent="0.25">
      <c r="B12" s="1503" t="s">
        <v>2700</v>
      </c>
      <c r="C12" s="1866">
        <v>36</v>
      </c>
      <c r="D12" s="1867">
        <v>48</v>
      </c>
      <c r="E12" s="1868">
        <v>72</v>
      </c>
    </row>
    <row r="13" spans="1:7" ht="18.75" customHeight="1" x14ac:dyDescent="0.25">
      <c r="B13" s="1503" t="s">
        <v>2701</v>
      </c>
      <c r="C13" s="1866">
        <v>27</v>
      </c>
      <c r="D13" s="1867">
        <v>34</v>
      </c>
      <c r="E13" s="1868">
        <v>0</v>
      </c>
    </row>
    <row r="14" spans="1:7" ht="18.75" customHeight="1" thickBot="1" x14ac:dyDescent="0.3">
      <c r="B14" s="1504" t="s">
        <v>2702</v>
      </c>
      <c r="C14" s="1872">
        <v>46</v>
      </c>
      <c r="D14" s="1873">
        <v>62</v>
      </c>
      <c r="E14" s="1874">
        <v>64</v>
      </c>
    </row>
    <row r="15" spans="1:7" ht="18.75" customHeight="1" thickBot="1" x14ac:dyDescent="0.3">
      <c r="B15" s="1500" t="s">
        <v>220</v>
      </c>
      <c r="C15" s="1833">
        <f>SUM(C16:C30)</f>
        <v>14</v>
      </c>
      <c r="D15" s="1505">
        <f t="shared" ref="D15:E15" si="1">SUM(D16:D30)</f>
        <v>3</v>
      </c>
      <c r="E15" s="1834">
        <f t="shared" si="1"/>
        <v>71</v>
      </c>
    </row>
    <row r="16" spans="1:7" ht="18.75" customHeight="1" x14ac:dyDescent="0.25">
      <c r="B16" s="1502" t="s">
        <v>4340</v>
      </c>
      <c r="C16" s="1869">
        <v>1</v>
      </c>
      <c r="D16" s="1870">
        <v>1</v>
      </c>
      <c r="E16" s="1871">
        <v>9</v>
      </c>
    </row>
    <row r="17" spans="2:5" ht="18.75" customHeight="1" x14ac:dyDescent="0.25">
      <c r="B17" s="1503" t="s">
        <v>4423</v>
      </c>
      <c r="C17" s="1866">
        <v>1</v>
      </c>
      <c r="D17" s="1867">
        <v>1</v>
      </c>
      <c r="E17" s="1868">
        <v>10</v>
      </c>
    </row>
    <row r="18" spans="2:5" ht="18.75" customHeight="1" x14ac:dyDescent="0.25">
      <c r="B18" s="1503" t="s">
        <v>4424</v>
      </c>
      <c r="C18" s="1866"/>
      <c r="D18" s="1867"/>
      <c r="E18" s="1868"/>
    </row>
    <row r="19" spans="2:5" ht="18.75" customHeight="1" x14ac:dyDescent="0.25">
      <c r="B19" s="1503" t="s">
        <v>5136</v>
      </c>
      <c r="C19" s="1866">
        <v>2</v>
      </c>
      <c r="D19" s="1867"/>
      <c r="E19" s="1868"/>
    </row>
    <row r="20" spans="2:5" ht="18.75" customHeight="1" x14ac:dyDescent="0.25">
      <c r="B20" s="1503" t="s">
        <v>5137</v>
      </c>
      <c r="C20" s="1866"/>
      <c r="D20" s="1867"/>
      <c r="E20" s="1868"/>
    </row>
    <row r="21" spans="2:5" ht="18.75" customHeight="1" x14ac:dyDescent="0.25">
      <c r="B21" s="1503" t="s">
        <v>5138</v>
      </c>
      <c r="C21" s="1866"/>
      <c r="D21" s="1867"/>
      <c r="E21" s="1868"/>
    </row>
    <row r="22" spans="2:5" ht="18.75" customHeight="1" x14ac:dyDescent="0.25">
      <c r="B22" s="1503" t="s">
        <v>5139</v>
      </c>
      <c r="C22" s="1875">
        <v>5</v>
      </c>
      <c r="D22" s="1876"/>
      <c r="E22" s="1877">
        <v>33</v>
      </c>
    </row>
    <row r="23" spans="2:5" ht="18.75" customHeight="1" x14ac:dyDescent="0.25">
      <c r="B23" s="1503" t="s">
        <v>5140</v>
      </c>
      <c r="C23" s="1875">
        <v>3</v>
      </c>
      <c r="D23" s="1876">
        <v>1</v>
      </c>
      <c r="E23" s="1877">
        <v>16</v>
      </c>
    </row>
    <row r="24" spans="2:5" ht="18.75" customHeight="1" x14ac:dyDescent="0.25">
      <c r="B24" s="1503" t="s">
        <v>2703</v>
      </c>
      <c r="C24" s="1875"/>
      <c r="D24" s="1876"/>
      <c r="E24" s="1877"/>
    </row>
    <row r="25" spans="2:5" ht="18.75" customHeight="1" x14ac:dyDescent="0.25">
      <c r="B25" s="1503" t="s">
        <v>4117</v>
      </c>
      <c r="C25" s="1875"/>
      <c r="D25" s="1876"/>
      <c r="E25" s="1877"/>
    </row>
    <row r="26" spans="2:5" ht="18.75" customHeight="1" x14ac:dyDescent="0.25">
      <c r="B26" s="1503" t="s">
        <v>4305</v>
      </c>
      <c r="C26" s="1875"/>
      <c r="D26" s="1876"/>
      <c r="E26" s="1877"/>
    </row>
    <row r="27" spans="2:5" ht="18.75" customHeight="1" x14ac:dyDescent="0.25">
      <c r="B27" s="1503" t="s">
        <v>5141</v>
      </c>
      <c r="C27" s="1875"/>
      <c r="D27" s="1876"/>
      <c r="E27" s="1877"/>
    </row>
    <row r="28" spans="2:5" ht="18.75" customHeight="1" x14ac:dyDescent="0.25">
      <c r="B28" s="1503" t="s">
        <v>2526</v>
      </c>
      <c r="C28" s="1875"/>
      <c r="D28" s="1876"/>
      <c r="E28" s="1877"/>
    </row>
    <row r="29" spans="2:5" ht="18.75" customHeight="1" x14ac:dyDescent="0.25">
      <c r="B29" s="1503" t="s">
        <v>2527</v>
      </c>
      <c r="C29" s="1875">
        <v>1</v>
      </c>
      <c r="D29" s="1876"/>
      <c r="E29" s="1877">
        <v>2</v>
      </c>
    </row>
    <row r="30" spans="2:5" ht="18.75" customHeight="1" thickBot="1" x14ac:dyDescent="0.3">
      <c r="B30" s="1503" t="s">
        <v>4306</v>
      </c>
      <c r="C30" s="1875">
        <v>1</v>
      </c>
      <c r="D30" s="1876"/>
      <c r="E30" s="1877">
        <v>1</v>
      </c>
    </row>
    <row r="31" spans="2:5" ht="18.75" customHeight="1" thickBot="1" x14ac:dyDescent="0.3">
      <c r="B31" s="1835" t="s">
        <v>682</v>
      </c>
      <c r="C31" s="1878">
        <f>C32+C33+C34+C35+C36+C37+C38+C39+C40</f>
        <v>9</v>
      </c>
      <c r="D31" s="1879">
        <f t="shared" ref="D31:E31" si="2">D32+D33+D34+D35+D36+D37+D38+D39+D40</f>
        <v>6</v>
      </c>
      <c r="E31" s="1878">
        <f t="shared" si="2"/>
        <v>71</v>
      </c>
    </row>
    <row r="32" spans="2:5" ht="18.75" customHeight="1" x14ac:dyDescent="0.25">
      <c r="B32" s="1502" t="s">
        <v>4118</v>
      </c>
      <c r="C32" s="1880">
        <v>5</v>
      </c>
      <c r="D32" s="1881">
        <v>2</v>
      </c>
      <c r="E32" s="1882">
        <v>16</v>
      </c>
    </row>
    <row r="33" spans="2:5" ht="18.75" customHeight="1" x14ac:dyDescent="0.25">
      <c r="B33" s="1503" t="s">
        <v>4329</v>
      </c>
      <c r="C33" s="1875">
        <v>3</v>
      </c>
      <c r="D33" s="1876"/>
      <c r="E33" s="1877">
        <v>11</v>
      </c>
    </row>
    <row r="34" spans="2:5" ht="18.75" customHeight="1" x14ac:dyDescent="0.25">
      <c r="B34" s="1503" t="s">
        <v>4125</v>
      </c>
      <c r="C34" s="1875"/>
      <c r="D34" s="1876"/>
      <c r="E34" s="1877">
        <v>5</v>
      </c>
    </row>
    <row r="35" spans="2:5" ht="18.75" customHeight="1" x14ac:dyDescent="0.25">
      <c r="B35" s="1503" t="s">
        <v>4122</v>
      </c>
      <c r="C35" s="1875"/>
      <c r="D35" s="1876">
        <v>2</v>
      </c>
      <c r="E35" s="1877">
        <v>7</v>
      </c>
    </row>
    <row r="36" spans="2:5" ht="18.75" customHeight="1" x14ac:dyDescent="0.25">
      <c r="B36" s="1503" t="s">
        <v>5142</v>
      </c>
      <c r="C36" s="1875">
        <v>1</v>
      </c>
      <c r="D36" s="1876">
        <v>2</v>
      </c>
      <c r="E36" s="1877">
        <v>10</v>
      </c>
    </row>
    <row r="37" spans="2:5" ht="18.75" customHeight="1" x14ac:dyDescent="0.25">
      <c r="B37" s="1503" t="s">
        <v>4123</v>
      </c>
      <c r="C37" s="1875"/>
      <c r="D37" s="1876"/>
      <c r="E37" s="1877">
        <v>16</v>
      </c>
    </row>
    <row r="38" spans="2:5" ht="18.75" customHeight="1" x14ac:dyDescent="0.25">
      <c r="B38" s="1503" t="s">
        <v>4128</v>
      </c>
      <c r="C38" s="1875"/>
      <c r="D38" s="1876"/>
      <c r="E38" s="1877"/>
    </row>
    <row r="39" spans="2:5" ht="18.75" customHeight="1" x14ac:dyDescent="0.25">
      <c r="B39" s="1503" t="s">
        <v>4417</v>
      </c>
      <c r="C39" s="1875"/>
      <c r="D39" s="1876"/>
      <c r="E39" s="1877">
        <v>4</v>
      </c>
    </row>
    <row r="40" spans="2:5" ht="18.75" customHeight="1" thickBot="1" x14ac:dyDescent="0.3">
      <c r="B40" s="1504" t="s">
        <v>5143</v>
      </c>
      <c r="C40" s="1883"/>
      <c r="D40" s="1884"/>
      <c r="E40" s="1885">
        <v>2</v>
      </c>
    </row>
    <row r="41" spans="2:5" ht="18.75" customHeight="1" thickBot="1" x14ac:dyDescent="0.3">
      <c r="B41" s="1835" t="s">
        <v>234</v>
      </c>
      <c r="C41" s="1878">
        <f>C42+C43+C44</f>
        <v>2</v>
      </c>
      <c r="D41" s="1879">
        <f t="shared" ref="D41:E41" si="3">D42+D43+D44</f>
        <v>2</v>
      </c>
      <c r="E41" s="1878">
        <f t="shared" si="3"/>
        <v>29</v>
      </c>
    </row>
    <row r="42" spans="2:5" ht="18.75" customHeight="1" x14ac:dyDescent="0.25">
      <c r="B42" s="1502" t="s">
        <v>2704</v>
      </c>
      <c r="C42" s="1880">
        <v>2</v>
      </c>
      <c r="D42" s="1881">
        <v>1</v>
      </c>
      <c r="E42" s="1882">
        <v>18</v>
      </c>
    </row>
    <row r="43" spans="2:5" ht="18.75" customHeight="1" x14ac:dyDescent="0.25">
      <c r="B43" s="1503" t="s">
        <v>2705</v>
      </c>
      <c r="C43" s="1875"/>
      <c r="D43" s="1876">
        <v>1</v>
      </c>
      <c r="E43" s="1877">
        <v>11</v>
      </c>
    </row>
    <row r="44" spans="2:5" ht="18.75" customHeight="1" thickBot="1" x14ac:dyDescent="0.3">
      <c r="B44" s="1504" t="s">
        <v>2706</v>
      </c>
      <c r="C44" s="1883"/>
      <c r="D44" s="1884"/>
      <c r="E44" s="1885"/>
    </row>
    <row r="45" spans="2:5" ht="18.75" customHeight="1" thickBot="1" x14ac:dyDescent="0.3">
      <c r="B45" s="1835" t="s">
        <v>261</v>
      </c>
      <c r="C45" s="1878">
        <f>C46+C47</f>
        <v>23</v>
      </c>
      <c r="D45" s="1879">
        <f t="shared" ref="D45:E45" si="4">D46+D47</f>
        <v>1</v>
      </c>
      <c r="E45" s="1878">
        <f t="shared" si="4"/>
        <v>62</v>
      </c>
    </row>
    <row r="46" spans="2:5" ht="18.75" customHeight="1" x14ac:dyDescent="0.25">
      <c r="B46" s="1502" t="s">
        <v>2707</v>
      </c>
      <c r="C46" s="1880">
        <v>6</v>
      </c>
      <c r="D46" s="1881">
        <v>1</v>
      </c>
      <c r="E46" s="1882">
        <v>20</v>
      </c>
    </row>
    <row r="47" spans="2:5" ht="18.75" customHeight="1" thickBot="1" x14ac:dyDescent="0.3">
      <c r="B47" s="1504" t="s">
        <v>2708</v>
      </c>
      <c r="C47" s="1883">
        <v>17</v>
      </c>
      <c r="D47" s="1884"/>
      <c r="E47" s="1885">
        <v>42</v>
      </c>
    </row>
    <row r="48" spans="2:5" ht="18.75" customHeight="1" thickBot="1" x14ac:dyDescent="0.3">
      <c r="B48" s="1835" t="s">
        <v>575</v>
      </c>
      <c r="C48" s="1878">
        <f>C49+C50</f>
        <v>5</v>
      </c>
      <c r="D48" s="1879">
        <f t="shared" ref="D48:E48" si="5">D49+D50</f>
        <v>0</v>
      </c>
      <c r="E48" s="1878">
        <f t="shared" si="5"/>
        <v>221</v>
      </c>
    </row>
    <row r="49" spans="2:5" ht="18.75" customHeight="1" x14ac:dyDescent="0.25">
      <c r="B49" s="1502" t="s">
        <v>2709</v>
      </c>
      <c r="C49" s="1880">
        <v>4</v>
      </c>
      <c r="D49" s="1881"/>
      <c r="E49" s="1882">
        <v>32</v>
      </c>
    </row>
    <row r="50" spans="2:5" ht="18.75" customHeight="1" thickBot="1" x14ac:dyDescent="0.3">
      <c r="B50" s="1504" t="s">
        <v>2710</v>
      </c>
      <c r="C50" s="1883">
        <v>1</v>
      </c>
      <c r="D50" s="1884"/>
      <c r="E50" s="1885">
        <v>189</v>
      </c>
    </row>
    <row r="51" spans="2:5" ht="18.75" customHeight="1" thickBot="1" x14ac:dyDescent="0.3">
      <c r="B51" s="1835" t="s">
        <v>930</v>
      </c>
      <c r="C51" s="1878">
        <f>C52+C53+C54+C55</f>
        <v>8</v>
      </c>
      <c r="D51" s="1879">
        <f t="shared" ref="D51:E51" si="6">D52+D53+D54+D55</f>
        <v>1</v>
      </c>
      <c r="E51" s="1878">
        <f t="shared" si="6"/>
        <v>105</v>
      </c>
    </row>
    <row r="52" spans="2:5" ht="18.75" customHeight="1" x14ac:dyDescent="0.25">
      <c r="B52" s="1502" t="s">
        <v>2711</v>
      </c>
      <c r="C52" s="1880">
        <v>2</v>
      </c>
      <c r="D52" s="1881"/>
      <c r="E52" s="1882">
        <v>16</v>
      </c>
    </row>
    <row r="53" spans="2:5" ht="18.75" customHeight="1" x14ac:dyDescent="0.25">
      <c r="B53" s="1503" t="s">
        <v>2712</v>
      </c>
      <c r="C53" s="1875">
        <v>6</v>
      </c>
      <c r="D53" s="1876">
        <v>1</v>
      </c>
      <c r="E53" s="1877">
        <v>89</v>
      </c>
    </row>
    <row r="54" spans="2:5" ht="18.75" customHeight="1" x14ac:dyDescent="0.25">
      <c r="B54" s="1503" t="s">
        <v>2713</v>
      </c>
      <c r="C54" s="1875"/>
      <c r="D54" s="1876"/>
      <c r="E54" s="1877"/>
    </row>
    <row r="55" spans="2:5" ht="18.75" customHeight="1" thickBot="1" x14ac:dyDescent="0.3">
      <c r="B55" s="1504" t="s">
        <v>2714</v>
      </c>
      <c r="C55" s="1883"/>
      <c r="D55" s="1884"/>
      <c r="E55" s="1885"/>
    </row>
    <row r="56" spans="2:5" ht="18.75" customHeight="1" thickBot="1" x14ac:dyDescent="0.3">
      <c r="B56" s="1506" t="s">
        <v>152</v>
      </c>
      <c r="C56" s="1507">
        <f>C8+C15+C31+C41+C45+C48+C51</f>
        <v>242</v>
      </c>
      <c r="D56" s="1509">
        <f>D8+D15+D31+D41+D45+D48+D51</f>
        <v>253</v>
      </c>
      <c r="E56" s="1508">
        <f>E8+E15+E31+E41+E45+E48+E51</f>
        <v>783</v>
      </c>
    </row>
    <row r="57" spans="2:5" x14ac:dyDescent="0.25"/>
    <row r="58" spans="2:5" x14ac:dyDescent="0.25"/>
    <row r="59" spans="2:5" x14ac:dyDescent="0.25"/>
    <row r="60" spans="2:5" x14ac:dyDescent="0.25"/>
    <row r="61" spans="2:5" x14ac:dyDescent="0.25"/>
    <row r="62" spans="2:5" x14ac:dyDescent="0.25"/>
    <row r="63" spans="2:5" x14ac:dyDescent="0.25"/>
    <row r="64" spans="2:5"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sheetData>
  <sortState ref="B8:E55">
    <sortCondition ref="B8"/>
  </sortState>
  <mergeCells count="4">
    <mergeCell ref="B4:E4"/>
    <mergeCell ref="B6:B7"/>
    <mergeCell ref="C6:E6"/>
    <mergeCell ref="B1:E3"/>
  </mergeCells>
  <pageMargins left="0.7" right="0.7" top="0.75" bottom="0.75" header="0.3" footer="0.3"/>
  <pageSetup paperSize="9" orientation="portrait" r:id="rId1"/>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5"/>
  <dimension ref="A1:T29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1" width="15" customWidth="1"/>
    <col min="12" max="12" width="5" customWidth="1"/>
    <col min="13" max="20" width="0" hidden="1" customWidth="1"/>
    <col min="21" max="16384" width="9.140625" hidden="1"/>
  </cols>
  <sheetData>
    <row r="1" spans="2:13" ht="15" x14ac:dyDescent="0.25">
      <c r="B1" s="2020"/>
      <c r="C1" s="2021"/>
      <c r="D1" s="2021"/>
      <c r="E1" s="2021"/>
      <c r="F1" s="2021"/>
      <c r="G1" s="2021"/>
      <c r="H1" s="2021"/>
      <c r="I1" s="2021"/>
      <c r="J1" s="2021"/>
      <c r="K1" s="2022"/>
    </row>
    <row r="2" spans="2:13" ht="15" x14ac:dyDescent="0.25">
      <c r="B2" s="2023"/>
      <c r="C2" s="2024"/>
      <c r="D2" s="2024"/>
      <c r="E2" s="2024"/>
      <c r="F2" s="2024"/>
      <c r="G2" s="2024"/>
      <c r="H2" s="2024"/>
      <c r="I2" s="2024"/>
      <c r="J2" s="2024"/>
      <c r="K2" s="2025"/>
    </row>
    <row r="3" spans="2:13" ht="16.5" thickBot="1" x14ac:dyDescent="0.3">
      <c r="B3" s="2026"/>
      <c r="C3" s="2027"/>
      <c r="D3" s="2027"/>
      <c r="E3" s="2027"/>
      <c r="F3" s="2027"/>
      <c r="G3" s="2027"/>
      <c r="H3" s="2027"/>
      <c r="I3" s="2027"/>
      <c r="J3" s="2027"/>
      <c r="K3" s="2028"/>
    </row>
    <row r="4" spans="2:13" ht="21.75" thickBot="1" x14ac:dyDescent="0.4">
      <c r="B4" s="2032" t="s">
        <v>1857</v>
      </c>
      <c r="C4" s="2033"/>
      <c r="D4" s="2033"/>
      <c r="E4" s="2033"/>
      <c r="F4" s="2033"/>
      <c r="G4" s="2033"/>
      <c r="H4" s="2033"/>
      <c r="I4" s="2033"/>
      <c r="J4" s="2033"/>
      <c r="K4" s="2034"/>
    </row>
  </sheetData>
  <mergeCells count="3">
    <mergeCell ref="B1:K3"/>
    <mergeCell ref="B4:K4"/>
    <mergeCell ref="B5:K5"/>
  </mergeCells>
  <pageMargins left="0.7" right="0.7" top="0.75" bottom="0.75" header="0.3" footer="0.3"/>
  <pageSetup paperSize="9" orientation="portrait" r:id="rId1"/>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6"/>
  <dimension ref="A1:G16"/>
  <sheetViews>
    <sheetView workbookViewId="0">
      <pane xSplit="1" ySplit="6" topLeftCell="B7" activePane="bottomRight" state="frozen"/>
      <selection activeCell="I25" sqref="I25"/>
      <selection pane="topRight" activeCell="I25" sqref="I25"/>
      <selection pane="bottomLeft" activeCell="I25" sqref="I25"/>
      <selection pane="bottomRight"/>
    </sheetView>
  </sheetViews>
  <sheetFormatPr baseColWidth="10" defaultColWidth="0" defaultRowHeight="15.75" zeroHeight="1" x14ac:dyDescent="0.25"/>
  <cols>
    <col min="1" max="1" width="4" style="1" customWidth="1"/>
    <col min="2" max="4" width="42.7109375" style="1" customWidth="1"/>
    <col min="5" max="5" width="11.42578125" style="1" customWidth="1"/>
    <col min="6" max="7" width="0" style="1" hidden="1" customWidth="1"/>
    <col min="8" max="16384" width="11.42578125" style="1" hidden="1"/>
  </cols>
  <sheetData>
    <row r="1" spans="1:6" x14ac:dyDescent="0.25">
      <c r="B1" s="2140"/>
      <c r="C1" s="2141"/>
      <c r="D1" s="2142"/>
    </row>
    <row r="2" spans="1:6" x14ac:dyDescent="0.25">
      <c r="B2" s="2143"/>
      <c r="C2" s="2144"/>
      <c r="D2" s="2145"/>
    </row>
    <row r="3" spans="1:6" ht="16.5" thickBot="1" x14ac:dyDescent="0.3">
      <c r="B3" s="2146"/>
      <c r="C3" s="2147"/>
      <c r="D3" s="2148"/>
    </row>
    <row r="4" spans="1:6" ht="21.75" thickBot="1" x14ac:dyDescent="0.4">
      <c r="B4" s="2312" t="s">
        <v>5151</v>
      </c>
      <c r="C4" s="2313"/>
      <c r="D4" s="2314"/>
    </row>
    <row r="5" spans="1:6" x14ac:dyDescent="0.25">
      <c r="A5" s="5"/>
      <c r="B5" s="6"/>
      <c r="C5" s="6"/>
      <c r="D5" s="6"/>
      <c r="E5" s="5"/>
      <c r="F5" s="5"/>
    </row>
    <row r="6" spans="1:6" s="448" customFormat="1" ht="18.75" x14ac:dyDescent="0.3">
      <c r="A6" s="445"/>
      <c r="B6" s="446" t="s">
        <v>1336</v>
      </c>
      <c r="C6" s="228" t="s">
        <v>1337</v>
      </c>
      <c r="D6" s="446" t="s">
        <v>1338</v>
      </c>
      <c r="E6" s="447"/>
      <c r="F6" s="447"/>
    </row>
    <row r="7" spans="1:6" x14ac:dyDescent="0.25">
      <c r="A7" s="31"/>
      <c r="B7" s="55" t="s">
        <v>5145</v>
      </c>
      <c r="C7" s="1510">
        <v>1494</v>
      </c>
      <c r="D7" s="56" t="s">
        <v>1339</v>
      </c>
      <c r="E7" s="31"/>
      <c r="F7" s="31"/>
    </row>
    <row r="8" spans="1:6" ht="31.5" x14ac:dyDescent="0.25">
      <c r="B8" s="55" t="s">
        <v>5146</v>
      </c>
      <c r="C8" s="1510">
        <v>1788</v>
      </c>
      <c r="D8" s="56" t="s">
        <v>1339</v>
      </c>
    </row>
    <row r="9" spans="1:6" x14ac:dyDescent="0.25">
      <c r="B9" s="55" t="s">
        <v>5147</v>
      </c>
      <c r="C9" s="1510">
        <v>2110</v>
      </c>
      <c r="D9" s="56" t="s">
        <v>1339</v>
      </c>
    </row>
    <row r="10" spans="1:6" x14ac:dyDescent="0.25">
      <c r="B10" s="55" t="s">
        <v>5148</v>
      </c>
      <c r="C10" s="1510">
        <v>1711</v>
      </c>
      <c r="D10" s="56" t="s">
        <v>1339</v>
      </c>
    </row>
    <row r="11" spans="1:6" x14ac:dyDescent="0.25">
      <c r="B11" s="55" t="s">
        <v>5149</v>
      </c>
      <c r="C11" s="1510">
        <v>679</v>
      </c>
      <c r="D11" s="56" t="s">
        <v>1339</v>
      </c>
    </row>
    <row r="12" spans="1:6" x14ac:dyDescent="0.25">
      <c r="B12" s="55" t="s">
        <v>5150</v>
      </c>
      <c r="C12" s="1510">
        <v>1173</v>
      </c>
      <c r="D12" s="56" t="s">
        <v>1339</v>
      </c>
    </row>
    <row r="13" spans="1:6" s="18" customFormat="1" x14ac:dyDescent="0.25">
      <c r="B13" s="435" t="s">
        <v>152</v>
      </c>
      <c r="C13" s="1104">
        <f>SUM(C7:C12)</f>
        <v>8955</v>
      </c>
      <c r="D13" s="436"/>
    </row>
    <row r="14" spans="1:6" x14ac:dyDescent="0.25">
      <c r="B14" s="57" t="s">
        <v>1329</v>
      </c>
      <c r="C14" s="57"/>
      <c r="D14" s="57"/>
    </row>
    <row r="15" spans="1:6" x14ac:dyDescent="0.25">
      <c r="B15" s="51"/>
    </row>
    <row r="16" spans="1:6" hidden="1" x14ac:dyDescent="0.25"/>
  </sheetData>
  <mergeCells count="2">
    <mergeCell ref="B4:D4"/>
    <mergeCell ref="B1:D3"/>
  </mergeCells>
  <pageMargins left="0.7" right="0.7" top="0.75" bottom="0.75" header="0.3" footer="0.3"/>
  <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7"/>
  <dimension ref="A1:G40"/>
  <sheetViews>
    <sheetView workbookViewId="0">
      <pane xSplit="1" ySplit="7" topLeftCell="B23" activePane="bottomRight" state="frozen"/>
      <selection activeCell="I25" sqref="I25"/>
      <selection pane="topRight" activeCell="I25" sqref="I25"/>
      <selection pane="bottomLeft" activeCell="I25" sqref="I25"/>
      <selection pane="bottomRight"/>
    </sheetView>
  </sheetViews>
  <sheetFormatPr baseColWidth="10" defaultColWidth="0" defaultRowHeight="15.75" zeroHeight="1" x14ac:dyDescent="0.25"/>
  <cols>
    <col min="1" max="1" width="4" style="1" customWidth="1"/>
    <col min="2" max="4" width="42.7109375" style="1" customWidth="1"/>
    <col min="5" max="5" width="11.42578125" style="1" customWidth="1"/>
    <col min="6" max="7" width="0" style="1" hidden="1" customWidth="1"/>
    <col min="8" max="16384" width="11.42578125" style="1" hidden="1"/>
  </cols>
  <sheetData>
    <row r="1" spans="1:6" x14ac:dyDescent="0.25">
      <c r="B1" s="2140"/>
      <c r="C1" s="2141"/>
      <c r="D1" s="2142"/>
    </row>
    <row r="2" spans="1:6" x14ac:dyDescent="0.25">
      <c r="B2" s="2143"/>
      <c r="C2" s="2144"/>
      <c r="D2" s="2145"/>
    </row>
    <row r="3" spans="1:6" ht="16.5" thickBot="1" x14ac:dyDescent="0.3">
      <c r="B3" s="2146"/>
      <c r="C3" s="2147"/>
      <c r="D3" s="2148"/>
    </row>
    <row r="4" spans="1:6" ht="21.75" thickBot="1" x14ac:dyDescent="0.4">
      <c r="B4" s="2312" t="s">
        <v>2933</v>
      </c>
      <c r="C4" s="2313"/>
      <c r="D4" s="2314"/>
    </row>
    <row r="5" spans="1:6" x14ac:dyDescent="0.25">
      <c r="A5" s="5"/>
      <c r="B5" s="6"/>
      <c r="C5" s="6"/>
      <c r="D5" s="6"/>
      <c r="E5" s="5"/>
      <c r="F5" s="5"/>
    </row>
    <row r="6" spans="1:6" s="18" customFormat="1" ht="15.75" customHeight="1" x14ac:dyDescent="0.25">
      <c r="A6" s="421"/>
      <c r="B6" s="431" t="s">
        <v>1340</v>
      </c>
      <c r="C6" s="431" t="s">
        <v>1337</v>
      </c>
      <c r="D6" s="431" t="s">
        <v>1338</v>
      </c>
      <c r="E6" s="17"/>
      <c r="F6" s="17"/>
    </row>
    <row r="7" spans="1:6" ht="15.75" customHeight="1" x14ac:dyDescent="0.25">
      <c r="A7" s="31"/>
      <c r="B7" s="437" t="s">
        <v>1341</v>
      </c>
      <c r="C7" s="437"/>
      <c r="D7" s="437"/>
      <c r="E7" s="31"/>
      <c r="F7" s="31"/>
    </row>
    <row r="8" spans="1:6" ht="18.75" customHeight="1" x14ac:dyDescent="0.25">
      <c r="B8" s="1512" t="s">
        <v>1342</v>
      </c>
      <c r="C8" s="1513">
        <v>146</v>
      </c>
      <c r="D8" s="1511" t="s">
        <v>1339</v>
      </c>
    </row>
    <row r="9" spans="1:6" ht="18.75" customHeight="1" x14ac:dyDescent="0.25">
      <c r="B9" s="1512" t="s">
        <v>1343</v>
      </c>
      <c r="C9" s="1513">
        <v>89</v>
      </c>
      <c r="D9" s="1511" t="s">
        <v>1339</v>
      </c>
    </row>
    <row r="10" spans="1:6" x14ac:dyDescent="0.25">
      <c r="B10" s="1512" t="s">
        <v>1344</v>
      </c>
      <c r="C10" s="1513">
        <v>26</v>
      </c>
      <c r="D10" s="1511" t="s">
        <v>1339</v>
      </c>
    </row>
    <row r="11" spans="1:6" x14ac:dyDescent="0.25">
      <c r="B11" s="1512" t="s">
        <v>1345</v>
      </c>
      <c r="C11" s="1513">
        <v>28</v>
      </c>
      <c r="D11" s="1511" t="s">
        <v>1339</v>
      </c>
    </row>
    <row r="12" spans="1:6" ht="18.75" customHeight="1" x14ac:dyDescent="0.25">
      <c r="B12" s="1512" t="s">
        <v>1346</v>
      </c>
      <c r="C12" s="1513">
        <v>82</v>
      </c>
      <c r="D12" s="1511" t="s">
        <v>1339</v>
      </c>
    </row>
    <row r="13" spans="1:6" ht="18.75" customHeight="1" x14ac:dyDescent="0.25">
      <c r="B13" s="1512" t="s">
        <v>1347</v>
      </c>
      <c r="C13" s="1513">
        <v>21</v>
      </c>
      <c r="D13" s="1511" t="s">
        <v>1339</v>
      </c>
    </row>
    <row r="14" spans="1:6" ht="18.75" customHeight="1" x14ac:dyDescent="0.25">
      <c r="B14" s="1512" t="s">
        <v>1348</v>
      </c>
      <c r="C14" s="1513">
        <v>96</v>
      </c>
      <c r="D14" s="1511" t="s">
        <v>1339</v>
      </c>
    </row>
    <row r="15" spans="1:6" ht="18.75" customHeight="1" x14ac:dyDescent="0.25">
      <c r="B15" s="1512" t="s">
        <v>1349</v>
      </c>
      <c r="C15" s="1513">
        <v>19</v>
      </c>
      <c r="D15" s="1511" t="s">
        <v>1339</v>
      </c>
    </row>
    <row r="16" spans="1:6" ht="18.75" customHeight="1" x14ac:dyDescent="0.25">
      <c r="B16" s="1512" t="s">
        <v>1350</v>
      </c>
      <c r="C16" s="1513">
        <v>0</v>
      </c>
      <c r="D16" s="1511" t="s">
        <v>1339</v>
      </c>
    </row>
    <row r="17" spans="2:4" ht="18.75" customHeight="1" x14ac:dyDescent="0.25">
      <c r="B17" s="1512" t="s">
        <v>1351</v>
      </c>
      <c r="C17" s="1513">
        <v>93</v>
      </c>
      <c r="D17" s="1511" t="s">
        <v>1339</v>
      </c>
    </row>
    <row r="18" spans="2:4" ht="18.75" customHeight="1" x14ac:dyDescent="0.25">
      <c r="B18" s="1512" t="s">
        <v>1352</v>
      </c>
      <c r="C18" s="1513">
        <v>29</v>
      </c>
      <c r="D18" s="1511" t="s">
        <v>1339</v>
      </c>
    </row>
    <row r="19" spans="2:4" ht="18.75" customHeight="1" x14ac:dyDescent="0.25">
      <c r="B19" s="1512" t="s">
        <v>1353</v>
      </c>
      <c r="C19" s="1513">
        <v>15</v>
      </c>
      <c r="D19" s="1511" t="s">
        <v>1339</v>
      </c>
    </row>
    <row r="20" spans="2:4" ht="18.75" customHeight="1" x14ac:dyDescent="0.25">
      <c r="B20" s="1512" t="s">
        <v>1354</v>
      </c>
      <c r="C20" s="1513">
        <v>74</v>
      </c>
      <c r="D20" s="1511" t="s">
        <v>1339</v>
      </c>
    </row>
    <row r="21" spans="2:4" ht="18.75" customHeight="1" x14ac:dyDescent="0.25">
      <c r="B21" s="1512" t="s">
        <v>1355</v>
      </c>
      <c r="C21" s="1513">
        <v>119</v>
      </c>
      <c r="D21" s="1511" t="s">
        <v>1339</v>
      </c>
    </row>
    <row r="22" spans="2:4" ht="18.75" customHeight="1" x14ac:dyDescent="0.25">
      <c r="B22" s="1512" t="s">
        <v>2715</v>
      </c>
      <c r="C22" s="1513">
        <v>19</v>
      </c>
      <c r="D22" s="1511" t="s">
        <v>1339</v>
      </c>
    </row>
    <row r="23" spans="2:4" ht="18.75" customHeight="1" x14ac:dyDescent="0.25">
      <c r="B23" s="1512" t="s">
        <v>1356</v>
      </c>
      <c r="C23" s="1513"/>
      <c r="D23" s="1511" t="s">
        <v>1339</v>
      </c>
    </row>
    <row r="24" spans="2:4" ht="18.75" customHeight="1" x14ac:dyDescent="0.25">
      <c r="B24" s="1512" t="s">
        <v>1357</v>
      </c>
      <c r="C24" s="1513"/>
      <c r="D24" s="1511"/>
    </row>
    <row r="25" spans="2:4" ht="18.75" customHeight="1" x14ac:dyDescent="0.25">
      <c r="B25" s="1512" t="s">
        <v>1358</v>
      </c>
      <c r="C25" s="1513"/>
      <c r="D25" s="1511"/>
    </row>
    <row r="26" spans="2:4" ht="18.75" customHeight="1" x14ac:dyDescent="0.25">
      <c r="B26" s="1512" t="s">
        <v>1359</v>
      </c>
      <c r="C26" s="1513"/>
      <c r="D26" s="1511"/>
    </row>
    <row r="27" spans="2:4" ht="18.75" customHeight="1" x14ac:dyDescent="0.25">
      <c r="B27" s="1512" t="s">
        <v>1360</v>
      </c>
      <c r="C27" s="1513"/>
      <c r="D27" s="1511"/>
    </row>
    <row r="28" spans="2:4" x14ac:dyDescent="0.25">
      <c r="B28" s="1512" t="s">
        <v>1361</v>
      </c>
      <c r="C28" s="1513"/>
      <c r="D28" s="1511"/>
    </row>
    <row r="29" spans="2:4" ht="18.75" customHeight="1" x14ac:dyDescent="0.25">
      <c r="B29" s="1512" t="s">
        <v>1362</v>
      </c>
      <c r="C29" s="1513"/>
      <c r="D29" s="1511"/>
    </row>
    <row r="30" spans="2:4" ht="18.75" customHeight="1" x14ac:dyDescent="0.25">
      <c r="B30" s="1512" t="s">
        <v>1363</v>
      </c>
      <c r="C30" s="1513"/>
      <c r="D30" s="1511"/>
    </row>
    <row r="31" spans="2:4" ht="18.75" customHeight="1" x14ac:dyDescent="0.25">
      <c r="B31" s="1512" t="s">
        <v>1364</v>
      </c>
      <c r="C31" s="1513"/>
      <c r="D31" s="1511"/>
    </row>
    <row r="32" spans="2:4" ht="18.75" customHeight="1" x14ac:dyDescent="0.25">
      <c r="B32" s="1512" t="s">
        <v>2035</v>
      </c>
      <c r="C32" s="1513"/>
      <c r="D32" s="1511"/>
    </row>
    <row r="33" spans="2:4" ht="18.75" customHeight="1" x14ac:dyDescent="0.25">
      <c r="B33" s="1512" t="s">
        <v>2036</v>
      </c>
      <c r="C33" s="1513"/>
      <c r="D33" s="1511"/>
    </row>
    <row r="34" spans="2:4" ht="18.75" customHeight="1" x14ac:dyDescent="0.25">
      <c r="B34" s="1512" t="s">
        <v>2033</v>
      </c>
      <c r="C34" s="1513"/>
      <c r="D34" s="1511"/>
    </row>
    <row r="35" spans="2:4" ht="18.75" customHeight="1" x14ac:dyDescent="0.25">
      <c r="B35" s="1512" t="s">
        <v>2034</v>
      </c>
      <c r="C35" s="1513"/>
      <c r="D35" s="1511"/>
    </row>
    <row r="36" spans="2:4" ht="18.75" customHeight="1" x14ac:dyDescent="0.25">
      <c r="B36" s="54" t="s">
        <v>152</v>
      </c>
      <c r="C36" s="61"/>
      <c r="D36" s="60"/>
    </row>
    <row r="37" spans="2:4" x14ac:dyDescent="0.25">
      <c r="B37" s="57" t="s">
        <v>1365</v>
      </c>
      <c r="C37" s="59"/>
      <c r="D37" s="59"/>
    </row>
    <row r="38" spans="2:4" x14ac:dyDescent="0.25"/>
    <row r="39" spans="2:4" x14ac:dyDescent="0.25"/>
    <row r="40" spans="2:4" x14ac:dyDescent="0.25"/>
  </sheetData>
  <mergeCells count="2">
    <mergeCell ref="B4:D4"/>
    <mergeCell ref="B1:D3"/>
  </mergeCells>
  <pageMargins left="0.7" right="0.7" top="0.75" bottom="0.75" header="0.3" footer="0.3"/>
  <drawing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8"/>
  <dimension ref="A1:S38"/>
  <sheetViews>
    <sheetView showGridLines="0" zoomScaleNormal="100" workbookViewId="0"/>
  </sheetViews>
  <sheetFormatPr baseColWidth="10" defaultColWidth="0" defaultRowHeight="0" customHeight="1" zeroHeight="1" x14ac:dyDescent="0.25"/>
  <cols>
    <col min="1" max="1" width="4.7109375" style="1" customWidth="1"/>
    <col min="2" max="2" width="39.42578125" style="1" customWidth="1"/>
    <col min="3" max="3" width="14" style="1" customWidth="1"/>
    <col min="4" max="14" width="9.42578125" style="1" customWidth="1"/>
    <col min="15" max="15" width="9.7109375" style="1" customWidth="1"/>
    <col min="16" max="16" width="12.42578125" style="1" customWidth="1"/>
    <col min="17" max="17" width="7.5703125" style="1" customWidth="1"/>
    <col min="18" max="19" width="0" style="1" hidden="1" customWidth="1"/>
    <col min="20" max="16384" width="9.140625" style="1" hidden="1"/>
  </cols>
  <sheetData>
    <row r="1" spans="2:16" ht="15.75" x14ac:dyDescent="0.25">
      <c r="B1" s="2140"/>
      <c r="C1" s="2141"/>
      <c r="D1" s="2141"/>
      <c r="E1" s="2141"/>
      <c r="F1" s="2141"/>
      <c r="G1" s="2141"/>
      <c r="H1" s="2141"/>
      <c r="I1" s="2141"/>
      <c r="J1" s="2141"/>
      <c r="K1" s="2141"/>
      <c r="L1" s="2141"/>
      <c r="M1" s="2141"/>
      <c r="N1" s="2141"/>
      <c r="O1" s="2141"/>
      <c r="P1" s="2142"/>
    </row>
    <row r="2" spans="2:16" ht="15.75" x14ac:dyDescent="0.25">
      <c r="B2" s="2143"/>
      <c r="C2" s="2421"/>
      <c r="D2" s="2421"/>
      <c r="E2" s="2421"/>
      <c r="F2" s="2421"/>
      <c r="G2" s="2421"/>
      <c r="H2" s="2421"/>
      <c r="I2" s="2421"/>
      <c r="J2" s="2421"/>
      <c r="K2" s="2421"/>
      <c r="L2" s="2421"/>
      <c r="M2" s="2144"/>
      <c r="N2" s="2144"/>
      <c r="O2" s="2144"/>
      <c r="P2" s="2145"/>
    </row>
    <row r="3" spans="2:16" ht="16.5" thickBot="1" x14ac:dyDescent="0.3">
      <c r="B3" s="2146"/>
      <c r="C3" s="2147"/>
      <c r="D3" s="2147"/>
      <c r="E3" s="2147"/>
      <c r="F3" s="2147"/>
      <c r="G3" s="2147"/>
      <c r="H3" s="2147"/>
      <c r="I3" s="2147"/>
      <c r="J3" s="2147"/>
      <c r="K3" s="2147"/>
      <c r="L3" s="2147"/>
      <c r="M3" s="2147"/>
      <c r="N3" s="2147"/>
      <c r="O3" s="2147"/>
      <c r="P3" s="2148"/>
    </row>
    <row r="4" spans="2:16" ht="21.75" thickBot="1" x14ac:dyDescent="0.4">
      <c r="B4" s="2032" t="s">
        <v>2723</v>
      </c>
      <c r="C4" s="2033"/>
      <c r="D4" s="2033"/>
      <c r="E4" s="2033"/>
      <c r="F4" s="2033"/>
      <c r="G4" s="2033"/>
      <c r="H4" s="2033"/>
      <c r="I4" s="2033"/>
      <c r="J4" s="2033"/>
      <c r="K4" s="2033"/>
      <c r="L4" s="2033"/>
      <c r="M4" s="2033"/>
      <c r="N4" s="2033"/>
      <c r="O4" s="2033"/>
      <c r="P4" s="2034"/>
    </row>
    <row r="5" spans="2:16" s="5" customFormat="1" ht="16.5" thickBot="1" x14ac:dyDescent="0.3">
      <c r="B5" s="6"/>
      <c r="C5" s="6"/>
      <c r="D5" s="6"/>
      <c r="E5" s="6"/>
      <c r="F5" s="6"/>
      <c r="G5" s="6"/>
      <c r="H5" s="6"/>
      <c r="I5" s="6"/>
      <c r="J5" s="6"/>
      <c r="K5" s="6"/>
      <c r="L5" s="6"/>
      <c r="M5" s="6"/>
      <c r="N5" s="6"/>
      <c r="O5" s="6"/>
      <c r="P5" s="6"/>
    </row>
    <row r="6" spans="2:16" s="1443" customFormat="1" ht="15.75" x14ac:dyDescent="0.25">
      <c r="B6" s="2431"/>
      <c r="C6" s="2432"/>
      <c r="D6" s="2432"/>
      <c r="E6" s="2432"/>
      <c r="F6" s="2432"/>
      <c r="G6" s="2432"/>
      <c r="H6" s="2432"/>
      <c r="I6" s="2432"/>
      <c r="J6" s="2432"/>
      <c r="K6" s="2432"/>
      <c r="L6" s="2433"/>
      <c r="M6" s="2429" t="s">
        <v>2720</v>
      </c>
      <c r="N6" s="2429"/>
      <c r="O6" s="2429"/>
      <c r="P6" s="2430"/>
    </row>
    <row r="7" spans="2:16" ht="28.5" customHeight="1" x14ac:dyDescent="0.25">
      <c r="B7" s="2422" t="s">
        <v>2722</v>
      </c>
      <c r="C7" s="2424" t="s">
        <v>2719</v>
      </c>
      <c r="D7" s="2428" t="s">
        <v>5155</v>
      </c>
      <c r="E7" s="2428"/>
      <c r="F7" s="2428"/>
      <c r="G7" s="2428"/>
      <c r="H7" s="2428"/>
      <c r="I7" s="2428"/>
      <c r="J7" s="2428" t="s">
        <v>5156</v>
      </c>
      <c r="K7" s="2428"/>
      <c r="L7" s="2428"/>
      <c r="M7" s="2428"/>
      <c r="N7" s="2428"/>
      <c r="O7" s="2428"/>
      <c r="P7" s="2426" t="s">
        <v>2721</v>
      </c>
    </row>
    <row r="8" spans="2:16" ht="20.25" customHeight="1" thickBot="1" x14ac:dyDescent="0.3">
      <c r="B8" s="2423"/>
      <c r="C8" s="2425"/>
      <c r="D8" s="1525" t="s">
        <v>2542</v>
      </c>
      <c r="E8" s="1525" t="s">
        <v>2556</v>
      </c>
      <c r="F8" s="1525" t="s">
        <v>2557</v>
      </c>
      <c r="G8" s="1525" t="s">
        <v>2543</v>
      </c>
      <c r="H8" s="1525" t="s">
        <v>2558</v>
      </c>
      <c r="I8" s="1525" t="s">
        <v>2099</v>
      </c>
      <c r="J8" s="1525" t="s">
        <v>2544</v>
      </c>
      <c r="K8" s="1525" t="s">
        <v>2716</v>
      </c>
      <c r="L8" s="1525" t="s">
        <v>2545</v>
      </c>
      <c r="M8" s="1525" t="s">
        <v>2717</v>
      </c>
      <c r="N8" s="1525" t="s">
        <v>2546</v>
      </c>
      <c r="O8" s="1526" t="s">
        <v>2099</v>
      </c>
      <c r="P8" s="2427"/>
    </row>
    <row r="9" spans="2:16" ht="33.75" customHeight="1" x14ac:dyDescent="0.25">
      <c r="B9" s="1519" t="s">
        <v>5152</v>
      </c>
      <c r="C9" s="1520"/>
      <c r="D9" s="1521"/>
      <c r="E9" s="1521"/>
      <c r="F9" s="1521"/>
      <c r="G9" s="1521"/>
      <c r="H9" s="1521"/>
      <c r="I9" s="1522"/>
      <c r="J9" s="1521"/>
      <c r="K9" s="1521"/>
      <c r="L9" s="1521"/>
      <c r="M9" s="1521"/>
      <c r="N9" s="1521"/>
      <c r="O9" s="1522"/>
      <c r="P9" s="1528"/>
    </row>
    <row r="10" spans="2:16" ht="33.75" customHeight="1" x14ac:dyDescent="0.25">
      <c r="B10" s="1518" t="s">
        <v>5153</v>
      </c>
      <c r="C10" s="1516"/>
      <c r="D10" s="1514"/>
      <c r="E10" s="1514"/>
      <c r="F10" s="1514"/>
      <c r="G10" s="1514"/>
      <c r="H10" s="1514"/>
      <c r="I10" s="1517"/>
      <c r="J10" s="1514"/>
      <c r="K10" s="1514"/>
      <c r="L10" s="1514"/>
      <c r="M10" s="1514"/>
      <c r="N10" s="1515"/>
      <c r="O10" s="1517"/>
      <c r="P10" s="1529"/>
    </row>
    <row r="11" spans="2:16" ht="33.75" customHeight="1" x14ac:dyDescent="0.25">
      <c r="B11" s="1518" t="s">
        <v>5154</v>
      </c>
      <c r="C11" s="1516"/>
      <c r="D11" s="1514"/>
      <c r="E11" s="1514"/>
      <c r="F11" s="1514"/>
      <c r="G11" s="1514"/>
      <c r="H11" s="1514"/>
      <c r="I11" s="1517"/>
      <c r="J11" s="1514"/>
      <c r="K11" s="1514"/>
      <c r="L11" s="1514"/>
      <c r="M11" s="1514"/>
      <c r="N11" s="1514"/>
      <c r="O11" s="1517"/>
      <c r="P11" s="1529"/>
    </row>
    <row r="12" spans="2:16" s="18" customFormat="1" ht="18.75" customHeight="1" x14ac:dyDescent="0.25">
      <c r="B12" s="440" t="s">
        <v>152</v>
      </c>
      <c r="C12" s="1527">
        <f t="shared" ref="C12:P12" si="0">SUM(C9:C11)</f>
        <v>0</v>
      </c>
      <c r="D12" s="1527">
        <f t="shared" si="0"/>
        <v>0</v>
      </c>
      <c r="E12" s="1527">
        <f t="shared" si="0"/>
        <v>0</v>
      </c>
      <c r="F12" s="1527">
        <f t="shared" si="0"/>
        <v>0</v>
      </c>
      <c r="G12" s="1527">
        <f t="shared" si="0"/>
        <v>0</v>
      </c>
      <c r="H12" s="1527">
        <f t="shared" si="0"/>
        <v>0</v>
      </c>
      <c r="I12" s="1527">
        <f t="shared" si="0"/>
        <v>0</v>
      </c>
      <c r="J12" s="1527">
        <f t="shared" si="0"/>
        <v>0</v>
      </c>
      <c r="K12" s="1527">
        <f t="shared" si="0"/>
        <v>0</v>
      </c>
      <c r="L12" s="1527">
        <f t="shared" si="0"/>
        <v>0</v>
      </c>
      <c r="M12" s="1527">
        <f t="shared" si="0"/>
        <v>0</v>
      </c>
      <c r="N12" s="1527">
        <f t="shared" si="0"/>
        <v>0</v>
      </c>
      <c r="O12" s="1527">
        <f t="shared" si="0"/>
        <v>0</v>
      </c>
      <c r="P12" s="1527">
        <f t="shared" si="0"/>
        <v>0</v>
      </c>
    </row>
    <row r="13" spans="2:16" ht="18" customHeight="1" x14ac:dyDescent="0.25">
      <c r="B13" s="57" t="s">
        <v>1371</v>
      </c>
      <c r="C13" s="57"/>
      <c r="D13" s="57"/>
      <c r="E13" s="57"/>
      <c r="F13" s="57"/>
      <c r="G13" s="57"/>
      <c r="H13" s="57"/>
      <c r="I13" s="57"/>
      <c r="J13" s="57"/>
      <c r="K13" s="57"/>
      <c r="L13" s="57"/>
      <c r="M13" s="58"/>
      <c r="N13" s="58"/>
      <c r="O13"/>
      <c r="P13"/>
    </row>
    <row r="14" spans="2:16" ht="18" customHeight="1" x14ac:dyDescent="0.25"/>
    <row r="15" spans="2:16" ht="0" hidden="1" customHeight="1" x14ac:dyDescent="0.25"/>
    <row r="16" spans="2:16" ht="0" hidden="1" customHeight="1" x14ac:dyDescent="0.25"/>
    <row r="17" ht="0" hidden="1" customHeight="1" x14ac:dyDescent="0.25"/>
    <row r="18" ht="0" hidden="1" customHeight="1" x14ac:dyDescent="0.25"/>
    <row r="19" ht="0" hidden="1" customHeight="1" x14ac:dyDescent="0.25"/>
    <row r="20" ht="0" hidden="1" customHeight="1" x14ac:dyDescent="0.25"/>
    <row r="21" ht="0" hidden="1" customHeight="1" x14ac:dyDescent="0.25"/>
    <row r="22" ht="0" hidden="1" customHeight="1" x14ac:dyDescent="0.25"/>
    <row r="23" ht="0" hidden="1" customHeight="1" x14ac:dyDescent="0.25"/>
    <row r="24" ht="0" hidden="1" customHeight="1" x14ac:dyDescent="0.25"/>
    <row r="25" ht="0" hidden="1" customHeight="1" x14ac:dyDescent="0.25"/>
    <row r="26" ht="0" hidden="1" customHeight="1" x14ac:dyDescent="0.25"/>
    <row r="33" ht="0" hidden="1" customHeight="1" x14ac:dyDescent="0.25"/>
    <row r="34" ht="0" hidden="1" customHeight="1" x14ac:dyDescent="0.25"/>
    <row r="35" ht="0" hidden="1" customHeight="1" x14ac:dyDescent="0.25"/>
    <row r="36" ht="0" hidden="1" customHeight="1" x14ac:dyDescent="0.25"/>
    <row r="37" ht="0" hidden="1" customHeight="1" x14ac:dyDescent="0.25"/>
    <row r="38" ht="0" hidden="1" customHeight="1" x14ac:dyDescent="0.25"/>
  </sheetData>
  <mergeCells count="9">
    <mergeCell ref="B4:P4"/>
    <mergeCell ref="B1:P3"/>
    <mergeCell ref="B7:B8"/>
    <mergeCell ref="C7:C8"/>
    <mergeCell ref="P7:P8"/>
    <mergeCell ref="D7:I7"/>
    <mergeCell ref="J7:O7"/>
    <mergeCell ref="M6:P6"/>
    <mergeCell ref="B6:L6"/>
  </mergeCells>
  <pageMargins left="0.7" right="0.7" top="0.75" bottom="0.75" header="0.3" footer="0.3"/>
  <pageSetup paperSize="9" orientation="portrait" r:id="rId1"/>
  <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9"/>
  <dimension ref="A1:Q35"/>
  <sheetViews>
    <sheetView workbookViewId="0"/>
  </sheetViews>
  <sheetFormatPr baseColWidth="10" defaultColWidth="0" defaultRowHeight="15" zeroHeight="1" x14ac:dyDescent="0.25"/>
  <cols>
    <col min="1" max="1" width="4.140625" customWidth="1"/>
    <col min="2" max="2" width="32.85546875" customWidth="1"/>
    <col min="3" max="3" width="14.28515625" style="1442" customWidth="1"/>
    <col min="4" max="10" width="8.7109375" style="1442" customWidth="1"/>
    <col min="11" max="11" width="8.7109375" customWidth="1"/>
    <col min="12" max="12" width="8.7109375" style="1106" customWidth="1"/>
    <col min="13" max="14" width="8.7109375" customWidth="1"/>
    <col min="15" max="15" width="9.42578125" customWidth="1"/>
    <col min="16" max="16" width="15.85546875" customWidth="1"/>
    <col min="17" max="17" width="11.42578125" customWidth="1"/>
    <col min="18" max="16384" width="11.42578125" hidden="1"/>
  </cols>
  <sheetData>
    <row r="1" spans="1:17" ht="15.75" x14ac:dyDescent="0.25">
      <c r="A1" s="1"/>
      <c r="B1" s="2140"/>
      <c r="C1" s="2141"/>
      <c r="D1" s="2141"/>
      <c r="E1" s="2141"/>
      <c r="F1" s="2141"/>
      <c r="G1" s="2141"/>
      <c r="H1" s="2141"/>
      <c r="I1" s="2141"/>
      <c r="J1" s="2141"/>
      <c r="K1" s="2141"/>
      <c r="L1" s="2141"/>
      <c r="M1" s="2141"/>
      <c r="N1" s="2141"/>
      <c r="O1" s="2141"/>
      <c r="P1" s="2142"/>
    </row>
    <row r="2" spans="1:17" ht="15.75" x14ac:dyDescent="0.25">
      <c r="A2" s="1"/>
      <c r="B2" s="2143"/>
      <c r="C2" s="2421"/>
      <c r="D2" s="2421"/>
      <c r="E2" s="2421"/>
      <c r="F2" s="2421"/>
      <c r="G2" s="2421"/>
      <c r="H2" s="2421"/>
      <c r="I2" s="2421"/>
      <c r="J2" s="2421"/>
      <c r="K2" s="2144"/>
      <c r="L2" s="2144"/>
      <c r="M2" s="2144"/>
      <c r="N2" s="2144"/>
      <c r="O2" s="2144"/>
      <c r="P2" s="2145"/>
    </row>
    <row r="3" spans="1:17" ht="16.5" thickBot="1" x14ac:dyDescent="0.3">
      <c r="A3" s="1"/>
      <c r="B3" s="2146"/>
      <c r="C3" s="2147"/>
      <c r="D3" s="2147"/>
      <c r="E3" s="2147"/>
      <c r="F3" s="2147"/>
      <c r="G3" s="2147"/>
      <c r="H3" s="2147"/>
      <c r="I3" s="2147"/>
      <c r="J3" s="2147"/>
      <c r="K3" s="2147"/>
      <c r="L3" s="2147"/>
      <c r="M3" s="2147"/>
      <c r="N3" s="2147"/>
      <c r="O3" s="2147"/>
      <c r="P3" s="2148"/>
    </row>
    <row r="4" spans="1:17" ht="21.75" thickBot="1" x14ac:dyDescent="0.4">
      <c r="A4" s="1"/>
      <c r="B4" s="2032" t="s">
        <v>1858</v>
      </c>
      <c r="C4" s="2033"/>
      <c r="D4" s="2033"/>
      <c r="E4" s="2033"/>
      <c r="F4" s="2033"/>
      <c r="G4" s="2033"/>
      <c r="H4" s="2033"/>
      <c r="I4" s="2033"/>
      <c r="J4" s="2033"/>
      <c r="K4" s="2033"/>
      <c r="L4" s="2033"/>
      <c r="M4" s="2033"/>
      <c r="N4" s="2033"/>
      <c r="O4" s="2033"/>
      <c r="P4" s="2034"/>
    </row>
    <row r="5" spans="1:17" ht="16.5" thickBot="1" x14ac:dyDescent="0.3">
      <c r="A5" s="5"/>
      <c r="B5" s="6"/>
      <c r="C5" s="6"/>
      <c r="D5" s="6"/>
      <c r="E5" s="6"/>
      <c r="F5" s="6"/>
      <c r="G5" s="6"/>
      <c r="H5" s="6"/>
      <c r="I5" s="6"/>
      <c r="J5" s="6"/>
      <c r="K5" s="6"/>
      <c r="L5" s="66"/>
      <c r="M5" s="6"/>
      <c r="N5" s="6"/>
      <c r="O5" s="6"/>
      <c r="P5" s="6"/>
    </row>
    <row r="6" spans="1:17" ht="15.75" x14ac:dyDescent="0.25">
      <c r="A6" s="1"/>
      <c r="B6" s="1523"/>
      <c r="C6" s="1524"/>
      <c r="D6" s="1524"/>
      <c r="E6" s="1524"/>
      <c r="F6" s="1524"/>
      <c r="G6" s="1524"/>
      <c r="H6" s="1524"/>
      <c r="I6" s="1524"/>
      <c r="J6" s="1524"/>
      <c r="K6" s="1524"/>
      <c r="L6" s="1524"/>
      <c r="M6" s="2429" t="s">
        <v>2720</v>
      </c>
      <c r="N6" s="2429"/>
      <c r="O6" s="2429"/>
      <c r="P6" s="2430"/>
    </row>
    <row r="7" spans="1:17" s="1442" customFormat="1" ht="15.75" x14ac:dyDescent="0.25">
      <c r="A7" s="1"/>
      <c r="B7" s="2422" t="s">
        <v>2718</v>
      </c>
      <c r="C7" s="2434" t="s">
        <v>2719</v>
      </c>
      <c r="D7" s="2428" t="s">
        <v>5155</v>
      </c>
      <c r="E7" s="2428"/>
      <c r="F7" s="2428"/>
      <c r="G7" s="2428"/>
      <c r="H7" s="2428"/>
      <c r="I7" s="2428"/>
      <c r="J7" s="2428" t="s">
        <v>5156</v>
      </c>
      <c r="K7" s="2428"/>
      <c r="L7" s="2428"/>
      <c r="M7" s="2428"/>
      <c r="N7" s="2428"/>
      <c r="O7" s="2428"/>
      <c r="P7" s="2426" t="s">
        <v>2721</v>
      </c>
    </row>
    <row r="8" spans="1:17" ht="16.5" thickBot="1" x14ac:dyDescent="0.3">
      <c r="A8" s="1"/>
      <c r="B8" s="2423"/>
      <c r="C8" s="2435"/>
      <c r="D8" s="1525" t="s">
        <v>2542</v>
      </c>
      <c r="E8" s="1525" t="s">
        <v>2556</v>
      </c>
      <c r="F8" s="1525" t="s">
        <v>2557</v>
      </c>
      <c r="G8" s="1525" t="s">
        <v>2543</v>
      </c>
      <c r="H8" s="1525" t="s">
        <v>2558</v>
      </c>
      <c r="I8" s="1525" t="s">
        <v>2099</v>
      </c>
      <c r="J8" s="1525" t="s">
        <v>2544</v>
      </c>
      <c r="K8" s="1525" t="s">
        <v>2716</v>
      </c>
      <c r="L8" s="1525" t="s">
        <v>2545</v>
      </c>
      <c r="M8" s="1525" t="s">
        <v>2717</v>
      </c>
      <c r="N8" s="1525" t="s">
        <v>2546</v>
      </c>
      <c r="O8" s="1526" t="s">
        <v>2099</v>
      </c>
      <c r="P8" s="2427"/>
    </row>
    <row r="9" spans="1:17" ht="18.75" customHeight="1" x14ac:dyDescent="0.25">
      <c r="A9" s="1"/>
      <c r="B9" s="1533" t="s">
        <v>5157</v>
      </c>
      <c r="C9" s="1534"/>
      <c r="D9" s="1535"/>
      <c r="E9" s="1535"/>
      <c r="F9" s="1535"/>
      <c r="G9" s="1535"/>
      <c r="H9" s="1535"/>
      <c r="I9" s="1536"/>
      <c r="J9" s="1535"/>
      <c r="K9" s="1535"/>
      <c r="L9" s="1535"/>
      <c r="M9" s="1535"/>
      <c r="N9" s="1535"/>
      <c r="O9" s="1536"/>
      <c r="P9" s="1537"/>
    </row>
    <row r="10" spans="1:17" s="1827" customFormat="1" ht="18.75" customHeight="1" x14ac:dyDescent="0.25">
      <c r="A10" s="1"/>
      <c r="B10" s="1836" t="s">
        <v>5158</v>
      </c>
      <c r="C10" s="1837"/>
      <c r="D10" s="1838"/>
      <c r="E10" s="1838"/>
      <c r="F10" s="1838"/>
      <c r="G10" s="1838"/>
      <c r="H10" s="1838"/>
      <c r="I10" s="1839"/>
      <c r="J10" s="1838"/>
      <c r="K10" s="1838"/>
      <c r="L10" s="1838"/>
      <c r="M10" s="1838"/>
      <c r="N10" s="1838"/>
      <c r="O10" s="1839"/>
      <c r="P10" s="1840"/>
    </row>
    <row r="11" spans="1:17" s="1827" customFormat="1" ht="18.75" customHeight="1" x14ac:dyDescent="0.25">
      <c r="A11" s="1"/>
      <c r="B11" s="1836" t="s">
        <v>5159</v>
      </c>
      <c r="C11" s="1837"/>
      <c r="D11" s="1838"/>
      <c r="E11" s="1838"/>
      <c r="F11" s="1838"/>
      <c r="G11" s="1838"/>
      <c r="H11" s="1838"/>
      <c r="I11" s="1839"/>
      <c r="J11" s="1838"/>
      <c r="K11" s="1838"/>
      <c r="L11" s="1838"/>
      <c r="M11" s="1838"/>
      <c r="N11" s="1838"/>
      <c r="O11" s="1839"/>
      <c r="P11" s="1840"/>
    </row>
    <row r="12" spans="1:17" s="168" customFormat="1" ht="18.75" customHeight="1" thickBot="1" x14ac:dyDescent="0.3">
      <c r="A12" s="18"/>
      <c r="B12" s="1530" t="s">
        <v>152</v>
      </c>
      <c r="C12" s="1531">
        <f>SUM(C9)</f>
        <v>0</v>
      </c>
      <c r="D12" s="1531">
        <f t="shared" ref="D12:P12" si="0">SUM(D9)</f>
        <v>0</v>
      </c>
      <c r="E12" s="1531">
        <f t="shared" si="0"/>
        <v>0</v>
      </c>
      <c r="F12" s="1531">
        <f t="shared" si="0"/>
        <v>0</v>
      </c>
      <c r="G12" s="1531">
        <f t="shared" si="0"/>
        <v>0</v>
      </c>
      <c r="H12" s="1531">
        <f t="shared" si="0"/>
        <v>0</v>
      </c>
      <c r="I12" s="1531">
        <f t="shared" si="0"/>
        <v>0</v>
      </c>
      <c r="J12" s="1531">
        <f t="shared" si="0"/>
        <v>0</v>
      </c>
      <c r="K12" s="1531">
        <f t="shared" si="0"/>
        <v>0</v>
      </c>
      <c r="L12" s="1531">
        <f t="shared" si="0"/>
        <v>0</v>
      </c>
      <c r="M12" s="1531">
        <f t="shared" si="0"/>
        <v>0</v>
      </c>
      <c r="N12" s="1531">
        <f t="shared" si="0"/>
        <v>0</v>
      </c>
      <c r="O12" s="1531">
        <f t="shared" si="0"/>
        <v>0</v>
      </c>
      <c r="P12" s="1532">
        <f t="shared" si="0"/>
        <v>0</v>
      </c>
    </row>
    <row r="13" spans="1:17" ht="15.75" x14ac:dyDescent="0.25">
      <c r="A13" s="1"/>
      <c r="B13" s="57" t="s">
        <v>1371</v>
      </c>
      <c r="C13" s="57"/>
      <c r="D13" s="57"/>
      <c r="E13" s="57"/>
      <c r="F13" s="57"/>
      <c r="G13" s="57"/>
      <c r="H13" s="57"/>
      <c r="I13" s="57"/>
      <c r="J13" s="57"/>
      <c r="K13" s="63"/>
      <c r="L13" s="1105"/>
      <c r="M13" s="63"/>
    </row>
  </sheetData>
  <mergeCells count="8">
    <mergeCell ref="B4:P4"/>
    <mergeCell ref="M6:P6"/>
    <mergeCell ref="B1:P3"/>
    <mergeCell ref="B7:B8"/>
    <mergeCell ref="C7:C8"/>
    <mergeCell ref="D7:I7"/>
    <mergeCell ref="J7:O7"/>
    <mergeCell ref="P7:P8"/>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J70"/>
  <sheetViews>
    <sheetView showGridLines="0" zoomScaleNormal="100" workbookViewId="0">
      <pane xSplit="1" ySplit="6" topLeftCell="B46"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2" width="73.140625" customWidth="1"/>
    <col min="3" max="3" width="16.140625" bestFit="1" customWidth="1"/>
    <col min="4" max="4" width="16" bestFit="1" customWidth="1"/>
    <col min="5" max="6" width="15" customWidth="1"/>
    <col min="7" max="7" width="5" customWidth="1"/>
    <col min="8" max="10" width="0" hidden="1" customWidth="1"/>
    <col min="11" max="16384" width="9.140625" hidden="1"/>
  </cols>
  <sheetData>
    <row r="1" spans="2:8" ht="15" hidden="1" x14ac:dyDescent="0.25">
      <c r="B1" s="2020"/>
      <c r="C1" s="2021"/>
      <c r="D1" s="2021"/>
      <c r="E1" s="2021"/>
      <c r="F1" s="2022"/>
    </row>
    <row r="2" spans="2:8" ht="15" hidden="1" x14ac:dyDescent="0.25">
      <c r="B2" s="2023"/>
      <c r="C2" s="2024"/>
      <c r="D2" s="2024"/>
      <c r="E2" s="2024"/>
      <c r="F2" s="2025"/>
    </row>
    <row r="3" spans="2:8" ht="41.25" customHeight="1" thickBot="1" x14ac:dyDescent="0.3">
      <c r="B3" s="2026"/>
      <c r="C3" s="2027"/>
      <c r="D3" s="2027"/>
      <c r="E3" s="2027"/>
      <c r="F3" s="2028"/>
      <c r="G3" s="1"/>
      <c r="H3" s="1"/>
    </row>
    <row r="4" spans="2:8" ht="21.75" customHeight="1" thickBot="1" x14ac:dyDescent="0.4">
      <c r="B4" s="1911" t="s">
        <v>2778</v>
      </c>
      <c r="C4" s="1912"/>
      <c r="D4" s="1912"/>
      <c r="E4" s="1912"/>
      <c r="F4" s="1913"/>
      <c r="G4" s="1"/>
      <c r="H4" s="1"/>
    </row>
    <row r="5" spans="2:8" s="2" customFormat="1" ht="12.75" customHeight="1" x14ac:dyDescent="0.25">
      <c r="B5" s="1914"/>
      <c r="C5" s="1914"/>
      <c r="D5" s="1914"/>
      <c r="E5" s="1914"/>
      <c r="F5" s="1914"/>
      <c r="G5" s="5"/>
      <c r="H5" s="5"/>
    </row>
    <row r="6" spans="2:8" s="2" customFormat="1" ht="33" customHeight="1" x14ac:dyDescent="0.25">
      <c r="B6" s="1665" t="s">
        <v>196</v>
      </c>
      <c r="C6" s="102" t="s">
        <v>258</v>
      </c>
      <c r="D6" s="112" t="s">
        <v>197</v>
      </c>
      <c r="E6" s="102" t="s">
        <v>259</v>
      </c>
      <c r="F6" s="102" t="s">
        <v>200</v>
      </c>
      <c r="G6" s="5"/>
      <c r="H6" s="5"/>
    </row>
    <row r="7" spans="2:8" s="2" customFormat="1" ht="18.75" customHeight="1" x14ac:dyDescent="0.3">
      <c r="B7" s="1645" t="s">
        <v>201</v>
      </c>
      <c r="C7" s="104"/>
      <c r="D7" s="104"/>
      <c r="E7" s="104"/>
      <c r="F7" s="105"/>
    </row>
    <row r="8" spans="2:8" ht="18.75" customHeight="1" x14ac:dyDescent="0.25">
      <c r="B8" s="1643" t="s">
        <v>253</v>
      </c>
      <c r="C8" s="281" t="s">
        <v>260</v>
      </c>
      <c r="D8" s="281" t="s">
        <v>143</v>
      </c>
      <c r="E8" s="281">
        <v>2</v>
      </c>
      <c r="F8" s="281" t="s">
        <v>204</v>
      </c>
    </row>
    <row r="9" spans="2:8" ht="18.75" customHeight="1" x14ac:dyDescent="0.25">
      <c r="B9" s="1643" t="s">
        <v>255</v>
      </c>
      <c r="C9" s="281" t="s">
        <v>260</v>
      </c>
      <c r="D9" s="281" t="s">
        <v>143</v>
      </c>
      <c r="E9" s="281">
        <v>2</v>
      </c>
      <c r="F9" s="281" t="s">
        <v>204</v>
      </c>
    </row>
    <row r="10" spans="2:8" s="1649" customFormat="1" ht="18.75" customHeight="1" x14ac:dyDescent="0.25">
      <c r="B10" s="1643" t="s">
        <v>4041</v>
      </c>
      <c r="C10" s="1349" t="s">
        <v>260</v>
      </c>
      <c r="D10" s="1349" t="s">
        <v>143</v>
      </c>
      <c r="E10" s="1349">
        <v>2</v>
      </c>
      <c r="F10" s="1349" t="s">
        <v>204</v>
      </c>
    </row>
    <row r="11" spans="2:8" s="1649" customFormat="1" ht="18.75" customHeight="1" x14ac:dyDescent="0.25">
      <c r="B11" s="1643" t="s">
        <v>4042</v>
      </c>
      <c r="C11" s="1349" t="s">
        <v>260</v>
      </c>
      <c r="D11" s="1349" t="s">
        <v>143</v>
      </c>
      <c r="E11" s="1349">
        <v>2</v>
      </c>
      <c r="F11" s="1349" t="s">
        <v>204</v>
      </c>
    </row>
    <row r="12" spans="2:8" s="1649" customFormat="1" ht="18.75" customHeight="1" x14ac:dyDescent="0.25">
      <c r="B12" s="1643" t="s">
        <v>254</v>
      </c>
      <c r="C12" s="1349" t="s">
        <v>260</v>
      </c>
      <c r="D12" s="1349" t="s">
        <v>143</v>
      </c>
      <c r="E12" s="1349">
        <v>2</v>
      </c>
      <c r="F12" s="1349" t="s">
        <v>204</v>
      </c>
    </row>
    <row r="13" spans="2:8" ht="18.75" customHeight="1" x14ac:dyDescent="0.25">
      <c r="B13" s="1643" t="s">
        <v>256</v>
      </c>
      <c r="C13" s="281" t="s">
        <v>260</v>
      </c>
      <c r="D13" s="281" t="s">
        <v>143</v>
      </c>
      <c r="E13" s="281">
        <v>2</v>
      </c>
      <c r="F13" s="281" t="s">
        <v>204</v>
      </c>
    </row>
    <row r="14" spans="2:8" ht="18.75" customHeight="1" x14ac:dyDescent="0.25">
      <c r="B14" s="1643" t="s">
        <v>257</v>
      </c>
      <c r="C14" s="281" t="s">
        <v>260</v>
      </c>
      <c r="D14" s="281" t="s">
        <v>143</v>
      </c>
      <c r="E14" s="281">
        <v>2</v>
      </c>
      <c r="F14" s="281" t="s">
        <v>204</v>
      </c>
    </row>
    <row r="15" spans="2:8" ht="18.75" customHeight="1" x14ac:dyDescent="0.25">
      <c r="B15" s="1643" t="s">
        <v>1888</v>
      </c>
      <c r="C15" s="281" t="s">
        <v>260</v>
      </c>
      <c r="D15" s="281" t="s">
        <v>143</v>
      </c>
      <c r="E15" s="281">
        <v>4</v>
      </c>
      <c r="F15" s="281" t="s">
        <v>204</v>
      </c>
    </row>
    <row r="16" spans="2:8" ht="18.75" customHeight="1" x14ac:dyDescent="0.25">
      <c r="B16" s="1643" t="s">
        <v>1889</v>
      </c>
      <c r="C16" s="281" t="s">
        <v>260</v>
      </c>
      <c r="D16" s="281" t="s">
        <v>143</v>
      </c>
      <c r="E16" s="281">
        <v>4</v>
      </c>
      <c r="F16" s="281" t="s">
        <v>204</v>
      </c>
    </row>
    <row r="17" spans="2:6" ht="18.75" customHeight="1" x14ac:dyDescent="0.25">
      <c r="B17" s="1643" t="s">
        <v>4043</v>
      </c>
      <c r="C17" s="281" t="s">
        <v>260</v>
      </c>
      <c r="D17" s="281" t="s">
        <v>143</v>
      </c>
      <c r="E17" s="281">
        <v>4</v>
      </c>
      <c r="F17" s="281" t="s">
        <v>204</v>
      </c>
    </row>
    <row r="18" spans="2:6" ht="18.75" customHeight="1" x14ac:dyDescent="0.3">
      <c r="B18" s="1645" t="s">
        <v>261</v>
      </c>
      <c r="C18" s="113"/>
      <c r="D18" s="113"/>
      <c r="E18" s="113"/>
      <c r="F18" s="114"/>
    </row>
    <row r="19" spans="2:6" ht="18.75" customHeight="1" x14ac:dyDescent="0.25">
      <c r="B19" s="1643" t="s">
        <v>262</v>
      </c>
      <c r="C19" s="281" t="s">
        <v>260</v>
      </c>
      <c r="D19" s="281" t="s">
        <v>143</v>
      </c>
      <c r="E19" s="281">
        <v>3</v>
      </c>
      <c r="F19" s="281" t="s">
        <v>204</v>
      </c>
    </row>
    <row r="20" spans="2:6" ht="18.75" customHeight="1" x14ac:dyDescent="0.25">
      <c r="B20" s="1643" t="s">
        <v>263</v>
      </c>
      <c r="C20" s="281" t="s">
        <v>260</v>
      </c>
      <c r="D20" s="281" t="s">
        <v>143</v>
      </c>
      <c r="E20" s="281">
        <v>3</v>
      </c>
      <c r="F20" s="281" t="s">
        <v>204</v>
      </c>
    </row>
    <row r="21" spans="2:6" ht="18.75" customHeight="1" x14ac:dyDescent="0.25">
      <c r="B21" s="1643" t="s">
        <v>4044</v>
      </c>
      <c r="C21" s="281" t="s">
        <v>260</v>
      </c>
      <c r="D21" s="281" t="s">
        <v>143</v>
      </c>
      <c r="E21" s="281">
        <v>3</v>
      </c>
      <c r="F21" s="281" t="s">
        <v>204</v>
      </c>
    </row>
    <row r="22" spans="2:6" s="1649" customFormat="1" ht="18.75" customHeight="1" x14ac:dyDescent="0.25">
      <c r="B22" s="1643" t="s">
        <v>264</v>
      </c>
      <c r="C22" s="1349" t="s">
        <v>260</v>
      </c>
      <c r="D22" s="1349" t="s">
        <v>143</v>
      </c>
      <c r="E22" s="1349">
        <v>3</v>
      </c>
      <c r="F22" s="1349" t="s">
        <v>204</v>
      </c>
    </row>
    <row r="23" spans="2:6" s="1649" customFormat="1" ht="18.75" customHeight="1" x14ac:dyDescent="0.25">
      <c r="B23" s="1643" t="s">
        <v>265</v>
      </c>
      <c r="C23" s="1349" t="s">
        <v>260</v>
      </c>
      <c r="D23" s="1349" t="s">
        <v>143</v>
      </c>
      <c r="E23" s="1349">
        <v>6</v>
      </c>
      <c r="F23" s="1349" t="s">
        <v>204</v>
      </c>
    </row>
    <row r="24" spans="2:6" ht="18.75" customHeight="1" x14ac:dyDescent="0.25">
      <c r="B24" s="1643" t="s">
        <v>266</v>
      </c>
      <c r="C24" s="281" t="s">
        <v>260</v>
      </c>
      <c r="D24" s="281" t="s">
        <v>143</v>
      </c>
      <c r="E24" s="281">
        <v>6</v>
      </c>
      <c r="F24" s="281" t="s">
        <v>204</v>
      </c>
    </row>
    <row r="25" spans="2:6" ht="18.75" customHeight="1" x14ac:dyDescent="0.25">
      <c r="B25" s="1643" t="s">
        <v>267</v>
      </c>
      <c r="C25" s="281" t="s">
        <v>260</v>
      </c>
      <c r="D25" s="281" t="s">
        <v>143</v>
      </c>
      <c r="E25" s="281">
        <v>8</v>
      </c>
      <c r="F25" s="281" t="s">
        <v>204</v>
      </c>
    </row>
    <row r="26" spans="2:6" ht="18.75" customHeight="1" x14ac:dyDescent="0.25">
      <c r="B26" s="1643" t="s">
        <v>268</v>
      </c>
      <c r="C26" s="281" t="s">
        <v>260</v>
      </c>
      <c r="D26" s="281" t="s">
        <v>143</v>
      </c>
      <c r="E26" s="281">
        <v>6</v>
      </c>
      <c r="F26" s="281" t="s">
        <v>204</v>
      </c>
    </row>
    <row r="27" spans="2:6" ht="18.75" customHeight="1" x14ac:dyDescent="0.25">
      <c r="B27" s="1643" t="s">
        <v>269</v>
      </c>
      <c r="C27" s="281" t="s">
        <v>260</v>
      </c>
      <c r="D27" s="281" t="s">
        <v>143</v>
      </c>
      <c r="E27" s="281">
        <v>6</v>
      </c>
      <c r="F27" s="281" t="s">
        <v>204</v>
      </c>
    </row>
    <row r="28" spans="2:6" ht="18.75" customHeight="1" x14ac:dyDescent="0.25">
      <c r="B28" s="1643" t="s">
        <v>270</v>
      </c>
      <c r="C28" s="281" t="s">
        <v>260</v>
      </c>
      <c r="D28" s="281" t="s">
        <v>143</v>
      </c>
      <c r="E28" s="281">
        <v>4</v>
      </c>
      <c r="F28" s="281" t="s">
        <v>204</v>
      </c>
    </row>
    <row r="29" spans="2:6" ht="18.75" customHeight="1" x14ac:dyDescent="0.25">
      <c r="B29" s="1643" t="s">
        <v>4045</v>
      </c>
      <c r="C29" s="281" t="s">
        <v>260</v>
      </c>
      <c r="D29" s="281" t="s">
        <v>143</v>
      </c>
      <c r="E29" s="281">
        <v>4</v>
      </c>
      <c r="F29" s="281" t="s">
        <v>204</v>
      </c>
    </row>
    <row r="30" spans="2:6" ht="18.75" customHeight="1" x14ac:dyDescent="0.25">
      <c r="B30" s="1643" t="s">
        <v>1890</v>
      </c>
      <c r="C30" s="281" t="s">
        <v>260</v>
      </c>
      <c r="D30" s="281" t="s">
        <v>143</v>
      </c>
      <c r="E30" s="281">
        <v>6</v>
      </c>
      <c r="F30" s="281" t="s">
        <v>204</v>
      </c>
    </row>
    <row r="31" spans="2:6" ht="18.75" customHeight="1" x14ac:dyDescent="0.3">
      <c r="B31" s="1645" t="s">
        <v>2777</v>
      </c>
      <c r="C31" s="104"/>
      <c r="D31" s="104"/>
      <c r="E31" s="104"/>
      <c r="F31" s="105"/>
    </row>
    <row r="32" spans="2:6" ht="18.75" customHeight="1" x14ac:dyDescent="0.25">
      <c r="B32" s="1643" t="s">
        <v>271</v>
      </c>
      <c r="C32" s="276" t="s">
        <v>260</v>
      </c>
      <c r="D32" s="277" t="s">
        <v>143</v>
      </c>
      <c r="E32" s="277">
        <v>2</v>
      </c>
      <c r="F32" s="276" t="s">
        <v>204</v>
      </c>
    </row>
    <row r="33" spans="2:6" ht="18.75" customHeight="1" x14ac:dyDescent="0.25">
      <c r="B33" s="1643" t="s">
        <v>272</v>
      </c>
      <c r="C33" s="276" t="s">
        <v>260</v>
      </c>
      <c r="D33" s="277" t="s">
        <v>143</v>
      </c>
      <c r="E33" s="277">
        <v>2</v>
      </c>
      <c r="F33" s="276" t="s">
        <v>204</v>
      </c>
    </row>
    <row r="34" spans="2:6" ht="18.75" customHeight="1" x14ac:dyDescent="0.25">
      <c r="B34" s="1643" t="s">
        <v>273</v>
      </c>
      <c r="C34" s="276" t="s">
        <v>260</v>
      </c>
      <c r="D34" s="277" t="s">
        <v>143</v>
      </c>
      <c r="E34" s="277">
        <v>4</v>
      </c>
      <c r="F34" s="276" t="s">
        <v>204</v>
      </c>
    </row>
    <row r="35" spans="2:6" s="1649" customFormat="1" ht="18.75" customHeight="1" x14ac:dyDescent="0.25">
      <c r="B35" s="1643" t="s">
        <v>274</v>
      </c>
      <c r="C35" s="276" t="s">
        <v>260</v>
      </c>
      <c r="D35" s="277" t="s">
        <v>143</v>
      </c>
      <c r="E35" s="277">
        <v>4</v>
      </c>
      <c r="F35" s="276" t="s">
        <v>204</v>
      </c>
    </row>
    <row r="36" spans="2:6" ht="18.75" customHeight="1" x14ac:dyDescent="0.25">
      <c r="B36" s="1643" t="s">
        <v>275</v>
      </c>
      <c r="C36" s="276" t="s">
        <v>260</v>
      </c>
      <c r="D36" s="277" t="s">
        <v>143</v>
      </c>
      <c r="E36" s="277">
        <v>4</v>
      </c>
      <c r="F36" s="276" t="s">
        <v>204</v>
      </c>
    </row>
    <row r="37" spans="2:6" ht="18.75" customHeight="1" x14ac:dyDescent="0.25">
      <c r="B37" s="1643" t="s">
        <v>276</v>
      </c>
      <c r="C37" s="276" t="s">
        <v>260</v>
      </c>
      <c r="D37" s="277" t="s">
        <v>143</v>
      </c>
      <c r="E37" s="277">
        <v>4</v>
      </c>
      <c r="F37" s="276" t="s">
        <v>204</v>
      </c>
    </row>
    <row r="38" spans="2:6" ht="18.75" customHeight="1" x14ac:dyDescent="0.25">
      <c r="B38" s="1643" t="s">
        <v>1912</v>
      </c>
      <c r="C38" s="276" t="s">
        <v>260</v>
      </c>
      <c r="D38" s="277" t="s">
        <v>143</v>
      </c>
      <c r="E38" s="277">
        <v>4</v>
      </c>
      <c r="F38" s="276" t="s">
        <v>204</v>
      </c>
    </row>
    <row r="39" spans="2:6" ht="18.75" customHeight="1" x14ac:dyDescent="0.25">
      <c r="B39" s="1643" t="s">
        <v>4046</v>
      </c>
      <c r="C39" s="276" t="s">
        <v>260</v>
      </c>
      <c r="D39" s="277" t="s">
        <v>143</v>
      </c>
      <c r="E39" s="277">
        <v>4</v>
      </c>
      <c r="F39" s="276" t="s">
        <v>204</v>
      </c>
    </row>
    <row r="40" spans="2:6" ht="18.75" customHeight="1" x14ac:dyDescent="0.25">
      <c r="B40" s="1643" t="s">
        <v>277</v>
      </c>
      <c r="C40" s="276" t="s">
        <v>260</v>
      </c>
      <c r="D40" s="277" t="s">
        <v>143</v>
      </c>
      <c r="E40" s="277">
        <v>6</v>
      </c>
      <c r="F40" s="276" t="s">
        <v>204</v>
      </c>
    </row>
    <row r="41" spans="2:6" ht="18.75" customHeight="1" x14ac:dyDescent="0.3">
      <c r="B41" s="1645" t="s">
        <v>1854</v>
      </c>
      <c r="C41" s="104"/>
      <c r="D41" s="104"/>
      <c r="E41" s="104"/>
      <c r="F41" s="105"/>
    </row>
    <row r="42" spans="2:6" ht="18.75" customHeight="1" x14ac:dyDescent="0.25">
      <c r="B42" s="1643" t="s">
        <v>1891</v>
      </c>
      <c r="C42" s="276" t="s">
        <v>260</v>
      </c>
      <c r="D42" s="277" t="s">
        <v>143</v>
      </c>
      <c r="E42" s="277">
        <v>4</v>
      </c>
      <c r="F42" s="276" t="s">
        <v>204</v>
      </c>
    </row>
    <row r="43" spans="2:6" ht="18.75" customHeight="1" x14ac:dyDescent="0.3">
      <c r="B43" s="1645" t="s">
        <v>231</v>
      </c>
      <c r="C43" s="104"/>
      <c r="D43" s="104"/>
      <c r="E43" s="104"/>
      <c r="F43" s="105"/>
    </row>
    <row r="44" spans="2:6" ht="18.75" customHeight="1" x14ac:dyDescent="0.25">
      <c r="B44" s="1643" t="s">
        <v>278</v>
      </c>
      <c r="C44" s="276" t="s">
        <v>260</v>
      </c>
      <c r="D44" s="277" t="s">
        <v>143</v>
      </c>
      <c r="E44" s="277">
        <v>4</v>
      </c>
      <c r="F44" s="276" t="s">
        <v>204</v>
      </c>
    </row>
    <row r="45" spans="2:6" ht="18.75" customHeight="1" x14ac:dyDescent="0.3">
      <c r="B45" s="1645" t="s">
        <v>2779</v>
      </c>
      <c r="C45" s="104"/>
      <c r="D45" s="104"/>
      <c r="E45" s="104"/>
      <c r="F45" s="105"/>
    </row>
    <row r="46" spans="2:6" ht="18.75" customHeight="1" x14ac:dyDescent="0.25">
      <c r="B46" s="1643" t="s">
        <v>4047</v>
      </c>
      <c r="C46" s="276" t="s">
        <v>260</v>
      </c>
      <c r="D46" s="277" t="s">
        <v>143</v>
      </c>
      <c r="E46" s="277">
        <v>4</v>
      </c>
      <c r="F46" s="276" t="s">
        <v>204</v>
      </c>
    </row>
    <row r="47" spans="2:6" s="1649" customFormat="1" ht="18.75" customHeight="1" x14ac:dyDescent="0.25">
      <c r="B47" s="1643" t="s">
        <v>4048</v>
      </c>
      <c r="C47" s="276" t="s">
        <v>260</v>
      </c>
      <c r="D47" s="277" t="s">
        <v>143</v>
      </c>
      <c r="E47" s="277">
        <v>4</v>
      </c>
      <c r="F47" s="276" t="s">
        <v>204</v>
      </c>
    </row>
    <row r="48" spans="2:6" s="1649" customFormat="1" ht="18.75" customHeight="1" x14ac:dyDescent="0.25">
      <c r="B48" s="1643" t="s">
        <v>4049</v>
      </c>
      <c r="C48" s="276" t="s">
        <v>260</v>
      </c>
      <c r="D48" s="277" t="s">
        <v>143</v>
      </c>
      <c r="E48" s="277">
        <v>4</v>
      </c>
      <c r="F48" s="276" t="s">
        <v>204</v>
      </c>
    </row>
    <row r="49" spans="2:6" ht="18.75" customHeight="1" x14ac:dyDescent="0.25">
      <c r="B49" s="1643" t="s">
        <v>279</v>
      </c>
      <c r="C49" s="276" t="s">
        <v>260</v>
      </c>
      <c r="D49" s="277" t="s">
        <v>143</v>
      </c>
      <c r="E49" s="277">
        <v>4</v>
      </c>
      <c r="F49" s="276" t="s">
        <v>204</v>
      </c>
    </row>
    <row r="50" spans="2:6" ht="18.75" customHeight="1" x14ac:dyDescent="0.25">
      <c r="B50" s="1643" t="s">
        <v>280</v>
      </c>
      <c r="C50" s="276" t="s">
        <v>260</v>
      </c>
      <c r="D50" s="277" t="s">
        <v>143</v>
      </c>
      <c r="E50" s="277">
        <v>6</v>
      </c>
      <c r="F50" s="276" t="s">
        <v>204</v>
      </c>
    </row>
    <row r="51" spans="2:6" ht="18.75" customHeight="1" x14ac:dyDescent="0.3">
      <c r="B51" s="1645" t="s">
        <v>338</v>
      </c>
      <c r="C51" s="104"/>
      <c r="D51" s="104"/>
      <c r="E51" s="104"/>
      <c r="F51" s="105"/>
    </row>
    <row r="52" spans="2:6" ht="18.75" customHeight="1" x14ac:dyDescent="0.25">
      <c r="B52" s="1643" t="s">
        <v>281</v>
      </c>
      <c r="C52" s="276" t="s">
        <v>260</v>
      </c>
      <c r="D52" s="276" t="s">
        <v>143</v>
      </c>
      <c r="E52" s="276">
        <v>4</v>
      </c>
      <c r="F52" s="276" t="s">
        <v>204</v>
      </c>
    </row>
    <row r="53" spans="2:6" ht="15" hidden="1" x14ac:dyDescent="0.25">
      <c r="B53" s="2061" t="s">
        <v>237</v>
      </c>
      <c r="C53" s="2061"/>
      <c r="D53" s="2061"/>
      <c r="E53" s="2061"/>
      <c r="F53" s="2061"/>
    </row>
    <row r="54" spans="2:6" ht="15" hidden="1" x14ac:dyDescent="0.25">
      <c r="B54" s="2062" t="s">
        <v>282</v>
      </c>
      <c r="C54" s="2062"/>
      <c r="D54" s="2062"/>
      <c r="E54" s="2062"/>
      <c r="F54" s="2062"/>
    </row>
    <row r="55" spans="2:6" ht="18.75" customHeight="1" x14ac:dyDescent="0.25">
      <c r="B55" s="110"/>
      <c r="C55" s="111"/>
      <c r="D55" s="111"/>
      <c r="E55" s="111"/>
      <c r="F55" s="111"/>
    </row>
    <row r="56" spans="2:6" ht="15" hidden="1" customHeight="1" x14ac:dyDescent="0.25"/>
    <row r="57" spans="2:6" ht="15" hidden="1" customHeight="1" x14ac:dyDescent="0.25"/>
    <row r="58" spans="2:6" ht="15" hidden="1" customHeight="1" x14ac:dyDescent="0.25"/>
    <row r="59" spans="2:6" ht="15" hidden="1" customHeight="1" x14ac:dyDescent="0.25"/>
    <row r="60" spans="2:6" ht="15" hidden="1" customHeight="1" x14ac:dyDescent="0.25"/>
    <row r="61" spans="2:6" ht="15" hidden="1" customHeight="1" x14ac:dyDescent="0.25"/>
    <row r="62" spans="2:6" ht="15" hidden="1" customHeight="1" x14ac:dyDescent="0.25"/>
    <row r="63" spans="2:6" ht="15" hidden="1" customHeight="1" x14ac:dyDescent="0.25"/>
    <row r="64" spans="2:6" ht="15" hidden="1" customHeight="1" x14ac:dyDescent="0.25"/>
    <row r="65" ht="15" hidden="1" customHeight="1" x14ac:dyDescent="0.25"/>
    <row r="66" ht="15" hidden="1" customHeight="1" x14ac:dyDescent="0.25"/>
    <row r="67" ht="15" hidden="1" customHeight="1" x14ac:dyDescent="0.25"/>
    <row r="68" ht="15" hidden="1" customHeight="1" x14ac:dyDescent="0.25"/>
    <row r="69" ht="15" customHeight="1" x14ac:dyDescent="0.25"/>
    <row r="70" ht="15" customHeight="1" x14ac:dyDescent="0.25"/>
  </sheetData>
  <mergeCells count="5">
    <mergeCell ref="B54:F54"/>
    <mergeCell ref="B53:F53"/>
    <mergeCell ref="B1:F3"/>
    <mergeCell ref="B4:F4"/>
    <mergeCell ref="B5:F5"/>
  </mergeCells>
  <pageMargins left="0.7" right="0.7" top="0.75" bottom="0.75" header="0.3" footer="0.3"/>
  <drawing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0"/>
  <dimension ref="A1:D16"/>
  <sheetViews>
    <sheetView showGridLines="0" workbookViewId="0"/>
  </sheetViews>
  <sheetFormatPr baseColWidth="10" defaultColWidth="0" defaultRowHeight="15.75" zeroHeight="1" x14ac:dyDescent="0.25"/>
  <cols>
    <col min="1" max="1" width="4.140625" style="1" customWidth="1"/>
    <col min="2" max="2" width="80.42578125" style="1" customWidth="1"/>
    <col min="3" max="3" width="23.7109375" style="1" customWidth="1"/>
    <col min="4" max="4" width="11.42578125" style="1" customWidth="1"/>
    <col min="5" max="16384" width="11.42578125" style="1" hidden="1"/>
  </cols>
  <sheetData>
    <row r="1" spans="1:4" x14ac:dyDescent="0.25">
      <c r="B1" s="2140"/>
      <c r="C1" s="2142"/>
    </row>
    <row r="2" spans="1:4" x14ac:dyDescent="0.25">
      <c r="B2" s="2143"/>
      <c r="C2" s="2145"/>
    </row>
    <row r="3" spans="1:4" ht="16.5" thickBot="1" x14ac:dyDescent="0.3">
      <c r="B3" s="2146"/>
      <c r="C3" s="2148"/>
    </row>
    <row r="4" spans="1:4" ht="21.75" thickBot="1" x14ac:dyDescent="0.4">
      <c r="B4" s="2032" t="s">
        <v>5160</v>
      </c>
      <c r="C4" s="2034"/>
    </row>
    <row r="5" spans="1:4" x14ac:dyDescent="0.25">
      <c r="A5" s="5"/>
      <c r="B5" s="6"/>
      <c r="C5" s="6"/>
      <c r="D5" s="5"/>
    </row>
    <row r="6" spans="1:4" s="18" customFormat="1" ht="18.75" customHeight="1" x14ac:dyDescent="0.25">
      <c r="B6" s="442" t="s">
        <v>1375</v>
      </c>
      <c r="C6" s="443" t="s">
        <v>1376</v>
      </c>
    </row>
    <row r="7" spans="1:4" ht="18.75" customHeight="1" x14ac:dyDescent="0.25">
      <c r="B7" s="1538" t="s">
        <v>2037</v>
      </c>
      <c r="C7" s="1539">
        <v>3490</v>
      </c>
    </row>
    <row r="8" spans="1:4" ht="18.75" customHeight="1" x14ac:dyDescent="0.25">
      <c r="B8" s="1538" t="s">
        <v>2038</v>
      </c>
      <c r="C8" s="1539">
        <v>200</v>
      </c>
    </row>
    <row r="9" spans="1:4" ht="18.75" customHeight="1" x14ac:dyDescent="0.25">
      <c r="B9" s="1538" t="s">
        <v>2039</v>
      </c>
      <c r="C9" s="1539">
        <v>4013</v>
      </c>
    </row>
    <row r="10" spans="1:4" ht="18.75" customHeight="1" x14ac:dyDescent="0.25">
      <c r="B10" s="1538" t="s">
        <v>2040</v>
      </c>
      <c r="C10" s="1539">
        <v>5262</v>
      </c>
    </row>
    <row r="11" spans="1:4" ht="18.75" customHeight="1" x14ac:dyDescent="0.25">
      <c r="B11" s="1538" t="s">
        <v>2041</v>
      </c>
      <c r="C11" s="1539">
        <v>75</v>
      </c>
    </row>
    <row r="12" spans="1:4" ht="18.75" customHeight="1" x14ac:dyDescent="0.25">
      <c r="B12" s="1538" t="s">
        <v>2042</v>
      </c>
      <c r="C12" s="1539">
        <v>471</v>
      </c>
    </row>
    <row r="13" spans="1:4" ht="18.75" customHeight="1" x14ac:dyDescent="0.25">
      <c r="B13" s="1538" t="s">
        <v>2043</v>
      </c>
      <c r="C13" s="1539">
        <v>85</v>
      </c>
    </row>
    <row r="14" spans="1:4" ht="18.75" customHeight="1" x14ac:dyDescent="0.25">
      <c r="B14" s="444" t="s">
        <v>1380</v>
      </c>
      <c r="C14" s="991">
        <f>SUM(C7:C13)</f>
        <v>13596</v>
      </c>
    </row>
    <row r="15" spans="1:4" x14ac:dyDescent="0.25">
      <c r="B15" s="57" t="s">
        <v>1371</v>
      </c>
    </row>
    <row r="16" spans="1:4" x14ac:dyDescent="0.25"/>
  </sheetData>
  <mergeCells count="2">
    <mergeCell ref="B4:C4"/>
    <mergeCell ref="B1:C3"/>
  </mergeCells>
  <pageMargins left="0.7" right="0.7" top="0.75" bottom="0.75" header="0.3" footer="0.3"/>
  <drawing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1"/>
  <dimension ref="A1:M301"/>
  <sheetViews>
    <sheetView showGridLines="0" workbookViewId="0">
      <pane ySplit="4" topLeftCell="A8" activePane="bottomLeft" state="frozen"/>
      <selection activeCell="I25" sqref="I25"/>
      <selection pane="bottomLeft" activeCell="B4" sqref="B4:K4"/>
    </sheetView>
  </sheetViews>
  <sheetFormatPr baseColWidth="10" defaultColWidth="0" defaultRowHeight="15" zeroHeight="1" x14ac:dyDescent="0.25"/>
  <cols>
    <col min="1" max="1" width="3.5703125" customWidth="1"/>
    <col min="2" max="11" width="15" customWidth="1"/>
    <col min="12" max="12" width="7.28515625" customWidth="1"/>
    <col min="13" max="13" width="0" hidden="1" customWidth="1"/>
    <col min="14" max="16384" width="9.140625" hidden="1"/>
  </cols>
  <sheetData>
    <row r="1" spans="2:13" x14ac:dyDescent="0.25">
      <c r="B1" s="2020"/>
      <c r="C1" s="2021"/>
      <c r="D1" s="2021"/>
      <c r="E1" s="2021"/>
      <c r="F1" s="2021"/>
      <c r="G1" s="2021"/>
      <c r="H1" s="2021"/>
      <c r="I1" s="2021"/>
      <c r="J1" s="2021"/>
      <c r="K1" s="2022"/>
    </row>
    <row r="2" spans="2:13" x14ac:dyDescent="0.25">
      <c r="B2" s="2023"/>
      <c r="C2" s="2024"/>
      <c r="D2" s="2024"/>
      <c r="E2" s="2024"/>
      <c r="F2" s="2024"/>
      <c r="G2" s="2024"/>
      <c r="H2" s="2024"/>
      <c r="I2" s="2024"/>
      <c r="J2" s="2024"/>
      <c r="K2" s="2025"/>
    </row>
    <row r="3" spans="2:13" ht="16.5" thickBot="1" x14ac:dyDescent="0.3">
      <c r="B3" s="2026"/>
      <c r="C3" s="2027"/>
      <c r="D3" s="2027"/>
      <c r="E3" s="2027"/>
      <c r="F3" s="2027"/>
      <c r="G3" s="2027"/>
      <c r="H3" s="2027"/>
      <c r="I3" s="2027"/>
      <c r="J3" s="2027"/>
      <c r="K3" s="2028"/>
    </row>
    <row r="4" spans="2:13" ht="21.75" thickBot="1" x14ac:dyDescent="0.4">
      <c r="B4" s="2032" t="s">
        <v>2934</v>
      </c>
      <c r="C4" s="2033"/>
      <c r="D4" s="2033"/>
      <c r="E4" s="2033"/>
      <c r="F4" s="2033"/>
      <c r="G4" s="2033"/>
      <c r="H4" s="2033"/>
      <c r="I4" s="2033"/>
      <c r="J4" s="2033"/>
      <c r="K4" s="2034"/>
    </row>
  </sheetData>
  <mergeCells count="3">
    <mergeCell ref="B1:K3"/>
    <mergeCell ref="B4:K4"/>
    <mergeCell ref="B5:K5"/>
  </mergeCells>
  <pageMargins left="0.7" right="0.7" top="0.75" bottom="0.75" header="0.3" footer="0.3"/>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2"/>
  <dimension ref="A1:F12"/>
  <sheetViews>
    <sheetView showGridLines="0" workbookViewId="0">
      <selection activeCell="B4" sqref="B4:E4"/>
    </sheetView>
  </sheetViews>
  <sheetFormatPr baseColWidth="10" defaultColWidth="0" defaultRowHeight="15.75" zeroHeight="1" x14ac:dyDescent="0.25"/>
  <cols>
    <col min="1" max="1" width="3.28515625" style="1" customWidth="1"/>
    <col min="2" max="2" width="46.85546875" style="1" customWidth="1"/>
    <col min="3" max="5" width="21.28515625" style="1" customWidth="1"/>
    <col min="6" max="6" width="11.42578125" style="1" customWidth="1"/>
    <col min="7" max="16384" width="11.42578125" style="1" hidden="1"/>
  </cols>
  <sheetData>
    <row r="1" spans="1:6" x14ac:dyDescent="0.25">
      <c r="B1" s="2140"/>
      <c r="C1" s="2141"/>
      <c r="D1" s="2141"/>
      <c r="E1" s="2142"/>
    </row>
    <row r="2" spans="1:6" x14ac:dyDescent="0.25">
      <c r="B2" s="2143"/>
      <c r="C2" s="2144"/>
      <c r="D2" s="2144"/>
      <c r="E2" s="2145"/>
    </row>
    <row r="3" spans="1:6" ht="16.5" thickBot="1" x14ac:dyDescent="0.3">
      <c r="B3" s="2146"/>
      <c r="C3" s="2147"/>
      <c r="D3" s="2147"/>
      <c r="E3" s="2148"/>
    </row>
    <row r="4" spans="1:6" ht="21.75" thickBot="1" x14ac:dyDescent="0.4">
      <c r="B4" s="2032" t="s">
        <v>5161</v>
      </c>
      <c r="C4" s="2033"/>
      <c r="D4" s="2033"/>
      <c r="E4" s="2033"/>
    </row>
    <row r="5" spans="1:6" x14ac:dyDescent="0.25">
      <c r="A5" s="5"/>
      <c r="B5" s="6"/>
      <c r="C5" s="6"/>
      <c r="D5" s="6"/>
      <c r="E5" s="6"/>
      <c r="F5" s="5"/>
    </row>
    <row r="6" spans="1:6" ht="31.5" x14ac:dyDescent="0.25">
      <c r="B6" s="438" t="s">
        <v>1381</v>
      </c>
      <c r="C6" s="438" t="s">
        <v>1382</v>
      </c>
      <c r="D6" s="449" t="s">
        <v>1383</v>
      </c>
      <c r="E6" s="449" t="s">
        <v>1384</v>
      </c>
    </row>
    <row r="7" spans="1:6" ht="19.5" customHeight="1" x14ac:dyDescent="0.25">
      <c r="B7" s="450" t="s">
        <v>1377</v>
      </c>
      <c r="C7" s="992">
        <v>309</v>
      </c>
      <c r="D7" s="992">
        <v>22</v>
      </c>
      <c r="E7" s="441">
        <f>+C7+D7</f>
        <v>331</v>
      </c>
    </row>
    <row r="8" spans="1:6" ht="19.5" customHeight="1" x14ac:dyDescent="0.25">
      <c r="B8" s="450" t="s">
        <v>1378</v>
      </c>
      <c r="C8" s="53"/>
      <c r="D8" s="53"/>
      <c r="E8" s="441">
        <f>+C8+D8</f>
        <v>0</v>
      </c>
    </row>
    <row r="9" spans="1:6" ht="19.5" customHeight="1" x14ac:dyDescent="0.25">
      <c r="B9" s="450" t="s">
        <v>1379</v>
      </c>
      <c r="C9" s="53"/>
      <c r="D9" s="53"/>
      <c r="E9" s="441">
        <f>+C9+D9</f>
        <v>0</v>
      </c>
    </row>
    <row r="10" spans="1:6" ht="19.5" customHeight="1" x14ac:dyDescent="0.25">
      <c r="B10" s="462" t="s">
        <v>1380</v>
      </c>
      <c r="C10" s="441">
        <f>SUM(C7:C9)</f>
        <v>309</v>
      </c>
      <c r="D10" s="441">
        <f>SUM(D7:D9)</f>
        <v>22</v>
      </c>
      <c r="E10" s="441">
        <f>SUM(C10:D10)</f>
        <v>331</v>
      </c>
    </row>
    <row r="11" spans="1:6" x14ac:dyDescent="0.25">
      <c r="B11" s="57" t="s">
        <v>1371</v>
      </c>
      <c r="C11" s="59"/>
      <c r="D11" s="59"/>
      <c r="E11" s="59"/>
    </row>
    <row r="12" spans="1:6" x14ac:dyDescent="0.25"/>
  </sheetData>
  <mergeCells count="2">
    <mergeCell ref="B4:E4"/>
    <mergeCell ref="B1:E3"/>
  </mergeCells>
  <pageMargins left="0.7" right="0.7" top="0.75" bottom="0.75" header="0.3" footer="0.3"/>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3"/>
  <dimension ref="A1:D24"/>
  <sheetViews>
    <sheetView showGridLines="0" workbookViewId="0">
      <selection activeCell="B10" sqref="B10"/>
    </sheetView>
  </sheetViews>
  <sheetFormatPr baseColWidth="10" defaultColWidth="0" defaultRowHeight="15.75" zeroHeight="1" x14ac:dyDescent="0.25"/>
  <cols>
    <col min="1" max="1" width="4.140625" style="1" customWidth="1"/>
    <col min="2" max="2" width="80.42578125" style="1" customWidth="1"/>
    <col min="3" max="3" width="23.7109375" style="1" customWidth="1"/>
    <col min="4" max="4" width="11.42578125" style="1" customWidth="1"/>
    <col min="5" max="16384" width="11.42578125" style="1" hidden="1"/>
  </cols>
  <sheetData>
    <row r="1" spans="1:4" x14ac:dyDescent="0.25">
      <c r="B1" s="2140"/>
      <c r="C1" s="2142"/>
    </row>
    <row r="2" spans="1:4" x14ac:dyDescent="0.25">
      <c r="B2" s="2143"/>
      <c r="C2" s="2145"/>
    </row>
    <row r="3" spans="1:4" ht="16.5" thickBot="1" x14ac:dyDescent="0.3">
      <c r="B3" s="2146"/>
      <c r="C3" s="2148"/>
    </row>
    <row r="4" spans="1:4" ht="21.75" thickBot="1" x14ac:dyDescent="0.4">
      <c r="B4" s="2032" t="s">
        <v>5162</v>
      </c>
      <c r="C4" s="2034"/>
    </row>
    <row r="5" spans="1:4" x14ac:dyDescent="0.25">
      <c r="A5" s="5"/>
      <c r="B5" s="6"/>
      <c r="C5" s="6"/>
      <c r="D5" s="5"/>
    </row>
    <row r="6" spans="1:4" ht="18.75" customHeight="1" x14ac:dyDescent="0.25">
      <c r="B6" s="451" t="s">
        <v>1385</v>
      </c>
      <c r="C6" s="451" t="s">
        <v>152</v>
      </c>
    </row>
    <row r="7" spans="1:4" ht="18.75" customHeight="1" x14ac:dyDescent="0.25">
      <c r="B7" s="450" t="s">
        <v>1386</v>
      </c>
      <c r="C7" s="53">
        <v>250</v>
      </c>
    </row>
    <row r="8" spans="1:4" ht="18.75" customHeight="1" x14ac:dyDescent="0.25">
      <c r="B8" s="450" t="s">
        <v>2725</v>
      </c>
      <c r="C8" s="53">
        <v>331</v>
      </c>
    </row>
    <row r="9" spans="1:4" ht="18.75" customHeight="1" x14ac:dyDescent="0.25">
      <c r="B9" s="460" t="s">
        <v>1387</v>
      </c>
      <c r="C9" s="452">
        <f>IFERROR(C8/C7,0)</f>
        <v>1.3240000000000001</v>
      </c>
    </row>
    <row r="10" spans="1:4" x14ac:dyDescent="0.25">
      <c r="B10" s="57" t="s">
        <v>1371</v>
      </c>
    </row>
    <row r="11" spans="1:4" x14ac:dyDescent="0.25"/>
    <row r="12" spans="1:4" x14ac:dyDescent="0.25"/>
    <row r="13" spans="1:4" hidden="1" x14ac:dyDescent="0.25"/>
    <row r="14" spans="1:4" hidden="1" x14ac:dyDescent="0.25"/>
    <row r="15" spans="1:4" hidden="1" x14ac:dyDescent="0.25"/>
    <row r="16" spans="1:4"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mergeCells count="2">
    <mergeCell ref="B4:C4"/>
    <mergeCell ref="B1:C3"/>
  </mergeCells>
  <pageMargins left="0.7" right="0.7" top="0.75" bottom="0.75" header="0.3" footer="0.3"/>
  <pageSetup paperSize="9" orientation="portrait" r:id="rId1"/>
  <drawing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4"/>
  <dimension ref="A1:E21"/>
  <sheetViews>
    <sheetView showGridLines="0" workbookViewId="0">
      <selection activeCell="B12" sqref="B12"/>
    </sheetView>
  </sheetViews>
  <sheetFormatPr baseColWidth="10" defaultColWidth="0" defaultRowHeight="15" zeroHeight="1" x14ac:dyDescent="0.25"/>
  <cols>
    <col min="1" max="1" width="2.7109375" customWidth="1"/>
    <col min="2" max="2" width="56.7109375" customWidth="1"/>
    <col min="3" max="4" width="19.7109375" customWidth="1"/>
    <col min="5" max="5" width="7.5703125" customWidth="1"/>
    <col min="6" max="16384" width="11.42578125" hidden="1"/>
  </cols>
  <sheetData>
    <row r="1" spans="1:5" ht="15.75" x14ac:dyDescent="0.25">
      <c r="A1" s="1"/>
      <c r="B1" s="2436"/>
      <c r="C1" s="2437"/>
      <c r="D1" s="2438"/>
      <c r="E1" s="1"/>
    </row>
    <row r="2" spans="1:5" ht="15.75" x14ac:dyDescent="0.25">
      <c r="A2" s="1"/>
      <c r="B2" s="2439"/>
      <c r="C2" s="2440"/>
      <c r="D2" s="2441"/>
      <c r="E2" s="1"/>
    </row>
    <row r="3" spans="1:5" ht="16.5" thickBot="1" x14ac:dyDescent="0.3">
      <c r="A3" s="1"/>
      <c r="B3" s="2442"/>
      <c r="C3" s="2443"/>
      <c r="D3" s="2444"/>
      <c r="E3" s="1"/>
    </row>
    <row r="4" spans="1:5" ht="21.75" thickBot="1" x14ac:dyDescent="0.4">
      <c r="A4" s="1"/>
      <c r="B4" s="2032" t="s">
        <v>5164</v>
      </c>
      <c r="C4" s="2033"/>
      <c r="D4" s="2034"/>
      <c r="E4" s="1"/>
    </row>
    <row r="5" spans="1:5" ht="15.75" x14ac:dyDescent="0.25">
      <c r="A5" s="5"/>
      <c r="B5" s="6"/>
      <c r="C5" s="6"/>
      <c r="D5" s="6"/>
      <c r="E5" s="5"/>
    </row>
    <row r="6" spans="1:5" ht="18.75" customHeight="1" x14ac:dyDescent="0.25">
      <c r="A6" s="1"/>
      <c r="B6" s="228" t="s">
        <v>1388</v>
      </c>
      <c r="C6" s="228" t="s">
        <v>1389</v>
      </c>
      <c r="D6" s="228" t="s">
        <v>1390</v>
      </c>
      <c r="E6" s="1"/>
    </row>
    <row r="7" spans="1:5" ht="18.75" customHeight="1" x14ac:dyDescent="0.25">
      <c r="A7" s="1"/>
      <c r="B7" s="989" t="s">
        <v>2044</v>
      </c>
      <c r="C7" s="990">
        <v>16</v>
      </c>
      <c r="D7" s="993" t="s">
        <v>5163</v>
      </c>
      <c r="E7" s="1"/>
    </row>
    <row r="8" spans="1:5" ht="18.75" customHeight="1" x14ac:dyDescent="0.25">
      <c r="A8" s="1"/>
      <c r="B8" s="989" t="s">
        <v>2045</v>
      </c>
      <c r="C8" s="990">
        <v>45</v>
      </c>
      <c r="D8" s="993" t="s">
        <v>5163</v>
      </c>
      <c r="E8" s="1"/>
    </row>
    <row r="9" spans="1:5" ht="18.75" customHeight="1" x14ac:dyDescent="0.25">
      <c r="A9" s="1"/>
      <c r="B9" s="989" t="s">
        <v>2046</v>
      </c>
      <c r="C9" s="990">
        <v>48</v>
      </c>
      <c r="D9" s="993" t="s">
        <v>5163</v>
      </c>
      <c r="E9" s="1"/>
    </row>
    <row r="10" spans="1:5" ht="18.75" customHeight="1" x14ac:dyDescent="0.25">
      <c r="A10" s="1"/>
      <c r="B10" s="989" t="s">
        <v>2047</v>
      </c>
      <c r="C10" s="990">
        <v>46</v>
      </c>
      <c r="D10" s="993" t="s">
        <v>5163</v>
      </c>
      <c r="E10" s="1"/>
    </row>
    <row r="11" spans="1:5" ht="18.75" customHeight="1" x14ac:dyDescent="0.25">
      <c r="A11" s="1"/>
      <c r="B11" s="989" t="s">
        <v>2048</v>
      </c>
      <c r="C11" s="990">
        <v>46</v>
      </c>
      <c r="D11" s="993" t="s">
        <v>5163</v>
      </c>
      <c r="E11" s="1"/>
    </row>
    <row r="12" spans="1:5" ht="18.75" customHeight="1" x14ac:dyDescent="0.25">
      <c r="B12" s="989" t="s">
        <v>2049</v>
      </c>
      <c r="C12" s="990">
        <v>38</v>
      </c>
      <c r="D12" s="993" t="s">
        <v>5163</v>
      </c>
    </row>
    <row r="13" spans="1:5" ht="18.75" customHeight="1" x14ac:dyDescent="0.25">
      <c r="B13" s="450" t="s">
        <v>1391</v>
      </c>
      <c r="C13" s="994">
        <v>39</v>
      </c>
      <c r="D13" s="995" t="s">
        <v>5163</v>
      </c>
    </row>
    <row r="14" spans="1:5" ht="18.75" customHeight="1" x14ac:dyDescent="0.25">
      <c r="B14" s="450" t="s">
        <v>1366</v>
      </c>
      <c r="C14" s="994">
        <v>53</v>
      </c>
      <c r="D14" s="995" t="s">
        <v>5163</v>
      </c>
    </row>
    <row r="15" spans="1:5" ht="18.75" customHeight="1" x14ac:dyDescent="0.25">
      <c r="B15" s="450" t="s">
        <v>1367</v>
      </c>
      <c r="C15" s="994">
        <v>66</v>
      </c>
      <c r="D15" s="995" t="s">
        <v>5163</v>
      </c>
    </row>
    <row r="16" spans="1:5" ht="18.75" customHeight="1" x14ac:dyDescent="0.25">
      <c r="B16" s="450" t="s">
        <v>1368</v>
      </c>
      <c r="C16" s="994">
        <v>69</v>
      </c>
      <c r="D16" s="995" t="s">
        <v>5163</v>
      </c>
    </row>
    <row r="17" spans="2:4" ht="18.75" customHeight="1" x14ac:dyDescent="0.25">
      <c r="B17" s="450" t="s">
        <v>1369</v>
      </c>
      <c r="C17" s="994">
        <v>79</v>
      </c>
      <c r="D17" s="995" t="s">
        <v>5163</v>
      </c>
    </row>
    <row r="18" spans="2:4" ht="18.75" customHeight="1" x14ac:dyDescent="0.25">
      <c r="B18" s="450" t="s">
        <v>1370</v>
      </c>
      <c r="C18" s="994">
        <v>48</v>
      </c>
      <c r="D18" s="995" t="s">
        <v>5163</v>
      </c>
    </row>
    <row r="19" spans="2:4" ht="18.75" customHeight="1" x14ac:dyDescent="0.25">
      <c r="B19" s="453" t="s">
        <v>152</v>
      </c>
      <c r="C19" s="454">
        <f>SUM(C7:C18)</f>
        <v>593</v>
      </c>
      <c r="D19" s="455">
        <f>SUM(D7:D18)</f>
        <v>0</v>
      </c>
    </row>
    <row r="20" spans="2:4" x14ac:dyDescent="0.25">
      <c r="B20" s="57" t="s">
        <v>1371</v>
      </c>
    </row>
    <row r="21" spans="2:4" x14ac:dyDescent="0.25"/>
  </sheetData>
  <mergeCells count="2">
    <mergeCell ref="B4:D4"/>
    <mergeCell ref="B1:D3"/>
  </mergeCells>
  <pageMargins left="0.7" right="0.7" top="0.75" bottom="0.75" header="0.3" footer="0.3"/>
  <drawing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5"/>
  <dimension ref="A1:E36"/>
  <sheetViews>
    <sheetView showGridLines="0" workbookViewId="0">
      <selection activeCell="B10" sqref="B10"/>
    </sheetView>
  </sheetViews>
  <sheetFormatPr baseColWidth="10" defaultColWidth="0" defaultRowHeight="15" zeroHeight="1" x14ac:dyDescent="0.25"/>
  <cols>
    <col min="1" max="1" width="2.7109375" customWidth="1"/>
    <col min="2" max="2" width="56.7109375" customWidth="1"/>
    <col min="3" max="3" width="31.85546875" customWidth="1"/>
    <col min="4" max="4" width="4.42578125" customWidth="1"/>
    <col min="5" max="5" width="0" hidden="1" customWidth="1"/>
    <col min="6" max="16384" width="11.42578125" hidden="1"/>
  </cols>
  <sheetData>
    <row r="1" spans="1:4" ht="15.75" x14ac:dyDescent="0.25">
      <c r="A1" s="1"/>
      <c r="B1" s="2140"/>
      <c r="C1" s="2141"/>
    </row>
    <row r="2" spans="1:4" ht="15.75" x14ac:dyDescent="0.25">
      <c r="A2" s="1"/>
      <c r="B2" s="2143"/>
      <c r="C2" s="2144"/>
    </row>
    <row r="3" spans="1:4" ht="16.5" thickBot="1" x14ac:dyDescent="0.3">
      <c r="A3" s="1"/>
      <c r="B3" s="2146"/>
      <c r="C3" s="2147"/>
    </row>
    <row r="4" spans="1:4" ht="21.75" thickBot="1" x14ac:dyDescent="0.4">
      <c r="A4" s="1"/>
      <c r="B4" s="2032" t="s">
        <v>5178</v>
      </c>
      <c r="C4" s="2033"/>
    </row>
    <row r="5" spans="1:4" ht="15.75" x14ac:dyDescent="0.25">
      <c r="A5" s="5"/>
      <c r="B5" s="6"/>
      <c r="C5" s="6"/>
    </row>
    <row r="6" spans="1:4" ht="15.75" x14ac:dyDescent="0.25">
      <c r="A6" s="1"/>
      <c r="B6" s="438" t="s">
        <v>1392</v>
      </c>
      <c r="C6" s="449" t="s">
        <v>2476</v>
      </c>
    </row>
    <row r="7" spans="1:4" ht="18.75" customHeight="1" x14ac:dyDescent="0.25">
      <c r="A7" s="1"/>
      <c r="B7" s="1540" t="s">
        <v>5165</v>
      </c>
      <c r="C7" s="1541">
        <v>137</v>
      </c>
    </row>
    <row r="8" spans="1:4" ht="18.75" customHeight="1" x14ac:dyDescent="0.25">
      <c r="A8" s="1"/>
      <c r="B8" s="1540" t="s">
        <v>5166</v>
      </c>
      <c r="C8" s="1541">
        <v>180</v>
      </c>
    </row>
    <row r="9" spans="1:4" s="1444" customFormat="1" ht="18.75" customHeight="1" x14ac:dyDescent="0.25">
      <c r="A9" s="1"/>
      <c r="B9" s="1540" t="s">
        <v>5167</v>
      </c>
      <c r="C9" s="1541">
        <v>69</v>
      </c>
    </row>
    <row r="10" spans="1:4" s="1444" customFormat="1" ht="18.75" customHeight="1" x14ac:dyDescent="0.25">
      <c r="A10" s="1"/>
      <c r="B10" s="1540" t="s">
        <v>5168</v>
      </c>
      <c r="C10" s="1541">
        <v>168</v>
      </c>
    </row>
    <row r="11" spans="1:4" s="1444" customFormat="1" ht="18.75" customHeight="1" x14ac:dyDescent="0.25">
      <c r="A11" s="1"/>
      <c r="B11" s="1540" t="s">
        <v>5169</v>
      </c>
      <c r="C11" s="1541">
        <v>149</v>
      </c>
    </row>
    <row r="12" spans="1:4" s="1444" customFormat="1" ht="18.75" customHeight="1" x14ac:dyDescent="0.25">
      <c r="A12" s="1"/>
      <c r="B12" s="1540" t="s">
        <v>5170</v>
      </c>
      <c r="C12" s="1541">
        <v>57</v>
      </c>
    </row>
    <row r="13" spans="1:4" s="1444" customFormat="1" ht="18.75" customHeight="1" x14ac:dyDescent="0.25">
      <c r="A13" s="1"/>
      <c r="B13" s="1540" t="s">
        <v>5171</v>
      </c>
      <c r="C13" s="1541">
        <v>42</v>
      </c>
    </row>
    <row r="14" spans="1:4" s="1444" customFormat="1" ht="18.75" customHeight="1" x14ac:dyDescent="0.25">
      <c r="A14" s="1"/>
      <c r="B14" s="1540" t="s">
        <v>5172</v>
      </c>
      <c r="C14" s="1541">
        <v>155</v>
      </c>
    </row>
    <row r="15" spans="1:4" s="1444" customFormat="1" ht="18.75" customHeight="1" x14ac:dyDescent="0.25">
      <c r="A15" s="1"/>
      <c r="B15" s="1540" t="s">
        <v>5173</v>
      </c>
      <c r="C15" s="1541">
        <v>46</v>
      </c>
    </row>
    <row r="16" spans="1:4" s="1444" customFormat="1" ht="18.75" customHeight="1" x14ac:dyDescent="0.25">
      <c r="A16" s="1"/>
      <c r="B16" s="1540" t="s">
        <v>5174</v>
      </c>
      <c r="C16" s="1541">
        <v>147</v>
      </c>
    </row>
    <row r="17" spans="1:4" s="1444" customFormat="1" ht="18.75" customHeight="1" x14ac:dyDescent="0.25">
      <c r="A17" s="1"/>
      <c r="B17" s="1540" t="s">
        <v>5175</v>
      </c>
      <c r="C17" s="1541">
        <v>355</v>
      </c>
    </row>
    <row r="18" spans="1:4" s="1444" customFormat="1" ht="18.75" customHeight="1" x14ac:dyDescent="0.25">
      <c r="A18" s="1"/>
      <c r="B18" s="1540" t="s">
        <v>5176</v>
      </c>
      <c r="C18" s="1541">
        <v>362</v>
      </c>
    </row>
    <row r="19" spans="1:4" ht="18.75" customHeight="1" x14ac:dyDescent="0.25">
      <c r="A19" s="1"/>
      <c r="B19" s="1540" t="s">
        <v>5177</v>
      </c>
      <c r="C19" s="1541">
        <v>271</v>
      </c>
    </row>
    <row r="20" spans="1:4" s="168" customFormat="1" ht="18.75" customHeight="1" x14ac:dyDescent="0.25">
      <c r="B20" s="444" t="s">
        <v>152</v>
      </c>
      <c r="C20" s="456">
        <f>SUM(C7:C19)</f>
        <v>2138</v>
      </c>
    </row>
    <row r="21" spans="1:4" x14ac:dyDescent="0.25">
      <c r="B21" s="57" t="s">
        <v>1371</v>
      </c>
    </row>
  </sheetData>
  <mergeCells count="2">
    <mergeCell ref="B4:C4"/>
    <mergeCell ref="B1:C3"/>
  </mergeCells>
  <pageMargins left="0.7" right="0.7" top="0.75" bottom="0.75" header="0.3" footer="0.3"/>
  <drawing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6"/>
  <dimension ref="A1:E40"/>
  <sheetViews>
    <sheetView showGridLines="0" workbookViewId="0">
      <selection activeCell="B18" sqref="B18"/>
    </sheetView>
  </sheetViews>
  <sheetFormatPr baseColWidth="10" defaultColWidth="0" defaultRowHeight="15" zeroHeight="1" x14ac:dyDescent="0.25"/>
  <cols>
    <col min="1" max="1" width="2.7109375" customWidth="1"/>
    <col min="2" max="2" width="56.7109375" customWidth="1"/>
    <col min="3" max="3" width="23.5703125" customWidth="1"/>
    <col min="4" max="4" width="11.42578125" customWidth="1"/>
    <col min="5" max="5" width="0" hidden="1" customWidth="1"/>
    <col min="6" max="16384" width="11.42578125" hidden="1"/>
  </cols>
  <sheetData>
    <row r="1" spans="1:4" ht="15.75" x14ac:dyDescent="0.25">
      <c r="A1" s="1"/>
      <c r="B1" s="2140"/>
      <c r="C1" s="2141"/>
    </row>
    <row r="2" spans="1:4" ht="15.75" x14ac:dyDescent="0.25">
      <c r="A2" s="1"/>
      <c r="B2" s="2143"/>
      <c r="C2" s="2144"/>
    </row>
    <row r="3" spans="1:4" ht="16.5" thickBot="1" x14ac:dyDescent="0.3">
      <c r="A3" s="1"/>
      <c r="B3" s="2146"/>
      <c r="C3" s="2147"/>
    </row>
    <row r="4" spans="1:4" ht="21.75" thickBot="1" x14ac:dyDescent="0.4">
      <c r="A4" s="1"/>
      <c r="B4" s="2032" t="s">
        <v>5188</v>
      </c>
      <c r="C4" s="2033"/>
    </row>
    <row r="5" spans="1:4" ht="15.75" x14ac:dyDescent="0.25">
      <c r="A5" s="5"/>
      <c r="B5" s="6"/>
      <c r="C5" s="6"/>
    </row>
    <row r="6" spans="1:4" ht="15.75" x14ac:dyDescent="0.25">
      <c r="A6" s="1"/>
      <c r="B6" s="438" t="s">
        <v>1393</v>
      </c>
      <c r="C6" s="439" t="s">
        <v>2476</v>
      </c>
    </row>
    <row r="7" spans="1:4" ht="18.75" customHeight="1" x14ac:dyDescent="0.25">
      <c r="A7" s="1"/>
      <c r="B7" s="450" t="s">
        <v>2050</v>
      </c>
      <c r="C7" s="1542">
        <v>29</v>
      </c>
    </row>
    <row r="8" spans="1:4" s="1444" customFormat="1" ht="18.75" customHeight="1" x14ac:dyDescent="0.25">
      <c r="A8" s="1"/>
      <c r="B8" s="450" t="s">
        <v>2051</v>
      </c>
      <c r="C8" s="1542">
        <v>6</v>
      </c>
    </row>
    <row r="9" spans="1:4" s="1444" customFormat="1" ht="18.75" customHeight="1" x14ac:dyDescent="0.25">
      <c r="A9" s="1"/>
      <c r="B9" s="450" t="s">
        <v>5179</v>
      </c>
      <c r="C9" s="1542">
        <v>2</v>
      </c>
    </row>
    <row r="10" spans="1:4" s="1444" customFormat="1" ht="18.75" customHeight="1" x14ac:dyDescent="0.25">
      <c r="A10" s="1"/>
      <c r="B10" s="450" t="s">
        <v>5180</v>
      </c>
      <c r="C10" s="1542">
        <v>4</v>
      </c>
    </row>
    <row r="11" spans="1:4" s="1444" customFormat="1" ht="18.75" customHeight="1" x14ac:dyDescent="0.25">
      <c r="A11" s="1"/>
      <c r="B11" s="450" t="s">
        <v>5181</v>
      </c>
      <c r="C11" s="1542">
        <v>4</v>
      </c>
    </row>
    <row r="12" spans="1:4" s="1444" customFormat="1" ht="18.75" customHeight="1" x14ac:dyDescent="0.25">
      <c r="A12" s="1"/>
      <c r="B12" s="450" t="s">
        <v>5182</v>
      </c>
      <c r="C12" s="1542">
        <v>7</v>
      </c>
    </row>
    <row r="13" spans="1:4" s="1444" customFormat="1" ht="18.75" customHeight="1" x14ac:dyDescent="0.25">
      <c r="A13" s="1"/>
      <c r="B13" s="450" t="s">
        <v>5183</v>
      </c>
      <c r="C13" s="1542">
        <v>4</v>
      </c>
    </row>
    <row r="14" spans="1:4" s="1444" customFormat="1" ht="18.75" customHeight="1" x14ac:dyDescent="0.25">
      <c r="A14" s="1"/>
      <c r="B14" s="450" t="s">
        <v>5184</v>
      </c>
      <c r="C14" s="1542">
        <v>6</v>
      </c>
    </row>
    <row r="15" spans="1:4" s="1444" customFormat="1" ht="18.75" customHeight="1" x14ac:dyDescent="0.25">
      <c r="A15" s="1"/>
      <c r="B15" s="450" t="s">
        <v>5185</v>
      </c>
      <c r="C15" s="1542">
        <v>9</v>
      </c>
    </row>
    <row r="16" spans="1:4" s="1444" customFormat="1" ht="18.75" customHeight="1" x14ac:dyDescent="0.25">
      <c r="A16" s="1"/>
      <c r="B16" s="450" t="s">
        <v>5186</v>
      </c>
      <c r="C16" s="1542">
        <v>16</v>
      </c>
    </row>
    <row r="17" spans="1:4" s="1444" customFormat="1" ht="18.75" customHeight="1" x14ac:dyDescent="0.25">
      <c r="A17" s="1"/>
      <c r="B17" s="450" t="s">
        <v>5187</v>
      </c>
      <c r="C17" s="1542">
        <v>29</v>
      </c>
    </row>
    <row r="18" spans="1:4" ht="18.75" customHeight="1" x14ac:dyDescent="0.25">
      <c r="B18" s="444" t="s">
        <v>152</v>
      </c>
      <c r="C18" s="173">
        <f>SUM(C7:C17)</f>
        <v>116</v>
      </c>
    </row>
    <row r="19" spans="1:4" x14ac:dyDescent="0.25">
      <c r="B19" s="57" t="s">
        <v>1394</v>
      </c>
    </row>
  </sheetData>
  <mergeCells count="2">
    <mergeCell ref="B4:C4"/>
    <mergeCell ref="B1:C3"/>
  </mergeCells>
  <pageMargins left="0.7" right="0.7" top="0.75" bottom="0.75" header="0.3" footer="0.3"/>
  <drawing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7"/>
  <dimension ref="A1:E49"/>
  <sheetViews>
    <sheetView showGridLines="0" zoomScale="115" zoomScaleNormal="115" workbookViewId="0">
      <pane ySplit="4" topLeftCell="A5" activePane="bottomLeft" state="frozen"/>
      <selection activeCell="I25" sqref="I25"/>
      <selection pane="bottomLeft"/>
    </sheetView>
  </sheetViews>
  <sheetFormatPr baseColWidth="10" defaultColWidth="0" defaultRowHeight="15" zeroHeight="1" x14ac:dyDescent="0.25"/>
  <cols>
    <col min="1" max="1" width="2.7109375" customWidth="1"/>
    <col min="2" max="2" width="56.7109375" customWidth="1"/>
    <col min="3" max="4" width="19.7109375" customWidth="1"/>
    <col min="5" max="5" width="11.42578125" customWidth="1"/>
    <col min="6" max="16384" width="11.42578125" hidden="1"/>
  </cols>
  <sheetData>
    <row r="1" spans="1:5" ht="15.75" x14ac:dyDescent="0.25">
      <c r="A1" s="1"/>
      <c r="B1" s="2140"/>
      <c r="C1" s="2141"/>
      <c r="D1" s="2142"/>
      <c r="E1" s="1"/>
    </row>
    <row r="2" spans="1:5" ht="15.75" x14ac:dyDescent="0.25">
      <c r="A2" s="1"/>
      <c r="B2" s="2143"/>
      <c r="C2" s="2144"/>
      <c r="D2" s="2145"/>
      <c r="E2" s="1"/>
    </row>
    <row r="3" spans="1:5" ht="16.5" thickBot="1" x14ac:dyDescent="0.3">
      <c r="A3" s="1"/>
      <c r="B3" s="2146"/>
      <c r="C3" s="2147"/>
      <c r="D3" s="2148"/>
      <c r="E3" s="1"/>
    </row>
    <row r="4" spans="1:5" ht="21.75" thickBot="1" x14ac:dyDescent="0.4">
      <c r="A4" s="1"/>
      <c r="B4" s="2032" t="s">
        <v>5189</v>
      </c>
      <c r="C4" s="2033"/>
      <c r="D4" s="2034"/>
      <c r="E4" s="1"/>
    </row>
    <row r="5" spans="1:5" ht="15.75" x14ac:dyDescent="0.25">
      <c r="A5" s="5"/>
      <c r="B5" s="6"/>
      <c r="C5" s="6"/>
      <c r="D5" s="6"/>
      <c r="E5" s="5"/>
    </row>
    <row r="6" spans="1:5" ht="15.75" x14ac:dyDescent="0.25">
      <c r="A6" s="1"/>
      <c r="B6" s="2445" t="s">
        <v>1395</v>
      </c>
      <c r="C6" s="2446"/>
      <c r="D6" s="2447"/>
      <c r="E6" s="1"/>
    </row>
    <row r="7" spans="1:5" ht="15.75" x14ac:dyDescent="0.25">
      <c r="A7" s="1"/>
      <c r="B7" s="458" t="s">
        <v>1388</v>
      </c>
      <c r="C7" s="458" t="s">
        <v>1389</v>
      </c>
      <c r="D7" s="459" t="s">
        <v>1396</v>
      </c>
      <c r="E7" s="1"/>
    </row>
    <row r="8" spans="1:5" ht="15.75" x14ac:dyDescent="0.25">
      <c r="A8" s="1"/>
      <c r="B8" s="1000" t="s">
        <v>2052</v>
      </c>
      <c r="C8" s="999"/>
      <c r="D8" s="999"/>
      <c r="E8" s="1"/>
    </row>
    <row r="9" spans="1:5" ht="15.75" x14ac:dyDescent="0.25">
      <c r="A9" s="1"/>
      <c r="B9" s="1000" t="s">
        <v>2053</v>
      </c>
      <c r="C9" s="999"/>
      <c r="D9" s="999"/>
      <c r="E9" s="1"/>
    </row>
    <row r="10" spans="1:5" ht="15.75" x14ac:dyDescent="0.25">
      <c r="A10" s="1"/>
      <c r="B10" s="1000" t="s">
        <v>2054</v>
      </c>
      <c r="C10" s="999"/>
      <c r="D10" s="999"/>
      <c r="E10" s="1"/>
    </row>
    <row r="11" spans="1:5" ht="15.75" x14ac:dyDescent="0.25">
      <c r="A11" s="1"/>
      <c r="B11" s="1000" t="s">
        <v>2055</v>
      </c>
      <c r="C11" s="999"/>
      <c r="D11" s="999"/>
      <c r="E11" s="1"/>
    </row>
    <row r="12" spans="1:5" ht="15.75" x14ac:dyDescent="0.25">
      <c r="A12" s="1"/>
      <c r="B12" s="1000" t="s">
        <v>2056</v>
      </c>
      <c r="C12" s="999"/>
      <c r="D12" s="999"/>
      <c r="E12" s="1"/>
    </row>
    <row r="13" spans="1:5" ht="15.75" x14ac:dyDescent="0.25">
      <c r="A13" s="1"/>
      <c r="B13" s="996" t="s">
        <v>2057</v>
      </c>
      <c r="C13" s="988"/>
      <c r="D13" s="988"/>
      <c r="E13" s="1"/>
    </row>
    <row r="14" spans="1:5" ht="15.75" x14ac:dyDescent="0.25">
      <c r="A14" s="1"/>
      <c r="B14" s="1000" t="s">
        <v>2058</v>
      </c>
      <c r="C14" s="988"/>
      <c r="D14" s="988"/>
      <c r="E14" s="1"/>
    </row>
    <row r="15" spans="1:5" ht="25.5" x14ac:dyDescent="0.25">
      <c r="A15" s="1"/>
      <c r="B15" s="1000" t="s">
        <v>2059</v>
      </c>
      <c r="C15" s="988"/>
      <c r="D15" s="988"/>
      <c r="E15" s="1"/>
    </row>
    <row r="16" spans="1:5" ht="15.75" x14ac:dyDescent="0.25">
      <c r="A16" s="1"/>
      <c r="B16" s="1000" t="s">
        <v>2060</v>
      </c>
      <c r="C16" s="988"/>
      <c r="D16" s="988"/>
      <c r="E16" s="1"/>
    </row>
    <row r="17" spans="1:5" ht="15.75" x14ac:dyDescent="0.25">
      <c r="A17" s="1"/>
      <c r="B17" s="996" t="s">
        <v>2062</v>
      </c>
      <c r="C17" s="988"/>
      <c r="D17" s="988"/>
      <c r="E17" s="1"/>
    </row>
    <row r="18" spans="1:5" ht="15.75" x14ac:dyDescent="0.25">
      <c r="A18" s="1"/>
      <c r="B18" s="996" t="s">
        <v>2063</v>
      </c>
      <c r="C18" s="988"/>
      <c r="D18" s="988"/>
      <c r="E18" s="1"/>
    </row>
    <row r="19" spans="1:5" ht="15.75" x14ac:dyDescent="0.25">
      <c r="A19" s="1"/>
      <c r="B19" s="1000" t="s">
        <v>2064</v>
      </c>
      <c r="C19" s="988"/>
      <c r="D19" s="988"/>
      <c r="E19" s="1"/>
    </row>
    <row r="20" spans="1:5" x14ac:dyDescent="0.25">
      <c r="B20" s="1000" t="s">
        <v>2065</v>
      </c>
      <c r="C20" s="999"/>
      <c r="D20" s="999"/>
    </row>
    <row r="21" spans="1:5" x14ac:dyDescent="0.25">
      <c r="B21" s="1000" t="s">
        <v>2066</v>
      </c>
      <c r="C21" s="999"/>
      <c r="D21" s="999"/>
    </row>
    <row r="22" spans="1:5" x14ac:dyDescent="0.25">
      <c r="B22" s="1000" t="s">
        <v>2067</v>
      </c>
      <c r="C22" s="999"/>
      <c r="D22" s="999"/>
    </row>
    <row r="23" spans="1:5" x14ac:dyDescent="0.25">
      <c r="B23" s="1000" t="s">
        <v>2068</v>
      </c>
      <c r="C23" s="999"/>
      <c r="D23" s="999"/>
    </row>
    <row r="24" spans="1:5" ht="18.75" x14ac:dyDescent="0.25">
      <c r="B24" s="460" t="s">
        <v>152</v>
      </c>
      <c r="C24" s="227">
        <f>SUM(C8:C23)</f>
        <v>0</v>
      </c>
      <c r="D24" s="227">
        <f>SUM(D8:D23)</f>
        <v>0</v>
      </c>
    </row>
    <row r="25" spans="1:5" x14ac:dyDescent="0.25">
      <c r="B25" s="64"/>
      <c r="C25" s="65"/>
      <c r="D25" s="65"/>
    </row>
    <row r="26" spans="1:5" ht="18.75" x14ac:dyDescent="0.25">
      <c r="B26" s="2448" t="s">
        <v>1397</v>
      </c>
      <c r="C26" s="2448"/>
      <c r="D26" s="2448"/>
    </row>
    <row r="27" spans="1:5" ht="18.75" x14ac:dyDescent="0.3">
      <c r="B27" s="446" t="s">
        <v>1388</v>
      </c>
      <c r="C27" s="446" t="s">
        <v>1389</v>
      </c>
      <c r="D27" s="120" t="s">
        <v>1396</v>
      </c>
    </row>
    <row r="28" spans="1:5" x14ac:dyDescent="0.25">
      <c r="B28" s="997" t="s">
        <v>2069</v>
      </c>
      <c r="C28" s="999"/>
      <c r="D28" s="999"/>
    </row>
    <row r="29" spans="1:5" x14ac:dyDescent="0.25">
      <c r="B29" s="1000" t="s">
        <v>2070</v>
      </c>
      <c r="C29" s="999"/>
      <c r="D29" s="999"/>
    </row>
    <row r="30" spans="1:5" x14ac:dyDescent="0.25">
      <c r="B30" s="1000" t="s">
        <v>2071</v>
      </c>
      <c r="C30" s="988"/>
      <c r="D30" s="999"/>
    </row>
    <row r="31" spans="1:5" x14ac:dyDescent="0.25">
      <c r="B31" s="1000" t="s">
        <v>2072</v>
      </c>
      <c r="C31" s="988"/>
      <c r="D31" s="999"/>
    </row>
    <row r="32" spans="1:5" x14ac:dyDescent="0.25">
      <c r="B32" s="1000" t="s">
        <v>2073</v>
      </c>
      <c r="C32" s="999"/>
      <c r="D32" s="999"/>
    </row>
    <row r="33" spans="2:4" x14ac:dyDescent="0.25">
      <c r="B33" s="1000" t="s">
        <v>2074</v>
      </c>
      <c r="C33" s="999"/>
      <c r="D33" s="999"/>
    </row>
    <row r="34" spans="2:4" x14ac:dyDescent="0.25">
      <c r="B34" s="1000" t="s">
        <v>2075</v>
      </c>
      <c r="C34" s="988"/>
      <c r="D34" s="999"/>
    </row>
    <row r="35" spans="2:4" x14ac:dyDescent="0.25">
      <c r="B35" s="1001" t="s">
        <v>2076</v>
      </c>
      <c r="C35" s="988"/>
      <c r="D35" s="999"/>
    </row>
    <row r="36" spans="2:4" x14ac:dyDescent="0.25">
      <c r="B36" s="1001" t="s">
        <v>2077</v>
      </c>
      <c r="C36" s="999"/>
      <c r="D36" s="999"/>
    </row>
    <row r="37" spans="2:4" x14ac:dyDescent="0.25">
      <c r="B37" s="1002" t="s">
        <v>2078</v>
      </c>
      <c r="C37" s="999"/>
      <c r="D37" s="999"/>
    </row>
    <row r="38" spans="2:4" x14ac:dyDescent="0.25">
      <c r="B38" s="1001" t="s">
        <v>2079</v>
      </c>
      <c r="C38" s="999"/>
      <c r="D38" s="999"/>
    </row>
    <row r="39" spans="2:4" x14ac:dyDescent="0.25">
      <c r="B39" s="1001" t="s">
        <v>2080</v>
      </c>
      <c r="C39" s="999"/>
      <c r="D39" s="999"/>
    </row>
    <row r="40" spans="2:4" x14ac:dyDescent="0.25">
      <c r="B40" s="1001" t="s">
        <v>2081</v>
      </c>
      <c r="C40" s="999"/>
      <c r="D40" s="999"/>
    </row>
    <row r="41" spans="2:4" x14ac:dyDescent="0.25">
      <c r="B41" s="1001" t="s">
        <v>2082</v>
      </c>
      <c r="C41" s="999"/>
      <c r="D41" s="999"/>
    </row>
    <row r="42" spans="2:4" ht="26.25" x14ac:dyDescent="0.25">
      <c r="B42" s="1001" t="s">
        <v>2083</v>
      </c>
      <c r="C42" s="999"/>
      <c r="D42" s="999"/>
    </row>
    <row r="43" spans="2:4" x14ac:dyDescent="0.25">
      <c r="B43" s="1001" t="s">
        <v>2084</v>
      </c>
      <c r="C43" s="999"/>
      <c r="D43" s="999"/>
    </row>
    <row r="44" spans="2:4" x14ac:dyDescent="0.25">
      <c r="B44" s="1001" t="s">
        <v>2085</v>
      </c>
      <c r="C44" s="999"/>
      <c r="D44" s="999"/>
    </row>
    <row r="45" spans="2:4" x14ac:dyDescent="0.25">
      <c r="B45" s="1001" t="s">
        <v>2086</v>
      </c>
      <c r="C45" s="999"/>
      <c r="D45" s="999"/>
    </row>
    <row r="46" spans="2:4" x14ac:dyDescent="0.25">
      <c r="B46" s="998" t="s">
        <v>2087</v>
      </c>
      <c r="C46" s="999"/>
      <c r="D46" s="999"/>
    </row>
    <row r="47" spans="2:4" ht="18.75" x14ac:dyDescent="0.25">
      <c r="B47" s="460" t="s">
        <v>152</v>
      </c>
      <c r="C47" s="227">
        <f>SUM(C28:C46)</f>
        <v>0</v>
      </c>
      <c r="D47" s="227">
        <f>SUM(D28:D46)</f>
        <v>0</v>
      </c>
    </row>
    <row r="48" spans="2:4" x14ac:dyDescent="0.25">
      <c r="B48" s="57" t="s">
        <v>1398</v>
      </c>
    </row>
    <row r="49" x14ac:dyDescent="0.25"/>
  </sheetData>
  <mergeCells count="4">
    <mergeCell ref="B4:D4"/>
    <mergeCell ref="B6:D6"/>
    <mergeCell ref="B26:D26"/>
    <mergeCell ref="B1:D3"/>
  </mergeCells>
  <pageMargins left="0.7" right="0.7" top="0.75" bottom="0.75" header="0.3" footer="0.3"/>
  <drawing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8"/>
  <dimension ref="A1:M301"/>
  <sheetViews>
    <sheetView showGridLines="0" workbookViewId="0">
      <selection activeCell="I25" sqref="I25"/>
    </sheetView>
  </sheetViews>
  <sheetFormatPr baseColWidth="10" defaultColWidth="0" defaultRowHeight="15" customHeight="1" zeroHeight="1" x14ac:dyDescent="0.25"/>
  <cols>
    <col min="1" max="1" width="3.5703125" customWidth="1"/>
    <col min="2" max="11" width="15" customWidth="1"/>
    <col min="12" max="12" width="5.5703125" customWidth="1"/>
    <col min="13" max="13" width="0" hidden="1" customWidth="1"/>
    <col min="14" max="16384" width="9.140625" hidden="1"/>
  </cols>
  <sheetData>
    <row r="1" spans="2:13" x14ac:dyDescent="0.25">
      <c r="B1" s="2020"/>
      <c r="C1" s="2021"/>
      <c r="D1" s="2021"/>
      <c r="E1" s="2021"/>
      <c r="F1" s="2021"/>
      <c r="G1" s="2021"/>
      <c r="H1" s="2021"/>
      <c r="I1" s="2021"/>
      <c r="J1" s="2021"/>
      <c r="K1" s="2022"/>
    </row>
    <row r="2" spans="2:13" x14ac:dyDescent="0.25">
      <c r="B2" s="2023"/>
      <c r="C2" s="2024"/>
      <c r="D2" s="2024"/>
      <c r="E2" s="2024"/>
      <c r="F2" s="2024"/>
      <c r="G2" s="2024"/>
      <c r="H2" s="2024"/>
      <c r="I2" s="2024"/>
      <c r="J2" s="2024"/>
      <c r="K2" s="2025"/>
    </row>
    <row r="3" spans="2:13" ht="16.5" thickBot="1" x14ac:dyDescent="0.3">
      <c r="B3" s="2026"/>
      <c r="C3" s="2027"/>
      <c r="D3" s="2027"/>
      <c r="E3" s="2027"/>
      <c r="F3" s="2027"/>
      <c r="G3" s="2027"/>
      <c r="H3" s="2027"/>
      <c r="I3" s="2027"/>
      <c r="J3" s="2027"/>
      <c r="K3" s="2028"/>
    </row>
    <row r="4" spans="2:13" ht="21.75" thickBot="1" x14ac:dyDescent="0.4">
      <c r="B4" s="2032" t="s">
        <v>1813</v>
      </c>
      <c r="C4" s="2033"/>
      <c r="D4" s="2033"/>
      <c r="E4" s="2033"/>
      <c r="F4" s="2033"/>
      <c r="G4" s="2033"/>
      <c r="H4" s="2033"/>
      <c r="I4" s="2033"/>
      <c r="J4" s="2033"/>
      <c r="K4" s="2034"/>
    </row>
  </sheetData>
  <mergeCells count="3">
    <mergeCell ref="B1:K3"/>
    <mergeCell ref="B4:K4"/>
    <mergeCell ref="B5:K5"/>
  </mergeCells>
  <pageMargins left="0.7" right="0.7" top="0.75" bottom="0.75" header="0.3" footer="0.3"/>
  <drawing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6"/>
  <dimension ref="A1:G131"/>
  <sheetViews>
    <sheetView showGridLines="0" zoomScaleNormal="100" workbookViewId="0">
      <pane xSplit="1" ySplit="6" topLeftCell="B7"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2.7109375" customWidth="1"/>
    <col min="2" max="2" width="44.5703125" customWidth="1"/>
    <col min="3" max="6" width="22.42578125" customWidth="1"/>
    <col min="7" max="7" width="11.42578125" customWidth="1"/>
    <col min="8" max="16384" width="11.42578125" hidden="1"/>
  </cols>
  <sheetData>
    <row r="1" spans="1:6" ht="15.75" x14ac:dyDescent="0.25">
      <c r="A1" s="1"/>
      <c r="B1" s="2140"/>
      <c r="C1" s="2141"/>
      <c r="D1" s="2141"/>
      <c r="E1" s="2141"/>
      <c r="F1" s="2142"/>
    </row>
    <row r="2" spans="1:6" ht="15.75" x14ac:dyDescent="0.25">
      <c r="A2" s="1"/>
      <c r="B2" s="2143"/>
      <c r="C2" s="2144"/>
      <c r="D2" s="2144"/>
      <c r="E2" s="2144"/>
      <c r="F2" s="2145"/>
    </row>
    <row r="3" spans="1:6" ht="16.5" thickBot="1" x14ac:dyDescent="0.3">
      <c r="A3" s="1"/>
      <c r="B3" s="2146"/>
      <c r="C3" s="2147"/>
      <c r="D3" s="2147"/>
      <c r="E3" s="2147"/>
      <c r="F3" s="2148"/>
    </row>
    <row r="4" spans="1:6" ht="21.75" thickBot="1" x14ac:dyDescent="0.4">
      <c r="A4" s="1"/>
      <c r="B4" s="2032" t="s">
        <v>3868</v>
      </c>
      <c r="C4" s="2033"/>
      <c r="D4" s="2033"/>
      <c r="E4" s="2033"/>
      <c r="F4" s="2034"/>
    </row>
    <row r="5" spans="1:6" ht="15.75" x14ac:dyDescent="0.25">
      <c r="A5" s="5"/>
      <c r="B5" s="6"/>
      <c r="C5" s="66"/>
      <c r="D5" s="66"/>
      <c r="E5" s="66"/>
      <c r="F5" s="66"/>
    </row>
    <row r="6" spans="1:6" ht="31.5" x14ac:dyDescent="0.25">
      <c r="A6" s="1"/>
      <c r="B6" s="438" t="s">
        <v>1428</v>
      </c>
      <c r="C6" s="439" t="s">
        <v>1440</v>
      </c>
      <c r="D6" s="439" t="s">
        <v>1441</v>
      </c>
      <c r="E6" s="439" t="s">
        <v>1442</v>
      </c>
      <c r="F6" s="439" t="s">
        <v>1443</v>
      </c>
    </row>
    <row r="7" spans="1:6" ht="15.75" customHeight="1" x14ac:dyDescent="0.25">
      <c r="A7" s="1"/>
      <c r="B7" s="462" t="s">
        <v>1429</v>
      </c>
      <c r="C7" s="463">
        <f>SUM(C8+C14+C18)</f>
        <v>136161291013</v>
      </c>
      <c r="D7" s="463">
        <f t="shared" ref="D7:F7" si="0">SUM(D8+D14+D18)</f>
        <v>16564388748</v>
      </c>
      <c r="E7" s="463">
        <f t="shared" si="0"/>
        <v>152725679761</v>
      </c>
      <c r="F7" s="463">
        <f t="shared" si="0"/>
        <v>146015331178</v>
      </c>
    </row>
    <row r="8" spans="1:6" ht="15.75" customHeight="1" x14ac:dyDescent="0.25">
      <c r="A8" s="1"/>
      <c r="B8" s="462" t="s">
        <v>1815</v>
      </c>
      <c r="C8" s="463">
        <f>SUM(C9:C13)</f>
        <v>59130952739</v>
      </c>
      <c r="D8" s="463">
        <f>SUM(D9:D13)</f>
        <v>-254156744</v>
      </c>
      <c r="E8" s="463">
        <f>SUM(E9:E13)</f>
        <v>58876795995</v>
      </c>
      <c r="F8" s="463">
        <f>SUM(F9:F13)</f>
        <v>55053915100</v>
      </c>
    </row>
    <row r="9" spans="1:6" ht="15" customHeight="1" x14ac:dyDescent="0.25">
      <c r="B9" s="466" t="s">
        <v>1430</v>
      </c>
      <c r="C9" s="1342">
        <v>31240219230</v>
      </c>
      <c r="D9" s="1342">
        <v>1614085755</v>
      </c>
      <c r="E9" s="1342">
        <v>32854304985</v>
      </c>
      <c r="F9" s="1342">
        <v>34772385356</v>
      </c>
    </row>
    <row r="10" spans="1:6" ht="15" customHeight="1" x14ac:dyDescent="0.25">
      <c r="B10" s="466" t="s">
        <v>1431</v>
      </c>
      <c r="C10" s="1342">
        <v>18470056772</v>
      </c>
      <c r="D10" s="1342">
        <v>-6296525953</v>
      </c>
      <c r="E10" s="1342">
        <v>12173530819</v>
      </c>
      <c r="F10" s="1342">
        <v>8316015862</v>
      </c>
    </row>
    <row r="11" spans="1:6" ht="15" customHeight="1" x14ac:dyDescent="0.25">
      <c r="B11" s="466" t="s">
        <v>1432</v>
      </c>
      <c r="C11" s="1342">
        <v>264400000</v>
      </c>
      <c r="D11" s="1342">
        <v>0</v>
      </c>
      <c r="E11" s="1342">
        <v>264400000</v>
      </c>
      <c r="F11" s="1342">
        <v>145636972</v>
      </c>
    </row>
    <row r="12" spans="1:6" ht="15" customHeight="1" x14ac:dyDescent="0.25">
      <c r="B12" s="466" t="s">
        <v>1433</v>
      </c>
      <c r="C12" s="1342">
        <v>3919436737</v>
      </c>
      <c r="D12" s="1342">
        <v>2244611081</v>
      </c>
      <c r="E12" s="1342">
        <v>6164047818</v>
      </c>
      <c r="F12" s="1342">
        <v>5270099711</v>
      </c>
    </row>
    <row r="13" spans="1:6" ht="15" customHeight="1" x14ac:dyDescent="0.25">
      <c r="B13" s="466" t="s">
        <v>1434</v>
      </c>
      <c r="C13" s="1342">
        <v>5236840000</v>
      </c>
      <c r="D13" s="1342">
        <v>2183672373</v>
      </c>
      <c r="E13" s="1342">
        <v>7420512373</v>
      </c>
      <c r="F13" s="1342">
        <v>6549777199</v>
      </c>
    </row>
    <row r="14" spans="1:6" ht="15.75" x14ac:dyDescent="0.25">
      <c r="B14" s="462" t="s">
        <v>1814</v>
      </c>
      <c r="C14" s="463">
        <f>SUM(C15:C18)</f>
        <v>77030338274</v>
      </c>
      <c r="D14" s="463">
        <f>SUM(D15:D18)</f>
        <v>13950946809</v>
      </c>
      <c r="E14" s="463">
        <f>SUM(E15:E18)</f>
        <v>90981285083</v>
      </c>
      <c r="F14" s="463">
        <f>SUM(F15:F18)</f>
        <v>89637823549</v>
      </c>
    </row>
    <row r="15" spans="1:6" ht="15.75" x14ac:dyDescent="0.25">
      <c r="B15" s="466" t="s">
        <v>1435</v>
      </c>
      <c r="C15" s="1342">
        <v>72165156126</v>
      </c>
      <c r="D15" s="1342">
        <v>5380581725</v>
      </c>
      <c r="E15" s="1342">
        <v>77545737851</v>
      </c>
      <c r="F15" s="1342">
        <v>77746282471</v>
      </c>
    </row>
    <row r="16" spans="1:6" ht="15.75" x14ac:dyDescent="0.25">
      <c r="B16" s="466" t="s">
        <v>3867</v>
      </c>
      <c r="C16" s="1342">
        <v>0</v>
      </c>
      <c r="D16" s="1342">
        <v>0</v>
      </c>
      <c r="E16" s="1342">
        <v>0</v>
      </c>
      <c r="F16" s="1342">
        <v>0</v>
      </c>
    </row>
    <row r="17" spans="2:6" ht="15.75" x14ac:dyDescent="0.25">
      <c r="B17" s="466" t="s">
        <v>2559</v>
      </c>
      <c r="C17" s="1342">
        <v>4865182148</v>
      </c>
      <c r="D17" s="1342">
        <v>5702766401</v>
      </c>
      <c r="E17" s="1342">
        <v>10567948549</v>
      </c>
      <c r="F17" s="1342">
        <v>10567948549</v>
      </c>
    </row>
    <row r="18" spans="2:6" ht="15.75" x14ac:dyDescent="0.25">
      <c r="B18" s="1658" t="s">
        <v>1436</v>
      </c>
      <c r="C18" s="1344">
        <v>0</v>
      </c>
      <c r="D18" s="1344">
        <v>2867598683</v>
      </c>
      <c r="E18" s="1344">
        <v>2867598683</v>
      </c>
      <c r="F18" s="1344">
        <v>1323592529</v>
      </c>
    </row>
    <row r="19" spans="2:6" ht="15.75" x14ac:dyDescent="0.25">
      <c r="B19" s="462" t="s">
        <v>1437</v>
      </c>
      <c r="C19" s="463">
        <f>SUM(C20:C24)</f>
        <v>7744071527</v>
      </c>
      <c r="D19" s="463">
        <f>SUM(D20:D24)</f>
        <v>19509326994</v>
      </c>
      <c r="E19" s="463">
        <f>SUM(E20:E24)</f>
        <v>27253398521</v>
      </c>
      <c r="F19" s="463">
        <f>SUM(F20:F24)</f>
        <v>26844742000</v>
      </c>
    </row>
    <row r="20" spans="2:6" ht="15.75" x14ac:dyDescent="0.25">
      <c r="B20" s="1343" t="s">
        <v>2459</v>
      </c>
      <c r="C20" s="1342">
        <v>6856843769</v>
      </c>
      <c r="D20" s="1342">
        <v>0</v>
      </c>
      <c r="E20" s="1342">
        <v>6856843769</v>
      </c>
      <c r="F20" s="1342">
        <v>6856843769</v>
      </c>
    </row>
    <row r="21" spans="2:6" ht="15.75" x14ac:dyDescent="0.25">
      <c r="B21" s="1343" t="s">
        <v>2460</v>
      </c>
      <c r="C21" s="1342">
        <v>842227758</v>
      </c>
      <c r="D21" s="1342">
        <v>0</v>
      </c>
      <c r="E21" s="1342">
        <v>842227758</v>
      </c>
      <c r="F21" s="1342">
        <v>445931898</v>
      </c>
    </row>
    <row r="22" spans="2:6" ht="15.75" x14ac:dyDescent="0.25">
      <c r="B22" s="1343" t="s">
        <v>1438</v>
      </c>
      <c r="C22" s="1342">
        <v>0</v>
      </c>
      <c r="D22" s="1342">
        <v>19509326994</v>
      </c>
      <c r="E22" s="1342">
        <v>19509326994</v>
      </c>
      <c r="F22" s="1342">
        <v>19509326994</v>
      </c>
    </row>
    <row r="23" spans="2:6" ht="15.75" x14ac:dyDescent="0.25">
      <c r="B23" s="1343" t="s">
        <v>2461</v>
      </c>
      <c r="C23" s="1342">
        <v>0</v>
      </c>
      <c r="D23" s="1342">
        <v>0</v>
      </c>
      <c r="E23" s="1342">
        <v>0</v>
      </c>
      <c r="F23" s="1342">
        <v>0</v>
      </c>
    </row>
    <row r="24" spans="2:6" ht="15.75" x14ac:dyDescent="0.25">
      <c r="B24" s="1343" t="s">
        <v>1439</v>
      </c>
      <c r="C24" s="1342">
        <v>45000000</v>
      </c>
      <c r="D24" s="1342">
        <v>0</v>
      </c>
      <c r="E24" s="1342">
        <v>45000000</v>
      </c>
      <c r="F24" s="1342">
        <v>32639339</v>
      </c>
    </row>
    <row r="25" spans="2:6" ht="15.75" x14ac:dyDescent="0.25">
      <c r="B25" s="464" t="s">
        <v>152</v>
      </c>
      <c r="C25" s="465">
        <f>C7+C19</f>
        <v>143905362540</v>
      </c>
      <c r="D25" s="465">
        <f t="shared" ref="D25:F25" si="1">D7+D19</f>
        <v>36073715742</v>
      </c>
      <c r="E25" s="465">
        <f t="shared" si="1"/>
        <v>179979078282</v>
      </c>
      <c r="F25" s="465">
        <f t="shared" si="1"/>
        <v>172860073178</v>
      </c>
    </row>
    <row r="26" spans="2:6" x14ac:dyDescent="0.25">
      <c r="B26" s="461" t="s">
        <v>177</v>
      </c>
      <c r="F26" s="563">
        <f>IFERROR(F25/E25,0)</f>
        <v>0.96044537414040099</v>
      </c>
    </row>
    <row r="27" spans="2:6" x14ac:dyDescent="0.25"/>
    <row r="28" spans="2:6" x14ac:dyDescent="0.25"/>
    <row r="29" spans="2:6" hidden="1" x14ac:dyDescent="0.25"/>
    <row r="30" spans="2:6" hidden="1" x14ac:dyDescent="0.25"/>
    <row r="31" spans="2:6" hidden="1" x14ac:dyDescent="0.25"/>
    <row r="32" spans="2:6"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x14ac:dyDescent="0.25"/>
    <row r="126" hidden="1" x14ac:dyDescent="0.25"/>
    <row r="127" hidden="1" x14ac:dyDescent="0.25"/>
    <row r="128" hidden="1" x14ac:dyDescent="0.25"/>
    <row r="129" hidden="1" x14ac:dyDescent="0.25"/>
    <row r="130" hidden="1" x14ac:dyDescent="0.25"/>
    <row r="131" hidden="1" x14ac:dyDescent="0.25"/>
  </sheetData>
  <mergeCells count="2">
    <mergeCell ref="B4:F4"/>
    <mergeCell ref="B1:F3"/>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J305"/>
  <sheetViews>
    <sheetView showGridLines="0" topLeftCell="A2" zoomScaleNormal="100" workbookViewId="0"/>
  </sheetViews>
  <sheetFormatPr baseColWidth="10" defaultColWidth="0" defaultRowHeight="0" customHeight="1" zeroHeight="1" x14ac:dyDescent="0.25"/>
  <cols>
    <col min="1" max="1" width="3.5703125" style="580" customWidth="1"/>
    <col min="2" max="2" width="39" style="580" customWidth="1"/>
    <col min="3" max="5" width="21.85546875" style="580" customWidth="1"/>
    <col min="6" max="6" width="5" style="580" customWidth="1"/>
    <col min="7" max="10" width="0" style="580" hidden="1" customWidth="1"/>
    <col min="11" max="16384" width="9.140625" style="580" hidden="1"/>
  </cols>
  <sheetData>
    <row r="1" spans="2:7" ht="15" hidden="1" x14ac:dyDescent="0.25">
      <c r="B1" s="2047"/>
      <c r="C1" s="2048"/>
      <c r="D1" s="2048"/>
      <c r="E1" s="2049"/>
    </row>
    <row r="2" spans="2:7" ht="23.25" customHeight="1" x14ac:dyDescent="0.25">
      <c r="B2" s="2050"/>
      <c r="C2" s="2051"/>
      <c r="D2" s="2051"/>
      <c r="E2" s="2052"/>
    </row>
    <row r="3" spans="2:7" ht="36" customHeight="1" thickBot="1" x14ac:dyDescent="0.3">
      <c r="B3" s="2053"/>
      <c r="C3" s="2054"/>
      <c r="D3" s="2054"/>
      <c r="E3" s="2055"/>
    </row>
    <row r="4" spans="2:7" ht="28.5" customHeight="1" thickBot="1" x14ac:dyDescent="0.4">
      <c r="B4" s="2056" t="s">
        <v>4053</v>
      </c>
      <c r="C4" s="2057"/>
      <c r="D4" s="2057"/>
      <c r="E4" s="2058"/>
    </row>
    <row r="5" spans="2:7" s="583" customFormat="1" ht="14.25" customHeight="1" x14ac:dyDescent="0.25">
      <c r="B5" s="2059"/>
      <c r="C5" s="2059"/>
      <c r="D5" s="2059"/>
      <c r="E5" s="2059"/>
    </row>
    <row r="6" spans="2:7" s="583" customFormat="1" ht="51" customHeight="1" x14ac:dyDescent="0.35">
      <c r="B6" s="2079" t="s">
        <v>141</v>
      </c>
      <c r="C6" s="2080"/>
      <c r="D6" s="594"/>
      <c r="E6" s="594" t="s">
        <v>154</v>
      </c>
    </row>
    <row r="7" spans="2:7" s="583" customFormat="1" ht="18.75" customHeight="1" x14ac:dyDescent="0.25">
      <c r="B7" s="2077" t="s">
        <v>4050</v>
      </c>
      <c r="C7" s="2078"/>
      <c r="D7" s="595"/>
      <c r="E7" s="595">
        <v>2</v>
      </c>
    </row>
    <row r="8" spans="2:7" s="583" customFormat="1" ht="18.75" customHeight="1" x14ac:dyDescent="0.25">
      <c r="B8" s="1646" t="s">
        <v>4051</v>
      </c>
      <c r="C8" s="1647"/>
      <c r="D8" s="595"/>
      <c r="E8" s="595">
        <v>31</v>
      </c>
    </row>
    <row r="9" spans="2:7" ht="18.75" customHeight="1" x14ac:dyDescent="0.25">
      <c r="B9" s="2077" t="s">
        <v>294</v>
      </c>
      <c r="C9" s="2078"/>
      <c r="D9" s="596"/>
      <c r="E9" s="596">
        <v>17</v>
      </c>
    </row>
    <row r="10" spans="2:7" ht="18.75" customHeight="1" x14ac:dyDescent="0.25">
      <c r="B10" s="2077" t="s">
        <v>1977</v>
      </c>
      <c r="C10" s="2078"/>
      <c r="D10" s="596"/>
      <c r="E10" s="958">
        <v>18</v>
      </c>
    </row>
    <row r="11" spans="2:7" ht="18.75" customHeight="1" x14ac:dyDescent="0.25">
      <c r="B11" s="2077" t="s">
        <v>4052</v>
      </c>
      <c r="C11" s="2078"/>
      <c r="D11" s="596"/>
      <c r="E11" s="596">
        <v>3</v>
      </c>
    </row>
    <row r="12" spans="2:7" ht="18.75" customHeight="1" x14ac:dyDescent="0.35">
      <c r="B12" s="2074" t="s">
        <v>152</v>
      </c>
      <c r="C12" s="2075"/>
      <c r="D12" s="2076"/>
      <c r="E12" s="1632">
        <f>SUM(E7:E11)</f>
        <v>71</v>
      </c>
    </row>
  </sheetData>
  <sheetProtection formatCells="0" formatColumns="0" formatRows="0" insertColumns="0" insertRows="0" deleteColumns="0" deleteRows="0" sort="0"/>
  <mergeCells count="9">
    <mergeCell ref="B12:D12"/>
    <mergeCell ref="B9:C9"/>
    <mergeCell ref="B10:C10"/>
    <mergeCell ref="B11:C11"/>
    <mergeCell ref="B1:E3"/>
    <mergeCell ref="B4:E4"/>
    <mergeCell ref="B5:E5"/>
    <mergeCell ref="B6:C6"/>
    <mergeCell ref="B7:C7"/>
  </mergeCells>
  <pageMargins left="0.7" right="0.7" top="0.75" bottom="0.75" header="0.3" footer="0.3"/>
  <pageSetup paperSize="9" orientation="portrait" r:id="rId1"/>
  <drawing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7"/>
  <dimension ref="A1:M288"/>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1" width="15" customWidth="1"/>
    <col min="12" max="12" width="5" customWidth="1"/>
    <col min="13" max="13" width="0" hidden="1" customWidth="1"/>
    <col min="14" max="16384" width="9.140625" hidden="1"/>
  </cols>
  <sheetData>
    <row r="1" spans="2:13" ht="15" x14ac:dyDescent="0.25">
      <c r="B1" s="1902"/>
      <c r="C1" s="1903"/>
      <c r="D1" s="1903"/>
      <c r="E1" s="1903"/>
      <c r="F1" s="1903"/>
      <c r="G1" s="1903"/>
      <c r="H1" s="1903"/>
      <c r="I1" s="1903"/>
      <c r="J1" s="1903"/>
      <c r="K1" s="1904"/>
    </row>
    <row r="2" spans="2:13" ht="15" x14ac:dyDescent="0.25">
      <c r="B2" s="1905"/>
      <c r="C2" s="1906"/>
      <c r="D2" s="1906"/>
      <c r="E2" s="1906"/>
      <c r="F2" s="1906"/>
      <c r="G2" s="1906"/>
      <c r="H2" s="1906"/>
      <c r="I2" s="1906"/>
      <c r="J2" s="1906"/>
      <c r="K2" s="1907"/>
    </row>
    <row r="3" spans="2:13" ht="16.5" thickBot="1" x14ac:dyDescent="0.3">
      <c r="B3" s="1908"/>
      <c r="C3" s="1909"/>
      <c r="D3" s="1909"/>
      <c r="E3" s="1909"/>
      <c r="F3" s="1909"/>
      <c r="G3" s="1909"/>
      <c r="H3" s="1909"/>
      <c r="I3" s="1909"/>
      <c r="J3" s="1909"/>
      <c r="K3" s="1910"/>
    </row>
    <row r="4" spans="2:13" ht="21.75" thickBot="1" x14ac:dyDescent="0.4">
      <c r="B4" s="1911" t="s">
        <v>3869</v>
      </c>
      <c r="C4" s="1912"/>
      <c r="D4" s="1912"/>
      <c r="E4" s="1912"/>
      <c r="F4" s="1912"/>
      <c r="G4" s="1912"/>
      <c r="H4" s="1912"/>
      <c r="I4" s="1912"/>
      <c r="J4" s="1912"/>
      <c r="K4" s="1913"/>
    </row>
  </sheetData>
  <mergeCells count="4">
    <mergeCell ref="B1:K3"/>
    <mergeCell ref="B4:K4"/>
    <mergeCell ref="B5:K5"/>
    <mergeCell ref="B6:K27"/>
  </mergeCells>
  <pageMargins left="0.7" right="0.7" top="0.75" bottom="0.75" header="0.3" footer="0.3"/>
  <pageSetup paperSize="9" orientation="portrait" r:id="rId1"/>
  <drawing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8"/>
  <dimension ref="A1:G81"/>
  <sheetViews>
    <sheetView showGridLines="0" zoomScaleNormal="100" workbookViewId="0">
      <pane xSplit="1" ySplit="6" topLeftCell="B7"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2.7109375" customWidth="1"/>
    <col min="2" max="2" width="45.7109375" customWidth="1"/>
    <col min="3" max="6" width="22.28515625" customWidth="1"/>
    <col min="7" max="7" width="11.42578125" customWidth="1"/>
    <col min="8" max="16384" width="11.42578125" hidden="1"/>
  </cols>
  <sheetData>
    <row r="1" spans="1:6" ht="15.75" x14ac:dyDescent="0.25">
      <c r="A1" s="1"/>
      <c r="B1" s="2140"/>
      <c r="C1" s="2141"/>
      <c r="D1" s="2141"/>
      <c r="E1" s="2141"/>
      <c r="F1" s="2142"/>
    </row>
    <row r="2" spans="1:6" ht="15.75" x14ac:dyDescent="0.25">
      <c r="A2" s="1"/>
      <c r="B2" s="2143"/>
      <c r="C2" s="2144"/>
      <c r="D2" s="2144"/>
      <c r="E2" s="2144"/>
      <c r="F2" s="2145"/>
    </row>
    <row r="3" spans="1:6" ht="16.5" thickBot="1" x14ac:dyDescent="0.3">
      <c r="A3" s="1"/>
      <c r="B3" s="2146"/>
      <c r="C3" s="2147"/>
      <c r="D3" s="2147"/>
      <c r="E3" s="2147"/>
      <c r="F3" s="2148"/>
    </row>
    <row r="4" spans="1:6" ht="21.75" thickBot="1" x14ac:dyDescent="0.4">
      <c r="A4" s="1"/>
      <c r="B4" s="2032" t="s">
        <v>3871</v>
      </c>
      <c r="C4" s="2033"/>
      <c r="D4" s="2033"/>
      <c r="E4" s="2033"/>
      <c r="F4" s="2034"/>
    </row>
    <row r="5" spans="1:6" ht="15.75" x14ac:dyDescent="0.25">
      <c r="A5" s="5"/>
      <c r="B5" s="6"/>
      <c r="C5" s="66"/>
      <c r="D5" s="66"/>
      <c r="E5" s="66"/>
      <c r="F5" s="66"/>
    </row>
    <row r="6" spans="1:6" ht="37.5" x14ac:dyDescent="0.25">
      <c r="A6" s="1"/>
      <c r="B6" s="467" t="s">
        <v>1428</v>
      </c>
      <c r="C6" s="468" t="s">
        <v>1440</v>
      </c>
      <c r="D6" s="468" t="s">
        <v>1441</v>
      </c>
      <c r="E6" s="468" t="s">
        <v>1442</v>
      </c>
      <c r="F6" s="468" t="s">
        <v>1443</v>
      </c>
    </row>
    <row r="7" spans="1:6" ht="15.75" customHeight="1" x14ac:dyDescent="0.25">
      <c r="A7" s="1"/>
      <c r="B7" s="462" t="s">
        <v>1444</v>
      </c>
      <c r="C7" s="463">
        <f>SUM(C8:C10)</f>
        <v>92899448942</v>
      </c>
      <c r="D7" s="463">
        <f>SUM(D8:D10)</f>
        <v>13663331829</v>
      </c>
      <c r="E7" s="463">
        <f>SUM(E8:E10)</f>
        <v>106562780771</v>
      </c>
      <c r="F7" s="463">
        <f>SUM(F8:F10)</f>
        <v>101456158195</v>
      </c>
    </row>
    <row r="8" spans="1:6" ht="15" customHeight="1" x14ac:dyDescent="0.25">
      <c r="B8" s="1343" t="s">
        <v>1445</v>
      </c>
      <c r="C8" s="1342">
        <v>76930104587</v>
      </c>
      <c r="D8" s="1342">
        <v>7353392432</v>
      </c>
      <c r="E8" s="1342">
        <v>84283497019</v>
      </c>
      <c r="F8" s="1342">
        <v>82372554977</v>
      </c>
    </row>
    <row r="9" spans="1:6" ht="15" customHeight="1" x14ac:dyDescent="0.25">
      <c r="B9" s="1343" t="s">
        <v>1446</v>
      </c>
      <c r="C9" s="1342">
        <v>14069376355</v>
      </c>
      <c r="D9" s="1342">
        <v>3001385234</v>
      </c>
      <c r="E9" s="1342">
        <v>17070761589</v>
      </c>
      <c r="F9" s="1342">
        <v>15767577816</v>
      </c>
    </row>
    <row r="10" spans="1:6" ht="15" customHeight="1" x14ac:dyDescent="0.25">
      <c r="B10" s="1343" t="s">
        <v>616</v>
      </c>
      <c r="C10" s="1342">
        <v>1899968000</v>
      </c>
      <c r="D10" s="1342">
        <v>3308554163</v>
      </c>
      <c r="E10" s="1342">
        <v>5208522163</v>
      </c>
      <c r="F10" s="1342">
        <v>3316025402</v>
      </c>
    </row>
    <row r="11" spans="1:6" s="1339" customFormat="1" ht="15" customHeight="1" x14ac:dyDescent="0.25">
      <c r="B11" s="1343" t="s">
        <v>2560</v>
      </c>
      <c r="C11" s="1342">
        <v>472699500</v>
      </c>
      <c r="D11" s="1342"/>
      <c r="E11" s="1342">
        <v>472699500</v>
      </c>
      <c r="F11" s="1342">
        <v>266226333</v>
      </c>
    </row>
    <row r="12" spans="1:6" ht="15" customHeight="1" x14ac:dyDescent="0.25">
      <c r="B12" s="462" t="s">
        <v>1447</v>
      </c>
      <c r="C12" s="463">
        <v>24503982391</v>
      </c>
      <c r="D12" s="463">
        <v>22781632480</v>
      </c>
      <c r="E12" s="463">
        <v>47285614871</v>
      </c>
      <c r="F12" s="463">
        <v>26211798776</v>
      </c>
    </row>
    <row r="13" spans="1:6" ht="15" customHeight="1" x14ac:dyDescent="0.25">
      <c r="B13" s="959" t="s">
        <v>2462</v>
      </c>
      <c r="C13" s="1342"/>
      <c r="D13" s="1342"/>
      <c r="E13" s="1342"/>
      <c r="F13" s="1342"/>
    </row>
    <row r="14" spans="1:6" ht="15" customHeight="1" x14ac:dyDescent="0.25">
      <c r="B14" s="959" t="s">
        <v>2463</v>
      </c>
      <c r="C14" s="1342"/>
      <c r="D14" s="1342"/>
      <c r="E14" s="1342"/>
      <c r="F14" s="1342"/>
    </row>
    <row r="15" spans="1:6" ht="15" customHeight="1" x14ac:dyDescent="0.25">
      <c r="B15" s="959" t="s">
        <v>2464</v>
      </c>
      <c r="C15" s="1342"/>
      <c r="D15" s="1342"/>
      <c r="E15" s="1342"/>
      <c r="F15" s="1342"/>
    </row>
    <row r="16" spans="1:6" ht="15.75" x14ac:dyDescent="0.25">
      <c r="B16" s="462" t="s">
        <v>1154</v>
      </c>
      <c r="C16" s="1344">
        <v>25765984307</v>
      </c>
      <c r="D16" s="1344">
        <v>-6106445933</v>
      </c>
      <c r="E16" s="1344">
        <v>19659538374</v>
      </c>
      <c r="F16" s="1344">
        <v>13535492366</v>
      </c>
    </row>
    <row r="17" spans="2:6" ht="31.5" x14ac:dyDescent="0.25">
      <c r="B17" s="469" t="s">
        <v>1448</v>
      </c>
      <c r="C17" s="1344">
        <v>263247400</v>
      </c>
      <c r="D17" s="1344">
        <v>0</v>
      </c>
      <c r="E17" s="1344">
        <v>263247400</v>
      </c>
      <c r="F17" s="1344">
        <v>197041228</v>
      </c>
    </row>
    <row r="18" spans="2:6" s="1339" customFormat="1" ht="15.75" x14ac:dyDescent="0.25">
      <c r="B18" s="469" t="s">
        <v>3870</v>
      </c>
      <c r="C18" s="1344">
        <v>0</v>
      </c>
      <c r="D18" s="1344">
        <v>2867598683</v>
      </c>
      <c r="E18" s="1344">
        <v>2867598683</v>
      </c>
      <c r="F18" s="1344">
        <v>2867598683</v>
      </c>
    </row>
    <row r="19" spans="2:6" ht="15.75" x14ac:dyDescent="0.25">
      <c r="B19" s="464" t="s">
        <v>152</v>
      </c>
      <c r="C19" s="465">
        <f>C7+C11+C12+C16+C17+C18</f>
        <v>143905362540</v>
      </c>
      <c r="D19" s="465">
        <f>D7+D11+D12+D16+D17+D18</f>
        <v>33206117059</v>
      </c>
      <c r="E19" s="465">
        <f t="shared" ref="E19:F19" si="0">E7+E11+E12+E16+E17+E18</f>
        <v>177111479599</v>
      </c>
      <c r="F19" s="465">
        <f t="shared" si="0"/>
        <v>144534315581</v>
      </c>
    </row>
    <row r="20" spans="2:6" x14ac:dyDescent="0.25">
      <c r="B20" s="470" t="s">
        <v>177</v>
      </c>
      <c r="F20" s="563">
        <f>IFERROR(F19/E19,0)</f>
        <v>0.81606407392813662</v>
      </c>
    </row>
    <row r="21" spans="2:6" x14ac:dyDescent="0.25"/>
    <row r="22" spans="2:6" hidden="1" x14ac:dyDescent="0.25"/>
    <row r="23" spans="2:6" x14ac:dyDescent="0.25"/>
    <row r="24" spans="2:6" x14ac:dyDescent="0.25"/>
    <row r="25" spans="2:6" x14ac:dyDescent="0.25"/>
    <row r="26" spans="2:6" x14ac:dyDescent="0.25"/>
    <row r="27" spans="2:6" x14ac:dyDescent="0.25"/>
    <row r="28" spans="2:6" hidden="1" x14ac:dyDescent="0.25"/>
    <row r="29" spans="2:6" hidden="1" x14ac:dyDescent="0.25"/>
    <row r="30" spans="2:6" hidden="1" x14ac:dyDescent="0.25"/>
    <row r="31" spans="2:6" hidden="1" x14ac:dyDescent="0.25"/>
    <row r="32" spans="2:6"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sheetData>
  <mergeCells count="2">
    <mergeCell ref="B4:F4"/>
    <mergeCell ref="B1:F3"/>
  </mergeCells>
  <pageMargins left="0.7" right="0.7" top="0.75" bottom="0.75" header="0.3" footer="0.3"/>
  <drawing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9"/>
  <dimension ref="A1:M28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1" width="15" customWidth="1"/>
    <col min="12" max="12" width="5" customWidth="1"/>
    <col min="13" max="13" width="0" hidden="1" customWidth="1"/>
    <col min="14" max="16384" width="9.140625" hidden="1"/>
  </cols>
  <sheetData>
    <row r="1" spans="2:13" ht="15" x14ac:dyDescent="0.25">
      <c r="B1" s="1902"/>
      <c r="C1" s="1903"/>
      <c r="D1" s="1903"/>
      <c r="E1" s="1903"/>
      <c r="F1" s="1903"/>
      <c r="G1" s="1903"/>
      <c r="H1" s="1903"/>
      <c r="I1" s="1903"/>
      <c r="J1" s="1903"/>
      <c r="K1" s="1904"/>
    </row>
    <row r="2" spans="2:13" ht="15" x14ac:dyDescent="0.25">
      <c r="B2" s="1905"/>
      <c r="C2" s="1906"/>
      <c r="D2" s="1906"/>
      <c r="E2" s="1906"/>
      <c r="F2" s="1906"/>
      <c r="G2" s="1906"/>
      <c r="H2" s="1906"/>
      <c r="I2" s="1906"/>
      <c r="J2" s="1906"/>
      <c r="K2" s="1907"/>
    </row>
    <row r="3" spans="2:13" ht="16.5" thickBot="1" x14ac:dyDescent="0.3">
      <c r="B3" s="1908"/>
      <c r="C3" s="1909"/>
      <c r="D3" s="1909"/>
      <c r="E3" s="1909"/>
      <c r="F3" s="1909"/>
      <c r="G3" s="1909"/>
      <c r="H3" s="1909"/>
      <c r="I3" s="1909"/>
      <c r="J3" s="1909"/>
      <c r="K3" s="1910"/>
    </row>
    <row r="4" spans="2:13" ht="21.75" thickBot="1" x14ac:dyDescent="0.4">
      <c r="B4" s="1911" t="s">
        <v>5726</v>
      </c>
      <c r="C4" s="1912"/>
      <c r="D4" s="1912"/>
      <c r="E4" s="1912"/>
      <c r="F4" s="1912"/>
      <c r="G4" s="1912"/>
      <c r="H4" s="1912"/>
      <c r="I4" s="1912"/>
      <c r="J4" s="1912"/>
      <c r="K4" s="1913"/>
    </row>
  </sheetData>
  <mergeCells count="3">
    <mergeCell ref="B1:K3"/>
    <mergeCell ref="B4:K4"/>
    <mergeCell ref="B5:K5"/>
  </mergeCells>
  <pageMargins left="0.7" right="0.7" top="0.75" bottom="0.75" header="0.3" footer="0.3"/>
  <pageSetup paperSize="9" orientation="portrait" r:id="rId1"/>
  <drawing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0"/>
  <dimension ref="A1:J167"/>
  <sheetViews>
    <sheetView showGridLines="0" zoomScaleNormal="100" workbookViewId="0">
      <pane ySplit="4" topLeftCell="A5" activePane="bottomLeft" state="frozen"/>
      <selection activeCell="I25" sqref="I25"/>
      <selection pane="bottomLeft"/>
    </sheetView>
  </sheetViews>
  <sheetFormatPr baseColWidth="10" defaultColWidth="0" defaultRowHeight="15" x14ac:dyDescent="0.25"/>
  <cols>
    <col min="1" max="1" width="3.5703125" customWidth="1"/>
    <col min="2" max="2" width="10.28515625" bestFit="1" customWidth="1"/>
    <col min="3" max="3" width="50.7109375" customWidth="1"/>
    <col min="4" max="4" width="7.42578125" customWidth="1"/>
    <col min="5" max="5" width="11.140625" customWidth="1"/>
    <col min="6" max="6" width="7.42578125" customWidth="1"/>
    <col min="7" max="7" width="11.140625" customWidth="1"/>
    <col min="8" max="8" width="7.42578125" customWidth="1"/>
    <col min="9" max="9" width="9.5703125" customWidth="1"/>
    <col min="10" max="10" width="5" customWidth="1"/>
    <col min="11" max="16384" width="11.42578125" hidden="1"/>
  </cols>
  <sheetData>
    <row r="1" spans="2:10" x14ac:dyDescent="0.25">
      <c r="B1" s="1319"/>
      <c r="C1" s="522"/>
      <c r="D1" s="522"/>
      <c r="E1" s="522"/>
      <c r="F1" s="522"/>
      <c r="G1" s="522"/>
      <c r="H1" s="522"/>
      <c r="I1" s="523"/>
    </row>
    <row r="2" spans="2:10" x14ac:dyDescent="0.25">
      <c r="B2" s="525"/>
      <c r="C2" s="491"/>
      <c r="D2" s="491"/>
      <c r="E2" s="491"/>
      <c r="F2" s="491"/>
      <c r="G2" s="491"/>
      <c r="H2" s="491"/>
      <c r="I2" s="526"/>
    </row>
    <row r="3" spans="2:10" x14ac:dyDescent="0.25">
      <c r="B3" s="527"/>
      <c r="C3" s="524"/>
      <c r="D3" s="524"/>
      <c r="E3" s="524"/>
      <c r="F3" s="524"/>
      <c r="G3" s="524"/>
      <c r="H3" s="524"/>
      <c r="I3" s="528"/>
    </row>
    <row r="4" spans="2:10" ht="15.75" x14ac:dyDescent="0.25">
      <c r="B4" s="2459" t="s">
        <v>5727</v>
      </c>
      <c r="C4" s="2460"/>
      <c r="D4" s="2460"/>
      <c r="E4" s="2460"/>
      <c r="F4" s="2460"/>
      <c r="G4" s="2460"/>
      <c r="H4" s="2460"/>
      <c r="I4" s="2461"/>
    </row>
    <row r="5" spans="2:10" ht="4.5" customHeight="1" x14ac:dyDescent="0.25"/>
    <row r="6" spans="2:10" ht="15.75" x14ac:dyDescent="0.25">
      <c r="B6" s="2458" t="s">
        <v>1399</v>
      </c>
      <c r="C6" s="2458"/>
      <c r="D6" s="2462" t="s">
        <v>1400</v>
      </c>
      <c r="E6" s="2462"/>
      <c r="F6" s="2462" t="s">
        <v>1401</v>
      </c>
      <c r="G6" s="2462"/>
      <c r="H6" s="2462" t="s">
        <v>1402</v>
      </c>
      <c r="I6" s="2462"/>
      <c r="J6" s="1"/>
    </row>
    <row r="7" spans="2:10" ht="15.75" x14ac:dyDescent="0.25">
      <c r="B7" s="1320" t="s">
        <v>2091</v>
      </c>
      <c r="C7" s="1320" t="s">
        <v>2537</v>
      </c>
      <c r="D7" s="1321" t="s">
        <v>1403</v>
      </c>
      <c r="E7" s="1321" t="s">
        <v>1404</v>
      </c>
      <c r="F7" s="1321" t="s">
        <v>1403</v>
      </c>
      <c r="G7" s="1321" t="s">
        <v>1404</v>
      </c>
      <c r="H7" s="1321" t="s">
        <v>1403</v>
      </c>
      <c r="I7" s="1321" t="s">
        <v>1419</v>
      </c>
      <c r="J7" s="1"/>
    </row>
    <row r="8" spans="2:10" ht="15" customHeight="1" x14ac:dyDescent="0.25">
      <c r="B8" s="1322" t="s">
        <v>1405</v>
      </c>
      <c r="C8" s="1323" t="s">
        <v>1406</v>
      </c>
      <c r="D8" s="1324">
        <v>1003</v>
      </c>
      <c r="E8" s="1324">
        <v>1578</v>
      </c>
      <c r="F8" s="1324"/>
      <c r="G8" s="1324"/>
      <c r="H8" s="1324"/>
      <c r="I8" s="1324"/>
      <c r="J8" s="1"/>
    </row>
    <row r="9" spans="2:10" ht="15" customHeight="1" x14ac:dyDescent="0.25">
      <c r="B9" s="1322" t="s">
        <v>1407</v>
      </c>
      <c r="C9" s="1325" t="s">
        <v>1408</v>
      </c>
      <c r="D9" s="1324">
        <v>1215</v>
      </c>
      <c r="E9" s="1324">
        <v>1890</v>
      </c>
      <c r="F9" s="1324"/>
      <c r="G9" s="1324"/>
      <c r="H9" s="1324"/>
      <c r="I9" s="1324"/>
      <c r="J9" s="1"/>
    </row>
    <row r="10" spans="2:10" ht="15" customHeight="1" x14ac:dyDescent="0.25">
      <c r="B10" s="1322" t="s">
        <v>1409</v>
      </c>
      <c r="C10" s="1325" t="s">
        <v>2093</v>
      </c>
      <c r="D10" s="1324">
        <v>62</v>
      </c>
      <c r="E10" s="1324">
        <v>80</v>
      </c>
      <c r="F10" s="1324"/>
      <c r="G10" s="1324"/>
      <c r="H10" s="1324"/>
      <c r="I10" s="1324"/>
      <c r="J10" s="1"/>
    </row>
    <row r="11" spans="2:10" ht="30" x14ac:dyDescent="0.25">
      <c r="B11" s="1322" t="s">
        <v>1410</v>
      </c>
      <c r="C11" s="1323" t="s">
        <v>2094</v>
      </c>
      <c r="D11" s="1324">
        <v>8328</v>
      </c>
      <c r="E11" s="1324">
        <v>12113</v>
      </c>
      <c r="F11" s="1324"/>
      <c r="G11" s="1324"/>
      <c r="H11" s="1324"/>
      <c r="I11" s="1324"/>
      <c r="J11" s="1"/>
    </row>
    <row r="12" spans="2:10" ht="15" customHeight="1" x14ac:dyDescent="0.25">
      <c r="B12" s="1322" t="s">
        <v>1411</v>
      </c>
      <c r="C12" s="1325" t="s">
        <v>1412</v>
      </c>
      <c r="D12" s="1324">
        <v>482</v>
      </c>
      <c r="E12" s="1324">
        <v>632</v>
      </c>
      <c r="F12" s="1324"/>
      <c r="G12" s="1324"/>
      <c r="H12" s="1324"/>
      <c r="I12" s="1324"/>
      <c r="J12" s="1"/>
    </row>
    <row r="13" spans="2:10" ht="30" x14ac:dyDescent="0.25">
      <c r="B13" s="1322" t="s">
        <v>1413</v>
      </c>
      <c r="C13" s="1323" t="s">
        <v>2095</v>
      </c>
      <c r="D13" s="1324">
        <v>2644</v>
      </c>
      <c r="E13" s="1324">
        <v>4777</v>
      </c>
      <c r="F13" s="1324"/>
      <c r="G13" s="1324"/>
      <c r="H13" s="1324"/>
      <c r="I13" s="1324"/>
      <c r="J13" s="1"/>
    </row>
    <row r="14" spans="2:10" ht="30" x14ac:dyDescent="0.25">
      <c r="B14" s="1322" t="s">
        <v>1414</v>
      </c>
      <c r="C14" s="1323" t="s">
        <v>2096</v>
      </c>
      <c r="D14" s="1324">
        <v>6433</v>
      </c>
      <c r="E14" s="1324">
        <v>11001</v>
      </c>
      <c r="F14" s="1324"/>
      <c r="G14" s="1324"/>
      <c r="H14" s="1324"/>
      <c r="I14" s="1324"/>
      <c r="J14" s="1"/>
    </row>
    <row r="15" spans="2:10" ht="45" x14ac:dyDescent="0.25">
      <c r="B15" s="1322" t="s">
        <v>1415</v>
      </c>
      <c r="C15" s="1323" t="s">
        <v>2097</v>
      </c>
      <c r="D15" s="1324">
        <v>951</v>
      </c>
      <c r="E15" s="1324">
        <v>1228</v>
      </c>
      <c r="F15" s="1324"/>
      <c r="G15" s="1324"/>
      <c r="H15" s="1324"/>
      <c r="I15" s="1324"/>
      <c r="J15" s="1"/>
    </row>
    <row r="16" spans="2:10" ht="15" customHeight="1" x14ac:dyDescent="0.25">
      <c r="B16" s="1322" t="s">
        <v>1416</v>
      </c>
      <c r="C16" s="1325" t="s">
        <v>2098</v>
      </c>
      <c r="D16" s="1324">
        <v>2318</v>
      </c>
      <c r="E16" s="1324">
        <v>2612</v>
      </c>
      <c r="F16" s="1324"/>
      <c r="G16" s="1324"/>
      <c r="H16" s="1324"/>
      <c r="I16" s="1324"/>
      <c r="J16" s="1"/>
    </row>
    <row r="17" spans="2:10" ht="15" customHeight="1" x14ac:dyDescent="0.25">
      <c r="B17" s="1322" t="s">
        <v>1417</v>
      </c>
      <c r="C17" s="1325" t="s">
        <v>1418</v>
      </c>
      <c r="D17" s="1324">
        <v>697</v>
      </c>
      <c r="E17" s="1324">
        <v>1333</v>
      </c>
      <c r="F17" s="1324"/>
      <c r="G17" s="1324"/>
      <c r="H17" s="1324"/>
      <c r="I17" s="1324"/>
      <c r="J17" s="1"/>
    </row>
    <row r="18" spans="2:10" ht="15" customHeight="1" x14ac:dyDescent="0.25">
      <c r="B18" s="2458" t="s">
        <v>2538</v>
      </c>
      <c r="C18" s="2458"/>
      <c r="D18" s="1326">
        <f>SUM(D8:D17)</f>
        <v>24133</v>
      </c>
      <c r="E18" s="1326">
        <f t="shared" ref="E18:I18" si="0">SUM(E8:E17)</f>
        <v>37244</v>
      </c>
      <c r="F18" s="1326">
        <f t="shared" si="0"/>
        <v>0</v>
      </c>
      <c r="G18" s="1326">
        <f t="shared" si="0"/>
        <v>0</v>
      </c>
      <c r="H18" s="1326">
        <f t="shared" si="0"/>
        <v>0</v>
      </c>
      <c r="I18" s="1326">
        <f t="shared" si="0"/>
        <v>0</v>
      </c>
      <c r="J18" s="1"/>
    </row>
    <row r="19" spans="2:10" ht="15" customHeight="1" x14ac:dyDescent="0.25">
      <c r="B19" s="1327" t="s">
        <v>2539</v>
      </c>
      <c r="C19" s="1328"/>
      <c r="D19" s="1328"/>
      <c r="E19" s="1328"/>
      <c r="F19" s="1328"/>
      <c r="G19" s="1328"/>
      <c r="H19" s="1328"/>
      <c r="I19" s="1329" t="str">
        <f>[1]Indice!M75</f>
        <v xml:space="preserve">  </v>
      </c>
      <c r="J19" s="1"/>
    </row>
    <row r="20" spans="2:10" ht="15" customHeight="1" x14ac:dyDescent="0.25"/>
    <row r="21" spans="2:10" ht="15" customHeight="1" x14ac:dyDescent="0.25"/>
    <row r="22" spans="2:10" ht="15" customHeight="1" x14ac:dyDescent="0.25"/>
    <row r="23" spans="2:10" ht="15" customHeight="1" x14ac:dyDescent="0.25"/>
    <row r="24" spans="2:10" ht="15" customHeight="1" x14ac:dyDescent="0.25"/>
    <row r="25" spans="2:10" ht="15" customHeight="1" x14ac:dyDescent="0.25"/>
    <row r="26" spans="2:10" ht="15" customHeight="1" x14ac:dyDescent="0.25"/>
    <row r="27" spans="2:10" ht="15" customHeight="1" x14ac:dyDescent="0.25"/>
    <row r="28" spans="2:10" ht="15" customHeight="1" x14ac:dyDescent="0.25"/>
    <row r="29" spans="2:10" ht="15" customHeight="1" x14ac:dyDescent="0.25"/>
    <row r="30" spans="2:10" ht="15" customHeight="1" x14ac:dyDescent="0.25"/>
    <row r="31" spans="2:10" ht="15" customHeight="1" x14ac:dyDescent="0.25"/>
    <row r="32" spans="2: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sheetData>
  <mergeCells count="6">
    <mergeCell ref="B18:C18"/>
    <mergeCell ref="B4:I4"/>
    <mergeCell ref="B6:C6"/>
    <mergeCell ref="D6:E6"/>
    <mergeCell ref="F6:G6"/>
    <mergeCell ref="H6:I6"/>
  </mergeCells>
  <pageMargins left="0.7" right="0.7" top="0.75" bottom="0.75" header="0.3" footer="0.3"/>
  <pageSetup paperSize="9" orientation="portrait" r:id="rId1"/>
  <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4"/>
  <dimension ref="A1:J15"/>
  <sheetViews>
    <sheetView showGridLines="0" workbookViewId="0">
      <pane ySplit="4" topLeftCell="A5" activePane="bottomLeft" state="frozen"/>
      <selection activeCell="I25" sqref="I25"/>
      <selection pane="bottomLeft"/>
    </sheetView>
  </sheetViews>
  <sheetFormatPr baseColWidth="10" defaultColWidth="0" defaultRowHeight="15" x14ac:dyDescent="0.25"/>
  <cols>
    <col min="1" max="1" width="3.5703125" customWidth="1"/>
    <col min="2" max="2" width="10.28515625" bestFit="1" customWidth="1"/>
    <col min="3" max="3" width="43" customWidth="1"/>
    <col min="4" max="4" width="7.42578125" customWidth="1"/>
    <col min="5" max="5" width="9.28515625" customWidth="1"/>
    <col min="6" max="6" width="7.42578125" customWidth="1"/>
    <col min="7" max="7" width="11.28515625" customWidth="1"/>
    <col min="8" max="8" width="7.42578125" customWidth="1"/>
    <col min="9" max="9" width="11.28515625" customWidth="1"/>
    <col min="10" max="10" width="5" customWidth="1"/>
    <col min="11" max="16384" width="11.42578125" hidden="1"/>
  </cols>
  <sheetData>
    <row r="1" spans="2:9" x14ac:dyDescent="0.25">
      <c r="B1" s="1319"/>
      <c r="C1" s="522"/>
      <c r="D1" s="522"/>
      <c r="E1" s="522"/>
      <c r="F1" s="522"/>
      <c r="G1" s="522"/>
      <c r="H1" s="522"/>
      <c r="I1" s="523"/>
    </row>
    <row r="2" spans="2:9" x14ac:dyDescent="0.25">
      <c r="B2" s="525"/>
      <c r="C2" s="491"/>
      <c r="D2" s="491"/>
      <c r="E2" s="491"/>
      <c r="F2" s="491"/>
      <c r="G2" s="491"/>
      <c r="H2" s="491"/>
      <c r="I2" s="526"/>
    </row>
    <row r="3" spans="2:9" x14ac:dyDescent="0.25">
      <c r="B3" s="527"/>
      <c r="C3" s="524"/>
      <c r="D3" s="524"/>
      <c r="E3" s="524"/>
      <c r="F3" s="524"/>
      <c r="G3" s="524"/>
      <c r="H3" s="524"/>
      <c r="I3" s="528"/>
    </row>
    <row r="4" spans="2:9" ht="15.75" x14ac:dyDescent="0.25">
      <c r="B4" s="2459" t="s">
        <v>5728</v>
      </c>
      <c r="C4" s="2460"/>
      <c r="D4" s="2460"/>
      <c r="E4" s="2460"/>
      <c r="F4" s="2460"/>
      <c r="G4" s="2460"/>
      <c r="H4" s="2460"/>
      <c r="I4" s="2461"/>
    </row>
    <row r="5" spans="2:9" ht="4.5" customHeight="1" x14ac:dyDescent="0.25"/>
    <row r="6" spans="2:9" x14ac:dyDescent="0.25">
      <c r="B6" s="2458" t="s">
        <v>1203</v>
      </c>
      <c r="C6" s="2458"/>
      <c r="D6" s="2458"/>
      <c r="E6" s="2458"/>
      <c r="F6" s="2458" t="s">
        <v>2540</v>
      </c>
      <c r="G6" s="2458"/>
      <c r="H6" s="2458" t="s">
        <v>2541</v>
      </c>
      <c r="I6" s="2458"/>
    </row>
    <row r="7" spans="2:9" x14ac:dyDescent="0.25">
      <c r="B7" s="2463" t="s">
        <v>186</v>
      </c>
      <c r="C7" s="2463"/>
      <c r="D7" s="2463"/>
      <c r="E7" s="2463"/>
      <c r="F7" s="2464"/>
      <c r="G7" s="2464"/>
      <c r="H7" s="2465">
        <v>38</v>
      </c>
      <c r="I7" s="2465"/>
    </row>
    <row r="8" spans="2:9" x14ac:dyDescent="0.25">
      <c r="B8" s="2463" t="s">
        <v>187</v>
      </c>
      <c r="C8" s="2463"/>
      <c r="D8" s="2463"/>
      <c r="E8" s="2463"/>
      <c r="F8" s="2464"/>
      <c r="G8" s="2464"/>
      <c r="H8" s="2465">
        <v>22</v>
      </c>
      <c r="I8" s="2465"/>
    </row>
    <row r="9" spans="2:9" x14ac:dyDescent="0.25">
      <c r="B9" s="2463" t="s">
        <v>185</v>
      </c>
      <c r="C9" s="2463"/>
      <c r="D9" s="2463"/>
      <c r="E9" s="2463"/>
      <c r="F9" s="2464"/>
      <c r="G9" s="2464"/>
      <c r="H9" s="2465">
        <v>19</v>
      </c>
      <c r="I9" s="2465"/>
    </row>
    <row r="10" spans="2:9" x14ac:dyDescent="0.25">
      <c r="B10" s="2463" t="s">
        <v>184</v>
      </c>
      <c r="C10" s="2463"/>
      <c r="D10" s="2463"/>
      <c r="E10" s="2463"/>
      <c r="F10" s="2464"/>
      <c r="G10" s="2464"/>
      <c r="H10" s="2465">
        <v>66</v>
      </c>
      <c r="I10" s="2465"/>
    </row>
    <row r="11" spans="2:9" x14ac:dyDescent="0.25">
      <c r="B11" s="2463" t="s">
        <v>181</v>
      </c>
      <c r="C11" s="2463"/>
      <c r="D11" s="2463"/>
      <c r="E11" s="2463"/>
      <c r="F11" s="2464"/>
      <c r="G11" s="2464"/>
      <c r="H11" s="2465">
        <v>108</v>
      </c>
      <c r="I11" s="2465"/>
    </row>
    <row r="12" spans="2:9" x14ac:dyDescent="0.25">
      <c r="B12" s="2463" t="s">
        <v>182</v>
      </c>
      <c r="C12" s="2463"/>
      <c r="D12" s="2463"/>
      <c r="E12" s="2463"/>
      <c r="F12" s="2464"/>
      <c r="G12" s="2464"/>
      <c r="H12" s="2465">
        <v>63</v>
      </c>
      <c r="I12" s="2465"/>
    </row>
    <row r="13" spans="2:9" x14ac:dyDescent="0.25">
      <c r="B13" s="2463" t="s">
        <v>183</v>
      </c>
      <c r="C13" s="2463"/>
      <c r="D13" s="2463"/>
      <c r="E13" s="2463"/>
      <c r="F13" s="2464"/>
      <c r="G13" s="2464"/>
      <c r="H13" s="2465"/>
      <c r="I13" s="2465"/>
    </row>
    <row r="14" spans="2:9" x14ac:dyDescent="0.25">
      <c r="B14" s="2458" t="s">
        <v>152</v>
      </c>
      <c r="C14" s="2458"/>
      <c r="D14" s="2458"/>
      <c r="E14" s="2458"/>
      <c r="F14" s="2466">
        <f>SUM(F7:F13)</f>
        <v>0</v>
      </c>
      <c r="G14" s="2466"/>
      <c r="H14" s="2466">
        <f>SUM(H7:H13)</f>
        <v>316</v>
      </c>
      <c r="I14" s="2466"/>
    </row>
    <row r="15" spans="2:9" x14ac:dyDescent="0.25">
      <c r="B15" s="1327" t="s">
        <v>2539</v>
      </c>
      <c r="C15" s="1328"/>
      <c r="D15" s="1328"/>
      <c r="E15" s="1328"/>
      <c r="F15" s="1328"/>
      <c r="G15" s="1328"/>
      <c r="H15" s="1328"/>
      <c r="I15" s="1329" t="str">
        <f>[1]Indice!M75</f>
        <v xml:space="preserve">  </v>
      </c>
    </row>
  </sheetData>
  <mergeCells count="28">
    <mergeCell ref="B14:E14"/>
    <mergeCell ref="F14:G14"/>
    <mergeCell ref="H14:I14"/>
    <mergeCell ref="B12:E12"/>
    <mergeCell ref="F12:G12"/>
    <mergeCell ref="H12:I12"/>
    <mergeCell ref="B13:E13"/>
    <mergeCell ref="F13:G13"/>
    <mergeCell ref="H13:I13"/>
    <mergeCell ref="B10:E10"/>
    <mergeCell ref="F10:G10"/>
    <mergeCell ref="H10:I10"/>
    <mergeCell ref="B11:E11"/>
    <mergeCell ref="F11:G11"/>
    <mergeCell ref="H11:I11"/>
    <mergeCell ref="B8:E8"/>
    <mergeCell ref="F8:G8"/>
    <mergeCell ref="H8:I8"/>
    <mergeCell ref="B9:E9"/>
    <mergeCell ref="F9:G9"/>
    <mergeCell ref="H9:I9"/>
    <mergeCell ref="B4:I4"/>
    <mergeCell ref="B6:E6"/>
    <mergeCell ref="F6:G6"/>
    <mergeCell ref="H6:I6"/>
    <mergeCell ref="B7:E7"/>
    <mergeCell ref="F7:G7"/>
    <mergeCell ref="H7:I7"/>
  </mergeCells>
  <pageMargins left="0.7" right="0.7" top="0.75" bottom="0.75" header="0.3" footer="0.3"/>
  <drawing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8"/>
  <dimension ref="A1:L12"/>
  <sheetViews>
    <sheetView showGridLines="0" zoomScaleNormal="100" workbookViewId="0">
      <pane ySplit="4" topLeftCell="A5" activePane="bottomLeft" state="frozen"/>
      <selection activeCell="I25" sqref="I25"/>
      <selection pane="bottomLeft"/>
    </sheetView>
  </sheetViews>
  <sheetFormatPr baseColWidth="10" defaultColWidth="0" defaultRowHeight="15" x14ac:dyDescent="0.25"/>
  <cols>
    <col min="1" max="1" width="3.5703125" customWidth="1"/>
    <col min="2" max="2" width="21.85546875" customWidth="1"/>
    <col min="3" max="3" width="25.42578125" bestFit="1" customWidth="1"/>
    <col min="4" max="4" width="7.42578125" customWidth="1"/>
    <col min="5" max="5" width="11.140625" customWidth="1"/>
    <col min="6" max="6" width="7.42578125" customWidth="1"/>
    <col min="7" max="7" width="11.140625" customWidth="1"/>
    <col min="8" max="8" width="7.42578125" customWidth="1"/>
    <col min="9" max="9" width="11.140625" customWidth="1"/>
    <col min="10" max="10" width="7.42578125" customWidth="1"/>
    <col min="11" max="11" width="9.5703125" customWidth="1"/>
    <col min="12" max="12" width="5" customWidth="1"/>
    <col min="13" max="16384" width="11.42578125" hidden="1"/>
  </cols>
  <sheetData>
    <row r="1" spans="2:12" x14ac:dyDescent="0.25">
      <c r="B1" s="1319"/>
      <c r="C1" s="522"/>
      <c r="D1" s="522"/>
      <c r="E1" s="522"/>
      <c r="F1" s="522"/>
      <c r="G1" s="522"/>
      <c r="H1" s="522"/>
      <c r="I1" s="522"/>
      <c r="J1" s="522"/>
      <c r="K1" s="523"/>
    </row>
    <row r="2" spans="2:12" x14ac:dyDescent="0.25">
      <c r="B2" s="525"/>
      <c r="C2" s="491"/>
      <c r="D2" s="491"/>
      <c r="E2" s="491"/>
      <c r="F2" s="491"/>
      <c r="G2" s="491"/>
      <c r="H2" s="491"/>
      <c r="I2" s="491"/>
      <c r="J2" s="491"/>
      <c r="K2" s="526"/>
    </row>
    <row r="3" spans="2:12" x14ac:dyDescent="0.25">
      <c r="B3" s="527"/>
      <c r="C3" s="524"/>
      <c r="D3" s="524"/>
      <c r="E3" s="524"/>
      <c r="F3" s="524"/>
      <c r="G3" s="524"/>
      <c r="H3" s="524"/>
      <c r="I3" s="524"/>
      <c r="J3" s="524"/>
      <c r="K3" s="528"/>
    </row>
    <row r="4" spans="2:12" ht="15.75" x14ac:dyDescent="0.25">
      <c r="B4" s="2459" t="s">
        <v>5732</v>
      </c>
      <c r="C4" s="2460"/>
      <c r="D4" s="2460"/>
      <c r="E4" s="2460"/>
      <c r="F4" s="2460"/>
      <c r="G4" s="2460"/>
      <c r="H4" s="2460"/>
      <c r="I4" s="2460"/>
      <c r="J4" s="2460"/>
      <c r="K4" s="2461"/>
    </row>
    <row r="5" spans="2:12" ht="4.5" customHeight="1" x14ac:dyDescent="0.25"/>
    <row r="6" spans="2:12" ht="15.75" x14ac:dyDescent="0.25">
      <c r="B6" s="1320" t="s">
        <v>2551</v>
      </c>
      <c r="C6" s="1320" t="s">
        <v>2552</v>
      </c>
      <c r="D6" s="2472" t="s">
        <v>2553</v>
      </c>
      <c r="E6" s="2473"/>
      <c r="F6" s="2472" t="s">
        <v>2100</v>
      </c>
      <c r="G6" s="2473"/>
      <c r="H6" s="2472" t="s">
        <v>2092</v>
      </c>
      <c r="I6" s="2473"/>
      <c r="J6" s="2472" t="s">
        <v>152</v>
      </c>
      <c r="K6" s="2473"/>
      <c r="L6" s="1"/>
    </row>
    <row r="7" spans="2:12" ht="30" x14ac:dyDescent="0.25">
      <c r="B7" s="1322" t="s">
        <v>1422</v>
      </c>
      <c r="C7" s="1333" t="s">
        <v>5729</v>
      </c>
      <c r="D7" s="2469"/>
      <c r="E7" s="2470"/>
      <c r="F7" s="2467">
        <v>1325</v>
      </c>
      <c r="G7" s="2468"/>
      <c r="H7" s="2467">
        <v>908</v>
      </c>
      <c r="I7" s="2468"/>
      <c r="J7" s="2469">
        <f>F7+H7</f>
        <v>2233</v>
      </c>
      <c r="K7" s="2471"/>
      <c r="L7" s="1"/>
    </row>
    <row r="8" spans="2:12" s="1893" customFormat="1" ht="15.75" x14ac:dyDescent="0.25">
      <c r="B8" s="1322" t="s">
        <v>1423</v>
      </c>
      <c r="C8" s="1892" t="s">
        <v>1339</v>
      </c>
      <c r="D8" s="1888"/>
      <c r="E8" s="1889"/>
      <c r="F8" s="2467">
        <v>356</v>
      </c>
      <c r="G8" s="2468"/>
      <c r="H8" s="1890"/>
      <c r="I8" s="1891">
        <v>213</v>
      </c>
      <c r="J8" s="2469">
        <f>F8+I8</f>
        <v>569</v>
      </c>
      <c r="K8" s="2470"/>
      <c r="L8" s="1"/>
    </row>
    <row r="9" spans="2:12" ht="15" customHeight="1" x14ac:dyDescent="0.25">
      <c r="B9" s="1322" t="s">
        <v>1423</v>
      </c>
      <c r="C9" s="1334" t="s">
        <v>5730</v>
      </c>
      <c r="D9" s="2469"/>
      <c r="E9" s="2470"/>
      <c r="F9" s="2467">
        <v>78</v>
      </c>
      <c r="G9" s="2468"/>
      <c r="H9" s="2467">
        <v>61</v>
      </c>
      <c r="I9" s="2468"/>
      <c r="J9" s="2469">
        <f>F9+H9</f>
        <v>139</v>
      </c>
      <c r="K9" s="2471"/>
      <c r="L9" s="1"/>
    </row>
    <row r="10" spans="2:12" ht="30" customHeight="1" x14ac:dyDescent="0.25">
      <c r="B10" s="1322" t="s">
        <v>1424</v>
      </c>
      <c r="C10" s="1892" t="s">
        <v>5731</v>
      </c>
      <c r="D10" s="2469"/>
      <c r="E10" s="2470"/>
      <c r="F10" s="2467">
        <v>1302</v>
      </c>
      <c r="G10" s="2468"/>
      <c r="H10" s="2467">
        <v>902</v>
      </c>
      <c r="I10" s="2468"/>
      <c r="J10" s="2469">
        <f>F10+H10</f>
        <v>2204</v>
      </c>
      <c r="K10" s="2471"/>
      <c r="L10" s="1"/>
    </row>
    <row r="11" spans="2:12" ht="15" customHeight="1" x14ac:dyDescent="0.25">
      <c r="B11" s="2474" t="s">
        <v>146</v>
      </c>
      <c r="C11" s="2475"/>
      <c r="D11" s="2475"/>
      <c r="E11" s="2475"/>
      <c r="F11" s="2476">
        <f>SUM(F7:G10)</f>
        <v>3061</v>
      </c>
      <c r="G11" s="2477"/>
      <c r="H11" s="2476">
        <f>SUM(H7:I10)</f>
        <v>2084</v>
      </c>
      <c r="I11" s="2477"/>
      <c r="J11" s="2476">
        <f>SUM(J7:K10)</f>
        <v>5145</v>
      </c>
      <c r="K11" s="2477"/>
      <c r="L11" s="1"/>
    </row>
    <row r="12" spans="2:12" ht="15.75" x14ac:dyDescent="0.25">
      <c r="B12" s="1327" t="s">
        <v>2550</v>
      </c>
      <c r="C12" s="1337"/>
      <c r="D12" s="1335"/>
      <c r="E12" s="1335"/>
      <c r="F12" s="1335"/>
      <c r="G12" s="1335"/>
      <c r="H12" s="1335"/>
      <c r="I12" s="1335"/>
      <c r="J12" s="1"/>
      <c r="K12" s="1329" t="str">
        <f>[1]Indice!M75</f>
        <v xml:space="preserve">  </v>
      </c>
      <c r="L12" s="1"/>
    </row>
  </sheetData>
  <mergeCells count="23">
    <mergeCell ref="B11:E11"/>
    <mergeCell ref="F11:G11"/>
    <mergeCell ref="H11:I11"/>
    <mergeCell ref="J11:K11"/>
    <mergeCell ref="D9:E9"/>
    <mergeCell ref="F9:G9"/>
    <mergeCell ref="H9:I9"/>
    <mergeCell ref="J9:K9"/>
    <mergeCell ref="D10:E10"/>
    <mergeCell ref="F10:G10"/>
    <mergeCell ref="H10:I10"/>
    <mergeCell ref="J10:K10"/>
    <mergeCell ref="B4:K4"/>
    <mergeCell ref="D6:E6"/>
    <mergeCell ref="F6:G6"/>
    <mergeCell ref="H6:I6"/>
    <mergeCell ref="J6:K6"/>
    <mergeCell ref="F8:G8"/>
    <mergeCell ref="J8:K8"/>
    <mergeCell ref="D7:E7"/>
    <mergeCell ref="F7:G7"/>
    <mergeCell ref="H7:I7"/>
    <mergeCell ref="J7:K7"/>
  </mergeCells>
  <pageMargins left="0.7" right="0.7" top="0.75" bottom="0.75" header="0.3" footer="0.3"/>
  <pageSetup paperSize="9" orientation="portrait" r:id="rId1"/>
  <drawing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9"/>
  <dimension ref="A1:N24"/>
  <sheetViews>
    <sheetView showGridLines="0" workbookViewId="0">
      <pane ySplit="4" topLeftCell="A5" activePane="bottomLeft" state="frozen"/>
      <selection activeCell="I25" sqref="I25"/>
      <selection pane="bottomLeft"/>
    </sheetView>
  </sheetViews>
  <sheetFormatPr baseColWidth="10" defaultColWidth="0" defaultRowHeight="15" x14ac:dyDescent="0.25"/>
  <cols>
    <col min="1" max="1" width="3.5703125" customWidth="1"/>
    <col min="2" max="13" width="11.42578125" customWidth="1"/>
    <col min="14" max="14" width="5" customWidth="1"/>
    <col min="15" max="16384" width="11.42578125" hidden="1"/>
  </cols>
  <sheetData>
    <row r="1" spans="1:13" x14ac:dyDescent="0.25">
      <c r="B1" s="1319"/>
      <c r="C1" s="522"/>
      <c r="D1" s="522"/>
      <c r="E1" s="522"/>
      <c r="F1" s="522"/>
      <c r="G1" s="522"/>
      <c r="H1" s="522"/>
      <c r="I1" s="522"/>
      <c r="J1" s="522"/>
      <c r="K1" s="522"/>
      <c r="L1" s="522"/>
      <c r="M1" s="523"/>
    </row>
    <row r="2" spans="1:13" x14ac:dyDescent="0.25">
      <c r="B2" s="525"/>
      <c r="C2" s="491"/>
      <c r="D2" s="491"/>
      <c r="E2" s="491"/>
      <c r="F2" s="491"/>
      <c r="G2" s="491"/>
      <c r="H2" s="491"/>
      <c r="I2" s="491"/>
      <c r="J2" s="491"/>
      <c r="K2" s="491"/>
      <c r="L2" s="491"/>
      <c r="M2" s="526"/>
    </row>
    <row r="3" spans="1:13" x14ac:dyDescent="0.25">
      <c r="B3" s="527"/>
      <c r="C3" s="524"/>
      <c r="D3" s="524"/>
      <c r="E3" s="524"/>
      <c r="F3" s="524"/>
      <c r="G3" s="524"/>
      <c r="H3" s="524"/>
      <c r="I3" s="524"/>
      <c r="J3" s="524"/>
      <c r="K3" s="524"/>
      <c r="L3" s="524"/>
      <c r="M3" s="528"/>
    </row>
    <row r="4" spans="1:13" ht="15.75" x14ac:dyDescent="0.25">
      <c r="B4" s="2459" t="s">
        <v>2554</v>
      </c>
      <c r="C4" s="2460"/>
      <c r="D4" s="2460"/>
      <c r="E4" s="2460"/>
      <c r="F4" s="2460"/>
      <c r="G4" s="2460"/>
      <c r="H4" s="2460"/>
      <c r="I4" s="2460"/>
      <c r="J4" s="2460"/>
      <c r="K4" s="2460"/>
      <c r="L4" s="2460"/>
      <c r="M4" s="2461"/>
    </row>
    <row r="5" spans="1:13" ht="4.5" customHeight="1" x14ac:dyDescent="0.25">
      <c r="A5" s="1318"/>
    </row>
    <row r="6" spans="1:13" x14ac:dyDescent="0.25">
      <c r="B6" s="2478"/>
      <c r="C6" s="2478"/>
      <c r="D6" s="2478"/>
      <c r="E6" s="2478"/>
      <c r="F6" s="2478"/>
      <c r="G6" s="2478"/>
      <c r="H6" s="2478"/>
      <c r="I6" s="2478"/>
      <c r="J6" s="2478"/>
      <c r="K6" s="2478"/>
      <c r="L6" s="2478"/>
      <c r="M6" s="2478"/>
    </row>
    <row r="7" spans="1:13" x14ac:dyDescent="0.25">
      <c r="B7" s="2478"/>
      <c r="C7" s="2478"/>
      <c r="D7" s="2478"/>
      <c r="E7" s="2478"/>
      <c r="F7" s="2478"/>
      <c r="G7" s="2478"/>
      <c r="H7" s="2478"/>
      <c r="I7" s="2478"/>
      <c r="J7" s="2478"/>
      <c r="K7" s="2478"/>
      <c r="L7" s="2478"/>
      <c r="M7" s="2478"/>
    </row>
    <row r="8" spans="1:13" x14ac:dyDescent="0.25">
      <c r="B8" s="2478"/>
      <c r="C8" s="2478"/>
      <c r="D8" s="2478"/>
      <c r="E8" s="2478"/>
      <c r="F8" s="2478"/>
      <c r="G8" s="2478"/>
      <c r="H8" s="2478"/>
      <c r="I8" s="2478"/>
      <c r="J8" s="2478"/>
      <c r="K8" s="2478"/>
      <c r="L8" s="2478"/>
      <c r="M8" s="2478"/>
    </row>
    <row r="9" spans="1:13" x14ac:dyDescent="0.25">
      <c r="B9" s="2478"/>
      <c r="C9" s="2478"/>
      <c r="D9" s="2478"/>
      <c r="E9" s="2478"/>
      <c r="F9" s="2478"/>
      <c r="G9" s="2478"/>
      <c r="H9" s="2478"/>
      <c r="I9" s="2478"/>
      <c r="J9" s="2478"/>
      <c r="K9" s="2478"/>
      <c r="L9" s="2478"/>
      <c r="M9" s="2478"/>
    </row>
    <row r="10" spans="1:13" x14ac:dyDescent="0.25">
      <c r="B10" s="2478"/>
      <c r="C10" s="2478"/>
      <c r="D10" s="2478"/>
      <c r="E10" s="2478"/>
      <c r="F10" s="2478"/>
      <c r="G10" s="2478"/>
      <c r="H10" s="2478"/>
      <c r="I10" s="2478"/>
      <c r="J10" s="2478"/>
      <c r="K10" s="2478"/>
      <c r="L10" s="2478"/>
      <c r="M10" s="2478"/>
    </row>
    <row r="11" spans="1:13" x14ac:dyDescent="0.25">
      <c r="B11" s="2478"/>
      <c r="C11" s="2478"/>
      <c r="D11" s="2478"/>
      <c r="E11" s="2478"/>
      <c r="F11" s="2478"/>
      <c r="G11" s="2478"/>
      <c r="H11" s="2478"/>
      <c r="I11" s="2478"/>
      <c r="J11" s="2478"/>
      <c r="K11" s="2478"/>
      <c r="L11" s="2478"/>
      <c r="M11" s="2478"/>
    </row>
    <row r="12" spans="1:13" x14ac:dyDescent="0.25">
      <c r="B12" s="2478"/>
      <c r="C12" s="2478"/>
      <c r="D12" s="2478"/>
      <c r="E12" s="2478"/>
      <c r="F12" s="2478"/>
      <c r="G12" s="2478"/>
      <c r="H12" s="2478"/>
      <c r="I12" s="2478"/>
      <c r="J12" s="2478"/>
      <c r="K12" s="2478"/>
      <c r="L12" s="2478"/>
      <c r="M12" s="2478"/>
    </row>
    <row r="13" spans="1:13" x14ac:dyDescent="0.25">
      <c r="B13" s="2478"/>
      <c r="C13" s="2478"/>
      <c r="D13" s="2478"/>
      <c r="E13" s="2478"/>
      <c r="F13" s="2478"/>
      <c r="G13" s="2478"/>
      <c r="H13" s="2478"/>
      <c r="I13" s="2478"/>
      <c r="J13" s="2478"/>
      <c r="K13" s="2478"/>
      <c r="L13" s="2478"/>
      <c r="M13" s="2478"/>
    </row>
    <row r="14" spans="1:13" x14ac:dyDescent="0.25">
      <c r="B14" s="2478"/>
      <c r="C14" s="2478"/>
      <c r="D14" s="2478"/>
      <c r="E14" s="2478"/>
      <c r="F14" s="2478"/>
      <c r="G14" s="2478"/>
      <c r="H14" s="2478"/>
      <c r="I14" s="2478"/>
      <c r="J14" s="2478"/>
      <c r="K14" s="2478"/>
      <c r="L14" s="2478"/>
      <c r="M14" s="2478"/>
    </row>
    <row r="15" spans="1:13" x14ac:dyDescent="0.25">
      <c r="B15" s="2478"/>
      <c r="C15" s="2478"/>
      <c r="D15" s="2478"/>
      <c r="E15" s="2478"/>
      <c r="F15" s="2478"/>
      <c r="G15" s="2478"/>
      <c r="H15" s="2478"/>
      <c r="I15" s="2478"/>
      <c r="J15" s="2478"/>
      <c r="K15" s="2478"/>
      <c r="L15" s="2478"/>
      <c r="M15" s="2478"/>
    </row>
    <row r="16" spans="1:13" x14ac:dyDescent="0.25">
      <c r="B16" s="2478"/>
      <c r="C16" s="2478"/>
      <c r="D16" s="2478"/>
      <c r="E16" s="2478"/>
      <c r="F16" s="2478"/>
      <c r="G16" s="2478"/>
      <c r="H16" s="2478"/>
      <c r="I16" s="2478"/>
      <c r="J16" s="2478"/>
      <c r="K16" s="2478"/>
      <c r="L16" s="2478"/>
      <c r="M16" s="2478"/>
    </row>
    <row r="17" spans="2:13" x14ac:dyDescent="0.25">
      <c r="B17" s="2478"/>
      <c r="C17" s="2478"/>
      <c r="D17" s="2478"/>
      <c r="E17" s="2478"/>
      <c r="F17" s="2478"/>
      <c r="G17" s="2478"/>
      <c r="H17" s="2478"/>
      <c r="I17" s="2478"/>
      <c r="J17" s="2478"/>
      <c r="K17" s="2478"/>
      <c r="L17" s="2478"/>
      <c r="M17" s="2478"/>
    </row>
    <row r="18" spans="2:13" x14ac:dyDescent="0.25">
      <c r="B18" s="2478"/>
      <c r="C18" s="2478"/>
      <c r="D18" s="2478"/>
      <c r="E18" s="2478"/>
      <c r="F18" s="2478"/>
      <c r="G18" s="2478"/>
      <c r="H18" s="2478"/>
      <c r="I18" s="2478"/>
      <c r="J18" s="2478"/>
      <c r="K18" s="2478"/>
      <c r="L18" s="2478"/>
      <c r="M18" s="2478"/>
    </row>
    <row r="19" spans="2:13" x14ac:dyDescent="0.25">
      <c r="B19" s="2478"/>
      <c r="C19" s="2478"/>
      <c r="D19" s="2478"/>
      <c r="E19" s="2478"/>
      <c r="F19" s="2478"/>
      <c r="G19" s="2478"/>
      <c r="H19" s="2478"/>
      <c r="I19" s="2478"/>
      <c r="J19" s="2478"/>
      <c r="K19" s="2478"/>
      <c r="L19" s="2478"/>
      <c r="M19" s="2478"/>
    </row>
    <row r="20" spans="2:13" x14ac:dyDescent="0.25">
      <c r="B20" s="2478"/>
      <c r="C20" s="2478"/>
      <c r="D20" s="2478"/>
      <c r="E20" s="2478"/>
      <c r="F20" s="2478"/>
      <c r="G20" s="2478"/>
      <c r="H20" s="2478"/>
      <c r="I20" s="2478"/>
      <c r="J20" s="2478"/>
      <c r="K20" s="2478"/>
      <c r="L20" s="2478"/>
      <c r="M20" s="2478"/>
    </row>
    <row r="21" spans="2:13" x14ac:dyDescent="0.25">
      <c r="B21" s="2478"/>
      <c r="C21" s="2478"/>
      <c r="D21" s="2478"/>
      <c r="E21" s="2478"/>
      <c r="F21" s="2478"/>
      <c r="G21" s="2478"/>
      <c r="H21" s="2478"/>
      <c r="I21" s="2478"/>
      <c r="J21" s="2478"/>
      <c r="K21" s="2478"/>
      <c r="L21" s="2478"/>
      <c r="M21" s="2478"/>
    </row>
    <row r="22" spans="2:13" x14ac:dyDescent="0.25">
      <c r="B22" s="2478"/>
      <c r="C22" s="2478"/>
      <c r="D22" s="2478"/>
      <c r="E22" s="2478"/>
      <c r="F22" s="2478"/>
      <c r="G22" s="2478"/>
      <c r="H22" s="2478"/>
      <c r="I22" s="2478"/>
      <c r="J22" s="2478"/>
      <c r="K22" s="2478"/>
      <c r="L22" s="2478"/>
      <c r="M22" s="2478"/>
    </row>
    <row r="23" spans="2:13" x14ac:dyDescent="0.25">
      <c r="B23" s="2478"/>
      <c r="C23" s="2478"/>
      <c r="D23" s="2478"/>
      <c r="E23" s="2478"/>
      <c r="F23" s="2478"/>
      <c r="G23" s="2478"/>
      <c r="H23" s="2478"/>
      <c r="I23" s="2478"/>
      <c r="J23" s="2478"/>
      <c r="K23" s="2478"/>
      <c r="L23" s="2478"/>
      <c r="M23" s="2478"/>
    </row>
    <row r="24" spans="2:13" x14ac:dyDescent="0.25">
      <c r="B24" s="1327" t="s">
        <v>2550</v>
      </c>
    </row>
  </sheetData>
  <mergeCells count="2">
    <mergeCell ref="B4:M4"/>
    <mergeCell ref="B6:M23"/>
  </mergeCells>
  <pageMargins left="0.7" right="0.7" top="0.75" bottom="0.75" header="0.3" footer="0.3"/>
  <drawing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2"/>
  <dimension ref="A1:G25"/>
  <sheetViews>
    <sheetView showGridLines="0" workbookViewId="0">
      <pane ySplit="4" topLeftCell="A5" activePane="bottomLeft" state="frozen"/>
      <selection activeCell="I25" sqref="I25"/>
      <selection pane="bottomLeft"/>
    </sheetView>
  </sheetViews>
  <sheetFormatPr baseColWidth="10" defaultColWidth="0" defaultRowHeight="15" x14ac:dyDescent="0.25"/>
  <cols>
    <col min="1" max="1" width="3.5703125" customWidth="1"/>
    <col min="2" max="2" width="23" customWidth="1"/>
    <col min="3" max="3" width="43" customWidth="1"/>
    <col min="4" max="5" width="15" customWidth="1"/>
    <col min="6" max="6" width="20.140625" customWidth="1"/>
    <col min="7" max="7" width="5" customWidth="1"/>
    <col min="8" max="16384" width="11.42578125" hidden="1"/>
  </cols>
  <sheetData>
    <row r="1" spans="2:6" x14ac:dyDescent="0.25">
      <c r="B1" s="1319"/>
      <c r="C1" s="522"/>
      <c r="D1" s="522"/>
      <c r="E1" s="522"/>
      <c r="F1" s="523"/>
    </row>
    <row r="2" spans="2:6" x14ac:dyDescent="0.25">
      <c r="B2" s="525"/>
      <c r="C2" s="491"/>
      <c r="D2" s="491"/>
      <c r="E2" s="491"/>
      <c r="F2" s="526"/>
    </row>
    <row r="3" spans="2:6" x14ac:dyDescent="0.25">
      <c r="B3" s="527"/>
      <c r="C3" s="524"/>
      <c r="D3" s="524"/>
      <c r="E3" s="524"/>
      <c r="F3" s="528"/>
    </row>
    <row r="4" spans="2:6" ht="18.75" x14ac:dyDescent="0.3">
      <c r="B4" s="2481" t="s">
        <v>5766</v>
      </c>
      <c r="C4" s="2482"/>
      <c r="D4" s="2482"/>
      <c r="E4" s="2482"/>
      <c r="F4" s="2483"/>
    </row>
    <row r="5" spans="2:6" ht="4.5" customHeight="1" x14ac:dyDescent="0.25"/>
    <row r="6" spans="2:6" ht="21" x14ac:dyDescent="0.25">
      <c r="B6" s="2493" t="s">
        <v>5765</v>
      </c>
      <c r="C6" s="2494"/>
      <c r="D6" s="2494"/>
      <c r="E6" s="2495"/>
      <c r="F6" s="2484" t="s">
        <v>5737</v>
      </c>
    </row>
    <row r="7" spans="2:6" s="1893" customFormat="1" ht="15.75" customHeight="1" x14ac:dyDescent="0.25">
      <c r="B7" s="2487" t="s">
        <v>5733</v>
      </c>
      <c r="C7" s="2487" t="s">
        <v>5734</v>
      </c>
      <c r="D7" s="2489" t="s">
        <v>5735</v>
      </c>
      <c r="E7" s="2491" t="s">
        <v>5736</v>
      </c>
      <c r="F7" s="2485"/>
    </row>
    <row r="8" spans="2:6" ht="15.75" customHeight="1" x14ac:dyDescent="0.25">
      <c r="B8" s="2488"/>
      <c r="C8" s="2488"/>
      <c r="D8" s="2490"/>
      <c r="E8" s="2492"/>
      <c r="F8" s="2486"/>
    </row>
    <row r="9" spans="2:6" x14ac:dyDescent="0.25">
      <c r="B9" s="1895" t="s">
        <v>5744</v>
      </c>
      <c r="C9" s="1894" t="s">
        <v>5753</v>
      </c>
      <c r="D9" s="1338"/>
      <c r="E9" s="1330"/>
      <c r="F9" s="1331">
        <v>805000000</v>
      </c>
    </row>
    <row r="10" spans="2:6" x14ac:dyDescent="0.25">
      <c r="B10" s="1895" t="s">
        <v>5745</v>
      </c>
      <c r="C10" s="1894" t="s">
        <v>5753</v>
      </c>
      <c r="D10" s="1338"/>
      <c r="E10" s="1330"/>
      <c r="F10" s="1331">
        <v>805000000</v>
      </c>
    </row>
    <row r="11" spans="2:6" s="1893" customFormat="1" x14ac:dyDescent="0.25">
      <c r="B11" s="1895" t="s">
        <v>5746</v>
      </c>
      <c r="C11" s="1894" t="s">
        <v>5754</v>
      </c>
      <c r="D11" s="1338"/>
      <c r="E11" s="1887"/>
      <c r="F11" s="1331"/>
    </row>
    <row r="12" spans="2:6" s="1893" customFormat="1" x14ac:dyDescent="0.25">
      <c r="B12" s="1895" t="s">
        <v>5747</v>
      </c>
      <c r="C12" s="1894" t="s">
        <v>5755</v>
      </c>
      <c r="D12" s="1338"/>
      <c r="E12" s="1887"/>
      <c r="F12" s="1331"/>
    </row>
    <row r="13" spans="2:6" s="1893" customFormat="1" x14ac:dyDescent="0.25">
      <c r="B13" s="1895" t="s">
        <v>5748</v>
      </c>
      <c r="C13" s="1894" t="s">
        <v>5756</v>
      </c>
      <c r="D13" s="1338"/>
      <c r="E13" s="1887"/>
      <c r="F13" s="1331">
        <v>805000000</v>
      </c>
    </row>
    <row r="14" spans="2:6" s="1893" customFormat="1" ht="30" x14ac:dyDescent="0.25">
      <c r="B14" s="1895" t="s">
        <v>5749</v>
      </c>
      <c r="C14" s="1896" t="s">
        <v>5757</v>
      </c>
      <c r="D14" s="1338"/>
      <c r="E14" s="1887"/>
      <c r="F14" s="1331">
        <v>805000000</v>
      </c>
    </row>
    <row r="15" spans="2:6" s="1893" customFormat="1" x14ac:dyDescent="0.25">
      <c r="B15" s="1895" t="s">
        <v>5743</v>
      </c>
      <c r="C15" s="1894" t="s">
        <v>5758</v>
      </c>
      <c r="D15" s="1338"/>
      <c r="E15" s="1887"/>
      <c r="F15" s="1331"/>
    </row>
    <row r="16" spans="2:6" s="1893" customFormat="1" x14ac:dyDescent="0.25">
      <c r="B16" s="1895" t="s">
        <v>5750</v>
      </c>
      <c r="C16" s="1894" t="s">
        <v>5759</v>
      </c>
      <c r="D16" s="1338"/>
      <c r="E16" s="1887"/>
      <c r="F16" s="1331"/>
    </row>
    <row r="17" spans="2:6" s="1893" customFormat="1" x14ac:dyDescent="0.25">
      <c r="B17" s="1895" t="s">
        <v>5751</v>
      </c>
      <c r="C17" s="1894" t="s">
        <v>5760</v>
      </c>
      <c r="D17" s="1338"/>
      <c r="E17" s="1887"/>
      <c r="F17" s="1331">
        <v>805000000</v>
      </c>
    </row>
    <row r="18" spans="2:6" x14ac:dyDescent="0.25">
      <c r="B18" s="1895" t="s">
        <v>5752</v>
      </c>
      <c r="C18" s="1894" t="s">
        <v>5760</v>
      </c>
      <c r="D18" s="1338"/>
      <c r="E18" s="1330"/>
      <c r="F18" s="1331">
        <v>805000000</v>
      </c>
    </row>
    <row r="19" spans="2:6" x14ac:dyDescent="0.25">
      <c r="B19" s="1895" t="s">
        <v>5738</v>
      </c>
      <c r="C19" s="1894" t="s">
        <v>339</v>
      </c>
      <c r="D19" s="1338"/>
      <c r="E19" s="1330"/>
      <c r="F19" s="1331"/>
    </row>
    <row r="20" spans="2:6" x14ac:dyDescent="0.25">
      <c r="B20" s="1895" t="s">
        <v>5739</v>
      </c>
      <c r="C20" s="1894" t="s">
        <v>5761</v>
      </c>
      <c r="D20" s="1338"/>
      <c r="E20" s="1330"/>
      <c r="F20" s="1331"/>
    </row>
    <row r="21" spans="2:6" ht="30" x14ac:dyDescent="0.25">
      <c r="B21" s="1896" t="s">
        <v>5740</v>
      </c>
      <c r="C21" s="1894" t="s">
        <v>5762</v>
      </c>
      <c r="D21" s="1338"/>
      <c r="E21" s="1330"/>
      <c r="F21" s="1331"/>
    </row>
    <row r="22" spans="2:6" x14ac:dyDescent="0.25">
      <c r="B22" s="1895" t="s">
        <v>5741</v>
      </c>
      <c r="C22" s="1894" t="s">
        <v>5763</v>
      </c>
      <c r="D22" s="1338"/>
      <c r="E22" s="1330"/>
      <c r="F22" s="1331"/>
    </row>
    <row r="23" spans="2:6" x14ac:dyDescent="0.25">
      <c r="B23" s="1895" t="s">
        <v>5742</v>
      </c>
      <c r="C23" s="1894" t="s">
        <v>5764</v>
      </c>
      <c r="D23" s="1338"/>
      <c r="E23" s="1330"/>
      <c r="F23" s="1331"/>
    </row>
    <row r="24" spans="2:6" ht="15.75" x14ac:dyDescent="0.25">
      <c r="B24" s="2479" t="s">
        <v>152</v>
      </c>
      <c r="C24" s="2480"/>
      <c r="D24" s="1332">
        <f>SUM(D9:D23)</f>
        <v>0</v>
      </c>
      <c r="E24" s="1332">
        <f>SUM(E9:E23)</f>
        <v>0</v>
      </c>
      <c r="F24" s="1332">
        <f>SUM(F9:F23)</f>
        <v>4830000000</v>
      </c>
    </row>
    <row r="25" spans="2:6" x14ac:dyDescent="0.25">
      <c r="B25" s="1327" t="s">
        <v>2550</v>
      </c>
      <c r="F25" s="1329" t="str">
        <f>[1]Indice!M75</f>
        <v xml:space="preserve">  </v>
      </c>
    </row>
  </sheetData>
  <mergeCells count="8">
    <mergeCell ref="B24:C24"/>
    <mergeCell ref="B4:F4"/>
    <mergeCell ref="F6:F8"/>
    <mergeCell ref="B7:B8"/>
    <mergeCell ref="C7:C8"/>
    <mergeCell ref="D7:D8"/>
    <mergeCell ref="E7:E8"/>
    <mergeCell ref="B6:E6"/>
  </mergeCells>
  <pageMargins left="0.7" right="0.7" top="0.75" bottom="0.75" header="0.3" footer="0.3"/>
  <pageSetup paperSize="9" orientation="portrait" r:id="rId1"/>
  <drawing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3"/>
  <dimension ref="A1:N24"/>
  <sheetViews>
    <sheetView showGridLines="0" workbookViewId="0">
      <pane ySplit="4" topLeftCell="A5" activePane="bottomLeft" state="frozen"/>
      <selection activeCell="I25" sqref="I25"/>
      <selection pane="bottomLeft"/>
    </sheetView>
  </sheetViews>
  <sheetFormatPr baseColWidth="10" defaultColWidth="0" defaultRowHeight="15" x14ac:dyDescent="0.25"/>
  <cols>
    <col min="1" max="1" width="3.5703125" customWidth="1"/>
    <col min="2" max="13" width="11.42578125" customWidth="1"/>
    <col min="14" max="14" width="5" customWidth="1"/>
    <col min="15" max="16384" width="11.42578125" hidden="1"/>
  </cols>
  <sheetData>
    <row r="1" spans="2:13" x14ac:dyDescent="0.25">
      <c r="B1" s="1319"/>
      <c r="C1" s="522"/>
      <c r="D1" s="522"/>
      <c r="E1" s="522"/>
      <c r="F1" s="522"/>
      <c r="G1" s="522"/>
      <c r="H1" s="522"/>
      <c r="I1" s="522"/>
      <c r="J1" s="522"/>
      <c r="K1" s="522"/>
      <c r="L1" s="522"/>
      <c r="M1" s="523"/>
    </row>
    <row r="2" spans="2:13" x14ac:dyDescent="0.25">
      <c r="B2" s="525"/>
      <c r="C2" s="491"/>
      <c r="D2" s="491"/>
      <c r="E2" s="491"/>
      <c r="F2" s="491"/>
      <c r="G2" s="491"/>
      <c r="H2" s="491"/>
      <c r="I2" s="491"/>
      <c r="J2" s="491"/>
      <c r="K2" s="491"/>
      <c r="L2" s="491"/>
      <c r="M2" s="526"/>
    </row>
    <row r="3" spans="2:13" x14ac:dyDescent="0.25">
      <c r="B3" s="527"/>
      <c r="C3" s="524"/>
      <c r="D3" s="524"/>
      <c r="E3" s="524"/>
      <c r="F3" s="524"/>
      <c r="G3" s="524"/>
      <c r="H3" s="524"/>
      <c r="I3" s="524"/>
      <c r="J3" s="524"/>
      <c r="K3" s="524"/>
      <c r="L3" s="524"/>
      <c r="M3" s="528"/>
    </row>
    <row r="4" spans="2:13" ht="15.75" x14ac:dyDescent="0.25">
      <c r="B4" s="2459" t="s">
        <v>2555</v>
      </c>
      <c r="C4" s="2460"/>
      <c r="D4" s="2460"/>
      <c r="E4" s="2460"/>
      <c r="F4" s="2460"/>
      <c r="G4" s="2460"/>
      <c r="H4" s="2460"/>
      <c r="I4" s="2460"/>
      <c r="J4" s="2460"/>
      <c r="K4" s="2460"/>
      <c r="L4" s="2460"/>
      <c r="M4" s="2461"/>
    </row>
    <row r="5" spans="2:13" ht="4.5" customHeight="1" x14ac:dyDescent="0.25"/>
    <row r="6" spans="2:13" x14ac:dyDescent="0.25">
      <c r="B6" s="2478"/>
      <c r="C6" s="2478"/>
      <c r="D6" s="2478"/>
      <c r="E6" s="2478"/>
      <c r="F6" s="2478"/>
      <c r="G6" s="2478"/>
      <c r="H6" s="2478"/>
      <c r="I6" s="2478"/>
      <c r="J6" s="2478"/>
      <c r="K6" s="2478"/>
      <c r="L6" s="2478"/>
      <c r="M6" s="2478"/>
    </row>
    <row r="7" spans="2:13" x14ac:dyDescent="0.25">
      <c r="B7" s="2478"/>
      <c r="C7" s="2478"/>
      <c r="D7" s="2478"/>
      <c r="E7" s="2478"/>
      <c r="F7" s="2478"/>
      <c r="G7" s="2478"/>
      <c r="H7" s="2478"/>
      <c r="I7" s="2478"/>
      <c r="J7" s="2478"/>
      <c r="K7" s="2478"/>
      <c r="L7" s="2478"/>
      <c r="M7" s="2478"/>
    </row>
    <row r="8" spans="2:13" x14ac:dyDescent="0.25">
      <c r="B8" s="2478"/>
      <c r="C8" s="2478"/>
      <c r="D8" s="2478"/>
      <c r="E8" s="2478"/>
      <c r="F8" s="2478"/>
      <c r="G8" s="2478"/>
      <c r="H8" s="2478"/>
      <c r="I8" s="2478"/>
      <c r="J8" s="2478"/>
      <c r="K8" s="2478"/>
      <c r="L8" s="2478"/>
      <c r="M8" s="2478"/>
    </row>
    <row r="9" spans="2:13" x14ac:dyDescent="0.25">
      <c r="B9" s="2478"/>
      <c r="C9" s="2478"/>
      <c r="D9" s="2478"/>
      <c r="E9" s="2478"/>
      <c r="F9" s="2478"/>
      <c r="G9" s="2478"/>
      <c r="H9" s="2478"/>
      <c r="I9" s="2478"/>
      <c r="J9" s="2478"/>
      <c r="K9" s="2478"/>
      <c r="L9" s="2478"/>
      <c r="M9" s="2478"/>
    </row>
    <row r="10" spans="2:13" x14ac:dyDescent="0.25">
      <c r="B10" s="2478"/>
      <c r="C10" s="2478"/>
      <c r="D10" s="2478"/>
      <c r="E10" s="2478"/>
      <c r="F10" s="2478"/>
      <c r="G10" s="2478"/>
      <c r="H10" s="2478"/>
      <c r="I10" s="2478"/>
      <c r="J10" s="2478"/>
      <c r="K10" s="2478"/>
      <c r="L10" s="2478"/>
      <c r="M10" s="2478"/>
    </row>
    <row r="11" spans="2:13" x14ac:dyDescent="0.25">
      <c r="B11" s="2478"/>
      <c r="C11" s="2478"/>
      <c r="D11" s="2478"/>
      <c r="E11" s="2478"/>
      <c r="F11" s="2478"/>
      <c r="G11" s="2478"/>
      <c r="H11" s="2478"/>
      <c r="I11" s="2478"/>
      <c r="J11" s="2478"/>
      <c r="K11" s="2478"/>
      <c r="L11" s="2478"/>
      <c r="M11" s="2478"/>
    </row>
    <row r="12" spans="2:13" x14ac:dyDescent="0.25">
      <c r="B12" s="2478"/>
      <c r="C12" s="2478"/>
      <c r="D12" s="2478"/>
      <c r="E12" s="2478"/>
      <c r="F12" s="2478"/>
      <c r="G12" s="2478"/>
      <c r="H12" s="2478"/>
      <c r="I12" s="2478"/>
      <c r="J12" s="2478"/>
      <c r="K12" s="2478"/>
      <c r="L12" s="2478"/>
      <c r="M12" s="2478"/>
    </row>
    <row r="13" spans="2:13" x14ac:dyDescent="0.25">
      <c r="B13" s="2478"/>
      <c r="C13" s="2478"/>
      <c r="D13" s="2478"/>
      <c r="E13" s="2478"/>
      <c r="F13" s="2478"/>
      <c r="G13" s="2478"/>
      <c r="H13" s="2478"/>
      <c r="I13" s="2478"/>
      <c r="J13" s="2478"/>
      <c r="K13" s="2478"/>
      <c r="L13" s="2478"/>
      <c r="M13" s="2478"/>
    </row>
    <row r="14" spans="2:13" x14ac:dyDescent="0.25">
      <c r="B14" s="2478"/>
      <c r="C14" s="2478"/>
      <c r="D14" s="2478"/>
      <c r="E14" s="2478"/>
      <c r="F14" s="2478"/>
      <c r="G14" s="2478"/>
      <c r="H14" s="2478"/>
      <c r="I14" s="2478"/>
      <c r="J14" s="2478"/>
      <c r="K14" s="2478"/>
      <c r="L14" s="2478"/>
      <c r="M14" s="2478"/>
    </row>
    <row r="15" spans="2:13" x14ac:dyDescent="0.25">
      <c r="B15" s="2478"/>
      <c r="C15" s="2478"/>
      <c r="D15" s="2478"/>
      <c r="E15" s="2478"/>
      <c r="F15" s="2478"/>
      <c r="G15" s="2478"/>
      <c r="H15" s="2478"/>
      <c r="I15" s="2478"/>
      <c r="J15" s="2478"/>
      <c r="K15" s="2478"/>
      <c r="L15" s="2478"/>
      <c r="M15" s="2478"/>
    </row>
    <row r="16" spans="2:13" x14ac:dyDescent="0.25">
      <c r="B16" s="2478"/>
      <c r="C16" s="2478"/>
      <c r="D16" s="2478"/>
      <c r="E16" s="2478"/>
      <c r="F16" s="2478"/>
      <c r="G16" s="2478"/>
      <c r="H16" s="2478"/>
      <c r="I16" s="2478"/>
      <c r="J16" s="2478"/>
      <c r="K16" s="2478"/>
      <c r="L16" s="2478"/>
      <c r="M16" s="2478"/>
    </row>
    <row r="17" spans="2:13" x14ac:dyDescent="0.25">
      <c r="B17" s="2478"/>
      <c r="C17" s="2478"/>
      <c r="D17" s="2478"/>
      <c r="E17" s="2478"/>
      <c r="F17" s="2478"/>
      <c r="G17" s="2478"/>
      <c r="H17" s="2478"/>
      <c r="I17" s="2478"/>
      <c r="J17" s="2478"/>
      <c r="K17" s="2478"/>
      <c r="L17" s="2478"/>
      <c r="M17" s="2478"/>
    </row>
    <row r="18" spans="2:13" x14ac:dyDescent="0.25">
      <c r="B18" s="2478"/>
      <c r="C18" s="2478"/>
      <c r="D18" s="2478"/>
      <c r="E18" s="2478"/>
      <c r="F18" s="2478"/>
      <c r="G18" s="2478"/>
      <c r="H18" s="2478"/>
      <c r="I18" s="2478"/>
      <c r="J18" s="2478"/>
      <c r="K18" s="2478"/>
      <c r="L18" s="2478"/>
      <c r="M18" s="2478"/>
    </row>
    <row r="19" spans="2:13" x14ac:dyDescent="0.25">
      <c r="B19" s="2478"/>
      <c r="C19" s="2478"/>
      <c r="D19" s="2478"/>
      <c r="E19" s="2478"/>
      <c r="F19" s="2478"/>
      <c r="G19" s="2478"/>
      <c r="H19" s="2478"/>
      <c r="I19" s="2478"/>
      <c r="J19" s="2478"/>
      <c r="K19" s="2478"/>
      <c r="L19" s="2478"/>
      <c r="M19" s="2478"/>
    </row>
    <row r="20" spans="2:13" x14ac:dyDescent="0.25">
      <c r="B20" s="2478"/>
      <c r="C20" s="2478"/>
      <c r="D20" s="2478"/>
      <c r="E20" s="2478"/>
      <c r="F20" s="2478"/>
      <c r="G20" s="2478"/>
      <c r="H20" s="2478"/>
      <c r="I20" s="2478"/>
      <c r="J20" s="2478"/>
      <c r="K20" s="2478"/>
      <c r="L20" s="2478"/>
      <c r="M20" s="2478"/>
    </row>
    <row r="21" spans="2:13" x14ac:dyDescent="0.25">
      <c r="B21" s="2478"/>
      <c r="C21" s="2478"/>
      <c r="D21" s="2478"/>
      <c r="E21" s="2478"/>
      <c r="F21" s="2478"/>
      <c r="G21" s="2478"/>
      <c r="H21" s="2478"/>
      <c r="I21" s="2478"/>
      <c r="J21" s="2478"/>
      <c r="K21" s="2478"/>
      <c r="L21" s="2478"/>
      <c r="M21" s="2478"/>
    </row>
    <row r="22" spans="2:13" x14ac:dyDescent="0.25">
      <c r="B22" s="2478"/>
      <c r="C22" s="2478"/>
      <c r="D22" s="2478"/>
      <c r="E22" s="2478"/>
      <c r="F22" s="2478"/>
      <c r="G22" s="2478"/>
      <c r="H22" s="2478"/>
      <c r="I22" s="2478"/>
      <c r="J22" s="2478"/>
      <c r="K22" s="2478"/>
      <c r="L22" s="2478"/>
      <c r="M22" s="2478"/>
    </row>
    <row r="23" spans="2:13" x14ac:dyDescent="0.25">
      <c r="B23" s="2478"/>
      <c r="C23" s="2478"/>
      <c r="D23" s="2478"/>
      <c r="E23" s="2478"/>
      <c r="F23" s="2478"/>
      <c r="G23" s="2478"/>
      <c r="H23" s="2478"/>
      <c r="I23" s="2478"/>
      <c r="J23" s="2478"/>
      <c r="K23" s="2478"/>
      <c r="L23" s="2478"/>
      <c r="M23" s="2478"/>
    </row>
    <row r="24" spans="2:13" x14ac:dyDescent="0.25">
      <c r="B24" s="1327" t="s">
        <v>2550</v>
      </c>
    </row>
  </sheetData>
  <mergeCells count="2">
    <mergeCell ref="B4:M4"/>
    <mergeCell ref="B6:M23"/>
  </mergeCells>
  <pageMargins left="0.7" right="0.7" top="0.75" bottom="0.75" header="0.3" footer="0.3"/>
  <drawing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5"/>
  <dimension ref="A1:I120"/>
  <sheetViews>
    <sheetView showGridLines="0" zoomScaleNormal="100" workbookViewId="0">
      <pane xSplit="1" ySplit="7"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7109375" style="580" customWidth="1"/>
    <col min="2" max="2" width="54.28515625" style="580" customWidth="1"/>
    <col min="3" max="3" width="30.140625" style="580" customWidth="1"/>
    <col min="4" max="6" width="19.28515625" style="580" customWidth="1"/>
    <col min="7" max="7" width="11.42578125" style="580" customWidth="1"/>
    <col min="8" max="9" width="0" style="580" hidden="1" customWidth="1"/>
    <col min="10" max="16384" width="11.42578125" style="580" hidden="1"/>
  </cols>
  <sheetData>
    <row r="1" spans="2:6" ht="15" x14ac:dyDescent="0.25">
      <c r="B1" s="2047"/>
      <c r="C1" s="2048"/>
      <c r="D1" s="2048"/>
      <c r="E1" s="2048"/>
      <c r="F1" s="2049"/>
    </row>
    <row r="2" spans="2:6" ht="15" x14ac:dyDescent="0.25">
      <c r="B2" s="2050"/>
      <c r="C2" s="2051"/>
      <c r="D2" s="2051"/>
      <c r="E2" s="2051"/>
      <c r="F2" s="2052"/>
    </row>
    <row r="3" spans="2:6" ht="15.75" thickBot="1" x14ac:dyDescent="0.3">
      <c r="B3" s="2053"/>
      <c r="C3" s="2054"/>
      <c r="D3" s="2054"/>
      <c r="E3" s="2054"/>
      <c r="F3" s="2055"/>
    </row>
    <row r="4" spans="2:6" ht="21.75" thickBot="1" x14ac:dyDescent="0.3">
      <c r="B4" s="2496" t="s">
        <v>4031</v>
      </c>
      <c r="C4" s="2497"/>
      <c r="D4" s="2497"/>
      <c r="E4" s="2497"/>
      <c r="F4" s="2498"/>
    </row>
    <row r="5" spans="2:6" ht="15" x14ac:dyDescent="0.25">
      <c r="B5" s="950"/>
      <c r="C5" s="950"/>
      <c r="D5" s="950"/>
      <c r="E5" s="950"/>
      <c r="F5" s="950"/>
    </row>
    <row r="6" spans="2:6" ht="18.75" customHeight="1" x14ac:dyDescent="0.25">
      <c r="B6" s="2122" t="s">
        <v>1203</v>
      </c>
      <c r="C6" s="2499" t="s">
        <v>2434</v>
      </c>
      <c r="D6" s="2500" t="s">
        <v>2435</v>
      </c>
      <c r="E6" s="2500"/>
      <c r="F6" s="2500"/>
    </row>
    <row r="7" spans="2:6" ht="18.75" customHeight="1" x14ac:dyDescent="0.25">
      <c r="B7" s="2122"/>
      <c r="C7" s="2499"/>
      <c r="D7" s="951" t="s">
        <v>1454</v>
      </c>
      <c r="E7" s="951" t="s">
        <v>1455</v>
      </c>
      <c r="F7" s="951" t="s">
        <v>1456</v>
      </c>
    </row>
    <row r="8" spans="2:6" ht="15.75" x14ac:dyDescent="0.25">
      <c r="B8" s="952" t="s">
        <v>2432</v>
      </c>
      <c r="C8" s="47">
        <f>'PASPS Fac. CienExacNat'!B8</f>
        <v>6</v>
      </c>
      <c r="D8" s="47">
        <f>'PASPS Fac. CienExacNat'!F8</f>
        <v>5</v>
      </c>
      <c r="E8" s="47">
        <f>'PASPS Fac. CienExacNat'!D8</f>
        <v>0</v>
      </c>
      <c r="F8" s="47">
        <f>'PASPS Fac. CienExacNat'!H8</f>
        <v>1</v>
      </c>
    </row>
    <row r="9" spans="2:6" ht="15.75" x14ac:dyDescent="0.25">
      <c r="B9" s="952" t="s">
        <v>629</v>
      </c>
      <c r="C9" s="47">
        <f>'PASPS Fac. CienSociHuma'!B8</f>
        <v>17</v>
      </c>
      <c r="D9" s="47">
        <f>'PASPS Fac. CienSociHuma'!F8</f>
        <v>14</v>
      </c>
      <c r="E9" s="47">
        <f>'PASPS Fac. CienSociHuma'!G8</f>
        <v>0</v>
      </c>
      <c r="F9" s="47">
        <f>'PASPS Fac. CienSociHuma'!H8</f>
        <v>3</v>
      </c>
    </row>
    <row r="10" spans="2:6" ht="15.75" x14ac:dyDescent="0.25">
      <c r="B10" s="952" t="s">
        <v>2433</v>
      </c>
      <c r="C10" s="47">
        <f>'PASPS Fac. CienPoliJurid'!B8</f>
        <v>7</v>
      </c>
      <c r="D10" s="47">
        <f>'PASPS Fac. CienPoliJurid'!F8</f>
        <v>5</v>
      </c>
      <c r="E10" s="47">
        <f>'PASPS Fac. CienPoliJurid'!G8</f>
        <v>0</v>
      </c>
      <c r="F10" s="47">
        <f>'PASPS Fac. CienPoliJurid'!H8</f>
        <v>2</v>
      </c>
    </row>
    <row r="11" spans="2:6" ht="15.75" x14ac:dyDescent="0.25">
      <c r="B11" s="952" t="s">
        <v>2428</v>
      </c>
      <c r="C11" s="47">
        <f>'PASPS Fac. EcoAdmin'!B8</f>
        <v>50</v>
      </c>
      <c r="D11" s="47">
        <f>'PASPS Fac. EcoAdmin'!F8</f>
        <v>48</v>
      </c>
      <c r="E11" s="47">
        <f>'PASPS Fac. EcoAdmin'!G8</f>
        <v>0</v>
      </c>
      <c r="F11" s="47">
        <f>'PASPS Fac. EcoAdmin'!H8</f>
        <v>0</v>
      </c>
    </row>
    <row r="12" spans="2:6" ht="15.75" x14ac:dyDescent="0.25">
      <c r="B12" s="952" t="s">
        <v>2431</v>
      </c>
      <c r="C12" s="47">
        <f>'PASPS Fac. Educ'!B8</f>
        <v>53</v>
      </c>
      <c r="D12" s="47">
        <f>'PASPS Fac. Educ'!F8</f>
        <v>25</v>
      </c>
      <c r="E12" s="47">
        <f>'PASPS Fac. Educ'!G8</f>
        <v>0</v>
      </c>
      <c r="F12" s="47">
        <f>'PASPS Fac. Educ'!H8</f>
        <v>28</v>
      </c>
    </row>
    <row r="13" spans="2:6" ht="15.75" x14ac:dyDescent="0.25">
      <c r="B13" s="952" t="s">
        <v>2430</v>
      </c>
      <c r="C13" s="47">
        <f>'PASPS Fac. Ingeni'!B8</f>
        <v>12</v>
      </c>
      <c r="D13" s="47">
        <f>'PASPS Fac. Ingeni'!F8</f>
        <v>6</v>
      </c>
      <c r="E13" s="47">
        <f>'PASPS Fac. Ingeni'!G8</f>
        <v>1</v>
      </c>
      <c r="F13" s="47">
        <f>'PASPS Fac. Ingeni'!H8</f>
        <v>5</v>
      </c>
    </row>
    <row r="14" spans="2:6" ht="15.75" x14ac:dyDescent="0.25">
      <c r="B14" s="952" t="s">
        <v>2429</v>
      </c>
      <c r="C14" s="47">
        <f>'PASPS Fac. Salud'!B8</f>
        <v>32</v>
      </c>
      <c r="D14" s="47">
        <f>'PASPS Fac. Salud'!F8</f>
        <v>28</v>
      </c>
      <c r="E14" s="47">
        <f>'PASPS Fac. Salud'!G8</f>
        <v>0</v>
      </c>
      <c r="F14" s="47">
        <f>'PASPS Fac. Salud'!H8</f>
        <v>4</v>
      </c>
    </row>
    <row r="15" spans="2:6" ht="15.75" x14ac:dyDescent="0.25">
      <c r="B15" s="953" t="s">
        <v>152</v>
      </c>
      <c r="C15" s="226">
        <f>SUM(C8:C14)</f>
        <v>177</v>
      </c>
      <c r="D15" s="226">
        <f t="shared" ref="D15:F15" si="0">SUM(D8:D14)</f>
        <v>131</v>
      </c>
      <c r="E15" s="226">
        <f t="shared" si="0"/>
        <v>1</v>
      </c>
      <c r="F15" s="226">
        <f t="shared" si="0"/>
        <v>43</v>
      </c>
    </row>
    <row r="16" spans="2:6" ht="15" x14ac:dyDescent="0.25">
      <c r="B16" s="954" t="s">
        <v>1469</v>
      </c>
    </row>
    <row r="17" ht="15" x14ac:dyDescent="0.25"/>
    <row r="18" ht="15" x14ac:dyDescent="0.25"/>
    <row r="19" ht="15" hidden="1" x14ac:dyDescent="0.25"/>
    <row r="20" ht="15" hidden="1" x14ac:dyDescent="0.25"/>
    <row r="21" ht="15" hidden="1" x14ac:dyDescent="0.25"/>
    <row r="22" ht="15" hidden="1" x14ac:dyDescent="0.25"/>
    <row r="23" ht="15" hidden="1" x14ac:dyDescent="0.25"/>
    <row r="24" ht="15" hidden="1" x14ac:dyDescent="0.25"/>
    <row r="25" ht="15" hidden="1" x14ac:dyDescent="0.25"/>
    <row r="26" ht="15" hidden="1" x14ac:dyDescent="0.25"/>
    <row r="27" ht="15" hidden="1" x14ac:dyDescent="0.25"/>
    <row r="28" ht="15" hidden="1" x14ac:dyDescent="0.25"/>
    <row r="29" ht="15" hidden="1" x14ac:dyDescent="0.25"/>
    <row r="30" ht="15" hidden="1" x14ac:dyDescent="0.25"/>
    <row r="31" ht="15" hidden="1" x14ac:dyDescent="0.25"/>
    <row r="32"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sheetData>
  <sheetProtection formatCells="0" formatColumns="0" formatRows="0" insertColumns="0" insertRows="0" deleteColumns="0" deleteRows="0" sort="0"/>
  <sortState ref="B8:F14">
    <sortCondition ref="B8"/>
  </sortState>
  <mergeCells count="5">
    <mergeCell ref="B1:F3"/>
    <mergeCell ref="B4:F4"/>
    <mergeCell ref="B6:B7"/>
    <mergeCell ref="C6:C7"/>
    <mergeCell ref="D6:F6"/>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K309"/>
  <sheetViews>
    <sheetView showGridLines="0" zoomScaleNormal="100" workbookViewId="0">
      <pane xSplit="1" ySplit="6" topLeftCell="B7"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2" width="38.7109375" customWidth="1"/>
    <col min="3" max="9" width="18.42578125" customWidth="1"/>
    <col min="10" max="10" width="5" customWidth="1"/>
    <col min="11" max="11" width="0" hidden="1" customWidth="1"/>
    <col min="12" max="16384" width="9.140625" hidden="1"/>
  </cols>
  <sheetData>
    <row r="1" spans="2:11" ht="15" x14ac:dyDescent="0.25">
      <c r="B1" s="2020"/>
      <c r="C1" s="2021"/>
      <c r="D1" s="2021"/>
      <c r="E1" s="2021"/>
      <c r="F1" s="2021"/>
      <c r="G1" s="2021"/>
      <c r="H1" s="2021"/>
      <c r="I1" s="2022"/>
    </row>
    <row r="2" spans="2:11" ht="15" x14ac:dyDescent="0.25">
      <c r="B2" s="2023"/>
      <c r="C2" s="2024"/>
      <c r="D2" s="2024"/>
      <c r="E2" s="2024"/>
      <c r="F2" s="2024"/>
      <c r="G2" s="2024"/>
      <c r="H2" s="2024"/>
      <c r="I2" s="2025"/>
    </row>
    <row r="3" spans="2:11" ht="16.5" thickBot="1" x14ac:dyDescent="0.3">
      <c r="B3" s="2026"/>
      <c r="C3" s="2027"/>
      <c r="D3" s="2027"/>
      <c r="E3" s="2027"/>
      <c r="F3" s="2027"/>
      <c r="G3" s="2027"/>
      <c r="H3" s="2027"/>
      <c r="I3" s="2028"/>
    </row>
    <row r="4" spans="2:11" ht="21.75" thickBot="1" x14ac:dyDescent="0.4">
      <c r="B4" s="1911" t="s">
        <v>2866</v>
      </c>
      <c r="C4" s="1912"/>
      <c r="D4" s="1912"/>
      <c r="E4" s="1912"/>
      <c r="F4" s="1912"/>
      <c r="G4" s="1912"/>
      <c r="H4" s="2081"/>
      <c r="I4" s="1913"/>
    </row>
    <row r="5" spans="2:11" s="2" customFormat="1" ht="15.75" x14ac:dyDescent="0.25">
      <c r="B5" s="1914"/>
      <c r="C5" s="1914"/>
      <c r="D5" s="1914"/>
      <c r="E5" s="1914"/>
      <c r="F5" s="1914"/>
      <c r="G5" s="1914"/>
      <c r="H5" s="1914"/>
      <c r="I5" s="1914"/>
    </row>
    <row r="6" spans="2:11" s="2" customFormat="1" ht="18.75" x14ac:dyDescent="0.25">
      <c r="B6" s="117" t="s">
        <v>283</v>
      </c>
      <c r="C6" s="118">
        <v>2015</v>
      </c>
      <c r="D6" s="118">
        <v>2016</v>
      </c>
      <c r="E6" s="118">
        <v>2017</v>
      </c>
      <c r="F6" s="118">
        <v>2018</v>
      </c>
      <c r="G6" s="118">
        <v>2019</v>
      </c>
      <c r="H6" s="118">
        <v>2020</v>
      </c>
      <c r="I6" s="118">
        <v>2021</v>
      </c>
    </row>
    <row r="7" spans="2:11" s="2" customFormat="1" ht="30" x14ac:dyDescent="0.25">
      <c r="B7" s="1356" t="s">
        <v>2576</v>
      </c>
      <c r="C7" s="1357"/>
      <c r="D7" s="1355"/>
      <c r="E7" s="1355"/>
      <c r="F7" s="1354">
        <v>0</v>
      </c>
      <c r="G7" s="1354"/>
      <c r="H7" s="1354"/>
      <c r="I7" s="1354"/>
    </row>
    <row r="8" spans="2:11" ht="75" x14ac:dyDescent="0.25">
      <c r="B8" s="1358" t="s">
        <v>2577</v>
      </c>
      <c r="C8" s="1355"/>
      <c r="D8" s="1362" t="s">
        <v>2566</v>
      </c>
      <c r="E8" s="1355"/>
      <c r="F8" s="1354"/>
      <c r="G8" s="1359"/>
      <c r="H8" s="1354"/>
      <c r="I8" s="1354"/>
    </row>
    <row r="9" spans="2:11" s="1366" customFormat="1" ht="60" x14ac:dyDescent="0.25">
      <c r="B9" s="1360" t="s">
        <v>2578</v>
      </c>
      <c r="C9" s="1355"/>
      <c r="D9" s="1355"/>
      <c r="E9" s="1362" t="s">
        <v>2567</v>
      </c>
      <c r="F9" s="1354"/>
      <c r="G9" s="1354"/>
      <c r="H9" s="1361"/>
      <c r="I9" s="1354"/>
    </row>
    <row r="10" spans="2:11" s="1366" customFormat="1" ht="30" x14ac:dyDescent="0.25">
      <c r="B10" s="1356" t="s">
        <v>2579</v>
      </c>
      <c r="C10" s="1355"/>
      <c r="D10" s="1362"/>
      <c r="E10" s="1355"/>
      <c r="F10" s="1354"/>
      <c r="G10" s="1354"/>
      <c r="H10" s="1354"/>
      <c r="I10" s="1354"/>
    </row>
    <row r="11" spans="2:11" ht="15" x14ac:dyDescent="0.25">
      <c r="B11" s="1356" t="s">
        <v>2580</v>
      </c>
      <c r="C11" s="1355"/>
      <c r="D11" s="1362"/>
      <c r="E11" s="1355"/>
      <c r="F11" s="1354"/>
      <c r="G11" s="1354"/>
      <c r="H11" s="1354"/>
      <c r="I11" s="1354"/>
    </row>
    <row r="12" spans="2:11" ht="30" x14ac:dyDescent="0.25">
      <c r="B12" s="1356" t="s">
        <v>2581</v>
      </c>
      <c r="C12" s="1355"/>
      <c r="D12" s="1357"/>
      <c r="E12" s="1355"/>
      <c r="F12" s="1354"/>
      <c r="G12" s="1363" t="s">
        <v>4054</v>
      </c>
      <c r="H12" s="1354"/>
      <c r="I12" s="1354"/>
    </row>
    <row r="13" spans="2:11" s="1364" customFormat="1" ht="30" x14ac:dyDescent="0.25">
      <c r="B13" s="1356" t="s">
        <v>4055</v>
      </c>
      <c r="C13" s="1354"/>
      <c r="D13" s="1357"/>
      <c r="E13" s="1354"/>
      <c r="F13" s="1354"/>
      <c r="G13" s="1354"/>
      <c r="H13" s="1363" t="s">
        <v>4056</v>
      </c>
      <c r="I13" s="1354"/>
    </row>
    <row r="14" spans="2:11" s="1364" customFormat="1" ht="30" x14ac:dyDescent="0.25">
      <c r="B14" s="1356" t="s">
        <v>2582</v>
      </c>
      <c r="C14" s="1355"/>
      <c r="D14" s="1355"/>
      <c r="E14" s="1362"/>
      <c r="F14" s="1354"/>
      <c r="G14" s="1354"/>
      <c r="H14" s="1354"/>
      <c r="I14" s="1354"/>
    </row>
    <row r="15" spans="2:11" s="1364" customFormat="1" ht="45" x14ac:dyDescent="0.25">
      <c r="B15" s="1356" t="s">
        <v>2583</v>
      </c>
      <c r="C15" s="1355"/>
      <c r="D15" s="1355"/>
      <c r="E15" s="1355"/>
      <c r="F15" s="1362"/>
      <c r="G15" s="1354"/>
      <c r="H15" s="1363" t="s">
        <v>4057</v>
      </c>
      <c r="I15" s="1354"/>
    </row>
    <row r="16" spans="2:11" s="1364" customFormat="1" ht="75" x14ac:dyDescent="0.25">
      <c r="B16" s="1356" t="s">
        <v>2871</v>
      </c>
      <c r="C16" s="1362" t="s">
        <v>2568</v>
      </c>
      <c r="D16" s="1355"/>
      <c r="E16" s="1355"/>
      <c r="F16" s="1354"/>
      <c r="G16" s="1354"/>
      <c r="H16" s="1361" t="s">
        <v>4058</v>
      </c>
      <c r="I16" s="1354"/>
    </row>
    <row r="17" spans="2:9" s="1364" customFormat="1" ht="75" x14ac:dyDescent="0.25">
      <c r="B17" s="1356" t="s">
        <v>2584</v>
      </c>
      <c r="C17" s="1362"/>
      <c r="D17" s="1355"/>
      <c r="E17" s="1362" t="s">
        <v>2569</v>
      </c>
      <c r="F17" s="1354"/>
      <c r="G17" s="1354"/>
      <c r="H17" s="1354"/>
      <c r="I17" s="1354"/>
    </row>
    <row r="18" spans="2:9" ht="45" x14ac:dyDescent="0.25">
      <c r="B18" s="1356" t="s">
        <v>2867</v>
      </c>
      <c r="C18" s="1362"/>
      <c r="D18" s="1355"/>
      <c r="E18" s="1355"/>
      <c r="F18" s="1354"/>
      <c r="G18" s="1363" t="s">
        <v>4059</v>
      </c>
      <c r="H18" s="1361"/>
      <c r="I18" s="1354"/>
    </row>
    <row r="19" spans="2:9" ht="75" x14ac:dyDescent="0.25">
      <c r="B19" s="1356" t="s">
        <v>2585</v>
      </c>
      <c r="C19" s="1355"/>
      <c r="D19" s="1355"/>
      <c r="E19" s="1357" t="s">
        <v>2570</v>
      </c>
      <c r="F19" s="1354"/>
      <c r="G19" s="1354"/>
      <c r="H19" s="1354"/>
      <c r="I19" s="1363"/>
    </row>
    <row r="20" spans="2:9" s="1649" customFormat="1" ht="75" x14ac:dyDescent="0.25">
      <c r="B20" s="1356" t="s">
        <v>2868</v>
      </c>
      <c r="C20" s="1648"/>
      <c r="D20" s="1648"/>
      <c r="E20" s="1357"/>
      <c r="F20" s="1363" t="s">
        <v>2571</v>
      </c>
      <c r="G20" s="1354"/>
      <c r="H20" s="1354"/>
      <c r="I20" s="1363"/>
    </row>
    <row r="21" spans="2:9" ht="75" x14ac:dyDescent="0.25">
      <c r="B21" s="1356" t="s">
        <v>2869</v>
      </c>
      <c r="C21" s="1355"/>
      <c r="D21" s="1355"/>
      <c r="E21" s="1357" t="s">
        <v>2572</v>
      </c>
      <c r="F21" s="1354"/>
      <c r="G21" s="1354"/>
      <c r="H21" s="1361"/>
      <c r="I21" s="1354"/>
    </row>
    <row r="22" spans="2:9" ht="60" x14ac:dyDescent="0.25">
      <c r="B22" s="1356" t="s">
        <v>2586</v>
      </c>
      <c r="C22" s="1355"/>
      <c r="D22" s="1355"/>
      <c r="E22" s="1357" t="s">
        <v>2573</v>
      </c>
      <c r="F22" s="1354"/>
      <c r="G22" s="1354"/>
      <c r="H22" s="1361"/>
      <c r="I22" s="1354"/>
    </row>
    <row r="23" spans="2:9" ht="75" x14ac:dyDescent="0.25">
      <c r="B23" s="1356" t="s">
        <v>2870</v>
      </c>
      <c r="C23" s="1355"/>
      <c r="D23" s="1355"/>
      <c r="E23" s="1357" t="s">
        <v>2574</v>
      </c>
      <c r="F23" s="1354"/>
      <c r="G23" s="1354"/>
      <c r="H23" s="1361"/>
      <c r="I23" s="1354"/>
    </row>
    <row r="24" spans="2:9" ht="60" x14ac:dyDescent="0.25">
      <c r="B24" s="1356" t="s">
        <v>2587</v>
      </c>
      <c r="C24" s="1355"/>
      <c r="D24" s="1355"/>
      <c r="E24" s="1357" t="s">
        <v>2575</v>
      </c>
      <c r="F24" s="1354"/>
      <c r="G24" s="1354"/>
      <c r="H24" s="1361"/>
      <c r="I24" s="1354"/>
    </row>
  </sheetData>
  <mergeCells count="3">
    <mergeCell ref="B1:I3"/>
    <mergeCell ref="B4:I4"/>
    <mergeCell ref="B5:I5"/>
  </mergeCells>
  <pageMargins left="0.7" right="0.7" top="0.75" bottom="0.75" header="0.3" footer="0.3"/>
  <drawing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0"/>
  <dimension ref="A1:I172"/>
  <sheetViews>
    <sheetView showGridLines="0" zoomScale="70" zoomScaleNormal="70" workbookViewId="0">
      <pane xSplit="1" ySplit="7"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3.7109375" customWidth="1"/>
    <col min="2" max="2" width="96" customWidth="1"/>
    <col min="3" max="3" width="110.85546875" customWidth="1"/>
    <col min="4" max="4" width="38.42578125" customWidth="1"/>
    <col min="5" max="8" width="18.28515625" customWidth="1"/>
    <col min="9" max="9" width="11.42578125" customWidth="1"/>
    <col min="10"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3">
      <c r="B4" s="2502" t="s">
        <v>4013</v>
      </c>
      <c r="C4" s="2503"/>
      <c r="D4" s="2503"/>
      <c r="E4" s="2503"/>
      <c r="F4" s="2503"/>
      <c r="G4" s="2503"/>
      <c r="H4" s="2504"/>
    </row>
    <row r="5" spans="2:8" x14ac:dyDescent="0.25">
      <c r="B5" s="67"/>
      <c r="C5" s="68"/>
      <c r="D5" s="67"/>
      <c r="E5" s="67"/>
      <c r="F5" s="67"/>
      <c r="G5" s="67"/>
      <c r="H5" s="67"/>
    </row>
    <row r="6" spans="2:8" ht="18.75" x14ac:dyDescent="0.25">
      <c r="B6" s="2417" t="s">
        <v>1449</v>
      </c>
      <c r="C6" s="2505" t="s">
        <v>1450</v>
      </c>
      <c r="D6" s="2506" t="s">
        <v>1451</v>
      </c>
      <c r="E6" s="2507" t="s">
        <v>1452</v>
      </c>
      <c r="F6" s="2508" t="s">
        <v>1453</v>
      </c>
      <c r="G6" s="2508"/>
      <c r="H6" s="2508"/>
    </row>
    <row r="7" spans="2:8" ht="18.75" x14ac:dyDescent="0.25">
      <c r="B7" s="2417"/>
      <c r="C7" s="2505"/>
      <c r="D7" s="2506"/>
      <c r="E7" s="2507"/>
      <c r="F7" s="446" t="s">
        <v>1454</v>
      </c>
      <c r="G7" s="446" t="s">
        <v>1455</v>
      </c>
      <c r="H7" s="446" t="s">
        <v>1456</v>
      </c>
    </row>
    <row r="8" spans="2:8" ht="21.75" thickBot="1" x14ac:dyDescent="0.3">
      <c r="B8" s="564">
        <f>COUNTA(B9:B58)</f>
        <v>50</v>
      </c>
      <c r="C8" s="567" t="s">
        <v>239</v>
      </c>
      <c r="D8" s="568"/>
      <c r="E8" s="564"/>
      <c r="F8" s="553">
        <f>COUNTA(F9:F58)</f>
        <v>48</v>
      </c>
      <c r="G8" s="553">
        <f>COUNTA(G9:G58)</f>
        <v>0</v>
      </c>
      <c r="H8" s="553">
        <f>COUNTA(H9:H58)</f>
        <v>0</v>
      </c>
    </row>
    <row r="9" spans="2:8" ht="45.75" thickBot="1" x14ac:dyDescent="0.3">
      <c r="B9" s="1557" t="s">
        <v>3872</v>
      </c>
      <c r="C9" s="1558" t="s">
        <v>3873</v>
      </c>
      <c r="D9" s="1659" t="s">
        <v>3874</v>
      </c>
      <c r="E9" s="1659">
        <v>1000</v>
      </c>
      <c r="F9" s="1547" t="s">
        <v>1457</v>
      </c>
      <c r="G9" s="1553"/>
      <c r="H9" s="1553"/>
    </row>
    <row r="10" spans="2:8" s="1649" customFormat="1" ht="75.75" thickBot="1" x14ac:dyDescent="0.3">
      <c r="B10" s="1662" t="s">
        <v>3875</v>
      </c>
      <c r="C10" s="1558" t="s">
        <v>3876</v>
      </c>
      <c r="D10" s="1659" t="s">
        <v>3877</v>
      </c>
      <c r="E10" s="1659">
        <v>96</v>
      </c>
      <c r="F10" s="1547" t="s">
        <v>1457</v>
      </c>
      <c r="G10" s="1553"/>
      <c r="H10" s="1553"/>
    </row>
    <row r="11" spans="2:8" s="1649" customFormat="1" ht="45.75" thickBot="1" x14ac:dyDescent="0.3">
      <c r="B11" s="1662" t="s">
        <v>3878</v>
      </c>
      <c r="C11" s="1558" t="s">
        <v>3879</v>
      </c>
      <c r="D11" s="1659" t="s">
        <v>3880</v>
      </c>
      <c r="E11" s="1659">
        <v>1541</v>
      </c>
      <c r="F11" s="1547" t="s">
        <v>1457</v>
      </c>
      <c r="G11" s="1553"/>
      <c r="H11" s="1553"/>
    </row>
    <row r="12" spans="2:8" s="1649" customFormat="1" ht="45.75" thickBot="1" x14ac:dyDescent="0.3">
      <c r="B12" s="1662" t="s">
        <v>3881</v>
      </c>
      <c r="C12" s="1558" t="s">
        <v>3882</v>
      </c>
      <c r="D12" s="1659" t="s">
        <v>3883</v>
      </c>
      <c r="E12" s="1659">
        <v>26</v>
      </c>
      <c r="F12" s="1547" t="s">
        <v>1457</v>
      </c>
      <c r="G12" s="1553"/>
      <c r="H12" s="1553"/>
    </row>
    <row r="13" spans="2:8" s="1649" customFormat="1" ht="45.75" thickBot="1" x14ac:dyDescent="0.3">
      <c r="B13" s="1662" t="s">
        <v>3884</v>
      </c>
      <c r="C13" s="1558" t="s">
        <v>3885</v>
      </c>
      <c r="D13" s="1659" t="s">
        <v>3620</v>
      </c>
      <c r="E13" s="1659">
        <v>105</v>
      </c>
      <c r="F13" s="1547" t="s">
        <v>1457</v>
      </c>
      <c r="G13" s="1553"/>
      <c r="H13" s="1553"/>
    </row>
    <row r="14" spans="2:8" s="1649" customFormat="1" ht="45.75" thickBot="1" x14ac:dyDescent="0.3">
      <c r="B14" s="1662" t="s">
        <v>3886</v>
      </c>
      <c r="C14" s="1558" t="s">
        <v>3887</v>
      </c>
      <c r="D14" s="1659" t="s">
        <v>3888</v>
      </c>
      <c r="E14" s="1659">
        <v>114</v>
      </c>
      <c r="F14" s="1547" t="s">
        <v>1457</v>
      </c>
      <c r="G14" s="1553"/>
      <c r="H14" s="1553"/>
    </row>
    <row r="15" spans="2:8" s="1649" customFormat="1" ht="45.75" thickBot="1" x14ac:dyDescent="0.3">
      <c r="B15" s="1662" t="s">
        <v>3889</v>
      </c>
      <c r="C15" s="1558" t="s">
        <v>3890</v>
      </c>
      <c r="D15" s="1659" t="s">
        <v>3891</v>
      </c>
      <c r="E15" s="1659">
        <v>245</v>
      </c>
      <c r="F15" s="1547" t="s">
        <v>1457</v>
      </c>
      <c r="G15" s="1553"/>
      <c r="H15" s="1553"/>
    </row>
    <row r="16" spans="2:8" s="1649" customFormat="1" ht="45.75" thickBot="1" x14ac:dyDescent="0.3">
      <c r="B16" s="1662" t="s">
        <v>3892</v>
      </c>
      <c r="C16" s="1558" t="s">
        <v>3893</v>
      </c>
      <c r="D16" s="1659" t="s">
        <v>3894</v>
      </c>
      <c r="E16" s="1659">
        <v>70</v>
      </c>
      <c r="F16" s="1547" t="s">
        <v>1457</v>
      </c>
      <c r="G16" s="1553"/>
      <c r="H16" s="1553"/>
    </row>
    <row r="17" spans="2:8" s="1649" customFormat="1" ht="45.75" thickBot="1" x14ac:dyDescent="0.3">
      <c r="B17" s="1662" t="s">
        <v>3895</v>
      </c>
      <c r="C17" s="1558" t="s">
        <v>3896</v>
      </c>
      <c r="D17" s="1659" t="s">
        <v>3897</v>
      </c>
      <c r="E17" s="1659">
        <v>49</v>
      </c>
      <c r="F17" s="1547" t="s">
        <v>1457</v>
      </c>
      <c r="G17" s="1553"/>
      <c r="H17" s="1553"/>
    </row>
    <row r="18" spans="2:8" s="1649" customFormat="1" ht="45.75" thickBot="1" x14ac:dyDescent="0.3">
      <c r="B18" s="1662" t="s">
        <v>3898</v>
      </c>
      <c r="C18" s="1558" t="s">
        <v>3899</v>
      </c>
      <c r="D18" s="1659" t="s">
        <v>3579</v>
      </c>
      <c r="E18" s="1659">
        <v>58</v>
      </c>
      <c r="F18" s="1547" t="s">
        <v>1457</v>
      </c>
      <c r="G18" s="1553"/>
      <c r="H18" s="1553"/>
    </row>
    <row r="19" spans="2:8" s="1649" customFormat="1" ht="45.75" thickBot="1" x14ac:dyDescent="0.3">
      <c r="B19" s="1662" t="s">
        <v>3900</v>
      </c>
      <c r="C19" s="1558" t="s">
        <v>3901</v>
      </c>
      <c r="D19" s="1659" t="s">
        <v>3902</v>
      </c>
      <c r="E19" s="1659">
        <v>97</v>
      </c>
      <c r="F19" s="1547" t="s">
        <v>1457</v>
      </c>
      <c r="G19" s="1553"/>
      <c r="H19" s="1553"/>
    </row>
    <row r="20" spans="2:8" s="1649" customFormat="1" ht="45.75" thickBot="1" x14ac:dyDescent="0.3">
      <c r="B20" s="1662" t="s">
        <v>3903</v>
      </c>
      <c r="C20" s="1558" t="s">
        <v>3904</v>
      </c>
      <c r="D20" s="1659" t="s">
        <v>3905</v>
      </c>
      <c r="E20" s="1659">
        <v>15</v>
      </c>
      <c r="F20" s="1547" t="s">
        <v>1457</v>
      </c>
      <c r="G20" s="1553"/>
      <c r="H20" s="1553"/>
    </row>
    <row r="21" spans="2:8" s="1649" customFormat="1" ht="45.75" thickBot="1" x14ac:dyDescent="0.3">
      <c r="B21" s="1662" t="s">
        <v>3906</v>
      </c>
      <c r="C21" s="1558" t="s">
        <v>3907</v>
      </c>
      <c r="D21" s="1659" t="s">
        <v>3908</v>
      </c>
      <c r="E21" s="1659">
        <v>120</v>
      </c>
      <c r="F21" s="1547" t="s">
        <v>1457</v>
      </c>
      <c r="G21" s="1553"/>
      <c r="H21" s="1553"/>
    </row>
    <row r="22" spans="2:8" s="1649" customFormat="1" ht="45.75" thickBot="1" x14ac:dyDescent="0.3">
      <c r="B22" s="1662" t="s">
        <v>3909</v>
      </c>
      <c r="C22" s="1558" t="s">
        <v>3910</v>
      </c>
      <c r="D22" s="1659" t="s">
        <v>3911</v>
      </c>
      <c r="E22" s="1659">
        <v>20</v>
      </c>
      <c r="F22" s="1547" t="s">
        <v>1457</v>
      </c>
      <c r="G22" s="1553"/>
      <c r="H22" s="1553"/>
    </row>
    <row r="23" spans="2:8" s="1649" customFormat="1" ht="45.75" thickBot="1" x14ac:dyDescent="0.3">
      <c r="B23" s="1662" t="s">
        <v>3912</v>
      </c>
      <c r="C23" s="1558" t="s">
        <v>3913</v>
      </c>
      <c r="D23" s="1659" t="s">
        <v>3914</v>
      </c>
      <c r="E23" s="1659">
        <v>96</v>
      </c>
      <c r="F23" s="1547" t="s">
        <v>1457</v>
      </c>
      <c r="G23" s="1553"/>
      <c r="H23" s="1553"/>
    </row>
    <row r="24" spans="2:8" s="1649" customFormat="1" ht="45.75" thickBot="1" x14ac:dyDescent="0.3">
      <c r="B24" s="1662" t="s">
        <v>3915</v>
      </c>
      <c r="C24" s="1558" t="s">
        <v>3916</v>
      </c>
      <c r="D24" s="1659" t="s">
        <v>3917</v>
      </c>
      <c r="E24" s="1659"/>
      <c r="F24" s="1547" t="s">
        <v>1457</v>
      </c>
      <c r="G24" s="1553"/>
      <c r="H24" s="1553"/>
    </row>
    <row r="25" spans="2:8" s="1649" customFormat="1" ht="45.75" thickBot="1" x14ac:dyDescent="0.3">
      <c r="B25" s="1662" t="s">
        <v>3918</v>
      </c>
      <c r="C25" s="1558" t="s">
        <v>3919</v>
      </c>
      <c r="D25" s="1659" t="s">
        <v>3917</v>
      </c>
      <c r="E25" s="1659"/>
      <c r="F25" s="1547" t="s">
        <v>1457</v>
      </c>
      <c r="G25" s="1553"/>
      <c r="H25" s="1553"/>
    </row>
    <row r="26" spans="2:8" s="1649" customFormat="1" ht="45.75" thickBot="1" x14ac:dyDescent="0.3">
      <c r="B26" s="1662" t="s">
        <v>3920</v>
      </c>
      <c r="C26" s="1558" t="s">
        <v>3921</v>
      </c>
      <c r="D26" s="1659" t="s">
        <v>3922</v>
      </c>
      <c r="E26" s="1659">
        <v>10</v>
      </c>
      <c r="F26" s="1547"/>
      <c r="G26" s="1553"/>
      <c r="H26" s="1553"/>
    </row>
    <row r="27" spans="2:8" s="1649" customFormat="1" ht="45.75" thickBot="1" x14ac:dyDescent="0.3">
      <c r="B27" s="1662" t="s">
        <v>3923</v>
      </c>
      <c r="C27" s="1558" t="s">
        <v>3924</v>
      </c>
      <c r="D27" s="1659" t="s">
        <v>3925</v>
      </c>
      <c r="E27" s="1659">
        <v>79</v>
      </c>
      <c r="F27" s="1547"/>
      <c r="G27" s="1553"/>
      <c r="H27" s="1553"/>
    </row>
    <row r="28" spans="2:8" s="1649" customFormat="1" ht="45.75" thickBot="1" x14ac:dyDescent="0.3">
      <c r="B28" s="1662" t="s">
        <v>3926</v>
      </c>
      <c r="C28" s="1558" t="s">
        <v>3927</v>
      </c>
      <c r="D28" s="1659" t="s">
        <v>3928</v>
      </c>
      <c r="E28" s="1659">
        <v>240</v>
      </c>
      <c r="F28" s="1547" t="s">
        <v>1457</v>
      </c>
      <c r="G28" s="1553"/>
      <c r="H28" s="1553"/>
    </row>
    <row r="29" spans="2:8" s="1649" customFormat="1" ht="45.75" thickBot="1" x14ac:dyDescent="0.3">
      <c r="B29" s="1662" t="s">
        <v>3929</v>
      </c>
      <c r="C29" s="1558" t="s">
        <v>3930</v>
      </c>
      <c r="D29" s="1659" t="s">
        <v>3931</v>
      </c>
      <c r="E29" s="1659">
        <v>65</v>
      </c>
      <c r="F29" s="1547" t="s">
        <v>1457</v>
      </c>
      <c r="G29" s="1553"/>
      <c r="H29" s="1553"/>
    </row>
    <row r="30" spans="2:8" s="1649" customFormat="1" ht="45.75" thickBot="1" x14ac:dyDescent="0.3">
      <c r="B30" s="1662" t="s">
        <v>3932</v>
      </c>
      <c r="C30" s="1558" t="s">
        <v>3930</v>
      </c>
      <c r="D30" s="1659" t="s">
        <v>3931</v>
      </c>
      <c r="E30" s="1659">
        <v>20</v>
      </c>
      <c r="F30" s="1547" t="s">
        <v>1457</v>
      </c>
      <c r="G30" s="1553"/>
      <c r="H30" s="1553"/>
    </row>
    <row r="31" spans="2:8" s="1649" customFormat="1" ht="45.75" thickBot="1" x14ac:dyDescent="0.3">
      <c r="B31" s="1662" t="s">
        <v>3933</v>
      </c>
      <c r="C31" s="1558" t="s">
        <v>3930</v>
      </c>
      <c r="D31" s="1659" t="s">
        <v>3931</v>
      </c>
      <c r="E31" s="1659" t="s">
        <v>3934</v>
      </c>
      <c r="F31" s="1547" t="s">
        <v>1457</v>
      </c>
      <c r="G31" s="1553"/>
      <c r="H31" s="1553"/>
    </row>
    <row r="32" spans="2:8" s="1649" customFormat="1" ht="45.75" thickBot="1" x14ac:dyDescent="0.3">
      <c r="B32" s="1662" t="s">
        <v>3935</v>
      </c>
      <c r="C32" s="1558" t="s">
        <v>3936</v>
      </c>
      <c r="D32" s="1659" t="s">
        <v>3937</v>
      </c>
      <c r="E32" s="1659" t="s">
        <v>3938</v>
      </c>
      <c r="F32" s="1547" t="s">
        <v>1457</v>
      </c>
      <c r="G32" s="1553"/>
      <c r="H32" s="1553"/>
    </row>
    <row r="33" spans="2:8" s="1649" customFormat="1" ht="45.75" thickBot="1" x14ac:dyDescent="0.3">
      <c r="B33" s="1662" t="s">
        <v>3939</v>
      </c>
      <c r="C33" s="1558" t="s">
        <v>3940</v>
      </c>
      <c r="D33" s="1659" t="s">
        <v>3941</v>
      </c>
      <c r="E33" s="1659" t="s">
        <v>3942</v>
      </c>
      <c r="F33" s="1547" t="s">
        <v>1457</v>
      </c>
      <c r="G33" s="1553"/>
      <c r="H33" s="1553"/>
    </row>
    <row r="34" spans="2:8" s="1649" customFormat="1" ht="45.75" thickBot="1" x14ac:dyDescent="0.3">
      <c r="B34" s="1662" t="s">
        <v>3943</v>
      </c>
      <c r="C34" s="1558" t="s">
        <v>3944</v>
      </c>
      <c r="D34" s="1659" t="s">
        <v>3945</v>
      </c>
      <c r="E34" s="1659" t="s">
        <v>3946</v>
      </c>
      <c r="F34" s="1547" t="s">
        <v>1457</v>
      </c>
      <c r="G34" s="1553"/>
      <c r="H34" s="1553"/>
    </row>
    <row r="35" spans="2:8" s="1649" customFormat="1" ht="45.75" thickBot="1" x14ac:dyDescent="0.3">
      <c r="B35" s="1662" t="s">
        <v>3947</v>
      </c>
      <c r="C35" s="1558" t="s">
        <v>3948</v>
      </c>
      <c r="D35" s="1659" t="s">
        <v>3949</v>
      </c>
      <c r="E35" s="1659" t="s">
        <v>3950</v>
      </c>
      <c r="F35" s="1547" t="s">
        <v>1457</v>
      </c>
      <c r="G35" s="1553"/>
      <c r="H35" s="1553"/>
    </row>
    <row r="36" spans="2:8" s="1649" customFormat="1" ht="45.75" thickBot="1" x14ac:dyDescent="0.3">
      <c r="B36" s="1662" t="s">
        <v>3951</v>
      </c>
      <c r="C36" s="1558" t="s">
        <v>3952</v>
      </c>
      <c r="D36" s="1659" t="s">
        <v>3953</v>
      </c>
      <c r="E36" s="1659" t="s">
        <v>3954</v>
      </c>
      <c r="F36" s="1547" t="s">
        <v>1457</v>
      </c>
      <c r="G36" s="1553"/>
      <c r="H36" s="1553"/>
    </row>
    <row r="37" spans="2:8" s="1649" customFormat="1" ht="45.75" thickBot="1" x14ac:dyDescent="0.3">
      <c r="B37" s="1662" t="s">
        <v>3955</v>
      </c>
      <c r="C37" s="1558" t="s">
        <v>3956</v>
      </c>
      <c r="D37" s="1659" t="s">
        <v>3957</v>
      </c>
      <c r="E37" s="1659">
        <v>499</v>
      </c>
      <c r="F37" s="1547" t="s">
        <v>1457</v>
      </c>
      <c r="G37" s="1553"/>
      <c r="H37" s="1553"/>
    </row>
    <row r="38" spans="2:8" s="1649" customFormat="1" ht="45.75" thickBot="1" x14ac:dyDescent="0.3">
      <c r="B38" s="1662" t="s">
        <v>3958</v>
      </c>
      <c r="C38" s="1558" t="s">
        <v>3959</v>
      </c>
      <c r="D38" s="1659" t="s">
        <v>3960</v>
      </c>
      <c r="E38" s="1659">
        <v>90</v>
      </c>
      <c r="F38" s="1547" t="s">
        <v>1457</v>
      </c>
      <c r="G38" s="1553"/>
      <c r="H38" s="1553"/>
    </row>
    <row r="39" spans="2:8" s="1649" customFormat="1" ht="60.75" thickBot="1" x14ac:dyDescent="0.3">
      <c r="B39" s="1662" t="s">
        <v>3961</v>
      </c>
      <c r="C39" s="1558" t="s">
        <v>3962</v>
      </c>
      <c r="D39" s="1659" t="s">
        <v>3963</v>
      </c>
      <c r="E39" s="1659">
        <v>60</v>
      </c>
      <c r="F39" s="1547" t="s">
        <v>1457</v>
      </c>
      <c r="G39" s="1553"/>
      <c r="H39" s="1553"/>
    </row>
    <row r="40" spans="2:8" s="1649" customFormat="1" ht="45.75" thickBot="1" x14ac:dyDescent="0.3">
      <c r="B40" s="1662" t="s">
        <v>3964</v>
      </c>
      <c r="C40" s="1558" t="s">
        <v>3965</v>
      </c>
      <c r="D40" s="1659" t="s">
        <v>1466</v>
      </c>
      <c r="E40" s="1659">
        <v>575</v>
      </c>
      <c r="F40" s="1547" t="s">
        <v>1457</v>
      </c>
      <c r="G40" s="1553"/>
      <c r="H40" s="1553"/>
    </row>
    <row r="41" spans="2:8" s="1649" customFormat="1" ht="45.75" thickBot="1" x14ac:dyDescent="0.3">
      <c r="B41" s="1662" t="s">
        <v>3966</v>
      </c>
      <c r="C41" s="1558" t="s">
        <v>3967</v>
      </c>
      <c r="D41" s="1659" t="s">
        <v>3968</v>
      </c>
      <c r="E41" s="1659">
        <v>70</v>
      </c>
      <c r="F41" s="1547" t="s">
        <v>1457</v>
      </c>
      <c r="G41" s="1553"/>
      <c r="H41" s="1553"/>
    </row>
    <row r="42" spans="2:8" s="1649" customFormat="1" ht="45.75" thickBot="1" x14ac:dyDescent="0.3">
      <c r="B42" s="1662" t="s">
        <v>3969</v>
      </c>
      <c r="C42" s="1558" t="s">
        <v>3970</v>
      </c>
      <c r="D42" s="1659" t="s">
        <v>3971</v>
      </c>
      <c r="E42" s="1659">
        <v>52</v>
      </c>
      <c r="F42" s="1547" t="s">
        <v>1457</v>
      </c>
      <c r="G42" s="1553"/>
      <c r="H42" s="1553"/>
    </row>
    <row r="43" spans="2:8" s="1649" customFormat="1" ht="45.75" thickBot="1" x14ac:dyDescent="0.3">
      <c r="B43" s="1662" t="s">
        <v>3972</v>
      </c>
      <c r="C43" s="1558" t="s">
        <v>3973</v>
      </c>
      <c r="D43" s="1659" t="s">
        <v>3974</v>
      </c>
      <c r="E43" s="1659">
        <v>800</v>
      </c>
      <c r="F43" s="1547" t="s">
        <v>1457</v>
      </c>
      <c r="G43" s="1553"/>
      <c r="H43" s="1553"/>
    </row>
    <row r="44" spans="2:8" s="1649" customFormat="1" ht="45.75" thickBot="1" x14ac:dyDescent="0.3">
      <c r="B44" s="1662" t="s">
        <v>3975</v>
      </c>
      <c r="C44" s="1558" t="s">
        <v>3976</v>
      </c>
      <c r="D44" s="1659" t="s">
        <v>3977</v>
      </c>
      <c r="E44" s="1659">
        <v>40</v>
      </c>
      <c r="F44" s="1547" t="s">
        <v>1457</v>
      </c>
      <c r="G44" s="1553"/>
      <c r="H44" s="1553"/>
    </row>
    <row r="45" spans="2:8" s="1649" customFormat="1" ht="30.75" thickBot="1" x14ac:dyDescent="0.3">
      <c r="B45" s="1662" t="s">
        <v>3978</v>
      </c>
      <c r="C45" s="1558" t="s">
        <v>3979</v>
      </c>
      <c r="D45" s="1659" t="s">
        <v>2370</v>
      </c>
      <c r="E45" s="1659">
        <v>214</v>
      </c>
      <c r="F45" s="1547" t="s">
        <v>1457</v>
      </c>
      <c r="G45" s="1553"/>
      <c r="H45" s="1553"/>
    </row>
    <row r="46" spans="2:8" s="1649" customFormat="1" ht="45.75" thickBot="1" x14ac:dyDescent="0.3">
      <c r="B46" s="1662" t="s">
        <v>3980</v>
      </c>
      <c r="C46" s="1558" t="s">
        <v>3981</v>
      </c>
      <c r="D46" s="1659" t="s">
        <v>3982</v>
      </c>
      <c r="E46" s="1659">
        <v>20</v>
      </c>
      <c r="F46" s="1547" t="s">
        <v>1457</v>
      </c>
      <c r="G46" s="1553"/>
      <c r="H46" s="1553"/>
    </row>
    <row r="47" spans="2:8" s="1649" customFormat="1" ht="30.75" thickBot="1" x14ac:dyDescent="0.3">
      <c r="B47" s="1662" t="s">
        <v>3983</v>
      </c>
      <c r="C47" s="1558" t="s">
        <v>3984</v>
      </c>
      <c r="D47" s="1659" t="s">
        <v>3592</v>
      </c>
      <c r="E47" s="1659">
        <v>31</v>
      </c>
      <c r="F47" s="1547" t="s">
        <v>1457</v>
      </c>
      <c r="G47" s="1553"/>
      <c r="H47" s="1553"/>
    </row>
    <row r="48" spans="2:8" s="1649" customFormat="1" ht="30.75" thickBot="1" x14ac:dyDescent="0.3">
      <c r="B48" s="1662" t="s">
        <v>3985</v>
      </c>
      <c r="C48" s="1558" t="s">
        <v>3986</v>
      </c>
      <c r="D48" s="1659" t="s">
        <v>3987</v>
      </c>
      <c r="E48" s="1659">
        <v>90</v>
      </c>
      <c r="F48" s="1547" t="s">
        <v>1457</v>
      </c>
      <c r="G48" s="1553"/>
      <c r="H48" s="1553"/>
    </row>
    <row r="49" spans="2:8" s="1649" customFormat="1" ht="45.75" thickBot="1" x14ac:dyDescent="0.3">
      <c r="B49" s="1662" t="s">
        <v>3988</v>
      </c>
      <c r="C49" s="1558" t="s">
        <v>3989</v>
      </c>
      <c r="D49" s="1659" t="s">
        <v>3990</v>
      </c>
      <c r="E49" s="1659">
        <v>69</v>
      </c>
      <c r="F49" s="1547" t="s">
        <v>1457</v>
      </c>
      <c r="G49" s="1553"/>
      <c r="H49" s="1553"/>
    </row>
    <row r="50" spans="2:8" s="1649" customFormat="1" ht="90.75" thickBot="1" x14ac:dyDescent="0.3">
      <c r="B50" s="1662" t="s">
        <v>3991</v>
      </c>
      <c r="C50" s="1558" t="s">
        <v>3992</v>
      </c>
      <c r="D50" s="1659" t="s">
        <v>3993</v>
      </c>
      <c r="E50" s="1659">
        <v>64</v>
      </c>
      <c r="F50" s="1547" t="s">
        <v>1457</v>
      </c>
      <c r="G50" s="1553"/>
      <c r="H50" s="1553"/>
    </row>
    <row r="51" spans="2:8" s="1649" customFormat="1" ht="45.75" thickBot="1" x14ac:dyDescent="0.3">
      <c r="B51" s="1662" t="s">
        <v>3994</v>
      </c>
      <c r="C51" s="1558" t="s">
        <v>3995</v>
      </c>
      <c r="D51" s="1659" t="s">
        <v>3957</v>
      </c>
      <c r="E51" s="1659">
        <v>87</v>
      </c>
      <c r="F51" s="1547" t="s">
        <v>1457</v>
      </c>
      <c r="G51" s="1553"/>
      <c r="H51" s="1553"/>
    </row>
    <row r="52" spans="2:8" s="1649" customFormat="1" ht="30.75" thickBot="1" x14ac:dyDescent="0.3">
      <c r="B52" s="1662" t="s">
        <v>3996</v>
      </c>
      <c r="C52" s="1558" t="s">
        <v>3997</v>
      </c>
      <c r="D52" s="1659" t="s">
        <v>3592</v>
      </c>
      <c r="E52" s="1659">
        <v>40</v>
      </c>
      <c r="F52" s="1547" t="s">
        <v>1457</v>
      </c>
      <c r="G52" s="1553"/>
      <c r="H52" s="1553"/>
    </row>
    <row r="53" spans="2:8" s="1649" customFormat="1" ht="30.75" thickBot="1" x14ac:dyDescent="0.3">
      <c r="B53" s="1662" t="s">
        <v>3998</v>
      </c>
      <c r="C53" s="1558" t="s">
        <v>3999</v>
      </c>
      <c r="D53" s="1659" t="s">
        <v>2370</v>
      </c>
      <c r="E53" s="1659">
        <v>214</v>
      </c>
      <c r="F53" s="1547" t="s">
        <v>1457</v>
      </c>
      <c r="G53" s="1553"/>
      <c r="H53" s="1553"/>
    </row>
    <row r="54" spans="2:8" s="1649" customFormat="1" ht="30.75" thickBot="1" x14ac:dyDescent="0.3">
      <c r="B54" s="1662" t="s">
        <v>4000</v>
      </c>
      <c r="C54" s="1558" t="s">
        <v>4001</v>
      </c>
      <c r="D54" s="1659" t="s">
        <v>4002</v>
      </c>
      <c r="E54" s="1659">
        <v>100</v>
      </c>
      <c r="F54" s="1547" t="s">
        <v>1457</v>
      </c>
      <c r="G54" s="1553"/>
      <c r="H54" s="1553"/>
    </row>
    <row r="55" spans="2:8" ht="30.75" thickBot="1" x14ac:dyDescent="0.3">
      <c r="B55" s="1662" t="s">
        <v>4003</v>
      </c>
      <c r="C55" s="1660" t="s">
        <v>4004</v>
      </c>
      <c r="D55" s="1659" t="s">
        <v>4005</v>
      </c>
      <c r="E55" s="1659">
        <v>600</v>
      </c>
      <c r="F55" s="1547" t="s">
        <v>1457</v>
      </c>
      <c r="G55" s="1553"/>
      <c r="H55" s="1553"/>
    </row>
    <row r="56" spans="2:8" ht="30.75" thickBot="1" x14ac:dyDescent="0.3">
      <c r="B56" s="1662" t="s">
        <v>4006</v>
      </c>
      <c r="C56" s="1661" t="s">
        <v>4007</v>
      </c>
      <c r="D56" s="1661" t="s">
        <v>4005</v>
      </c>
      <c r="E56" s="1661">
        <v>500</v>
      </c>
      <c r="F56" s="1547" t="s">
        <v>1457</v>
      </c>
      <c r="G56" s="1553"/>
      <c r="H56" s="1553"/>
    </row>
    <row r="57" spans="2:8" ht="30.75" thickBot="1" x14ac:dyDescent="0.3">
      <c r="B57" s="1559" t="s">
        <v>4008</v>
      </c>
      <c r="C57" s="1661" t="s">
        <v>4009</v>
      </c>
      <c r="D57" s="1661" t="s">
        <v>4010</v>
      </c>
      <c r="E57" s="1661">
        <v>509</v>
      </c>
      <c r="F57" s="1547" t="s">
        <v>1457</v>
      </c>
      <c r="G57" s="1553"/>
      <c r="H57" s="1553"/>
    </row>
    <row r="58" spans="2:8" ht="30.75" thickBot="1" x14ac:dyDescent="0.3">
      <c r="B58" s="1662" t="s">
        <v>4011</v>
      </c>
      <c r="C58" s="1558" t="s">
        <v>4012</v>
      </c>
      <c r="D58" s="1659" t="s">
        <v>4010</v>
      </c>
      <c r="E58" s="1659">
        <v>416</v>
      </c>
      <c r="F58" s="1547" t="s">
        <v>1457</v>
      </c>
      <c r="G58" s="1553"/>
      <c r="H58" s="1553"/>
    </row>
    <row r="59" spans="2:8" x14ac:dyDescent="0.25">
      <c r="B59" s="2501" t="s">
        <v>1469</v>
      </c>
      <c r="C59" s="2501"/>
    </row>
    <row r="60" spans="2:8" x14ac:dyDescent="0.25"/>
    <row r="61" spans="2:8" x14ac:dyDescent="0.25"/>
    <row r="62" spans="2:8" x14ac:dyDescent="0.25"/>
    <row r="63" spans="2:8" x14ac:dyDescent="0.25"/>
    <row r="64" spans="2:8"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sheetData>
  <mergeCells count="8">
    <mergeCell ref="B1:H3"/>
    <mergeCell ref="B59:C59"/>
    <mergeCell ref="B4:H4"/>
    <mergeCell ref="B6:B7"/>
    <mergeCell ref="C6:C7"/>
    <mergeCell ref="D6:D7"/>
    <mergeCell ref="E6:E7"/>
    <mergeCell ref="F6:H6"/>
  </mergeCells>
  <pageMargins left="0.7" right="0.7" top="0.75" bottom="0.75" header="0.3" footer="0.3"/>
  <pageSetup paperSize="9" orientation="portrait" r:id="rId1"/>
  <drawing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1"/>
  <dimension ref="A1:I72"/>
  <sheetViews>
    <sheetView showGridLines="0" zoomScale="70" zoomScaleNormal="70" workbookViewId="0">
      <pane xSplit="1" ySplit="7"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3.7109375" customWidth="1"/>
    <col min="2" max="2" width="41.140625" customWidth="1"/>
    <col min="3" max="3" width="110.85546875" customWidth="1"/>
    <col min="4" max="4" width="24.85546875" customWidth="1"/>
    <col min="5" max="8" width="18.28515625" customWidth="1"/>
    <col min="9" max="9" width="11.42578125" customWidth="1"/>
    <col min="10" max="16384" width="11.42578125" hidden="1"/>
  </cols>
  <sheetData>
    <row r="1" spans="2:8" x14ac:dyDescent="0.25">
      <c r="B1" s="2373"/>
      <c r="C1" s="2374"/>
      <c r="D1" s="2374"/>
      <c r="E1" s="2374"/>
      <c r="F1" s="2374"/>
      <c r="G1" s="2374"/>
      <c r="H1" s="2375"/>
    </row>
    <row r="2" spans="2:8" x14ac:dyDescent="0.25">
      <c r="B2" s="2376"/>
      <c r="C2" s="2377"/>
      <c r="D2" s="2377"/>
      <c r="E2" s="2377"/>
      <c r="F2" s="2377"/>
      <c r="G2" s="2377"/>
      <c r="H2" s="2378"/>
    </row>
    <row r="3" spans="2:8" ht="15.75" thickBot="1" x14ac:dyDescent="0.3">
      <c r="B3" s="2379"/>
      <c r="C3" s="2380"/>
      <c r="D3" s="2380"/>
      <c r="E3" s="2380"/>
      <c r="F3" s="2380"/>
      <c r="G3" s="2380"/>
      <c r="H3" s="2381"/>
    </row>
    <row r="4" spans="2:8" ht="21.75" thickBot="1" x14ac:dyDescent="0.3">
      <c r="B4" s="2502" t="s">
        <v>4016</v>
      </c>
      <c r="C4" s="2503"/>
      <c r="D4" s="2503"/>
      <c r="E4" s="2503"/>
      <c r="F4" s="2503"/>
      <c r="G4" s="2503"/>
      <c r="H4" s="2504"/>
    </row>
    <row r="5" spans="2:8" x14ac:dyDescent="0.25"/>
    <row r="6" spans="2:8" ht="18.75" x14ac:dyDescent="0.25">
      <c r="B6" s="2417" t="s">
        <v>1449</v>
      </c>
      <c r="C6" s="2417" t="s">
        <v>1450</v>
      </c>
      <c r="D6" s="2506" t="s">
        <v>1451</v>
      </c>
      <c r="E6" s="2507" t="s">
        <v>1452</v>
      </c>
      <c r="F6" s="2508" t="s">
        <v>1453</v>
      </c>
      <c r="G6" s="2508"/>
      <c r="H6" s="2508"/>
    </row>
    <row r="7" spans="2:8" ht="18.75" x14ac:dyDescent="0.25">
      <c r="B7" s="2417"/>
      <c r="C7" s="2417"/>
      <c r="D7" s="2506"/>
      <c r="E7" s="2507"/>
      <c r="F7" s="446" t="s">
        <v>1454</v>
      </c>
      <c r="G7" s="446" t="s">
        <v>1455</v>
      </c>
      <c r="H7" s="446" t="s">
        <v>1456</v>
      </c>
    </row>
    <row r="8" spans="2:8" ht="19.5" thickBot="1" x14ac:dyDescent="0.3">
      <c r="B8" s="565">
        <f>COUNTA(B9:B61)</f>
        <v>53</v>
      </c>
      <c r="C8" s="573" t="s">
        <v>568</v>
      </c>
      <c r="D8" s="574"/>
      <c r="E8" s="565"/>
      <c r="F8" s="1109">
        <f>COUNTA(F9:F61)</f>
        <v>25</v>
      </c>
      <c r="G8" s="1109">
        <f>COUNTA(G9:G61)</f>
        <v>0</v>
      </c>
      <c r="H8" s="1109">
        <f>COUNTA(H9:H61)</f>
        <v>28</v>
      </c>
    </row>
    <row r="9" spans="2:8" ht="120.75" thickBot="1" x14ac:dyDescent="0.3">
      <c r="B9" s="1549" t="s">
        <v>2101</v>
      </c>
      <c r="C9" s="1549" t="s">
        <v>2102</v>
      </c>
      <c r="D9" s="1548" t="s">
        <v>2103</v>
      </c>
      <c r="E9" s="1548" t="s">
        <v>2726</v>
      </c>
      <c r="F9" s="1547" t="s">
        <v>1457</v>
      </c>
      <c r="G9" s="1547"/>
      <c r="H9" s="1547"/>
    </row>
    <row r="10" spans="2:8" ht="60.75" thickBot="1" x14ac:dyDescent="0.3">
      <c r="B10" s="1549" t="s">
        <v>2104</v>
      </c>
      <c r="C10" s="1549" t="s">
        <v>2105</v>
      </c>
      <c r="D10" s="1548" t="s">
        <v>2106</v>
      </c>
      <c r="E10" s="1547">
        <v>70</v>
      </c>
      <c r="F10" s="1547" t="s">
        <v>1457</v>
      </c>
      <c r="G10" s="1547"/>
      <c r="H10" s="1547"/>
    </row>
    <row r="11" spans="2:8" ht="90.75" thickBot="1" x14ac:dyDescent="0.3">
      <c r="B11" s="1549" t="s">
        <v>2107</v>
      </c>
      <c r="C11" s="1549" t="s">
        <v>2108</v>
      </c>
      <c r="D11" s="1548" t="s">
        <v>2109</v>
      </c>
      <c r="E11" s="1547">
        <v>133</v>
      </c>
      <c r="F11" s="1547" t="s">
        <v>1457</v>
      </c>
      <c r="G11" s="1547"/>
      <c r="H11" s="1547"/>
    </row>
    <row r="12" spans="2:8" ht="45.75" thickBot="1" x14ac:dyDescent="0.3">
      <c r="B12" s="1549" t="s">
        <v>2110</v>
      </c>
      <c r="C12" s="1549" t="s">
        <v>2111</v>
      </c>
      <c r="D12" s="1548" t="s">
        <v>2112</v>
      </c>
      <c r="E12" s="1547">
        <v>230</v>
      </c>
      <c r="F12" s="1547" t="s">
        <v>1457</v>
      </c>
      <c r="G12" s="1547"/>
      <c r="H12" s="1547"/>
    </row>
    <row r="13" spans="2:8" ht="45.75" thickBot="1" x14ac:dyDescent="0.3">
      <c r="B13" s="1549" t="s">
        <v>2113</v>
      </c>
      <c r="C13" s="1549" t="s">
        <v>2114</v>
      </c>
      <c r="D13" s="1548" t="s">
        <v>2115</v>
      </c>
      <c r="E13" s="1547">
        <v>500</v>
      </c>
      <c r="F13" s="1547" t="s">
        <v>1457</v>
      </c>
      <c r="G13" s="1547"/>
      <c r="H13" s="1547"/>
    </row>
    <row r="14" spans="2:8" ht="135.75" thickBot="1" x14ac:dyDescent="0.3">
      <c r="B14" s="1549" t="s">
        <v>2116</v>
      </c>
      <c r="C14" s="1549" t="s">
        <v>2117</v>
      </c>
      <c r="D14" s="1548" t="s">
        <v>2118</v>
      </c>
      <c r="E14" s="1547">
        <v>4821</v>
      </c>
      <c r="F14" s="1548" t="s">
        <v>2727</v>
      </c>
      <c r="G14" s="1547"/>
      <c r="H14" s="1547"/>
    </row>
    <row r="15" spans="2:8" ht="90.75" thickBot="1" x14ac:dyDescent="0.3">
      <c r="B15" s="1549" t="s">
        <v>2119</v>
      </c>
      <c r="C15" s="1549" t="s">
        <v>2120</v>
      </c>
      <c r="D15" s="1548" t="s">
        <v>2121</v>
      </c>
      <c r="E15" s="1547">
        <v>13</v>
      </c>
      <c r="F15" s="1548" t="s">
        <v>2728</v>
      </c>
      <c r="G15" s="1547"/>
      <c r="H15" s="1547"/>
    </row>
    <row r="16" spans="2:8" ht="105.75" thickBot="1" x14ac:dyDescent="0.3">
      <c r="B16" s="1549" t="s">
        <v>2122</v>
      </c>
      <c r="C16" s="1549" t="s">
        <v>2123</v>
      </c>
      <c r="D16" s="1548" t="s">
        <v>2124</v>
      </c>
      <c r="E16" s="1547" t="s">
        <v>2729</v>
      </c>
      <c r="F16" s="1547" t="s">
        <v>1457</v>
      </c>
      <c r="G16" s="1547"/>
      <c r="H16" s="1547"/>
    </row>
    <row r="17" spans="2:8" ht="45.75" thickBot="1" x14ac:dyDescent="0.3">
      <c r="B17" s="1549" t="s">
        <v>2125</v>
      </c>
      <c r="C17" s="1549" t="s">
        <v>2126</v>
      </c>
      <c r="D17" s="1548" t="s">
        <v>2127</v>
      </c>
      <c r="E17" s="1548" t="s">
        <v>2730</v>
      </c>
      <c r="F17" s="1547" t="s">
        <v>1457</v>
      </c>
      <c r="G17" s="1547"/>
      <c r="H17" s="1547"/>
    </row>
    <row r="18" spans="2:8" ht="90.75" thickBot="1" x14ac:dyDescent="0.3">
      <c r="B18" s="1549" t="s">
        <v>2128</v>
      </c>
      <c r="C18" s="1549" t="s">
        <v>2129</v>
      </c>
      <c r="D18" s="1548" t="s">
        <v>2130</v>
      </c>
      <c r="E18" s="1547">
        <v>60</v>
      </c>
      <c r="F18" s="1547" t="s">
        <v>1457</v>
      </c>
      <c r="G18" s="1547"/>
      <c r="H18" s="1547"/>
    </row>
    <row r="19" spans="2:8" ht="45.75" thickBot="1" x14ac:dyDescent="0.3">
      <c r="B19" s="1549" t="s">
        <v>2131</v>
      </c>
      <c r="C19" s="1549" t="s">
        <v>2132</v>
      </c>
      <c r="D19" s="1548" t="s">
        <v>2133</v>
      </c>
      <c r="E19" s="1547">
        <v>120</v>
      </c>
      <c r="F19" s="1547" t="s">
        <v>1457</v>
      </c>
      <c r="G19" s="1547"/>
      <c r="H19" s="1547"/>
    </row>
    <row r="20" spans="2:8" ht="45.75" thickBot="1" x14ac:dyDescent="0.3">
      <c r="B20" s="1549" t="s">
        <v>2134</v>
      </c>
      <c r="C20" s="1549" t="s">
        <v>2135</v>
      </c>
      <c r="D20" s="1548" t="s">
        <v>2136</v>
      </c>
      <c r="E20" s="1547">
        <v>160</v>
      </c>
      <c r="F20" s="1547" t="s">
        <v>1457</v>
      </c>
      <c r="G20" s="1547"/>
      <c r="H20" s="1547"/>
    </row>
    <row r="21" spans="2:8" ht="75.75" thickBot="1" x14ac:dyDescent="0.3">
      <c r="B21" s="1549" t="s">
        <v>2137</v>
      </c>
      <c r="C21" s="1549" t="s">
        <v>2138</v>
      </c>
      <c r="D21" s="1548" t="s">
        <v>2139</v>
      </c>
      <c r="E21" s="1547">
        <v>2</v>
      </c>
      <c r="F21" s="1547" t="s">
        <v>1457</v>
      </c>
      <c r="G21" s="1547"/>
      <c r="H21" s="1547"/>
    </row>
    <row r="22" spans="2:8" ht="315.75" thickBot="1" x14ac:dyDescent="0.3">
      <c r="B22" s="1549" t="s">
        <v>2140</v>
      </c>
      <c r="C22" s="1549" t="s">
        <v>2141</v>
      </c>
      <c r="D22" s="1548" t="s">
        <v>2142</v>
      </c>
      <c r="E22" s="1548" t="s">
        <v>2731</v>
      </c>
      <c r="F22" s="1547" t="s">
        <v>1457</v>
      </c>
      <c r="G22" s="1547"/>
      <c r="H22" s="1547"/>
    </row>
    <row r="23" spans="2:8" ht="409.6" thickBot="1" x14ac:dyDescent="0.3">
      <c r="B23" s="1549" t="s">
        <v>2143</v>
      </c>
      <c r="C23" s="1549" t="s">
        <v>2144</v>
      </c>
      <c r="D23" s="1548" t="s">
        <v>2145</v>
      </c>
      <c r="E23" s="1548" t="s">
        <v>2732</v>
      </c>
      <c r="F23" s="1547" t="s">
        <v>1457</v>
      </c>
      <c r="G23" s="1547"/>
      <c r="H23" s="1547"/>
    </row>
    <row r="24" spans="2:8" ht="150.75" thickBot="1" x14ac:dyDescent="0.3">
      <c r="B24" s="1549" t="s">
        <v>2146</v>
      </c>
      <c r="C24" s="1549" t="s">
        <v>2147</v>
      </c>
      <c r="D24" s="1548" t="s">
        <v>2148</v>
      </c>
      <c r="E24" s="1548" t="s">
        <v>2733</v>
      </c>
      <c r="F24" s="1547" t="s">
        <v>1457</v>
      </c>
      <c r="G24" s="1547"/>
      <c r="H24" s="1547"/>
    </row>
    <row r="25" spans="2:8" ht="225.75" thickBot="1" x14ac:dyDescent="0.3">
      <c r="B25" s="1549" t="s">
        <v>2149</v>
      </c>
      <c r="C25" s="1549" t="s">
        <v>2150</v>
      </c>
      <c r="D25" s="1548" t="s">
        <v>2151</v>
      </c>
      <c r="E25" s="1548" t="s">
        <v>2734</v>
      </c>
      <c r="F25" s="1547" t="s">
        <v>1457</v>
      </c>
      <c r="G25" s="1547"/>
      <c r="H25" s="1547"/>
    </row>
    <row r="26" spans="2:8" ht="45.75" thickBot="1" x14ac:dyDescent="0.3">
      <c r="B26" s="1549" t="s">
        <v>2152</v>
      </c>
      <c r="C26" s="1549" t="s">
        <v>2153</v>
      </c>
      <c r="D26" s="1548" t="s">
        <v>2154</v>
      </c>
      <c r="E26" s="1548" t="s">
        <v>2735</v>
      </c>
      <c r="F26" s="1548" t="s">
        <v>1457</v>
      </c>
      <c r="G26" s="1548"/>
      <c r="H26" s="1547"/>
    </row>
    <row r="27" spans="2:8" ht="90.75" thickBot="1" x14ac:dyDescent="0.3">
      <c r="B27" s="1549" t="s">
        <v>2155</v>
      </c>
      <c r="C27" s="1549" t="s">
        <v>2156</v>
      </c>
      <c r="D27" s="1548" t="s">
        <v>2157</v>
      </c>
      <c r="E27" s="1548" t="s">
        <v>2736</v>
      </c>
      <c r="F27" s="1548" t="s">
        <v>1457</v>
      </c>
      <c r="G27" s="1548"/>
      <c r="H27" s="1547"/>
    </row>
    <row r="28" spans="2:8" ht="60.75" thickBot="1" x14ac:dyDescent="0.3">
      <c r="B28" s="1549" t="s">
        <v>2158</v>
      </c>
      <c r="C28" s="1549" t="s">
        <v>2159</v>
      </c>
      <c r="D28" s="1548" t="s">
        <v>2160</v>
      </c>
      <c r="E28" s="1548" t="s">
        <v>2737</v>
      </c>
      <c r="F28" s="1548" t="s">
        <v>1457</v>
      </c>
      <c r="G28" s="1548"/>
      <c r="H28" s="1547"/>
    </row>
    <row r="29" spans="2:8" ht="60.75" thickBot="1" x14ac:dyDescent="0.3">
      <c r="B29" s="1549" t="s">
        <v>2161</v>
      </c>
      <c r="C29" s="1549" t="s">
        <v>2162</v>
      </c>
      <c r="D29" s="1548" t="s">
        <v>1190</v>
      </c>
      <c r="E29" s="1548" t="s">
        <v>2738</v>
      </c>
      <c r="F29" s="1548" t="s">
        <v>1457</v>
      </c>
      <c r="G29" s="1548"/>
      <c r="H29" s="1547"/>
    </row>
    <row r="30" spans="2:8" ht="30.75" thickBot="1" x14ac:dyDescent="0.3">
      <c r="B30" s="1549" t="s">
        <v>2163</v>
      </c>
      <c r="C30" s="1549" t="s">
        <v>2164</v>
      </c>
      <c r="D30" s="1548" t="s">
        <v>1190</v>
      </c>
      <c r="E30" s="1548" t="s">
        <v>2739</v>
      </c>
      <c r="F30" s="1548" t="s">
        <v>1457</v>
      </c>
      <c r="G30" s="1548"/>
      <c r="H30" s="1547"/>
    </row>
    <row r="31" spans="2:8" ht="45.75" thickBot="1" x14ac:dyDescent="0.3">
      <c r="B31" s="1549" t="s">
        <v>2163</v>
      </c>
      <c r="C31" s="1549" t="s">
        <v>2165</v>
      </c>
      <c r="D31" s="1548" t="s">
        <v>2166</v>
      </c>
      <c r="E31" s="1548" t="s">
        <v>2740</v>
      </c>
      <c r="F31" s="1548" t="s">
        <v>1457</v>
      </c>
      <c r="G31" s="1548"/>
      <c r="H31" s="1547"/>
    </row>
    <row r="32" spans="2:8" ht="60.75" thickBot="1" x14ac:dyDescent="0.3">
      <c r="B32" s="1549" t="s">
        <v>2167</v>
      </c>
      <c r="C32" s="1549" t="s">
        <v>2168</v>
      </c>
      <c r="D32" s="1548" t="s">
        <v>2166</v>
      </c>
      <c r="E32" s="1548" t="s">
        <v>2741</v>
      </c>
      <c r="F32" s="1548" t="s">
        <v>1457</v>
      </c>
      <c r="G32" s="1548"/>
      <c r="H32" s="1547"/>
    </row>
    <row r="33" spans="2:8" ht="60.75" thickBot="1" x14ac:dyDescent="0.3">
      <c r="B33" s="1549" t="s">
        <v>2169</v>
      </c>
      <c r="C33" s="1549" t="s">
        <v>2170</v>
      </c>
      <c r="D33" s="1548" t="s">
        <v>2166</v>
      </c>
      <c r="E33" s="1548" t="s">
        <v>2742</v>
      </c>
      <c r="F33" s="1548" t="s">
        <v>1457</v>
      </c>
      <c r="G33" s="1548"/>
      <c r="H33" s="1547"/>
    </row>
    <row r="34" spans="2:8" ht="105.75" thickBot="1" x14ac:dyDescent="0.3">
      <c r="B34" s="1549" t="s">
        <v>2171</v>
      </c>
      <c r="C34" s="1549" t="s">
        <v>2172</v>
      </c>
      <c r="D34" s="1548" t="s">
        <v>2173</v>
      </c>
      <c r="E34" s="1548">
        <v>100</v>
      </c>
      <c r="F34" s="1548"/>
      <c r="G34" s="1547"/>
      <c r="H34" s="1548" t="s">
        <v>2743</v>
      </c>
    </row>
    <row r="35" spans="2:8" ht="135.75" thickBot="1" x14ac:dyDescent="0.3">
      <c r="B35" s="1549" t="s">
        <v>2174</v>
      </c>
      <c r="C35" s="1549" t="s">
        <v>2175</v>
      </c>
      <c r="D35" s="1548" t="s">
        <v>2176</v>
      </c>
      <c r="E35" s="1548">
        <v>250</v>
      </c>
      <c r="F35" s="1547"/>
      <c r="G35" s="1547"/>
      <c r="H35" s="1548" t="s">
        <v>2744</v>
      </c>
    </row>
    <row r="36" spans="2:8" ht="210.75" thickBot="1" x14ac:dyDescent="0.3">
      <c r="B36" s="1549" t="s">
        <v>2177</v>
      </c>
      <c r="C36" s="1549" t="s">
        <v>2178</v>
      </c>
      <c r="D36" s="1548" t="s">
        <v>2179</v>
      </c>
      <c r="E36" s="1548">
        <v>30</v>
      </c>
      <c r="F36" s="1548"/>
      <c r="G36" s="1547"/>
      <c r="H36" s="1548" t="s">
        <v>2744</v>
      </c>
    </row>
    <row r="37" spans="2:8" ht="120.75" thickBot="1" x14ac:dyDescent="0.3">
      <c r="B37" s="1549" t="s">
        <v>2180</v>
      </c>
      <c r="C37" s="1549" t="s">
        <v>2181</v>
      </c>
      <c r="D37" s="1548" t="s">
        <v>2182</v>
      </c>
      <c r="E37" s="1548">
        <v>50</v>
      </c>
      <c r="F37" s="1548"/>
      <c r="G37" s="1547"/>
      <c r="H37" s="1548" t="s">
        <v>2744</v>
      </c>
    </row>
    <row r="38" spans="2:8" ht="165.75" thickBot="1" x14ac:dyDescent="0.3">
      <c r="B38" s="1549" t="s">
        <v>2183</v>
      </c>
      <c r="C38" s="1549" t="s">
        <v>2184</v>
      </c>
      <c r="D38" s="1548" t="s">
        <v>2185</v>
      </c>
      <c r="E38" s="1548">
        <v>356</v>
      </c>
      <c r="F38" s="1548"/>
      <c r="G38" s="1547"/>
      <c r="H38" s="1548" t="s">
        <v>2744</v>
      </c>
    </row>
    <row r="39" spans="2:8" ht="75.75" thickBot="1" x14ac:dyDescent="0.3">
      <c r="B39" s="1549" t="s">
        <v>2186</v>
      </c>
      <c r="C39" s="1549" t="s">
        <v>2187</v>
      </c>
      <c r="D39" s="1548" t="s">
        <v>2188</v>
      </c>
      <c r="E39" s="1548">
        <v>50</v>
      </c>
      <c r="F39" s="1548"/>
      <c r="G39" s="1547"/>
      <c r="H39" s="1548" t="s">
        <v>2745</v>
      </c>
    </row>
    <row r="40" spans="2:8" ht="45.75" thickBot="1" x14ac:dyDescent="0.3">
      <c r="B40" s="1549" t="s">
        <v>2189</v>
      </c>
      <c r="C40" s="1549" t="s">
        <v>2190</v>
      </c>
      <c r="D40" s="1548" t="s">
        <v>2191</v>
      </c>
      <c r="E40" s="1548">
        <v>22</v>
      </c>
      <c r="F40" s="1548"/>
      <c r="G40" s="1547"/>
      <c r="H40" s="1548" t="s">
        <v>2743</v>
      </c>
    </row>
    <row r="41" spans="2:8" ht="45.75" thickBot="1" x14ac:dyDescent="0.3">
      <c r="B41" s="1549" t="s">
        <v>2192</v>
      </c>
      <c r="C41" s="1549" t="s">
        <v>2193</v>
      </c>
      <c r="D41" s="1548" t="s">
        <v>2194</v>
      </c>
      <c r="E41" s="1548">
        <v>50</v>
      </c>
      <c r="F41" s="1548"/>
      <c r="G41" s="1547"/>
      <c r="H41" s="1548" t="s">
        <v>2744</v>
      </c>
    </row>
    <row r="42" spans="2:8" ht="45.75" thickBot="1" x14ac:dyDescent="0.3">
      <c r="B42" s="1549" t="s">
        <v>2195</v>
      </c>
      <c r="C42" s="1549" t="s">
        <v>2196</v>
      </c>
      <c r="D42" s="1548" t="s">
        <v>1202</v>
      </c>
      <c r="E42" s="1548">
        <v>50</v>
      </c>
      <c r="F42" s="1548"/>
      <c r="G42" s="1548"/>
      <c r="H42" s="1548" t="s">
        <v>2743</v>
      </c>
    </row>
    <row r="43" spans="2:8" ht="315.75" thickBot="1" x14ac:dyDescent="0.3">
      <c r="B43" s="1549" t="s">
        <v>2197</v>
      </c>
      <c r="C43" s="1549" t="s">
        <v>2198</v>
      </c>
      <c r="D43" s="1548" t="s">
        <v>2142</v>
      </c>
      <c r="E43" s="1548" t="s">
        <v>2746</v>
      </c>
      <c r="F43" s="1548"/>
      <c r="G43" s="1548"/>
      <c r="H43" s="1547" t="s">
        <v>1457</v>
      </c>
    </row>
    <row r="44" spans="2:8" ht="30.75" thickBot="1" x14ac:dyDescent="0.3">
      <c r="B44" s="1549" t="s">
        <v>2163</v>
      </c>
      <c r="C44" s="1549" t="s">
        <v>2199</v>
      </c>
      <c r="D44" s="1548" t="s">
        <v>1190</v>
      </c>
      <c r="E44" s="1548" t="s">
        <v>2747</v>
      </c>
      <c r="F44" s="1548"/>
      <c r="G44" s="1548"/>
      <c r="H44" s="1547" t="s">
        <v>1457</v>
      </c>
    </row>
    <row r="45" spans="2:8" ht="60.75" thickBot="1" x14ac:dyDescent="0.3">
      <c r="B45" s="1549" t="s">
        <v>2200</v>
      </c>
      <c r="C45" s="1549" t="s">
        <v>2201</v>
      </c>
      <c r="D45" s="1548" t="s">
        <v>1309</v>
      </c>
      <c r="E45" s="1548" t="s">
        <v>2748</v>
      </c>
      <c r="F45" s="1548"/>
      <c r="G45" s="1548"/>
      <c r="H45" s="1547" t="s">
        <v>1457</v>
      </c>
    </row>
    <row r="46" spans="2:8" ht="30.75" thickBot="1" x14ac:dyDescent="0.3">
      <c r="B46" s="1549" t="s">
        <v>2202</v>
      </c>
      <c r="C46" s="1549" t="s">
        <v>2203</v>
      </c>
      <c r="D46" s="1548" t="s">
        <v>1460</v>
      </c>
      <c r="E46" s="1548">
        <v>80</v>
      </c>
      <c r="F46" s="1548"/>
      <c r="G46" s="1548"/>
      <c r="H46" s="1547" t="s">
        <v>1457</v>
      </c>
    </row>
    <row r="47" spans="2:8" ht="30.75" thickBot="1" x14ac:dyDescent="0.3">
      <c r="B47" s="1549" t="s">
        <v>2204</v>
      </c>
      <c r="C47" s="1549" t="s">
        <v>2203</v>
      </c>
      <c r="D47" s="1548" t="s">
        <v>1460</v>
      </c>
      <c r="E47" s="1547">
        <v>47</v>
      </c>
      <c r="F47" s="1547"/>
      <c r="G47" s="1547"/>
      <c r="H47" s="1547" t="s">
        <v>1457</v>
      </c>
    </row>
    <row r="48" spans="2:8" ht="30.75" thickBot="1" x14ac:dyDescent="0.3">
      <c r="B48" s="1549" t="s">
        <v>2205</v>
      </c>
      <c r="C48" s="1549" t="s">
        <v>2206</v>
      </c>
      <c r="D48" s="1548" t="s">
        <v>1460</v>
      </c>
      <c r="E48" s="1547">
        <v>56</v>
      </c>
      <c r="F48" s="1547"/>
      <c r="G48" s="1547"/>
      <c r="H48" s="1547" t="s">
        <v>1457</v>
      </c>
    </row>
    <row r="49" spans="2:8" ht="30.75" thickBot="1" x14ac:dyDescent="0.3">
      <c r="B49" s="1549" t="s">
        <v>2207</v>
      </c>
      <c r="C49" s="1549" t="s">
        <v>2208</v>
      </c>
      <c r="D49" s="1548" t="s">
        <v>1460</v>
      </c>
      <c r="E49" s="1547">
        <v>1506</v>
      </c>
      <c r="F49" s="1547"/>
      <c r="G49" s="1547"/>
      <c r="H49" s="1547" t="s">
        <v>1457</v>
      </c>
    </row>
    <row r="50" spans="2:8" ht="30.75" thickBot="1" x14ac:dyDescent="0.3">
      <c r="B50" s="1549" t="s">
        <v>2209</v>
      </c>
      <c r="C50" s="1549" t="s">
        <v>2210</v>
      </c>
      <c r="D50" s="1548" t="s">
        <v>1460</v>
      </c>
      <c r="E50" s="1547">
        <v>19</v>
      </c>
      <c r="F50" s="1547"/>
      <c r="G50" s="1547"/>
      <c r="H50" s="1547" t="s">
        <v>1457</v>
      </c>
    </row>
    <row r="51" spans="2:8" ht="30.75" thickBot="1" x14ac:dyDescent="0.3">
      <c r="B51" s="1549" t="s">
        <v>2211</v>
      </c>
      <c r="C51" s="1549" t="s">
        <v>2212</v>
      </c>
      <c r="D51" s="1548" t="s">
        <v>1460</v>
      </c>
      <c r="E51" s="1547">
        <v>646</v>
      </c>
      <c r="F51" s="1547"/>
      <c r="G51" s="1547"/>
      <c r="H51" s="1547" t="s">
        <v>1457</v>
      </c>
    </row>
    <row r="52" spans="2:8" ht="30.75" thickBot="1" x14ac:dyDescent="0.3">
      <c r="B52" s="1549" t="s">
        <v>2213</v>
      </c>
      <c r="C52" s="1549" t="s">
        <v>2212</v>
      </c>
      <c r="D52" s="1548" t="s">
        <v>1460</v>
      </c>
      <c r="E52" s="1547">
        <v>44</v>
      </c>
      <c r="F52" s="1547"/>
      <c r="G52" s="1547"/>
      <c r="H52" s="1547" t="s">
        <v>1457</v>
      </c>
    </row>
    <row r="53" spans="2:8" ht="30.75" thickBot="1" x14ac:dyDescent="0.3">
      <c r="B53" s="1549" t="s">
        <v>2214</v>
      </c>
      <c r="C53" s="1549" t="s">
        <v>2215</v>
      </c>
      <c r="D53" s="1548" t="s">
        <v>1460</v>
      </c>
      <c r="E53" s="1547">
        <v>12</v>
      </c>
      <c r="F53" s="1547"/>
      <c r="G53" s="1547"/>
      <c r="H53" s="1547" t="s">
        <v>1457</v>
      </c>
    </row>
    <row r="54" spans="2:8" ht="30.75" thickBot="1" x14ac:dyDescent="0.3">
      <c r="B54" s="1549" t="s">
        <v>2216</v>
      </c>
      <c r="C54" s="1549" t="s">
        <v>2212</v>
      </c>
      <c r="D54" s="1548" t="s">
        <v>1460</v>
      </c>
      <c r="E54" s="1547">
        <v>32</v>
      </c>
      <c r="F54" s="1547"/>
      <c r="G54" s="1547"/>
      <c r="H54" s="1547" t="s">
        <v>1457</v>
      </c>
    </row>
    <row r="55" spans="2:8" ht="15.75" thickBot="1" x14ac:dyDescent="0.3">
      <c r="B55" s="1549" t="s">
        <v>2217</v>
      </c>
      <c r="C55" s="1549" t="s">
        <v>2218</v>
      </c>
      <c r="D55" s="1548" t="s">
        <v>1460</v>
      </c>
      <c r="E55" s="1547">
        <v>14</v>
      </c>
      <c r="F55" s="1547"/>
      <c r="G55" s="1547"/>
      <c r="H55" s="1547" t="s">
        <v>1457</v>
      </c>
    </row>
    <row r="56" spans="2:8" ht="30.75" thickBot="1" x14ac:dyDescent="0.3">
      <c r="B56" s="1549" t="s">
        <v>2219</v>
      </c>
      <c r="C56" s="1549" t="s">
        <v>2220</v>
      </c>
      <c r="D56" s="1548" t="s">
        <v>1460</v>
      </c>
      <c r="E56" s="1547">
        <v>77</v>
      </c>
      <c r="F56" s="1547"/>
      <c r="G56" s="1547"/>
      <c r="H56" s="1547" t="s">
        <v>1457</v>
      </c>
    </row>
    <row r="57" spans="2:8" ht="30.75" thickBot="1" x14ac:dyDescent="0.3">
      <c r="B57" s="1549" t="s">
        <v>2221</v>
      </c>
      <c r="C57" s="1549" t="s">
        <v>2222</v>
      </c>
      <c r="D57" s="1548" t="s">
        <v>1460</v>
      </c>
      <c r="E57" s="1547">
        <v>75</v>
      </c>
      <c r="F57" s="1547"/>
      <c r="G57" s="1547"/>
      <c r="H57" s="1547" t="s">
        <v>1457</v>
      </c>
    </row>
    <row r="58" spans="2:8" ht="30.75" thickBot="1" x14ac:dyDescent="0.3">
      <c r="B58" s="1549" t="s">
        <v>2223</v>
      </c>
      <c r="C58" s="1549" t="s">
        <v>2224</v>
      </c>
      <c r="D58" s="1548" t="s">
        <v>1460</v>
      </c>
      <c r="E58" s="1547">
        <v>1455</v>
      </c>
      <c r="F58" s="1547"/>
      <c r="G58" s="1547"/>
      <c r="H58" s="1547" t="s">
        <v>1457</v>
      </c>
    </row>
    <row r="59" spans="2:8" ht="30.75" thickBot="1" x14ac:dyDescent="0.3">
      <c r="B59" s="1549" t="s">
        <v>2225</v>
      </c>
      <c r="C59" s="1549" t="s">
        <v>2224</v>
      </c>
      <c r="D59" s="1548" t="s">
        <v>1460</v>
      </c>
      <c r="E59" s="1547">
        <v>47</v>
      </c>
      <c r="F59" s="1547"/>
      <c r="G59" s="1547"/>
      <c r="H59" s="1547" t="s">
        <v>1457</v>
      </c>
    </row>
    <row r="60" spans="2:8" ht="30.75" thickBot="1" x14ac:dyDescent="0.3">
      <c r="B60" s="1549" t="s">
        <v>2226</v>
      </c>
      <c r="C60" s="1549" t="s">
        <v>2224</v>
      </c>
      <c r="D60" s="1548" t="s">
        <v>1460</v>
      </c>
      <c r="E60" s="1547">
        <v>67</v>
      </c>
      <c r="F60" s="1547"/>
      <c r="G60" s="1547"/>
      <c r="H60" s="1547" t="s">
        <v>1457</v>
      </c>
    </row>
    <row r="61" spans="2:8" ht="30.75" thickBot="1" x14ac:dyDescent="0.3">
      <c r="B61" s="1549" t="s">
        <v>2227</v>
      </c>
      <c r="C61" s="1549" t="s">
        <v>2224</v>
      </c>
      <c r="D61" s="1548" t="s">
        <v>1460</v>
      </c>
      <c r="E61" s="1547">
        <v>13</v>
      </c>
      <c r="F61" s="1547"/>
      <c r="G61" s="1547"/>
      <c r="H61" s="1547" t="s">
        <v>1457</v>
      </c>
    </row>
    <row r="62" spans="2:8" x14ac:dyDescent="0.25">
      <c r="B62" s="2501" t="s">
        <v>1469</v>
      </c>
      <c r="C62" s="2501"/>
      <c r="D62" s="69"/>
      <c r="E62" s="69"/>
      <c r="F62" s="70"/>
      <c r="G62" s="71"/>
      <c r="H62" s="72"/>
    </row>
    <row r="63" spans="2:8" x14ac:dyDescent="0.25"/>
    <row r="64" spans="2:8" hidden="1" x14ac:dyDescent="0.25"/>
    <row r="65" x14ac:dyDescent="0.25"/>
    <row r="66" x14ac:dyDescent="0.25"/>
    <row r="67" x14ac:dyDescent="0.25"/>
    <row r="68" x14ac:dyDescent="0.25"/>
    <row r="69" x14ac:dyDescent="0.25"/>
    <row r="70" hidden="1" x14ac:dyDescent="0.25"/>
    <row r="71" hidden="1" x14ac:dyDescent="0.25"/>
    <row r="72" hidden="1" x14ac:dyDescent="0.25"/>
  </sheetData>
  <mergeCells count="8">
    <mergeCell ref="B4:H4"/>
    <mergeCell ref="B1:H3"/>
    <mergeCell ref="B62:C62"/>
    <mergeCell ref="B6:B7"/>
    <mergeCell ref="C6:C7"/>
    <mergeCell ref="D6:D7"/>
    <mergeCell ref="E6:E7"/>
    <mergeCell ref="F6:H6"/>
  </mergeCells>
  <pageMargins left="0.7" right="0.7" top="0.75" bottom="0.75" header="0.3" footer="0.3"/>
  <drawing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2"/>
  <dimension ref="A1:I31"/>
  <sheetViews>
    <sheetView showGridLines="0" zoomScale="70" zoomScaleNormal="70" workbookViewId="0">
      <pane xSplit="1" ySplit="7" topLeftCell="B11"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3.7109375" customWidth="1"/>
    <col min="2" max="2" width="41.140625" customWidth="1"/>
    <col min="3" max="3" width="110.85546875" customWidth="1"/>
    <col min="4" max="4" width="24.85546875" customWidth="1"/>
    <col min="5" max="8" width="18.28515625" customWidth="1"/>
    <col min="9" max="9" width="11.42578125" customWidth="1"/>
    <col min="10"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3">
      <c r="B4" s="2502" t="s">
        <v>4018</v>
      </c>
      <c r="C4" s="2503"/>
      <c r="D4" s="2503"/>
      <c r="E4" s="2503"/>
      <c r="F4" s="2503"/>
      <c r="G4" s="2503"/>
      <c r="H4" s="2504"/>
    </row>
    <row r="5" spans="2:8" x14ac:dyDescent="0.25"/>
    <row r="6" spans="2:8" ht="18.75" x14ac:dyDescent="0.25">
      <c r="B6" s="2417" t="s">
        <v>1449</v>
      </c>
      <c r="C6" s="2505" t="s">
        <v>1450</v>
      </c>
      <c r="D6" s="2507" t="s">
        <v>1451</v>
      </c>
      <c r="E6" s="2507" t="s">
        <v>1452</v>
      </c>
      <c r="F6" s="2509" t="s">
        <v>1453</v>
      </c>
      <c r="G6" s="2509"/>
      <c r="H6" s="2509"/>
    </row>
    <row r="7" spans="2:8" ht="18.75" x14ac:dyDescent="0.25">
      <c r="B7" s="2417"/>
      <c r="C7" s="2505"/>
      <c r="D7" s="2507"/>
      <c r="E7" s="2507"/>
      <c r="F7" s="446" t="s">
        <v>1454</v>
      </c>
      <c r="G7" s="446" t="s">
        <v>1455</v>
      </c>
      <c r="H7" s="446" t="s">
        <v>1456</v>
      </c>
    </row>
    <row r="8" spans="2:8" ht="19.5" thickBot="1" x14ac:dyDescent="0.3">
      <c r="B8" s="566">
        <f>COUNTA(B9:B14)</f>
        <v>6</v>
      </c>
      <c r="C8" s="554" t="s">
        <v>641</v>
      </c>
      <c r="D8" s="566"/>
      <c r="E8" s="566"/>
      <c r="F8" s="554">
        <f>COUNTA(F9:F14)</f>
        <v>5</v>
      </c>
      <c r="G8" s="554">
        <f>COUNTA(G9:G14)</f>
        <v>0</v>
      </c>
      <c r="H8" s="554">
        <f>COUNTA(H9:H14)</f>
        <v>1</v>
      </c>
    </row>
    <row r="9" spans="2:8" ht="30.75" thickBot="1" x14ac:dyDescent="0.3">
      <c r="B9" s="1550" t="s">
        <v>2228</v>
      </c>
      <c r="C9" s="1550" t="s">
        <v>2229</v>
      </c>
      <c r="D9" s="1551" t="s">
        <v>2230</v>
      </c>
      <c r="E9" s="1552">
        <v>53</v>
      </c>
      <c r="F9" s="1547" t="s">
        <v>1457</v>
      </c>
      <c r="G9" s="1553"/>
      <c r="H9" s="1553"/>
    </row>
    <row r="10" spans="2:8" ht="16.5" thickBot="1" x14ac:dyDescent="0.3">
      <c r="B10" s="1550" t="s">
        <v>2231</v>
      </c>
      <c r="C10" s="1550" t="s">
        <v>2232</v>
      </c>
      <c r="D10" s="1554" t="s">
        <v>2233</v>
      </c>
      <c r="E10" s="1552">
        <v>4346</v>
      </c>
      <c r="F10" s="1547" t="s">
        <v>1457</v>
      </c>
      <c r="G10" s="1553"/>
      <c r="H10" s="1553"/>
    </row>
    <row r="11" spans="2:8" ht="75.75" thickBot="1" x14ac:dyDescent="0.3">
      <c r="B11" s="1550" t="s">
        <v>2234</v>
      </c>
      <c r="C11" s="1550" t="s">
        <v>2235</v>
      </c>
      <c r="D11" s="1555" t="s">
        <v>2236</v>
      </c>
      <c r="E11" s="1552">
        <v>71</v>
      </c>
      <c r="F11" s="1547" t="s">
        <v>1457</v>
      </c>
      <c r="G11" s="1553"/>
      <c r="H11" s="1553"/>
    </row>
    <row r="12" spans="2:8" ht="60.75" thickBot="1" x14ac:dyDescent="0.3">
      <c r="B12" s="1550" t="s">
        <v>2237</v>
      </c>
      <c r="C12" s="1550" t="s">
        <v>2238</v>
      </c>
      <c r="D12" s="1551" t="s">
        <v>1462</v>
      </c>
      <c r="E12" s="1552">
        <v>180</v>
      </c>
      <c r="F12" s="1547" t="s">
        <v>1457</v>
      </c>
      <c r="G12" s="1553"/>
      <c r="H12" s="1553"/>
    </row>
    <row r="13" spans="2:8" ht="105.75" thickBot="1" x14ac:dyDescent="0.3">
      <c r="B13" s="1550" t="s">
        <v>2239</v>
      </c>
      <c r="C13" s="1550" t="s">
        <v>2240</v>
      </c>
      <c r="D13" s="1554" t="s">
        <v>2241</v>
      </c>
      <c r="E13" s="1552">
        <v>230</v>
      </c>
      <c r="F13" s="1547" t="s">
        <v>1457</v>
      </c>
      <c r="G13" s="1553"/>
      <c r="H13" s="1553"/>
    </row>
    <row r="14" spans="2:8" ht="45.75" thickBot="1" x14ac:dyDescent="0.3">
      <c r="B14" s="1550" t="s">
        <v>2242</v>
      </c>
      <c r="C14" s="1550" t="s">
        <v>1463</v>
      </c>
      <c r="D14" s="1551" t="s">
        <v>2243</v>
      </c>
      <c r="E14" s="1552">
        <v>800</v>
      </c>
      <c r="F14" s="1547"/>
      <c r="G14" s="1553"/>
      <c r="H14" s="1556" t="s">
        <v>1457</v>
      </c>
    </row>
    <row r="15" spans="2:8" x14ac:dyDescent="0.25">
      <c r="B15" s="2501" t="s">
        <v>1469</v>
      </c>
      <c r="C15" s="2501"/>
    </row>
    <row r="16" spans="2:8" x14ac:dyDescent="0.25"/>
    <row r="17" x14ac:dyDescent="0.25"/>
    <row r="18" x14ac:dyDescent="0.25"/>
    <row r="19" x14ac:dyDescent="0.25"/>
    <row r="20" x14ac:dyDescent="0.25"/>
    <row r="21" x14ac:dyDescent="0.25"/>
    <row r="22" x14ac:dyDescent="0.25"/>
    <row r="23" x14ac:dyDescent="0.25"/>
    <row r="24" x14ac:dyDescent="0.25"/>
    <row r="25" x14ac:dyDescent="0.25"/>
    <row r="26" hidden="1" x14ac:dyDescent="0.25"/>
    <row r="27" hidden="1" x14ac:dyDescent="0.25"/>
    <row r="28" hidden="1" x14ac:dyDescent="0.25"/>
    <row r="29" hidden="1" x14ac:dyDescent="0.25"/>
    <row r="30" hidden="1" x14ac:dyDescent="0.25"/>
    <row r="31" hidden="1" x14ac:dyDescent="0.25"/>
  </sheetData>
  <mergeCells count="8">
    <mergeCell ref="B4:H4"/>
    <mergeCell ref="B1:H3"/>
    <mergeCell ref="B15:C15"/>
    <mergeCell ref="B6:B7"/>
    <mergeCell ref="C6:C7"/>
    <mergeCell ref="D6:D7"/>
    <mergeCell ref="E6:E7"/>
    <mergeCell ref="F6:H6"/>
  </mergeCells>
  <pageMargins left="0.7" right="0.7" top="0.75" bottom="0.75" header="0.3" footer="0.3"/>
  <pageSetup paperSize="9" orientation="portrait" r:id="rId1"/>
  <drawing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3"/>
  <dimension ref="A1:I34"/>
  <sheetViews>
    <sheetView showGridLines="0" zoomScale="70" zoomScaleNormal="70" workbookViewId="0">
      <pane xSplit="1" ySplit="7"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3.7109375" customWidth="1"/>
    <col min="2" max="2" width="41.140625" customWidth="1"/>
    <col min="3" max="3" width="110.85546875" customWidth="1"/>
    <col min="4" max="4" width="24.85546875" customWidth="1"/>
    <col min="5" max="8" width="18.28515625" customWidth="1"/>
    <col min="9" max="9" width="11.42578125" customWidth="1"/>
    <col min="10"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3">
      <c r="B4" s="2502" t="s">
        <v>4032</v>
      </c>
      <c r="C4" s="2503"/>
      <c r="D4" s="2503"/>
      <c r="E4" s="2503"/>
      <c r="F4" s="2503"/>
      <c r="G4" s="2503"/>
      <c r="H4" s="2504"/>
    </row>
    <row r="5" spans="2:8" x14ac:dyDescent="0.25"/>
    <row r="6" spans="2:8" ht="18.75" x14ac:dyDescent="0.25">
      <c r="B6" s="2417" t="s">
        <v>1449</v>
      </c>
      <c r="C6" s="2505" t="s">
        <v>1450</v>
      </c>
      <c r="D6" s="2507" t="s">
        <v>1451</v>
      </c>
      <c r="E6" s="2507" t="s">
        <v>1452</v>
      </c>
      <c r="F6" s="2507" t="s">
        <v>1453</v>
      </c>
      <c r="G6" s="2507"/>
      <c r="H6" s="2507"/>
    </row>
    <row r="7" spans="2:8" ht="18.75" x14ac:dyDescent="0.25">
      <c r="B7" s="2417"/>
      <c r="C7" s="2505"/>
      <c r="D7" s="2507"/>
      <c r="E7" s="2507"/>
      <c r="F7" s="228" t="s">
        <v>1454</v>
      </c>
      <c r="G7" s="228" t="s">
        <v>1455</v>
      </c>
      <c r="H7" s="228" t="s">
        <v>1456</v>
      </c>
    </row>
    <row r="8" spans="2:8" ht="21.75" thickBot="1" x14ac:dyDescent="0.3">
      <c r="B8" s="569">
        <f>COUNTA(B9:B25)</f>
        <v>17</v>
      </c>
      <c r="C8" s="567" t="s">
        <v>231</v>
      </c>
      <c r="D8" s="570"/>
      <c r="E8" s="570"/>
      <c r="F8" s="567">
        <f>COUNTA(F9:F25)</f>
        <v>14</v>
      </c>
      <c r="G8" s="567">
        <f>COUNTA(G9:G25)</f>
        <v>0</v>
      </c>
      <c r="H8" s="567">
        <f>COUNTA(H9:H25)</f>
        <v>3</v>
      </c>
    </row>
    <row r="9" spans="2:8" ht="135.75" thickBot="1" x14ac:dyDescent="0.3">
      <c r="B9" s="1561" t="s">
        <v>2244</v>
      </c>
      <c r="C9" s="1562" t="s">
        <v>2245</v>
      </c>
      <c r="D9" s="1563" t="s">
        <v>2246</v>
      </c>
      <c r="E9" s="1563">
        <v>32</v>
      </c>
      <c r="F9" s="1564" t="s">
        <v>1457</v>
      </c>
      <c r="G9" s="1565"/>
      <c r="H9" s="1565"/>
    </row>
    <row r="10" spans="2:8" ht="105.75" thickBot="1" x14ac:dyDescent="0.3">
      <c r="B10" s="1561" t="s">
        <v>2247</v>
      </c>
      <c r="C10" s="1562" t="s">
        <v>2248</v>
      </c>
      <c r="D10" s="1563" t="s">
        <v>2249</v>
      </c>
      <c r="E10" s="1563">
        <v>10</v>
      </c>
      <c r="F10" s="1564" t="s">
        <v>1457</v>
      </c>
      <c r="G10" s="1565"/>
      <c r="H10" s="1565"/>
    </row>
    <row r="11" spans="2:8" ht="90.75" thickBot="1" x14ac:dyDescent="0.3">
      <c r="B11" s="1561" t="s">
        <v>2250</v>
      </c>
      <c r="C11" s="1562" t="s">
        <v>2251</v>
      </c>
      <c r="D11" s="1563" t="s">
        <v>2252</v>
      </c>
      <c r="E11" s="1564">
        <v>163</v>
      </c>
      <c r="F11" s="1564" t="s">
        <v>1457</v>
      </c>
      <c r="G11" s="1565"/>
      <c r="H11" s="1566"/>
    </row>
    <row r="12" spans="2:8" ht="45.75" thickBot="1" x14ac:dyDescent="0.3">
      <c r="B12" s="1561" t="s">
        <v>2253</v>
      </c>
      <c r="C12" s="1562" t="s">
        <v>2254</v>
      </c>
      <c r="D12" s="1567" t="s">
        <v>2252</v>
      </c>
      <c r="E12" s="1567">
        <v>320</v>
      </c>
      <c r="F12" s="1568" t="s">
        <v>1457</v>
      </c>
      <c r="G12" s="1569"/>
      <c r="H12" s="1569"/>
    </row>
    <row r="13" spans="2:8" ht="165.75" thickBot="1" x14ac:dyDescent="0.3">
      <c r="B13" s="1561" t="s">
        <v>2255</v>
      </c>
      <c r="C13" s="1562" t="s">
        <v>2256</v>
      </c>
      <c r="D13" s="1570" t="s">
        <v>2257</v>
      </c>
      <c r="E13" s="1571">
        <v>11</v>
      </c>
      <c r="F13" s="1547"/>
      <c r="G13" s="1553"/>
      <c r="H13" s="1556" t="s">
        <v>1457</v>
      </c>
    </row>
    <row r="14" spans="2:8" ht="165.75" thickBot="1" x14ac:dyDescent="0.3">
      <c r="B14" s="1561" t="s">
        <v>2258</v>
      </c>
      <c r="C14" s="1562" t="s">
        <v>2259</v>
      </c>
      <c r="D14" s="1570" t="s">
        <v>2246</v>
      </c>
      <c r="E14" s="1571">
        <v>30</v>
      </c>
      <c r="F14" s="1547" t="s">
        <v>1457</v>
      </c>
      <c r="G14" s="1553"/>
      <c r="H14" s="1556" t="s">
        <v>1457</v>
      </c>
    </row>
    <row r="15" spans="2:8" ht="90.75" thickBot="1" x14ac:dyDescent="0.3">
      <c r="B15" s="1561" t="s">
        <v>2260</v>
      </c>
      <c r="C15" s="1562" t="s">
        <v>2261</v>
      </c>
      <c r="D15" s="1570" t="s">
        <v>2249</v>
      </c>
      <c r="E15" s="1571">
        <v>35</v>
      </c>
      <c r="F15" s="1572" t="s">
        <v>1457</v>
      </c>
      <c r="G15" s="1573"/>
      <c r="H15" s="1573"/>
    </row>
    <row r="16" spans="2:8" ht="90.75" thickBot="1" x14ac:dyDescent="0.3">
      <c r="B16" s="1561" t="s">
        <v>2262</v>
      </c>
      <c r="C16" s="1562" t="s">
        <v>2263</v>
      </c>
      <c r="D16" s="1570" t="s">
        <v>1464</v>
      </c>
      <c r="E16" s="1571">
        <v>375</v>
      </c>
      <c r="F16" s="1574" t="s">
        <v>2264</v>
      </c>
      <c r="G16" s="1573"/>
      <c r="H16" s="1573"/>
    </row>
    <row r="17" spans="2:8" ht="90.75" thickBot="1" x14ac:dyDescent="0.3">
      <c r="B17" s="1561" t="s">
        <v>2265</v>
      </c>
      <c r="C17" s="1562" t="s">
        <v>2266</v>
      </c>
      <c r="D17" s="1570" t="s">
        <v>1464</v>
      </c>
      <c r="E17" s="1571">
        <v>105</v>
      </c>
      <c r="F17" s="1572" t="s">
        <v>1457</v>
      </c>
      <c r="G17" s="1573"/>
      <c r="H17" s="1573"/>
    </row>
    <row r="18" spans="2:8" ht="105.75" thickBot="1" x14ac:dyDescent="0.3">
      <c r="B18" s="1561" t="s">
        <v>2267</v>
      </c>
      <c r="C18" s="1562" t="s">
        <v>2268</v>
      </c>
      <c r="D18" s="1570" t="s">
        <v>1200</v>
      </c>
      <c r="E18" s="1571">
        <v>50</v>
      </c>
      <c r="F18" s="1572" t="s">
        <v>1457</v>
      </c>
      <c r="G18" s="1573"/>
      <c r="H18" s="1573"/>
    </row>
    <row r="19" spans="2:8" ht="90.75" thickBot="1" x14ac:dyDescent="0.3">
      <c r="B19" s="1561" t="s">
        <v>2269</v>
      </c>
      <c r="C19" s="1562" t="s">
        <v>2270</v>
      </c>
      <c r="D19" s="1570" t="s">
        <v>1200</v>
      </c>
      <c r="E19" s="1571">
        <v>17</v>
      </c>
      <c r="F19" s="1572" t="s">
        <v>1457</v>
      </c>
      <c r="G19" s="1573"/>
      <c r="H19" s="1573"/>
    </row>
    <row r="20" spans="2:8" ht="45.75" thickBot="1" x14ac:dyDescent="0.3">
      <c r="B20" s="1561" t="s">
        <v>2271</v>
      </c>
      <c r="C20" s="1562" t="s">
        <v>2272</v>
      </c>
      <c r="D20" s="1570" t="s">
        <v>2273</v>
      </c>
      <c r="E20" s="1571">
        <v>32</v>
      </c>
      <c r="F20" s="1572" t="s">
        <v>1457</v>
      </c>
      <c r="G20" s="1573"/>
      <c r="H20" s="1573"/>
    </row>
    <row r="21" spans="2:8" ht="45.75" thickBot="1" x14ac:dyDescent="0.3">
      <c r="B21" s="1561" t="s">
        <v>2274</v>
      </c>
      <c r="C21" s="1562" t="s">
        <v>2275</v>
      </c>
      <c r="D21" s="1570" t="s">
        <v>2276</v>
      </c>
      <c r="E21" s="1571">
        <v>282</v>
      </c>
      <c r="F21" s="1573"/>
      <c r="G21" s="1573"/>
      <c r="H21" s="1573"/>
    </row>
    <row r="22" spans="2:8" ht="45.75" thickBot="1" x14ac:dyDescent="0.3">
      <c r="B22" s="1561" t="s">
        <v>2277</v>
      </c>
      <c r="C22" s="1562" t="s">
        <v>2278</v>
      </c>
      <c r="D22" s="1570" t="s">
        <v>2279</v>
      </c>
      <c r="E22" s="1571">
        <v>207</v>
      </c>
      <c r="F22" s="1572" t="s">
        <v>1457</v>
      </c>
      <c r="G22" s="1573"/>
      <c r="H22" s="1573"/>
    </row>
    <row r="23" spans="2:8" ht="45.75" thickBot="1" x14ac:dyDescent="0.3">
      <c r="B23" s="1561" t="s">
        <v>2277</v>
      </c>
      <c r="C23" s="1562" t="s">
        <v>2278</v>
      </c>
      <c r="D23" s="1570" t="s">
        <v>2279</v>
      </c>
      <c r="E23" s="1571">
        <v>123</v>
      </c>
      <c r="F23" s="1572" t="s">
        <v>1457</v>
      </c>
      <c r="G23" s="1573"/>
      <c r="H23" s="1573"/>
    </row>
    <row r="24" spans="2:8" ht="45.75" thickBot="1" x14ac:dyDescent="0.3">
      <c r="B24" s="1561" t="s">
        <v>2280</v>
      </c>
      <c r="C24" s="1562" t="s">
        <v>2281</v>
      </c>
      <c r="D24" s="1570" t="s">
        <v>2246</v>
      </c>
      <c r="E24" s="1571">
        <v>160</v>
      </c>
      <c r="F24" s="1572" t="s">
        <v>1457</v>
      </c>
      <c r="G24" s="1573"/>
      <c r="H24" s="1573"/>
    </row>
    <row r="25" spans="2:8" ht="30.75" thickBot="1" x14ac:dyDescent="0.3">
      <c r="B25" s="1561" t="s">
        <v>2282</v>
      </c>
      <c r="C25" s="1562" t="s">
        <v>2283</v>
      </c>
      <c r="D25" s="1570" t="s">
        <v>2284</v>
      </c>
      <c r="E25" s="1571">
        <v>6</v>
      </c>
      <c r="F25" s="1573"/>
      <c r="G25" s="1573"/>
      <c r="H25" s="1572" t="s">
        <v>1457</v>
      </c>
    </row>
    <row r="26" spans="2:8" x14ac:dyDescent="0.25">
      <c r="B26" s="2510" t="s">
        <v>1469</v>
      </c>
      <c r="C26" s="2510"/>
    </row>
    <row r="27" spans="2:8" x14ac:dyDescent="0.25"/>
    <row r="28" spans="2:8" x14ac:dyDescent="0.25"/>
    <row r="29" spans="2:8" hidden="1" x14ac:dyDescent="0.25"/>
    <row r="30" spans="2:8" hidden="1" x14ac:dyDescent="0.25"/>
    <row r="31" spans="2:8" hidden="1" x14ac:dyDescent="0.25"/>
    <row r="32" spans="2:8" hidden="1" x14ac:dyDescent="0.25"/>
    <row r="33" hidden="1" x14ac:dyDescent="0.25"/>
    <row r="34" hidden="1" x14ac:dyDescent="0.25"/>
  </sheetData>
  <mergeCells count="8">
    <mergeCell ref="B4:H4"/>
    <mergeCell ref="B1:H3"/>
    <mergeCell ref="B26:C26"/>
    <mergeCell ref="B6:B7"/>
    <mergeCell ref="C6:C7"/>
    <mergeCell ref="D6:D7"/>
    <mergeCell ref="E6:E7"/>
    <mergeCell ref="F6:H6"/>
  </mergeCells>
  <pageMargins left="0.7" right="0.7" top="0.75" bottom="0.75" header="0.3" footer="0.3"/>
  <drawing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4"/>
  <dimension ref="A1:I26"/>
  <sheetViews>
    <sheetView showGridLines="0" zoomScale="70" zoomScaleNormal="70" workbookViewId="0">
      <pane xSplit="1" ySplit="7"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3.7109375" customWidth="1"/>
    <col min="2" max="2" width="41.140625" customWidth="1"/>
    <col min="3" max="3" width="110.85546875" customWidth="1"/>
    <col min="4" max="4" width="24.85546875" customWidth="1"/>
    <col min="5" max="8" width="18.28515625" customWidth="1"/>
    <col min="9" max="9" width="11.42578125" customWidth="1"/>
    <col min="10"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3">
      <c r="B4" s="2414" t="s">
        <v>4022</v>
      </c>
      <c r="C4" s="2415"/>
      <c r="D4" s="2415"/>
      <c r="E4" s="2415"/>
      <c r="F4" s="2415"/>
      <c r="G4" s="2415"/>
      <c r="H4" s="2416"/>
    </row>
    <row r="5" spans="2:8" x14ac:dyDescent="0.25"/>
    <row r="6" spans="2:8" ht="18.75" x14ac:dyDescent="0.25">
      <c r="B6" s="2417" t="s">
        <v>1449</v>
      </c>
      <c r="C6" s="2505" t="s">
        <v>1450</v>
      </c>
      <c r="D6" s="2507" t="s">
        <v>1451</v>
      </c>
      <c r="E6" s="2507" t="s">
        <v>1452</v>
      </c>
      <c r="F6" s="2507" t="s">
        <v>1453</v>
      </c>
      <c r="G6" s="2507"/>
      <c r="H6" s="2507"/>
    </row>
    <row r="7" spans="2:8" ht="18.75" x14ac:dyDescent="0.25">
      <c r="B7" s="2417"/>
      <c r="C7" s="2505"/>
      <c r="D7" s="2507"/>
      <c r="E7" s="2507"/>
      <c r="F7" s="228" t="s">
        <v>1454</v>
      </c>
      <c r="G7" s="228" t="s">
        <v>1455</v>
      </c>
      <c r="H7" s="228" t="s">
        <v>1456</v>
      </c>
    </row>
    <row r="8" spans="2:8" ht="21.75" thickBot="1" x14ac:dyDescent="0.4">
      <c r="B8" s="575">
        <f>COUNTA(B9:B15)</f>
        <v>7</v>
      </c>
      <c r="C8" s="555" t="s">
        <v>1465</v>
      </c>
      <c r="D8" s="575"/>
      <c r="E8" s="575"/>
      <c r="F8" s="555">
        <f>COUNTA(F9:F15)</f>
        <v>5</v>
      </c>
      <c r="G8" s="555">
        <f>COUNTA(G9:G15)</f>
        <v>0</v>
      </c>
      <c r="H8" s="555">
        <f>COUNTA(H9:H15)</f>
        <v>2</v>
      </c>
    </row>
    <row r="9" spans="2:8" ht="210.75" thickBot="1" x14ac:dyDescent="0.3">
      <c r="B9" s="1575" t="s">
        <v>2285</v>
      </c>
      <c r="C9" s="1549" t="s">
        <v>2286</v>
      </c>
      <c r="D9" s="1551" t="s">
        <v>2287</v>
      </c>
      <c r="E9" s="1548">
        <v>25</v>
      </c>
      <c r="F9" s="1548" t="s">
        <v>1457</v>
      </c>
      <c r="G9" s="1548"/>
      <c r="H9" s="1548"/>
    </row>
    <row r="10" spans="2:8" ht="409.6" thickBot="1" x14ac:dyDescent="0.3">
      <c r="B10" s="1575" t="s">
        <v>2288</v>
      </c>
      <c r="C10" s="1549" t="s">
        <v>2289</v>
      </c>
      <c r="D10" s="1576" t="s">
        <v>2749</v>
      </c>
      <c r="E10" s="1548">
        <v>31</v>
      </c>
      <c r="F10" s="1548" t="s">
        <v>1457</v>
      </c>
      <c r="G10" s="1548"/>
      <c r="H10" s="1548"/>
    </row>
    <row r="11" spans="2:8" ht="409.6" thickBot="1" x14ac:dyDescent="0.3">
      <c r="B11" s="1575" t="s">
        <v>2290</v>
      </c>
      <c r="C11" s="1549" t="s">
        <v>2291</v>
      </c>
      <c r="D11" s="1551" t="s">
        <v>2292</v>
      </c>
      <c r="E11" s="1548">
        <v>300</v>
      </c>
      <c r="F11" s="1548" t="s">
        <v>1457</v>
      </c>
      <c r="G11" s="1548"/>
      <c r="H11" s="1548"/>
    </row>
    <row r="12" spans="2:8" ht="255.75" thickBot="1" x14ac:dyDescent="0.3">
      <c r="B12" s="1575" t="s">
        <v>2293</v>
      </c>
      <c r="C12" s="1549" t="s">
        <v>2294</v>
      </c>
      <c r="D12" s="1551" t="s">
        <v>2295</v>
      </c>
      <c r="E12" s="1548">
        <v>60</v>
      </c>
      <c r="F12" s="1548" t="s">
        <v>1457</v>
      </c>
      <c r="G12" s="1548"/>
      <c r="H12" s="1548"/>
    </row>
    <row r="13" spans="2:8" ht="75.75" thickBot="1" x14ac:dyDescent="0.3">
      <c r="B13" s="1575" t="s">
        <v>2296</v>
      </c>
      <c r="C13" s="1549" t="s">
        <v>2297</v>
      </c>
      <c r="D13" s="1551" t="s">
        <v>2298</v>
      </c>
      <c r="E13" s="1548">
        <v>2136</v>
      </c>
      <c r="F13" s="1548" t="s">
        <v>1457</v>
      </c>
      <c r="G13" s="1548"/>
      <c r="H13" s="1548"/>
    </row>
    <row r="14" spans="2:8" s="1649" customFormat="1" ht="90.75" thickBot="1" x14ac:dyDescent="0.3">
      <c r="B14" s="1575" t="s">
        <v>2299</v>
      </c>
      <c r="C14" s="1549" t="s">
        <v>2300</v>
      </c>
      <c r="D14" s="1551" t="s">
        <v>2301</v>
      </c>
      <c r="E14" s="1548">
        <v>80</v>
      </c>
      <c r="F14" s="1548"/>
      <c r="G14" s="1548"/>
      <c r="H14" s="1548" t="s">
        <v>1457</v>
      </c>
    </row>
    <row r="15" spans="2:8" ht="45.75" thickBot="1" x14ac:dyDescent="0.3">
      <c r="B15" s="1575" t="s">
        <v>4019</v>
      </c>
      <c r="C15" s="1549" t="s">
        <v>4020</v>
      </c>
      <c r="D15" s="1551" t="s">
        <v>4021</v>
      </c>
      <c r="E15" s="1548">
        <v>45</v>
      </c>
      <c r="F15" s="1548"/>
      <c r="G15" s="1548"/>
      <c r="H15" s="1548" t="s">
        <v>1457</v>
      </c>
    </row>
    <row r="16" spans="2:8" x14ac:dyDescent="0.25">
      <c r="B16" s="2501" t="s">
        <v>1469</v>
      </c>
      <c r="C16" s="2501"/>
    </row>
    <row r="17" x14ac:dyDescent="0.25"/>
    <row r="18" x14ac:dyDescent="0.25"/>
    <row r="19" x14ac:dyDescent="0.25"/>
    <row r="20" x14ac:dyDescent="0.25"/>
    <row r="21" hidden="1" x14ac:dyDescent="0.25"/>
    <row r="22" hidden="1" x14ac:dyDescent="0.25"/>
    <row r="23" hidden="1" x14ac:dyDescent="0.25"/>
    <row r="24" hidden="1" x14ac:dyDescent="0.25"/>
    <row r="25" hidden="1" x14ac:dyDescent="0.25"/>
    <row r="26" hidden="1" x14ac:dyDescent="0.25"/>
  </sheetData>
  <mergeCells count="8">
    <mergeCell ref="B4:H4"/>
    <mergeCell ref="B1:H3"/>
    <mergeCell ref="B16:C16"/>
    <mergeCell ref="B6:B7"/>
    <mergeCell ref="C6:C7"/>
    <mergeCell ref="D6:D7"/>
    <mergeCell ref="E6:E7"/>
    <mergeCell ref="F6:H6"/>
  </mergeCells>
  <pageMargins left="0.7" right="0.7" top="0.75" bottom="0.75" header="0.3" footer="0.3"/>
  <pageSetup paperSize="9" orientation="portrait" r:id="rId1"/>
  <drawing r:id="rId2"/>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5"/>
  <dimension ref="A1:I50"/>
  <sheetViews>
    <sheetView showGridLines="0" zoomScale="70" zoomScaleNormal="70" workbookViewId="0">
      <pane xSplit="1" ySplit="7"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3.7109375" customWidth="1"/>
    <col min="2" max="2" width="41.140625" customWidth="1"/>
    <col min="3" max="3" width="110.85546875" customWidth="1"/>
    <col min="4" max="4" width="24.85546875" customWidth="1"/>
    <col min="5" max="8" width="18.28515625" customWidth="1"/>
    <col min="9" max="9" width="11.42578125" customWidth="1"/>
    <col min="10"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3">
      <c r="B4" s="2414" t="s">
        <v>4014</v>
      </c>
      <c r="C4" s="2415"/>
      <c r="D4" s="2415"/>
      <c r="E4" s="2415"/>
      <c r="F4" s="2415"/>
      <c r="G4" s="2415"/>
      <c r="H4" s="2416"/>
    </row>
    <row r="5" spans="2:8" x14ac:dyDescent="0.25"/>
    <row r="6" spans="2:8" ht="18.75" x14ac:dyDescent="0.25">
      <c r="B6" s="2417" t="s">
        <v>1449</v>
      </c>
      <c r="C6" s="2505" t="s">
        <v>1450</v>
      </c>
      <c r="D6" s="2507" t="s">
        <v>1451</v>
      </c>
      <c r="E6" s="2507" t="s">
        <v>1452</v>
      </c>
      <c r="F6" s="2507" t="s">
        <v>1453</v>
      </c>
      <c r="G6" s="2507"/>
      <c r="H6" s="2507"/>
    </row>
    <row r="7" spans="2:8" ht="18.75" x14ac:dyDescent="0.25">
      <c r="B7" s="2417"/>
      <c r="C7" s="2505"/>
      <c r="D7" s="2507"/>
      <c r="E7" s="2507"/>
      <c r="F7" s="228" t="s">
        <v>1454</v>
      </c>
      <c r="G7" s="228" t="s">
        <v>1455</v>
      </c>
      <c r="H7" s="228" t="s">
        <v>1456</v>
      </c>
    </row>
    <row r="8" spans="2:8" ht="21.75" thickBot="1" x14ac:dyDescent="0.3">
      <c r="B8" s="576">
        <f>COUNTA(B9:B40)</f>
        <v>32</v>
      </c>
      <c r="C8" s="556" t="s">
        <v>261</v>
      </c>
      <c r="D8" s="576"/>
      <c r="E8" s="576"/>
      <c r="F8" s="556">
        <f>COUNTA(F9:F40)</f>
        <v>28</v>
      </c>
      <c r="G8" s="556">
        <f>COUNTA(G9:G40)</f>
        <v>0</v>
      </c>
      <c r="H8" s="556">
        <f>COUNTA(H9:H40)</f>
        <v>4</v>
      </c>
    </row>
    <row r="9" spans="2:8" ht="180.75" thickBot="1" x14ac:dyDescent="0.3">
      <c r="B9" s="1577" t="s">
        <v>1467</v>
      </c>
      <c r="C9" s="1578" t="s">
        <v>2302</v>
      </c>
      <c r="D9" s="1551" t="s">
        <v>2303</v>
      </c>
      <c r="E9" s="1548">
        <v>160</v>
      </c>
      <c r="F9" s="1548" t="s">
        <v>1457</v>
      </c>
      <c r="G9" s="1547"/>
      <c r="H9" s="1547"/>
    </row>
    <row r="10" spans="2:8" ht="255.75" thickBot="1" x14ac:dyDescent="0.3">
      <c r="B10" s="1579" t="s">
        <v>2304</v>
      </c>
      <c r="C10" s="1580" t="s">
        <v>2750</v>
      </c>
      <c r="D10" s="1551" t="s">
        <v>2305</v>
      </c>
      <c r="E10" s="1548">
        <v>68</v>
      </c>
      <c r="F10" s="1548" t="s">
        <v>1457</v>
      </c>
      <c r="G10" s="1547"/>
      <c r="H10" s="1547"/>
    </row>
    <row r="11" spans="2:8" ht="255.75" thickBot="1" x14ac:dyDescent="0.3">
      <c r="B11" s="1579" t="s">
        <v>2306</v>
      </c>
      <c r="C11" s="1580" t="s">
        <v>2307</v>
      </c>
      <c r="D11" s="1551" t="s">
        <v>2308</v>
      </c>
      <c r="E11" s="1548">
        <v>209</v>
      </c>
      <c r="F11" s="1548" t="s">
        <v>1457</v>
      </c>
      <c r="G11" s="1547"/>
      <c r="H11" s="1547"/>
    </row>
    <row r="12" spans="2:8" ht="105.75" thickBot="1" x14ac:dyDescent="0.3">
      <c r="B12" s="1579" t="s">
        <v>2309</v>
      </c>
      <c r="C12" s="1580" t="s">
        <v>2310</v>
      </c>
      <c r="D12" s="1548" t="s">
        <v>2311</v>
      </c>
      <c r="E12" s="1548">
        <v>2340</v>
      </c>
      <c r="F12" s="1548" t="s">
        <v>1457</v>
      </c>
      <c r="G12" s="1547"/>
      <c r="H12" s="1547"/>
    </row>
    <row r="13" spans="2:8" ht="150.75" thickBot="1" x14ac:dyDescent="0.3">
      <c r="B13" s="1579" t="s">
        <v>2312</v>
      </c>
      <c r="C13" s="1580" t="s">
        <v>2313</v>
      </c>
      <c r="D13" s="1551" t="s">
        <v>2314</v>
      </c>
      <c r="E13" s="1548">
        <v>690</v>
      </c>
      <c r="F13" s="1548" t="s">
        <v>1457</v>
      </c>
      <c r="G13" s="1547"/>
      <c r="H13" s="1547"/>
    </row>
    <row r="14" spans="2:8" ht="270.75" thickBot="1" x14ac:dyDescent="0.3">
      <c r="B14" s="1579" t="s">
        <v>2315</v>
      </c>
      <c r="C14" s="1580" t="s">
        <v>2316</v>
      </c>
      <c r="D14" s="1551" t="s">
        <v>2317</v>
      </c>
      <c r="E14" s="1548">
        <v>360</v>
      </c>
      <c r="F14" s="1548" t="s">
        <v>1457</v>
      </c>
      <c r="G14" s="1547"/>
      <c r="H14" s="1547"/>
    </row>
    <row r="15" spans="2:8" ht="165.75" thickBot="1" x14ac:dyDescent="0.3">
      <c r="B15" s="1579" t="s">
        <v>2318</v>
      </c>
      <c r="C15" s="1580" t="s">
        <v>2751</v>
      </c>
      <c r="D15" s="1551" t="s">
        <v>2319</v>
      </c>
      <c r="E15" s="1548">
        <v>108</v>
      </c>
      <c r="F15" s="1548" t="s">
        <v>1457</v>
      </c>
      <c r="G15" s="1547"/>
      <c r="H15" s="1547"/>
    </row>
    <row r="16" spans="2:8" ht="165.75" thickBot="1" x14ac:dyDescent="0.3">
      <c r="B16" s="1579" t="s">
        <v>2320</v>
      </c>
      <c r="C16" s="1580" t="s">
        <v>2321</v>
      </c>
      <c r="D16" s="1551" t="s">
        <v>2322</v>
      </c>
      <c r="E16" s="1548">
        <v>311</v>
      </c>
      <c r="F16" s="1548" t="s">
        <v>1457</v>
      </c>
      <c r="G16" s="1547"/>
      <c r="H16" s="1547"/>
    </row>
    <row r="17" spans="2:8" ht="210.75" thickBot="1" x14ac:dyDescent="0.3">
      <c r="B17" s="1579" t="s">
        <v>2323</v>
      </c>
      <c r="C17" s="1580" t="s">
        <v>2324</v>
      </c>
      <c r="D17" s="1551" t="s">
        <v>2325</v>
      </c>
      <c r="E17" s="1548">
        <v>5804</v>
      </c>
      <c r="F17" s="1548" t="s">
        <v>1457</v>
      </c>
      <c r="G17" s="1547"/>
      <c r="H17" s="1547"/>
    </row>
    <row r="18" spans="2:8" ht="270.75" thickBot="1" x14ac:dyDescent="0.3">
      <c r="B18" s="1579" t="s">
        <v>2326</v>
      </c>
      <c r="C18" s="1580" t="s">
        <v>2327</v>
      </c>
      <c r="D18" s="1551" t="s">
        <v>2328</v>
      </c>
      <c r="E18" s="1548">
        <v>166</v>
      </c>
      <c r="F18" s="1548" t="s">
        <v>1457</v>
      </c>
      <c r="G18" s="1547"/>
      <c r="H18" s="1547"/>
    </row>
    <row r="19" spans="2:8" ht="360.75" thickBot="1" x14ac:dyDescent="0.3">
      <c r="B19" s="1579" t="s">
        <v>2329</v>
      </c>
      <c r="C19" s="1580" t="s">
        <v>2330</v>
      </c>
      <c r="D19" s="1551" t="s">
        <v>2331</v>
      </c>
      <c r="E19" s="1548">
        <v>1034</v>
      </c>
      <c r="F19" s="1548" t="s">
        <v>1457</v>
      </c>
      <c r="G19" s="1547"/>
      <c r="H19" s="1547"/>
    </row>
    <row r="20" spans="2:8" ht="135.75" thickBot="1" x14ac:dyDescent="0.3">
      <c r="B20" s="1579" t="s">
        <v>2332</v>
      </c>
      <c r="C20" s="1580" t="s">
        <v>2333</v>
      </c>
      <c r="D20" s="1551" t="s">
        <v>2334</v>
      </c>
      <c r="E20" s="1548">
        <v>15</v>
      </c>
      <c r="F20" s="1548" t="s">
        <v>1457</v>
      </c>
      <c r="G20" s="1547"/>
      <c r="H20" s="1547"/>
    </row>
    <row r="21" spans="2:8" ht="240.75" thickBot="1" x14ac:dyDescent="0.3">
      <c r="B21" s="1579" t="s">
        <v>2335</v>
      </c>
      <c r="C21" s="1580" t="s">
        <v>2336</v>
      </c>
      <c r="D21" s="1548" t="s">
        <v>2337</v>
      </c>
      <c r="E21" s="1548">
        <v>36</v>
      </c>
      <c r="F21" s="1548"/>
      <c r="G21" s="1547"/>
      <c r="H21" s="1547" t="s">
        <v>1457</v>
      </c>
    </row>
    <row r="22" spans="2:8" ht="30.75" thickBot="1" x14ac:dyDescent="0.3">
      <c r="B22" s="1579" t="s">
        <v>2338</v>
      </c>
      <c r="C22" s="1580" t="s">
        <v>2339</v>
      </c>
      <c r="D22" s="1551" t="s">
        <v>2340</v>
      </c>
      <c r="E22" s="1548">
        <v>114</v>
      </c>
      <c r="F22" s="1548"/>
      <c r="G22" s="1547"/>
      <c r="H22" s="1547" t="s">
        <v>1457</v>
      </c>
    </row>
    <row r="23" spans="2:8" ht="75.75" thickBot="1" x14ac:dyDescent="0.3">
      <c r="B23" s="1579" t="s">
        <v>2341</v>
      </c>
      <c r="C23" s="1580" t="s">
        <v>2342</v>
      </c>
      <c r="D23" s="1551" t="s">
        <v>2343</v>
      </c>
      <c r="E23" s="1548">
        <v>191</v>
      </c>
      <c r="F23" s="1548"/>
      <c r="G23" s="1547"/>
      <c r="H23" s="1547" t="s">
        <v>1457</v>
      </c>
    </row>
    <row r="24" spans="2:8" ht="45.75" thickBot="1" x14ac:dyDescent="0.3">
      <c r="B24" s="1579" t="s">
        <v>2344</v>
      </c>
      <c r="C24" s="1580" t="s">
        <v>2345</v>
      </c>
      <c r="D24" s="1551" t="s">
        <v>1305</v>
      </c>
      <c r="E24" s="1548">
        <v>180</v>
      </c>
      <c r="F24" s="1548"/>
      <c r="G24" s="1547"/>
      <c r="H24" s="1547" t="s">
        <v>1457</v>
      </c>
    </row>
    <row r="25" spans="2:8" ht="105.75" thickBot="1" x14ac:dyDescent="0.3">
      <c r="B25" s="1579" t="s">
        <v>2346</v>
      </c>
      <c r="C25" s="1580" t="s">
        <v>2347</v>
      </c>
      <c r="D25" s="1551" t="s">
        <v>2348</v>
      </c>
      <c r="E25" s="1548">
        <v>63</v>
      </c>
      <c r="F25" s="1548" t="s">
        <v>1457</v>
      </c>
      <c r="G25" s="1547"/>
      <c r="H25" s="1547"/>
    </row>
    <row r="26" spans="2:8" ht="45.75" thickBot="1" x14ac:dyDescent="0.3">
      <c r="B26" s="1579" t="s">
        <v>2349</v>
      </c>
      <c r="C26" s="1580" t="s">
        <v>2350</v>
      </c>
      <c r="D26" s="1551" t="s">
        <v>2351</v>
      </c>
      <c r="E26" s="1548">
        <v>218</v>
      </c>
      <c r="F26" s="1548" t="s">
        <v>1457</v>
      </c>
      <c r="G26" s="1547"/>
      <c r="H26" s="1547"/>
    </row>
    <row r="27" spans="2:8" ht="46.5" thickBot="1" x14ac:dyDescent="0.3">
      <c r="B27" s="1581" t="s">
        <v>2352</v>
      </c>
      <c r="C27" s="1582" t="s">
        <v>2353</v>
      </c>
      <c r="D27" s="1551" t="s">
        <v>2354</v>
      </c>
      <c r="E27" s="1548">
        <v>300</v>
      </c>
      <c r="F27" s="1548" t="s">
        <v>1457</v>
      </c>
      <c r="G27" s="1547"/>
      <c r="H27" s="1547"/>
    </row>
    <row r="28" spans="2:8" ht="60.75" thickBot="1" x14ac:dyDescent="0.3">
      <c r="B28" s="1579" t="s">
        <v>2355</v>
      </c>
      <c r="C28" s="1578" t="s">
        <v>2356</v>
      </c>
      <c r="D28" s="1551" t="s">
        <v>2354</v>
      </c>
      <c r="E28" s="1548">
        <v>220</v>
      </c>
      <c r="F28" s="1548" t="s">
        <v>1457</v>
      </c>
      <c r="G28" s="1547"/>
      <c r="H28" s="1547"/>
    </row>
    <row r="29" spans="2:8" ht="165.75" thickBot="1" x14ac:dyDescent="0.3">
      <c r="B29" s="1579" t="s">
        <v>2357</v>
      </c>
      <c r="C29" s="1580" t="s">
        <v>2358</v>
      </c>
      <c r="D29" s="1551" t="s">
        <v>2359</v>
      </c>
      <c r="E29" s="1548">
        <v>62</v>
      </c>
      <c r="F29" s="1548" t="s">
        <v>1457</v>
      </c>
      <c r="G29" s="1547"/>
      <c r="H29" s="1547"/>
    </row>
    <row r="30" spans="2:8" ht="30.75" thickBot="1" x14ac:dyDescent="0.3">
      <c r="B30" s="1579" t="s">
        <v>2360</v>
      </c>
      <c r="C30" s="1580" t="s">
        <v>2361</v>
      </c>
      <c r="D30" s="1551" t="s">
        <v>2362</v>
      </c>
      <c r="E30" s="1548">
        <v>310</v>
      </c>
      <c r="F30" s="1548" t="s">
        <v>1457</v>
      </c>
      <c r="G30" s="1547"/>
      <c r="H30" s="1547"/>
    </row>
    <row r="31" spans="2:8" ht="45.75" thickBot="1" x14ac:dyDescent="0.3">
      <c r="B31" s="1579" t="s">
        <v>2363</v>
      </c>
      <c r="C31" s="1580" t="s">
        <v>2364</v>
      </c>
      <c r="D31" s="1551" t="s">
        <v>2365</v>
      </c>
      <c r="E31" s="1548">
        <v>119</v>
      </c>
      <c r="F31" s="1548" t="s">
        <v>1457</v>
      </c>
      <c r="G31" s="1547"/>
      <c r="H31" s="1547"/>
    </row>
    <row r="32" spans="2:8" ht="45.75" thickBot="1" x14ac:dyDescent="0.3">
      <c r="B32" s="1579" t="s">
        <v>2366</v>
      </c>
      <c r="C32" s="1580" t="s">
        <v>2367</v>
      </c>
      <c r="D32" s="1551" t="s">
        <v>1466</v>
      </c>
      <c r="E32" s="1548">
        <v>220</v>
      </c>
      <c r="F32" s="1548" t="s">
        <v>1457</v>
      </c>
      <c r="G32" s="1547"/>
      <c r="H32" s="1547"/>
    </row>
    <row r="33" spans="2:8" ht="30.75" thickBot="1" x14ac:dyDescent="0.3">
      <c r="B33" s="1579" t="s">
        <v>2368</v>
      </c>
      <c r="C33" s="1580" t="s">
        <v>2369</v>
      </c>
      <c r="D33" s="1551" t="s">
        <v>2370</v>
      </c>
      <c r="E33" s="1547">
        <v>194</v>
      </c>
      <c r="F33" s="1548" t="s">
        <v>1457</v>
      </c>
      <c r="G33" s="1547"/>
      <c r="H33" s="1547"/>
    </row>
    <row r="34" spans="2:8" ht="90.75" thickBot="1" x14ac:dyDescent="0.3">
      <c r="B34" s="1579" t="s">
        <v>2371</v>
      </c>
      <c r="C34" s="1580" t="s">
        <v>2372</v>
      </c>
      <c r="D34" s="1551" t="s">
        <v>2373</v>
      </c>
      <c r="E34" s="1547">
        <v>80</v>
      </c>
      <c r="F34" s="1548" t="s">
        <v>1457</v>
      </c>
      <c r="G34" s="1547"/>
      <c r="H34" s="1547"/>
    </row>
    <row r="35" spans="2:8" ht="120.75" thickBot="1" x14ac:dyDescent="0.3">
      <c r="B35" s="1579" t="s">
        <v>2374</v>
      </c>
      <c r="C35" s="1580" t="s">
        <v>2375</v>
      </c>
      <c r="D35" s="1548" t="s">
        <v>2334</v>
      </c>
      <c r="E35" s="1548">
        <v>341</v>
      </c>
      <c r="F35" s="1548" t="s">
        <v>1457</v>
      </c>
      <c r="G35" s="1547"/>
      <c r="H35" s="1547"/>
    </row>
    <row r="36" spans="2:8" ht="45.75" thickBot="1" x14ac:dyDescent="0.3">
      <c r="B36" s="1579" t="s">
        <v>2376</v>
      </c>
      <c r="C36" s="1580" t="s">
        <v>2377</v>
      </c>
      <c r="D36" s="1551" t="s">
        <v>2378</v>
      </c>
      <c r="E36" s="1547">
        <v>183</v>
      </c>
      <c r="F36" s="1548" t="s">
        <v>1457</v>
      </c>
      <c r="G36" s="1547"/>
      <c r="H36" s="1547"/>
    </row>
    <row r="37" spans="2:8" ht="75.75" thickBot="1" x14ac:dyDescent="0.3">
      <c r="B37" s="1579" t="s">
        <v>2379</v>
      </c>
      <c r="C37" s="1580" t="s">
        <v>2380</v>
      </c>
      <c r="D37" s="1551" t="s">
        <v>2381</v>
      </c>
      <c r="E37" s="1548">
        <v>176</v>
      </c>
      <c r="F37" s="1548" t="s">
        <v>1457</v>
      </c>
      <c r="G37" s="1547"/>
      <c r="H37" s="1548"/>
    </row>
    <row r="38" spans="2:8" ht="45.75" thickBot="1" x14ac:dyDescent="0.3">
      <c r="B38" s="1579" t="s">
        <v>2382</v>
      </c>
      <c r="C38" s="1580" t="s">
        <v>2383</v>
      </c>
      <c r="D38" s="1551" t="s">
        <v>2370</v>
      </c>
      <c r="E38" s="1548">
        <v>224</v>
      </c>
      <c r="F38" s="1548" t="s">
        <v>1457</v>
      </c>
      <c r="G38" s="1547"/>
      <c r="H38" s="1548"/>
    </row>
    <row r="39" spans="2:8" ht="75.75" thickBot="1" x14ac:dyDescent="0.3">
      <c r="B39" s="1579" t="s">
        <v>2384</v>
      </c>
      <c r="C39" s="1580" t="s">
        <v>2385</v>
      </c>
      <c r="D39" s="1551" t="s">
        <v>2386</v>
      </c>
      <c r="E39" s="1548">
        <v>90</v>
      </c>
      <c r="F39" s="1548" t="s">
        <v>1457</v>
      </c>
      <c r="G39" s="1547"/>
      <c r="H39" s="1548"/>
    </row>
    <row r="40" spans="2:8" ht="75.75" thickBot="1" x14ac:dyDescent="0.3">
      <c r="B40" s="1579" t="s">
        <v>2387</v>
      </c>
      <c r="C40" s="1580" t="s">
        <v>2388</v>
      </c>
      <c r="D40" s="1583" t="s">
        <v>2389</v>
      </c>
      <c r="E40" s="1548">
        <v>164</v>
      </c>
      <c r="F40" s="1548" t="s">
        <v>1457</v>
      </c>
      <c r="G40" s="1547"/>
      <c r="H40" s="1548"/>
    </row>
    <row r="41" spans="2:8" x14ac:dyDescent="0.25">
      <c r="B41" s="2501" t="s">
        <v>1469</v>
      </c>
      <c r="C41" s="2501"/>
    </row>
    <row r="42" spans="2:8" x14ac:dyDescent="0.25"/>
    <row r="43" spans="2:8" x14ac:dyDescent="0.25"/>
    <row r="44" spans="2:8" x14ac:dyDescent="0.25"/>
    <row r="45" spans="2:8" hidden="1" x14ac:dyDescent="0.25"/>
    <row r="46" spans="2:8" hidden="1" x14ac:dyDescent="0.25"/>
    <row r="47" spans="2:8" hidden="1" x14ac:dyDescent="0.25"/>
    <row r="48" spans="2:8" hidden="1" x14ac:dyDescent="0.25"/>
    <row r="49" hidden="1" x14ac:dyDescent="0.25"/>
    <row r="50" hidden="1" x14ac:dyDescent="0.25"/>
  </sheetData>
  <mergeCells count="8">
    <mergeCell ref="B4:H4"/>
    <mergeCell ref="B1:H3"/>
    <mergeCell ref="B41:C41"/>
    <mergeCell ref="B6:B7"/>
    <mergeCell ref="C6:C7"/>
    <mergeCell ref="D6:D7"/>
    <mergeCell ref="E6:E7"/>
    <mergeCell ref="F6:H6"/>
  </mergeCells>
  <pageMargins left="0.7" right="0.7" top="0.75" bottom="0.75" header="0.3" footer="0.3"/>
  <drawing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6"/>
  <dimension ref="A1:I29"/>
  <sheetViews>
    <sheetView showGridLines="0" zoomScale="70" zoomScaleNormal="70" workbookViewId="0">
      <pane xSplit="1" ySplit="7" topLeftCell="B17"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3.7109375" customWidth="1"/>
    <col min="2" max="2" width="41.140625" customWidth="1"/>
    <col min="3" max="3" width="110.85546875" customWidth="1"/>
    <col min="4" max="4" width="24.85546875" customWidth="1"/>
    <col min="5" max="8" width="18.28515625" customWidth="1"/>
    <col min="9" max="9" width="11.42578125" customWidth="1"/>
    <col min="10"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3">
      <c r="B4" s="2414" t="s">
        <v>4015</v>
      </c>
      <c r="C4" s="2415"/>
      <c r="D4" s="2415"/>
      <c r="E4" s="2415"/>
      <c r="F4" s="2415"/>
      <c r="G4" s="2415"/>
      <c r="H4" s="2416"/>
    </row>
    <row r="5" spans="2:8" x14ac:dyDescent="0.25"/>
    <row r="6" spans="2:8" ht="18.75" x14ac:dyDescent="0.25">
      <c r="B6" s="2417" t="s">
        <v>1449</v>
      </c>
      <c r="C6" s="2505" t="s">
        <v>1450</v>
      </c>
      <c r="D6" s="2506" t="s">
        <v>1451</v>
      </c>
      <c r="E6" s="2507" t="s">
        <v>1452</v>
      </c>
      <c r="F6" s="2508" t="s">
        <v>1453</v>
      </c>
      <c r="G6" s="2508"/>
      <c r="H6" s="2508"/>
    </row>
    <row r="7" spans="2:8" ht="18.75" x14ac:dyDescent="0.25">
      <c r="B7" s="2417"/>
      <c r="C7" s="2505"/>
      <c r="D7" s="2506"/>
      <c r="E7" s="2507"/>
      <c r="F7" s="446" t="s">
        <v>1454</v>
      </c>
      <c r="G7" s="446" t="s">
        <v>1455</v>
      </c>
      <c r="H7" s="446" t="s">
        <v>1456</v>
      </c>
    </row>
    <row r="8" spans="2:8" ht="21.75" thickBot="1" x14ac:dyDescent="0.3">
      <c r="B8" s="564">
        <f>COUNTA(B9:B20)</f>
        <v>12</v>
      </c>
      <c r="C8" s="553" t="s">
        <v>682</v>
      </c>
      <c r="D8" s="564"/>
      <c r="E8" s="564"/>
      <c r="F8" s="553">
        <f>COUNTA(F9:F20)</f>
        <v>6</v>
      </c>
      <c r="G8" s="553">
        <f>COUNTA(G9:G20)</f>
        <v>1</v>
      </c>
      <c r="H8" s="553">
        <f>COUNTA(H9:H20)</f>
        <v>5</v>
      </c>
    </row>
    <row r="9" spans="2:8" ht="30.75" thickBot="1" x14ac:dyDescent="0.3">
      <c r="B9" s="1577" t="s">
        <v>2390</v>
      </c>
      <c r="C9" s="1578" t="s">
        <v>2391</v>
      </c>
      <c r="D9" s="1551" t="s">
        <v>2392</v>
      </c>
      <c r="E9" s="1548">
        <v>120</v>
      </c>
      <c r="F9" s="1556" t="s">
        <v>1459</v>
      </c>
      <c r="G9" s="1556"/>
      <c r="H9" s="1556"/>
    </row>
    <row r="10" spans="2:8" ht="60.75" thickBot="1" x14ac:dyDescent="0.3">
      <c r="B10" s="1579" t="s">
        <v>2393</v>
      </c>
      <c r="C10" s="1580" t="s">
        <v>2394</v>
      </c>
      <c r="D10" s="1551" t="s">
        <v>2395</v>
      </c>
      <c r="E10" s="1548">
        <v>600</v>
      </c>
      <c r="F10" s="1556" t="s">
        <v>1457</v>
      </c>
      <c r="G10" s="1556"/>
      <c r="H10" s="1556"/>
    </row>
    <row r="11" spans="2:8" ht="60.75" thickBot="1" x14ac:dyDescent="0.3">
      <c r="B11" s="1584" t="s">
        <v>2396</v>
      </c>
      <c r="C11" s="1580" t="s">
        <v>2397</v>
      </c>
      <c r="D11" s="1551" t="s">
        <v>2398</v>
      </c>
      <c r="E11" s="1571">
        <v>7</v>
      </c>
      <c r="F11" s="1556"/>
      <c r="G11" s="1556"/>
      <c r="H11" s="1556" t="s">
        <v>1459</v>
      </c>
    </row>
    <row r="12" spans="2:8" ht="60.75" thickBot="1" x14ac:dyDescent="0.3">
      <c r="B12" s="1584" t="s">
        <v>2399</v>
      </c>
      <c r="C12" s="1580" t="s">
        <v>2400</v>
      </c>
      <c r="D12" s="1551" t="s">
        <v>2401</v>
      </c>
      <c r="E12" s="1571">
        <v>1</v>
      </c>
      <c r="F12" s="1556"/>
      <c r="G12" s="1556"/>
      <c r="H12" s="1556" t="s">
        <v>1459</v>
      </c>
    </row>
    <row r="13" spans="2:8" ht="105.75" thickBot="1" x14ac:dyDescent="0.3">
      <c r="B13" s="1584" t="s">
        <v>2402</v>
      </c>
      <c r="C13" s="1580" t="s">
        <v>2403</v>
      </c>
      <c r="D13" s="1551" t="s">
        <v>2398</v>
      </c>
      <c r="E13" s="1571">
        <v>8</v>
      </c>
      <c r="F13" s="1556"/>
      <c r="G13" s="1556"/>
      <c r="H13" s="1556" t="s">
        <v>1459</v>
      </c>
    </row>
    <row r="14" spans="2:8" ht="45.75" thickBot="1" x14ac:dyDescent="0.3">
      <c r="B14" s="1584" t="s">
        <v>2404</v>
      </c>
      <c r="C14" s="1580" t="s">
        <v>2405</v>
      </c>
      <c r="D14" s="1551" t="s">
        <v>2406</v>
      </c>
      <c r="E14" s="1571">
        <v>300</v>
      </c>
      <c r="F14" s="1556" t="s">
        <v>1459</v>
      </c>
      <c r="G14" s="1556"/>
      <c r="H14" s="1556"/>
    </row>
    <row r="15" spans="2:8" ht="30.75" thickBot="1" x14ac:dyDescent="0.3">
      <c r="B15" s="1579" t="s">
        <v>2407</v>
      </c>
      <c r="C15" s="1580" t="s">
        <v>2408</v>
      </c>
      <c r="D15" s="1551" t="s">
        <v>2406</v>
      </c>
      <c r="E15" s="1571">
        <v>150</v>
      </c>
      <c r="F15" s="1556" t="s">
        <v>1459</v>
      </c>
      <c r="G15" s="1556"/>
      <c r="H15" s="1556"/>
    </row>
    <row r="16" spans="2:8" ht="60.75" thickBot="1" x14ac:dyDescent="0.3">
      <c r="B16" s="1584" t="s">
        <v>2409</v>
      </c>
      <c r="C16" s="1580" t="s">
        <v>2410</v>
      </c>
      <c r="D16" s="1551" t="s">
        <v>2411</v>
      </c>
      <c r="E16" s="1571">
        <v>29</v>
      </c>
      <c r="F16" s="1556" t="s">
        <v>1457</v>
      </c>
      <c r="G16" s="1585"/>
      <c r="H16" s="1556"/>
    </row>
    <row r="17" spans="2:8" ht="45.75" thickBot="1" x14ac:dyDescent="0.3">
      <c r="B17" s="1584" t="s">
        <v>2412</v>
      </c>
      <c r="C17" s="1580" t="s">
        <v>2413</v>
      </c>
      <c r="D17" s="1551" t="s">
        <v>2414</v>
      </c>
      <c r="E17" s="1571">
        <v>590</v>
      </c>
      <c r="F17" s="1556" t="s">
        <v>1457</v>
      </c>
      <c r="G17" s="1585"/>
      <c r="H17" s="1556"/>
    </row>
    <row r="18" spans="2:8" ht="45.75" thickBot="1" x14ac:dyDescent="0.3">
      <c r="B18" s="1579" t="s">
        <v>2415</v>
      </c>
      <c r="C18" s="1580" t="s">
        <v>2413</v>
      </c>
      <c r="D18" s="1551" t="s">
        <v>2416</v>
      </c>
      <c r="E18" s="1571">
        <v>316</v>
      </c>
      <c r="F18" s="1556"/>
      <c r="G18" s="1585"/>
      <c r="H18" s="1556" t="s">
        <v>1459</v>
      </c>
    </row>
    <row r="19" spans="2:8" ht="90.75" thickBot="1" x14ac:dyDescent="0.3">
      <c r="B19" s="1579" t="s">
        <v>2417</v>
      </c>
      <c r="C19" s="1580" t="s">
        <v>2418</v>
      </c>
      <c r="D19" s="1551" t="s">
        <v>2419</v>
      </c>
      <c r="E19" s="1571">
        <v>250</v>
      </c>
      <c r="F19" s="1556"/>
      <c r="G19" s="1585"/>
      <c r="H19" s="1556" t="s">
        <v>1459</v>
      </c>
    </row>
    <row r="20" spans="2:8" ht="30.75" thickBot="1" x14ac:dyDescent="0.3">
      <c r="B20" s="1579" t="s">
        <v>2420</v>
      </c>
      <c r="C20" s="1580" t="s">
        <v>2421</v>
      </c>
      <c r="D20" s="1551" t="s">
        <v>1468</v>
      </c>
      <c r="E20" s="1571">
        <v>450</v>
      </c>
      <c r="F20" s="1556"/>
      <c r="G20" s="1585" t="s">
        <v>1459</v>
      </c>
      <c r="H20" s="1556"/>
    </row>
    <row r="21" spans="2:8" x14ac:dyDescent="0.25">
      <c r="B21" s="2501" t="s">
        <v>1469</v>
      </c>
      <c r="C21" s="2501"/>
      <c r="D21" s="73"/>
      <c r="E21" s="73"/>
      <c r="F21" s="73"/>
      <c r="G21" s="73"/>
      <c r="H21" s="73"/>
    </row>
    <row r="22" spans="2:8" x14ac:dyDescent="0.25"/>
    <row r="23" spans="2:8" x14ac:dyDescent="0.25"/>
    <row r="24" spans="2:8" hidden="1" x14ac:dyDescent="0.25"/>
    <row r="25" spans="2:8" hidden="1" x14ac:dyDescent="0.25"/>
    <row r="26" spans="2:8" hidden="1" x14ac:dyDescent="0.25"/>
    <row r="27" spans="2:8" hidden="1" x14ac:dyDescent="0.25"/>
    <row r="28" spans="2:8" hidden="1" x14ac:dyDescent="0.25"/>
    <row r="29" spans="2:8" hidden="1" x14ac:dyDescent="0.25"/>
  </sheetData>
  <mergeCells count="8">
    <mergeCell ref="B4:H4"/>
    <mergeCell ref="B1:H3"/>
    <mergeCell ref="B21:C21"/>
    <mergeCell ref="B6:B7"/>
    <mergeCell ref="C6:C7"/>
    <mergeCell ref="D6:D7"/>
    <mergeCell ref="E6:E7"/>
    <mergeCell ref="F6:H6"/>
  </mergeCells>
  <pageMargins left="0.7" right="0.7" top="0.75" bottom="0.75" header="0.3" footer="0.3"/>
  <drawing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7"/>
  <dimension ref="A1:D34"/>
  <sheetViews>
    <sheetView showGridLines="0" workbookViewId="0">
      <pane xSplit="1" ySplit="6" topLeftCell="B10"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2.7109375" customWidth="1"/>
    <col min="2" max="2" width="67.5703125" customWidth="1"/>
    <col min="3" max="3" width="32" customWidth="1"/>
    <col min="4" max="4" width="6.7109375" customWidth="1"/>
    <col min="5" max="16384" width="11.42578125" hidden="1"/>
  </cols>
  <sheetData>
    <row r="1" spans="1:3" x14ac:dyDescent="0.25">
      <c r="B1" s="2020"/>
      <c r="C1" s="2022"/>
    </row>
    <row r="2" spans="1:3" x14ac:dyDescent="0.25">
      <c r="B2" s="2023"/>
      <c r="C2" s="2025"/>
    </row>
    <row r="3" spans="1:3" ht="15.75" thickBot="1" x14ac:dyDescent="0.3">
      <c r="B3" s="2026"/>
      <c r="C3" s="2028"/>
    </row>
    <row r="4" spans="1:3" ht="21.75" thickBot="1" x14ac:dyDescent="0.4">
      <c r="A4" s="1"/>
      <c r="B4" s="2032" t="s">
        <v>4025</v>
      </c>
      <c r="C4" s="2033"/>
    </row>
    <row r="5" spans="1:3" x14ac:dyDescent="0.25"/>
    <row r="6" spans="1:3" ht="18.75" customHeight="1" thickBot="1" x14ac:dyDescent="0.3">
      <c r="B6" s="173" t="s">
        <v>1470</v>
      </c>
      <c r="C6" s="173" t="s">
        <v>1471</v>
      </c>
    </row>
    <row r="7" spans="1:3" ht="18.75" customHeight="1" thickBot="1" x14ac:dyDescent="0.3">
      <c r="B7" s="1490" t="s">
        <v>1472</v>
      </c>
      <c r="C7" s="1560">
        <v>28</v>
      </c>
    </row>
    <row r="8" spans="1:3" ht="18.75" customHeight="1" thickBot="1" x14ac:dyDescent="0.3">
      <c r="B8" s="1490" t="s">
        <v>1473</v>
      </c>
      <c r="C8" s="1560">
        <v>11</v>
      </c>
    </row>
    <row r="9" spans="1:3" ht="18.75" customHeight="1" thickBot="1" x14ac:dyDescent="0.3">
      <c r="B9" s="1490" t="s">
        <v>1474</v>
      </c>
      <c r="C9" s="1560"/>
    </row>
    <row r="10" spans="1:3" ht="18.75" customHeight="1" thickBot="1" x14ac:dyDescent="0.3">
      <c r="B10" s="1490" t="s">
        <v>1475</v>
      </c>
      <c r="C10" s="1560">
        <v>26</v>
      </c>
    </row>
    <row r="11" spans="1:3" ht="18.75" customHeight="1" thickBot="1" x14ac:dyDescent="0.3">
      <c r="B11" s="1490" t="s">
        <v>1476</v>
      </c>
      <c r="C11" s="1560" t="s">
        <v>4023</v>
      </c>
    </row>
    <row r="12" spans="1:3" ht="18.75" customHeight="1" thickBot="1" x14ac:dyDescent="0.3">
      <c r="B12" s="1490" t="s">
        <v>1477</v>
      </c>
      <c r="C12" s="1560"/>
    </row>
    <row r="13" spans="1:3" ht="18.75" customHeight="1" thickBot="1" x14ac:dyDescent="0.3">
      <c r="B13" s="1490" t="s">
        <v>1478</v>
      </c>
      <c r="C13" s="1560">
        <v>89</v>
      </c>
    </row>
    <row r="14" spans="1:3" ht="18.75" customHeight="1" thickBot="1" x14ac:dyDescent="0.3">
      <c r="B14" s="1586" t="s">
        <v>1479</v>
      </c>
      <c r="C14" s="1560"/>
    </row>
    <row r="15" spans="1:3" ht="18.75" customHeight="1" thickBot="1" x14ac:dyDescent="0.3">
      <c r="B15" s="1490" t="s">
        <v>1480</v>
      </c>
      <c r="C15" s="1560"/>
    </row>
    <row r="16" spans="1:3" ht="18.75" customHeight="1" thickBot="1" x14ac:dyDescent="0.3">
      <c r="B16" s="1490" t="s">
        <v>1481</v>
      </c>
      <c r="C16" s="1560">
        <v>35</v>
      </c>
    </row>
    <row r="17" spans="2:3" s="1649" customFormat="1" ht="18.75" customHeight="1" thickBot="1" x14ac:dyDescent="0.3">
      <c r="B17" s="1490" t="s">
        <v>1482</v>
      </c>
      <c r="C17" s="1560"/>
    </row>
    <row r="18" spans="2:3" s="1649" customFormat="1" ht="18.75" customHeight="1" thickBot="1" x14ac:dyDescent="0.3">
      <c r="B18" s="1490" t="s">
        <v>1483</v>
      </c>
      <c r="C18" s="1560"/>
    </row>
    <row r="19" spans="2:3" ht="18.75" customHeight="1" thickBot="1" x14ac:dyDescent="0.3">
      <c r="B19" s="1586" t="s">
        <v>2422</v>
      </c>
      <c r="C19" s="1560"/>
    </row>
    <row r="20" spans="2:3" ht="18.75" customHeight="1" thickBot="1" x14ac:dyDescent="0.3">
      <c r="B20" s="1586" t="s">
        <v>1484</v>
      </c>
      <c r="C20" s="1560"/>
    </row>
    <row r="21" spans="2:3" ht="18.75" customHeight="1" thickBot="1" x14ac:dyDescent="0.3">
      <c r="B21" s="1586" t="s">
        <v>1485</v>
      </c>
      <c r="C21" s="1560"/>
    </row>
    <row r="22" spans="2:3" ht="18.75" customHeight="1" thickBot="1" x14ac:dyDescent="0.3">
      <c r="B22" s="1586" t="s">
        <v>2423</v>
      </c>
      <c r="C22" s="1560"/>
    </row>
    <row r="23" spans="2:3" ht="18.75" customHeight="1" thickBot="1" x14ac:dyDescent="0.3">
      <c r="B23" s="1586" t="s">
        <v>1486</v>
      </c>
      <c r="C23" s="1560"/>
    </row>
    <row r="24" spans="2:3" ht="18.75" customHeight="1" thickBot="1" x14ac:dyDescent="0.3">
      <c r="B24" s="1490" t="s">
        <v>1487</v>
      </c>
      <c r="C24" s="1560"/>
    </row>
    <row r="25" spans="2:3" ht="18.75" customHeight="1" thickBot="1" x14ac:dyDescent="0.3">
      <c r="B25" s="1490" t="s">
        <v>2424</v>
      </c>
      <c r="C25" s="1560"/>
    </row>
    <row r="26" spans="2:3" ht="18.75" customHeight="1" thickBot="1" x14ac:dyDescent="0.3">
      <c r="B26" s="1588" t="s">
        <v>2425</v>
      </c>
      <c r="C26" s="1560"/>
    </row>
    <row r="27" spans="2:3" ht="18.75" customHeight="1" thickBot="1" x14ac:dyDescent="0.3">
      <c r="B27" s="1586" t="s">
        <v>2426</v>
      </c>
      <c r="C27" s="1560"/>
    </row>
    <row r="28" spans="2:3" ht="18.75" customHeight="1" thickBot="1" x14ac:dyDescent="0.3">
      <c r="B28" s="1587" t="s">
        <v>4024</v>
      </c>
      <c r="C28" s="1560">
        <v>69</v>
      </c>
    </row>
    <row r="29" spans="2:3" ht="18.75" customHeight="1" thickBot="1" x14ac:dyDescent="0.3">
      <c r="B29" s="1587" t="s">
        <v>1480</v>
      </c>
      <c r="C29" s="1560">
        <v>203</v>
      </c>
    </row>
    <row r="30" spans="2:3" ht="18.75" customHeight="1" thickBot="1" x14ac:dyDescent="0.3">
      <c r="B30" s="1587" t="s">
        <v>2427</v>
      </c>
      <c r="C30" s="1560"/>
    </row>
    <row r="31" spans="2:3" ht="18.75" customHeight="1" x14ac:dyDescent="0.25">
      <c r="B31" s="572" t="s">
        <v>152</v>
      </c>
      <c r="C31" s="571">
        <f>SUM(C7:C30)</f>
        <v>461</v>
      </c>
    </row>
    <row r="32" spans="2:3" ht="18.75" customHeight="1" x14ac:dyDescent="0.25">
      <c r="B32" s="57" t="s">
        <v>1469</v>
      </c>
    </row>
    <row r="33" x14ac:dyDescent="0.25"/>
    <row r="34" hidden="1" x14ac:dyDescent="0.25"/>
  </sheetData>
  <mergeCells count="2">
    <mergeCell ref="B4:C4"/>
    <mergeCell ref="B1:C3"/>
  </mergeCells>
  <pageMargins left="0.7" right="0.7" top="0.75" bottom="0.75" header="0.3" footer="0.3"/>
  <drawing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8"/>
  <dimension ref="A1:M40"/>
  <sheetViews>
    <sheetView showGridLines="0" workbookViewId="0">
      <pane xSplit="2" ySplit="7" topLeftCell="C8"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4.85546875" customWidth="1"/>
    <col min="2" max="2" width="34.42578125" customWidth="1"/>
    <col min="3" max="3" width="14.5703125" bestFit="1" customWidth="1"/>
    <col min="4" max="4" width="12" bestFit="1" customWidth="1"/>
    <col min="5" max="5" width="18.42578125" bestFit="1" customWidth="1"/>
    <col min="6" max="6" width="15.42578125" bestFit="1" customWidth="1"/>
    <col min="7" max="7" width="17.140625" bestFit="1" customWidth="1"/>
    <col min="8" max="8" width="14.5703125" bestFit="1" customWidth="1"/>
    <col min="9" max="9" width="12" bestFit="1" customWidth="1"/>
    <col min="10" max="10" width="18.42578125" bestFit="1" customWidth="1"/>
    <col min="11" max="11" width="15.42578125" bestFit="1" customWidth="1"/>
    <col min="12" max="12" width="17.140625" bestFit="1" customWidth="1"/>
    <col min="13" max="13" width="6.7109375" customWidth="1"/>
    <col min="14" max="16384" width="11.42578125" hidden="1"/>
  </cols>
  <sheetData>
    <row r="1" spans="2:12" x14ac:dyDescent="0.25">
      <c r="B1" s="2020"/>
      <c r="C1" s="2021"/>
      <c r="D1" s="2021"/>
      <c r="E1" s="2021"/>
      <c r="F1" s="2021"/>
      <c r="G1" s="2021"/>
      <c r="H1" s="2021"/>
      <c r="I1" s="2021"/>
      <c r="J1" s="2021"/>
      <c r="K1" s="2021"/>
      <c r="L1" s="2022"/>
    </row>
    <row r="2" spans="2:12" x14ac:dyDescent="0.25">
      <c r="B2" s="2023"/>
      <c r="C2" s="2024"/>
      <c r="D2" s="2024"/>
      <c r="E2" s="2024"/>
      <c r="F2" s="2024"/>
      <c r="G2" s="2024"/>
      <c r="H2" s="2024"/>
      <c r="I2" s="2024"/>
      <c r="J2" s="2024"/>
      <c r="K2" s="2024"/>
      <c r="L2" s="2025"/>
    </row>
    <row r="3" spans="2:12" ht="15.75" thickBot="1" x14ac:dyDescent="0.3">
      <c r="B3" s="2026"/>
      <c r="C3" s="2027"/>
      <c r="D3" s="2027"/>
      <c r="E3" s="2027"/>
      <c r="F3" s="2027"/>
      <c r="G3" s="2027"/>
      <c r="H3" s="2027"/>
      <c r="I3" s="2027"/>
      <c r="J3" s="2027"/>
      <c r="K3" s="2027"/>
      <c r="L3" s="2028"/>
    </row>
    <row r="4" spans="2:12" ht="21" x14ac:dyDescent="0.35">
      <c r="B4" s="2511" t="s">
        <v>4027</v>
      </c>
      <c r="C4" s="2512"/>
      <c r="D4" s="2512"/>
      <c r="E4" s="2512"/>
      <c r="F4" s="2512"/>
      <c r="G4" s="2512"/>
      <c r="H4" s="2512"/>
      <c r="I4" s="2512"/>
      <c r="J4" s="2512"/>
      <c r="K4" s="2512"/>
      <c r="L4" s="2513"/>
    </row>
    <row r="5" spans="2:12" ht="16.5" thickBot="1" x14ac:dyDescent="0.3">
      <c r="B5" s="485"/>
      <c r="C5" s="486"/>
      <c r="D5" s="486"/>
      <c r="E5" s="486"/>
      <c r="F5" s="486"/>
      <c r="G5" s="486"/>
      <c r="H5" s="486"/>
      <c r="I5" s="486"/>
      <c r="J5" s="486"/>
      <c r="K5" s="486"/>
      <c r="L5" s="486"/>
    </row>
    <row r="6" spans="2:12" ht="18.75" x14ac:dyDescent="0.25">
      <c r="B6" s="2514" t="s">
        <v>1488</v>
      </c>
      <c r="C6" s="2516" t="s">
        <v>1489</v>
      </c>
      <c r="D6" s="2516"/>
      <c r="E6" s="2516"/>
      <c r="F6" s="2516"/>
      <c r="G6" s="2516"/>
      <c r="H6" s="2516" t="s">
        <v>1490</v>
      </c>
      <c r="I6" s="2516"/>
      <c r="J6" s="2516"/>
      <c r="K6" s="2516"/>
      <c r="L6" s="2517"/>
    </row>
    <row r="7" spans="2:12" ht="19.5" thickBot="1" x14ac:dyDescent="0.3">
      <c r="B7" s="2515"/>
      <c r="C7" s="1614" t="s">
        <v>1339</v>
      </c>
      <c r="D7" s="1614" t="s">
        <v>1491</v>
      </c>
      <c r="E7" s="1614" t="s">
        <v>2758</v>
      </c>
      <c r="F7" s="1614" t="s">
        <v>1492</v>
      </c>
      <c r="G7" s="1614" t="s">
        <v>1493</v>
      </c>
      <c r="H7" s="1614" t="s">
        <v>1339</v>
      </c>
      <c r="I7" s="1614" t="s">
        <v>1491</v>
      </c>
      <c r="J7" s="1614" t="s">
        <v>2759</v>
      </c>
      <c r="K7" s="1614" t="s">
        <v>1492</v>
      </c>
      <c r="L7" s="1617" t="s">
        <v>1493</v>
      </c>
    </row>
    <row r="8" spans="2:12" ht="18.75" customHeight="1" x14ac:dyDescent="0.25">
      <c r="B8" s="1628" t="s">
        <v>1494</v>
      </c>
      <c r="C8" s="1624">
        <v>3</v>
      </c>
      <c r="D8" s="1625"/>
      <c r="E8" s="1625"/>
      <c r="F8" s="1625"/>
      <c r="G8" s="1626"/>
      <c r="H8" s="1624">
        <v>7</v>
      </c>
      <c r="I8" s="1625"/>
      <c r="J8" s="1625"/>
      <c r="K8" s="1625"/>
      <c r="L8" s="1626">
        <v>0</v>
      </c>
    </row>
    <row r="9" spans="2:12" s="1618" customFormat="1" ht="29.25" customHeight="1" x14ac:dyDescent="0.25">
      <c r="B9" s="1629" t="s">
        <v>1495</v>
      </c>
      <c r="C9" s="1620">
        <v>288</v>
      </c>
      <c r="D9" s="56">
        <v>8</v>
      </c>
      <c r="E9" s="56"/>
      <c r="F9" s="56"/>
      <c r="G9" s="1603"/>
      <c r="H9" s="1620">
        <v>1</v>
      </c>
      <c r="I9" s="56"/>
      <c r="J9" s="56"/>
      <c r="K9" s="56"/>
      <c r="L9" s="1603">
        <v>0</v>
      </c>
    </row>
    <row r="10" spans="2:12" s="1618" customFormat="1" ht="18.75" customHeight="1" x14ac:dyDescent="0.25">
      <c r="B10" s="1629" t="s">
        <v>4026</v>
      </c>
      <c r="C10" s="1620">
        <v>1084</v>
      </c>
      <c r="D10" s="56">
        <v>14</v>
      </c>
      <c r="E10" s="56"/>
      <c r="F10" s="56"/>
      <c r="G10" s="1603"/>
      <c r="H10" s="1620"/>
      <c r="I10" s="56"/>
      <c r="J10" s="56"/>
      <c r="K10" s="56"/>
      <c r="L10" s="1603">
        <v>0</v>
      </c>
    </row>
    <row r="11" spans="2:12" s="1618" customFormat="1" ht="18.75" customHeight="1" x14ac:dyDescent="0.25">
      <c r="B11" s="1629" t="s">
        <v>1496</v>
      </c>
      <c r="C11" s="1620">
        <v>2</v>
      </c>
      <c r="D11" s="56">
        <v>2</v>
      </c>
      <c r="E11" s="56"/>
      <c r="F11" s="56"/>
      <c r="G11" s="1603"/>
      <c r="H11" s="1620"/>
      <c r="I11" s="56"/>
      <c r="J11" s="56"/>
      <c r="K11" s="56"/>
      <c r="L11" s="1603">
        <v>0</v>
      </c>
    </row>
    <row r="12" spans="2:12" s="1618" customFormat="1" ht="18.75" customHeight="1" x14ac:dyDescent="0.25">
      <c r="B12" s="1629" t="s">
        <v>1497</v>
      </c>
      <c r="C12" s="1620"/>
      <c r="D12" s="56">
        <v>18</v>
      </c>
      <c r="E12" s="56"/>
      <c r="F12" s="56"/>
      <c r="G12" s="1603"/>
      <c r="H12" s="1620"/>
      <c r="I12" s="56"/>
      <c r="J12" s="56"/>
      <c r="K12" s="56">
        <v>2</v>
      </c>
      <c r="L12" s="1603">
        <v>0</v>
      </c>
    </row>
    <row r="13" spans="2:12" ht="18.75" customHeight="1" x14ac:dyDescent="0.25">
      <c r="B13" s="1629" t="s">
        <v>1498</v>
      </c>
      <c r="C13" s="1620">
        <v>180</v>
      </c>
      <c r="D13" s="56">
        <v>89</v>
      </c>
      <c r="E13" s="56">
        <v>9</v>
      </c>
      <c r="F13" s="56">
        <v>2</v>
      </c>
      <c r="G13" s="1603">
        <v>35</v>
      </c>
      <c r="H13" s="1620">
        <v>4</v>
      </c>
      <c r="I13" s="56">
        <v>18</v>
      </c>
      <c r="J13" s="56"/>
      <c r="K13" s="56">
        <v>2</v>
      </c>
      <c r="L13" s="1603">
        <v>15</v>
      </c>
    </row>
    <row r="14" spans="2:12" ht="16.5" thickBot="1" x14ac:dyDescent="0.3">
      <c r="B14" s="1627" t="s">
        <v>152</v>
      </c>
      <c r="C14" s="1621">
        <f t="shared" ref="C14:L14" si="0">SUM(C8:C13)</f>
        <v>1557</v>
      </c>
      <c r="D14" s="1622">
        <f t="shared" si="0"/>
        <v>131</v>
      </c>
      <c r="E14" s="1622">
        <f t="shared" si="0"/>
        <v>9</v>
      </c>
      <c r="F14" s="1622">
        <f t="shared" si="0"/>
        <v>2</v>
      </c>
      <c r="G14" s="1623">
        <f t="shared" si="0"/>
        <v>35</v>
      </c>
      <c r="H14" s="1621">
        <f t="shared" si="0"/>
        <v>12</v>
      </c>
      <c r="I14" s="1622">
        <f t="shared" si="0"/>
        <v>18</v>
      </c>
      <c r="J14" s="1622">
        <f t="shared" si="0"/>
        <v>0</v>
      </c>
      <c r="K14" s="1622">
        <f t="shared" si="0"/>
        <v>4</v>
      </c>
      <c r="L14" s="1623">
        <f t="shared" si="0"/>
        <v>15</v>
      </c>
    </row>
    <row r="15" spans="2:12" x14ac:dyDescent="0.25"/>
    <row r="16" spans="2:12" x14ac:dyDescent="0.25"/>
    <row r="17" hidden="1" x14ac:dyDescent="0.25"/>
    <row r="18" hidden="1" x14ac:dyDescent="0.25"/>
    <row r="19" x14ac:dyDescent="0.25"/>
    <row r="20"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x14ac:dyDescent="0.25"/>
    <row r="40" x14ac:dyDescent="0.25"/>
  </sheetData>
  <mergeCells count="5">
    <mergeCell ref="B4:L4"/>
    <mergeCell ref="B1:L3"/>
    <mergeCell ref="B6:B7"/>
    <mergeCell ref="C6:G6"/>
    <mergeCell ref="H6:L6"/>
  </mergeCells>
  <pageMargins left="0.7" right="0.7" top="0.75" bottom="0.75" header="0.3" footer="0.3"/>
  <drawing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0"/>
  <dimension ref="A1:N68"/>
  <sheetViews>
    <sheetView showGridLines="0" workbookViewId="0">
      <pane xSplit="2" ySplit="7" topLeftCell="C23" activePane="bottomRight" state="frozen"/>
      <selection activeCell="C5" sqref="C5"/>
      <selection pane="topRight" activeCell="C5" sqref="C5"/>
      <selection pane="bottomLeft" activeCell="C5" sqref="C5"/>
      <selection pane="bottomRight"/>
    </sheetView>
  </sheetViews>
  <sheetFormatPr baseColWidth="10" defaultColWidth="0" defaultRowHeight="0" customHeight="1" zeroHeight="1" x14ac:dyDescent="0.25"/>
  <cols>
    <col min="1" max="1" width="4.85546875" customWidth="1"/>
    <col min="2" max="2" width="13.5703125" style="1597" customWidth="1"/>
    <col min="3" max="3" width="34.42578125" style="1598" customWidth="1"/>
    <col min="4" max="4" width="14.5703125" style="1598" bestFit="1" customWidth="1"/>
    <col min="5" max="5" width="12" style="1598" bestFit="1" customWidth="1"/>
    <col min="6" max="6" width="18.42578125" style="1598" bestFit="1" customWidth="1"/>
    <col min="7" max="7" width="15.42578125" style="1598" bestFit="1" customWidth="1"/>
    <col min="8" max="8" width="17.140625" style="1598" bestFit="1" customWidth="1"/>
    <col min="9" max="9" width="14.5703125" style="1598" bestFit="1" customWidth="1"/>
    <col min="10" max="10" width="12" style="1598" bestFit="1" customWidth="1"/>
    <col min="11" max="11" width="18.42578125" style="1598" bestFit="1" customWidth="1"/>
    <col min="12" max="12" width="15.42578125" style="1598" bestFit="1" customWidth="1"/>
    <col min="13" max="13" width="17.140625" style="1599" bestFit="1" customWidth="1"/>
    <col min="14" max="14" width="6.7109375" customWidth="1"/>
    <col min="15" max="16384" width="11.42578125" hidden="1"/>
  </cols>
  <sheetData>
    <row r="1" spans="2:13" ht="15" x14ac:dyDescent="0.25">
      <c r="B1" s="2020"/>
      <c r="C1" s="2021"/>
      <c r="D1" s="2021"/>
      <c r="E1" s="2021"/>
      <c r="F1" s="2021"/>
      <c r="G1" s="2021"/>
      <c r="H1" s="2021"/>
      <c r="I1" s="2021"/>
      <c r="J1" s="2021"/>
      <c r="K1" s="2021"/>
      <c r="L1" s="2021"/>
      <c r="M1" s="2022"/>
    </row>
    <row r="2" spans="2:13" ht="15" x14ac:dyDescent="0.25">
      <c r="B2" s="2023"/>
      <c r="C2" s="2261"/>
      <c r="D2" s="2024"/>
      <c r="E2" s="2024"/>
      <c r="F2" s="2024"/>
      <c r="G2" s="2024"/>
      <c r="H2" s="2024"/>
      <c r="I2" s="2024"/>
      <c r="J2" s="2024"/>
      <c r="K2" s="2024"/>
      <c r="L2" s="2024"/>
      <c r="M2" s="2025"/>
    </row>
    <row r="3" spans="2:13" ht="15.75" thickBot="1" x14ac:dyDescent="0.3">
      <c r="B3" s="2026"/>
      <c r="C3" s="2027"/>
      <c r="D3" s="2027"/>
      <c r="E3" s="2027"/>
      <c r="F3" s="2027"/>
      <c r="G3" s="2027"/>
      <c r="H3" s="2027"/>
      <c r="I3" s="2027"/>
      <c r="J3" s="2027"/>
      <c r="K3" s="2027"/>
      <c r="L3" s="2027"/>
      <c r="M3" s="2028"/>
    </row>
    <row r="4" spans="2:13" ht="21" x14ac:dyDescent="0.35">
      <c r="B4" s="2511" t="s">
        <v>4029</v>
      </c>
      <c r="C4" s="2512"/>
      <c r="D4" s="2512"/>
      <c r="E4" s="2512"/>
      <c r="F4" s="2512"/>
      <c r="G4" s="2512"/>
      <c r="H4" s="2512"/>
      <c r="I4" s="2512"/>
      <c r="J4" s="2512"/>
      <c r="K4" s="2512"/>
      <c r="L4" s="2512"/>
      <c r="M4" s="2513"/>
    </row>
    <row r="5" spans="2:13" ht="16.5" thickBot="1" x14ac:dyDescent="0.3">
      <c r="B5" s="485"/>
      <c r="C5" s="485"/>
      <c r="D5" s="486"/>
      <c r="E5" s="486"/>
      <c r="F5" s="486"/>
      <c r="G5" s="486"/>
      <c r="H5" s="486"/>
      <c r="I5" s="486"/>
      <c r="J5" s="486"/>
      <c r="K5" s="486"/>
      <c r="L5" s="486"/>
      <c r="M5" s="486"/>
    </row>
    <row r="6" spans="2:13" ht="18.75" x14ac:dyDescent="0.25">
      <c r="B6" s="2514" t="s">
        <v>1203</v>
      </c>
      <c r="C6" s="2520" t="s">
        <v>1488</v>
      </c>
      <c r="D6" s="2516" t="s">
        <v>1489</v>
      </c>
      <c r="E6" s="2516"/>
      <c r="F6" s="2516"/>
      <c r="G6" s="2516"/>
      <c r="H6" s="2516"/>
      <c r="I6" s="2516" t="s">
        <v>1490</v>
      </c>
      <c r="J6" s="2516"/>
      <c r="K6" s="2516"/>
      <c r="L6" s="2516"/>
      <c r="M6" s="2517"/>
    </row>
    <row r="7" spans="2:13" ht="19.5" thickBot="1" x14ac:dyDescent="0.3">
      <c r="B7" s="2515"/>
      <c r="C7" s="2521"/>
      <c r="D7" s="1612" t="s">
        <v>1339</v>
      </c>
      <c r="E7" s="1612" t="s">
        <v>1491</v>
      </c>
      <c r="F7" s="1612" t="s">
        <v>2758</v>
      </c>
      <c r="G7" s="1613" t="s">
        <v>1492</v>
      </c>
      <c r="H7" s="1614" t="s">
        <v>1493</v>
      </c>
      <c r="I7" s="1615" t="s">
        <v>1339</v>
      </c>
      <c r="J7" s="1612" t="s">
        <v>1491</v>
      </c>
      <c r="K7" s="1612" t="s">
        <v>2759</v>
      </c>
      <c r="L7" s="1616" t="s">
        <v>1492</v>
      </c>
      <c r="M7" s="1617" t="s">
        <v>1493</v>
      </c>
    </row>
    <row r="8" spans="2:13" s="1595" customFormat="1" ht="15.75" customHeight="1" x14ac:dyDescent="0.25">
      <c r="B8" s="2522" t="s">
        <v>2760</v>
      </c>
      <c r="C8" s="1600" t="s">
        <v>1494</v>
      </c>
      <c r="D8" s="1607"/>
      <c r="E8" s="1607"/>
      <c r="F8" s="1607"/>
      <c r="G8" s="1607"/>
      <c r="H8" s="1609"/>
      <c r="I8" s="1607">
        <v>1</v>
      </c>
      <c r="J8" s="1607"/>
      <c r="K8" s="1607"/>
      <c r="L8" s="1607"/>
      <c r="M8" s="1602"/>
    </row>
    <row r="9" spans="2:13" s="1595" customFormat="1" ht="31.5" x14ac:dyDescent="0.25">
      <c r="B9" s="2523"/>
      <c r="C9" s="481" t="s">
        <v>2756</v>
      </c>
      <c r="D9" s="56">
        <v>148</v>
      </c>
      <c r="E9" s="56"/>
      <c r="F9" s="56"/>
      <c r="G9" s="56"/>
      <c r="H9" s="1354"/>
      <c r="I9" s="56"/>
      <c r="J9" s="56"/>
      <c r="K9" s="56"/>
      <c r="L9" s="56"/>
      <c r="M9" s="1603"/>
    </row>
    <row r="10" spans="2:13" s="1595" customFormat="1" ht="15.75" x14ac:dyDescent="0.25">
      <c r="B10" s="2523"/>
      <c r="C10" s="481" t="s">
        <v>1495</v>
      </c>
      <c r="D10" s="56"/>
      <c r="E10" s="56"/>
      <c r="F10" s="56"/>
      <c r="G10" s="56"/>
      <c r="H10" s="1354"/>
      <c r="I10" s="56"/>
      <c r="J10" s="56"/>
      <c r="K10" s="56"/>
      <c r="L10" s="56"/>
      <c r="M10" s="1603"/>
    </row>
    <row r="11" spans="2:13" s="1595" customFormat="1" ht="15.75" x14ac:dyDescent="0.25">
      <c r="B11" s="2523"/>
      <c r="C11" s="481" t="s">
        <v>1496</v>
      </c>
      <c r="D11" s="56"/>
      <c r="E11" s="56"/>
      <c r="F11" s="56"/>
      <c r="G11" s="56"/>
      <c r="H11" s="1354"/>
      <c r="I11" s="56"/>
      <c r="J11" s="56"/>
      <c r="K11" s="56"/>
      <c r="L11" s="56"/>
      <c r="M11" s="1603"/>
    </row>
    <row r="12" spans="2:13" s="1595" customFormat="1" ht="15.75" x14ac:dyDescent="0.25">
      <c r="B12" s="2523"/>
      <c r="C12" s="481" t="s">
        <v>1497</v>
      </c>
      <c r="D12" s="56"/>
      <c r="E12" s="56">
        <v>10</v>
      </c>
      <c r="F12" s="56"/>
      <c r="G12" s="56"/>
      <c r="H12" s="1354"/>
      <c r="I12" s="56"/>
      <c r="J12" s="56"/>
      <c r="K12" s="56"/>
      <c r="L12" s="56"/>
      <c r="M12" s="1603"/>
    </row>
    <row r="13" spans="2:13" s="1595" customFormat="1" ht="15.75" x14ac:dyDescent="0.25">
      <c r="B13" s="2523"/>
      <c r="C13" s="481" t="s">
        <v>1498</v>
      </c>
      <c r="D13" s="56">
        <v>39</v>
      </c>
      <c r="E13" s="56">
        <v>56</v>
      </c>
      <c r="F13" s="56">
        <v>8</v>
      </c>
      <c r="G13" s="56"/>
      <c r="H13" s="1354"/>
      <c r="I13" s="56"/>
      <c r="J13" s="56">
        <v>5</v>
      </c>
      <c r="K13" s="56"/>
      <c r="L13" s="56"/>
      <c r="M13" s="1603"/>
    </row>
    <row r="14" spans="2:13" s="1595" customFormat="1" ht="15.75" x14ac:dyDescent="0.25">
      <c r="B14" s="2523"/>
      <c r="C14" s="481" t="s">
        <v>1494</v>
      </c>
      <c r="D14" s="56"/>
      <c r="E14" s="56"/>
      <c r="F14" s="56"/>
      <c r="G14" s="56"/>
      <c r="H14" s="1354"/>
      <c r="I14" s="56"/>
      <c r="J14" s="56"/>
      <c r="K14" s="56"/>
      <c r="L14" s="56"/>
      <c r="M14" s="1603"/>
    </row>
    <row r="15" spans="2:13" s="1595" customFormat="1" ht="32.25" thickBot="1" x14ac:dyDescent="0.3">
      <c r="B15" s="2524"/>
      <c r="C15" s="1604" t="s">
        <v>2756</v>
      </c>
      <c r="D15" s="1608"/>
      <c r="E15" s="1608"/>
      <c r="F15" s="1608"/>
      <c r="G15" s="1608"/>
      <c r="H15" s="1610"/>
      <c r="I15" s="1608"/>
      <c r="J15" s="1608"/>
      <c r="K15" s="1608"/>
      <c r="L15" s="1608"/>
      <c r="M15" s="1606"/>
    </row>
    <row r="16" spans="2:13" s="1595" customFormat="1" ht="15.75" customHeight="1" x14ac:dyDescent="0.25">
      <c r="B16" s="2522" t="s">
        <v>2761</v>
      </c>
      <c r="C16" s="1600" t="s">
        <v>1495</v>
      </c>
      <c r="D16" s="1601"/>
      <c r="E16" s="1601"/>
      <c r="F16" s="1601"/>
      <c r="G16" s="1601"/>
      <c r="H16" s="1601"/>
      <c r="I16" s="1601"/>
      <c r="J16" s="1601"/>
      <c r="K16" s="1601"/>
      <c r="L16" s="1601"/>
      <c r="M16" s="1602"/>
    </row>
    <row r="17" spans="2:13" s="1595" customFormat="1" ht="15.75" x14ac:dyDescent="0.25">
      <c r="B17" s="2523"/>
      <c r="C17" s="481" t="s">
        <v>1496</v>
      </c>
      <c r="D17" s="1596"/>
      <c r="E17" s="1596"/>
      <c r="F17" s="1596"/>
      <c r="G17" s="1596"/>
      <c r="H17" s="1596"/>
      <c r="I17" s="1596"/>
      <c r="J17" s="1596"/>
      <c r="K17" s="1596"/>
      <c r="L17" s="1596"/>
      <c r="M17" s="1603"/>
    </row>
    <row r="18" spans="2:13" s="1595" customFormat="1" ht="15.75" x14ac:dyDescent="0.25">
      <c r="B18" s="2523"/>
      <c r="C18" s="481" t="s">
        <v>1497</v>
      </c>
      <c r="D18" s="1596"/>
      <c r="E18" s="1596"/>
      <c r="F18" s="1596"/>
      <c r="G18" s="1596"/>
      <c r="H18" s="1596"/>
      <c r="I18" s="1596"/>
      <c r="J18" s="1596"/>
      <c r="K18" s="1596"/>
      <c r="L18" s="1596"/>
      <c r="M18" s="1603"/>
    </row>
    <row r="19" spans="2:13" s="1595" customFormat="1" ht="15.75" x14ac:dyDescent="0.25">
      <c r="B19" s="2523"/>
      <c r="C19" s="481" t="s">
        <v>1498</v>
      </c>
      <c r="D19" s="1596"/>
      <c r="E19" s="1596"/>
      <c r="F19" s="1596"/>
      <c r="G19" s="1596"/>
      <c r="H19" s="1596"/>
      <c r="I19" s="1596"/>
      <c r="J19" s="1596"/>
      <c r="K19" s="1596"/>
      <c r="L19" s="1596"/>
      <c r="M19" s="1603"/>
    </row>
    <row r="20" spans="2:13" s="1595" customFormat="1" ht="15.75" x14ac:dyDescent="0.25">
      <c r="B20" s="2523"/>
      <c r="C20" s="481" t="s">
        <v>2757</v>
      </c>
      <c r="D20" s="1596"/>
      <c r="E20" s="1596"/>
      <c r="F20" s="1596"/>
      <c r="G20" s="1596"/>
      <c r="H20" s="1596"/>
      <c r="I20" s="1596"/>
      <c r="J20" s="1596"/>
      <c r="K20" s="1596"/>
      <c r="L20" s="1596"/>
      <c r="M20" s="1603"/>
    </row>
    <row r="21" spans="2:13" s="1595" customFormat="1" ht="63" x14ac:dyDescent="0.25">
      <c r="B21" s="2523"/>
      <c r="C21" s="481" t="s">
        <v>2454</v>
      </c>
      <c r="D21" s="1596"/>
      <c r="E21" s="1596"/>
      <c r="F21" s="1596"/>
      <c r="G21" s="1596"/>
      <c r="H21" s="1596"/>
      <c r="I21" s="1596"/>
      <c r="J21" s="1596"/>
      <c r="K21" s="1596"/>
      <c r="L21" s="1596"/>
      <c r="M21" s="1603"/>
    </row>
    <row r="22" spans="2:13" s="1595" customFormat="1" ht="15.75" x14ac:dyDescent="0.25">
      <c r="B22" s="2523"/>
      <c r="C22" s="481" t="s">
        <v>1494</v>
      </c>
      <c r="D22" s="1596"/>
      <c r="E22" s="1596"/>
      <c r="F22" s="1596"/>
      <c r="G22" s="1596"/>
      <c r="H22" s="1596"/>
      <c r="I22" s="1596"/>
      <c r="J22" s="1596"/>
      <c r="K22" s="1596"/>
      <c r="L22" s="1596"/>
      <c r="M22" s="1603"/>
    </row>
    <row r="23" spans="2:13" s="1595" customFormat="1" ht="32.25" thickBot="1" x14ac:dyDescent="0.3">
      <c r="B23" s="2524"/>
      <c r="C23" s="1604" t="s">
        <v>2756</v>
      </c>
      <c r="D23" s="1605"/>
      <c r="E23" s="1605"/>
      <c r="F23" s="1605"/>
      <c r="G23" s="1605"/>
      <c r="H23" s="1605"/>
      <c r="I23" s="1605"/>
      <c r="J23" s="1605"/>
      <c r="K23" s="1605"/>
      <c r="L23" s="1605"/>
      <c r="M23" s="1606"/>
    </row>
    <row r="24" spans="2:13" s="1595" customFormat="1" ht="15.75" customHeight="1" x14ac:dyDescent="0.25">
      <c r="B24" s="2522" t="s">
        <v>2762</v>
      </c>
      <c r="C24" s="1600" t="s">
        <v>1495</v>
      </c>
      <c r="D24" s="1601"/>
      <c r="E24" s="1601"/>
      <c r="F24" s="1601"/>
      <c r="G24" s="1601"/>
      <c r="H24" s="1601"/>
      <c r="I24" s="1601"/>
      <c r="J24" s="1601"/>
      <c r="K24" s="1601"/>
      <c r="L24" s="1601"/>
      <c r="M24" s="1602"/>
    </row>
    <row r="25" spans="2:13" s="1595" customFormat="1" ht="15.75" x14ac:dyDescent="0.25">
      <c r="B25" s="2523"/>
      <c r="C25" s="481" t="s">
        <v>1496</v>
      </c>
      <c r="D25" s="1596"/>
      <c r="E25" s="1596"/>
      <c r="F25" s="1596"/>
      <c r="G25" s="1596"/>
      <c r="H25" s="1596"/>
      <c r="I25" s="1596"/>
      <c r="J25" s="1596"/>
      <c r="K25" s="1596"/>
      <c r="L25" s="1596"/>
      <c r="M25" s="1603"/>
    </row>
    <row r="26" spans="2:13" s="1595" customFormat="1" ht="15.75" x14ac:dyDescent="0.25">
      <c r="B26" s="2523"/>
      <c r="C26" s="481" t="s">
        <v>1497</v>
      </c>
      <c r="D26" s="1596"/>
      <c r="E26" s="1596"/>
      <c r="F26" s="1596"/>
      <c r="G26" s="1596"/>
      <c r="H26" s="1596"/>
      <c r="I26" s="1596"/>
      <c r="J26" s="1596"/>
      <c r="K26" s="1596"/>
      <c r="L26" s="1596"/>
      <c r="M26" s="1603"/>
    </row>
    <row r="27" spans="2:13" s="1595" customFormat="1" ht="15.75" x14ac:dyDescent="0.25">
      <c r="B27" s="2523"/>
      <c r="C27" s="481" t="s">
        <v>1498</v>
      </c>
      <c r="D27" s="1596"/>
      <c r="E27" s="1596"/>
      <c r="F27" s="1596"/>
      <c r="G27" s="1596"/>
      <c r="H27" s="1596"/>
      <c r="I27" s="1596"/>
      <c r="J27" s="1596"/>
      <c r="K27" s="1596"/>
      <c r="L27" s="1596"/>
      <c r="M27" s="1603"/>
    </row>
    <row r="28" spans="2:13" s="1595" customFormat="1" ht="15.75" x14ac:dyDescent="0.25">
      <c r="B28" s="2523"/>
      <c r="C28" s="481" t="s">
        <v>2757</v>
      </c>
      <c r="D28" s="1596"/>
      <c r="E28" s="1596"/>
      <c r="F28" s="1596"/>
      <c r="G28" s="1596"/>
      <c r="H28" s="1596"/>
      <c r="I28" s="1596"/>
      <c r="J28" s="1596"/>
      <c r="K28" s="1596"/>
      <c r="L28" s="1596"/>
      <c r="M28" s="1603"/>
    </row>
    <row r="29" spans="2:13" s="1595" customFormat="1" ht="63" x14ac:dyDescent="0.25">
      <c r="B29" s="2523"/>
      <c r="C29" s="481" t="s">
        <v>2454</v>
      </c>
      <c r="D29" s="1596"/>
      <c r="E29" s="1596"/>
      <c r="F29" s="1596"/>
      <c r="G29" s="1596"/>
      <c r="H29" s="1596"/>
      <c r="I29" s="1596"/>
      <c r="J29" s="1596"/>
      <c r="K29" s="1596"/>
      <c r="L29" s="1596"/>
      <c r="M29" s="1603"/>
    </row>
    <row r="30" spans="2:13" s="1595" customFormat="1" ht="15.75" x14ac:dyDescent="0.25">
      <c r="B30" s="2523"/>
      <c r="C30" s="481" t="s">
        <v>1494</v>
      </c>
      <c r="D30" s="1596"/>
      <c r="E30" s="1596"/>
      <c r="F30" s="1596"/>
      <c r="G30" s="1596"/>
      <c r="H30" s="1596"/>
      <c r="I30" s="1596">
        <v>1</v>
      </c>
      <c r="J30" s="1596"/>
      <c r="K30" s="1596"/>
      <c r="L30" s="1596"/>
      <c r="M30" s="1603"/>
    </row>
    <row r="31" spans="2:13" s="1595" customFormat="1" ht="32.25" thickBot="1" x14ac:dyDescent="0.3">
      <c r="B31" s="2524"/>
      <c r="C31" s="1604" t="s">
        <v>2756</v>
      </c>
      <c r="D31" s="1605">
        <v>8</v>
      </c>
      <c r="E31" s="1605"/>
      <c r="F31" s="1605"/>
      <c r="G31" s="1605"/>
      <c r="H31" s="1605"/>
      <c r="I31" s="1605"/>
      <c r="J31" s="1605"/>
      <c r="K31" s="1605"/>
      <c r="L31" s="1605"/>
      <c r="M31" s="1611"/>
    </row>
    <row r="32" spans="2:13" s="1595" customFormat="1" ht="15.75" customHeight="1" x14ac:dyDescent="0.25">
      <c r="B32" s="2522" t="s">
        <v>2763</v>
      </c>
      <c r="C32" s="1600" t="s">
        <v>1495</v>
      </c>
      <c r="D32" s="1601">
        <v>364</v>
      </c>
      <c r="E32" s="1601">
        <v>6</v>
      </c>
      <c r="F32" s="1601"/>
      <c r="G32" s="1601"/>
      <c r="H32" s="1601"/>
      <c r="I32" s="1601"/>
      <c r="J32" s="1601"/>
      <c r="K32" s="1601"/>
      <c r="L32" s="1601"/>
      <c r="M32" s="1602"/>
    </row>
    <row r="33" spans="2:13" s="1595" customFormat="1" ht="15.75" x14ac:dyDescent="0.25">
      <c r="B33" s="2523"/>
      <c r="C33" s="481" t="s">
        <v>1496</v>
      </c>
      <c r="D33" s="1596"/>
      <c r="E33" s="1596"/>
      <c r="F33" s="1596"/>
      <c r="G33" s="1596"/>
      <c r="H33" s="1596"/>
      <c r="I33" s="1596"/>
      <c r="J33" s="1596"/>
      <c r="K33" s="1596"/>
      <c r="L33" s="1596"/>
      <c r="M33" s="1603"/>
    </row>
    <row r="34" spans="2:13" s="1595" customFormat="1" ht="15.75" x14ac:dyDescent="0.25">
      <c r="B34" s="2523"/>
      <c r="C34" s="481" t="s">
        <v>1497</v>
      </c>
      <c r="D34" s="1596"/>
      <c r="E34" s="1596">
        <v>3</v>
      </c>
      <c r="F34" s="1596"/>
      <c r="G34" s="1596"/>
      <c r="H34" s="1596"/>
      <c r="I34" s="1596"/>
      <c r="J34" s="1596"/>
      <c r="K34" s="1596"/>
      <c r="L34" s="1596"/>
      <c r="M34" s="1603"/>
    </row>
    <row r="35" spans="2:13" s="1595" customFormat="1" ht="15.75" x14ac:dyDescent="0.25">
      <c r="B35" s="2523"/>
      <c r="C35" s="481" t="s">
        <v>1498</v>
      </c>
      <c r="D35" s="1596">
        <v>16</v>
      </c>
      <c r="E35" s="1596">
        <v>11</v>
      </c>
      <c r="F35" s="1596"/>
      <c r="G35" s="1596"/>
      <c r="H35" s="1596">
        <v>26</v>
      </c>
      <c r="I35" s="1596">
        <v>4</v>
      </c>
      <c r="J35" s="1596">
        <v>9</v>
      </c>
      <c r="K35" s="1596"/>
      <c r="L35" s="1596"/>
      <c r="M35" s="1603">
        <v>13</v>
      </c>
    </row>
    <row r="36" spans="2:13" s="1595" customFormat="1" ht="15.75" x14ac:dyDescent="0.25">
      <c r="B36" s="2523"/>
      <c r="C36" s="481" t="s">
        <v>1494</v>
      </c>
      <c r="D36" s="1596">
        <v>2</v>
      </c>
      <c r="E36" s="1596"/>
      <c r="F36" s="1596"/>
      <c r="G36" s="1596"/>
      <c r="H36" s="1596"/>
      <c r="I36" s="1596">
        <v>3</v>
      </c>
      <c r="J36" s="1596"/>
      <c r="K36" s="1596"/>
      <c r="L36" s="1596"/>
      <c r="M36" s="1603"/>
    </row>
    <row r="37" spans="2:13" s="1595" customFormat="1" ht="31.5" x14ac:dyDescent="0.25">
      <c r="B37" s="2523"/>
      <c r="C37" s="481" t="s">
        <v>2756</v>
      </c>
      <c r="D37" s="1596">
        <v>87</v>
      </c>
      <c r="E37" s="1596">
        <v>8</v>
      </c>
      <c r="F37" s="1596"/>
      <c r="G37" s="1596"/>
      <c r="H37" s="1596"/>
      <c r="I37" s="1596">
        <v>1</v>
      </c>
      <c r="J37" s="1596"/>
      <c r="K37" s="1596"/>
      <c r="L37" s="1596"/>
      <c r="M37" s="1603"/>
    </row>
    <row r="38" spans="2:13" s="1595" customFormat="1" ht="15.75" x14ac:dyDescent="0.25">
      <c r="B38" s="2523"/>
      <c r="C38" s="481" t="s">
        <v>1495</v>
      </c>
      <c r="D38" s="1596"/>
      <c r="E38" s="1596"/>
      <c r="F38" s="1596"/>
      <c r="G38" s="1596"/>
      <c r="H38" s="1596"/>
      <c r="I38" s="1596"/>
      <c r="J38" s="1596"/>
      <c r="K38" s="1596"/>
      <c r="L38" s="1596"/>
      <c r="M38" s="1603"/>
    </row>
    <row r="39" spans="2:13" s="1595" customFormat="1" ht="16.5" thickBot="1" x14ac:dyDescent="0.3">
      <c r="B39" s="2524"/>
      <c r="C39" s="1604" t="s">
        <v>1496</v>
      </c>
      <c r="D39" s="1605">
        <v>2</v>
      </c>
      <c r="E39" s="1605">
        <v>2</v>
      </c>
      <c r="F39" s="1605"/>
      <c r="G39" s="1605"/>
      <c r="H39" s="1605"/>
      <c r="I39" s="1605"/>
      <c r="J39" s="1605"/>
      <c r="K39" s="1605"/>
      <c r="L39" s="1605"/>
      <c r="M39" s="1606"/>
    </row>
    <row r="40" spans="2:13" s="1595" customFormat="1" ht="15.75" customHeight="1" x14ac:dyDescent="0.25">
      <c r="B40" s="2522" t="s">
        <v>2765</v>
      </c>
      <c r="C40" s="1600" t="s">
        <v>4028</v>
      </c>
      <c r="D40" s="1607"/>
      <c r="E40" s="1607"/>
      <c r="F40" s="1607"/>
      <c r="G40" s="1607"/>
      <c r="H40" s="1609"/>
      <c r="I40" s="1607"/>
      <c r="J40" s="1607">
        <v>5</v>
      </c>
      <c r="K40" s="1607"/>
      <c r="L40" s="1607">
        <v>2</v>
      </c>
      <c r="M40" s="1602"/>
    </row>
    <row r="41" spans="2:13" s="1595" customFormat="1" ht="15.75" x14ac:dyDescent="0.25">
      <c r="B41" s="2523"/>
      <c r="C41" s="481" t="s">
        <v>1497</v>
      </c>
      <c r="D41" s="56">
        <v>119</v>
      </c>
      <c r="E41" s="56">
        <v>22</v>
      </c>
      <c r="F41" s="56">
        <v>1</v>
      </c>
      <c r="G41" s="56">
        <v>2</v>
      </c>
      <c r="H41" s="1354">
        <v>9</v>
      </c>
      <c r="I41" s="56"/>
      <c r="J41" s="56">
        <v>1</v>
      </c>
      <c r="K41" s="56"/>
      <c r="L41" s="56">
        <v>2</v>
      </c>
      <c r="M41" s="1603">
        <v>2</v>
      </c>
    </row>
    <row r="42" spans="2:13" s="1595" customFormat="1" ht="15.75" x14ac:dyDescent="0.25">
      <c r="B42" s="2523"/>
      <c r="C42" s="481" t="s">
        <v>1494</v>
      </c>
      <c r="D42" s="56"/>
      <c r="E42" s="56"/>
      <c r="F42" s="56"/>
      <c r="G42" s="56"/>
      <c r="H42" s="1354"/>
      <c r="I42" s="56">
        <v>1</v>
      </c>
      <c r="J42" s="56"/>
      <c r="K42" s="56"/>
      <c r="L42" s="56"/>
      <c r="M42" s="1603"/>
    </row>
    <row r="43" spans="2:13" s="1595" customFormat="1" ht="31.5" x14ac:dyDescent="0.25">
      <c r="B43" s="2523"/>
      <c r="C43" s="481" t="s">
        <v>2756</v>
      </c>
      <c r="D43" s="56">
        <v>8</v>
      </c>
      <c r="E43" s="56"/>
      <c r="F43" s="56"/>
      <c r="G43" s="56"/>
      <c r="H43" s="1354"/>
      <c r="I43" s="56"/>
      <c r="J43" s="56"/>
      <c r="K43" s="56"/>
      <c r="L43" s="56"/>
      <c r="M43" s="1603"/>
    </row>
    <row r="44" spans="2:13" s="1595" customFormat="1" ht="15.75" x14ac:dyDescent="0.25">
      <c r="B44" s="2523"/>
      <c r="C44" s="481" t="s">
        <v>1495</v>
      </c>
      <c r="D44" s="56">
        <v>364</v>
      </c>
      <c r="E44" s="56">
        <v>6</v>
      </c>
      <c r="F44" s="56"/>
      <c r="G44" s="56"/>
      <c r="H44" s="1354"/>
      <c r="I44" s="56"/>
      <c r="J44" s="56"/>
      <c r="K44" s="56"/>
      <c r="L44" s="56"/>
      <c r="M44" s="1603"/>
    </row>
    <row r="45" spans="2:13" s="1595" customFormat="1" ht="15.75" x14ac:dyDescent="0.25">
      <c r="B45" s="2523"/>
      <c r="C45" s="481" t="s">
        <v>1496</v>
      </c>
      <c r="D45" s="56"/>
      <c r="E45" s="56"/>
      <c r="F45" s="56"/>
      <c r="G45" s="56"/>
      <c r="H45" s="1354"/>
      <c r="I45" s="56"/>
      <c r="J45" s="56"/>
      <c r="K45" s="56"/>
      <c r="L45" s="56"/>
      <c r="M45" s="1603"/>
    </row>
    <row r="46" spans="2:13" s="1595" customFormat="1" ht="15.75" x14ac:dyDescent="0.25">
      <c r="B46" s="2523"/>
      <c r="C46" s="481" t="s">
        <v>1497</v>
      </c>
      <c r="D46" s="56"/>
      <c r="E46" s="56">
        <v>3</v>
      </c>
      <c r="F46" s="56"/>
      <c r="G46" s="56"/>
      <c r="H46" s="1354"/>
      <c r="I46" s="56"/>
      <c r="J46" s="56"/>
      <c r="K46" s="56"/>
      <c r="L46" s="56"/>
      <c r="M46" s="1603"/>
    </row>
    <row r="47" spans="2:13" s="1595" customFormat="1" ht="16.5" thickBot="1" x14ac:dyDescent="0.3">
      <c r="B47" s="2524"/>
      <c r="C47" s="1604" t="s">
        <v>1498</v>
      </c>
      <c r="D47" s="1608">
        <v>16</v>
      </c>
      <c r="E47" s="1608">
        <v>11</v>
      </c>
      <c r="F47" s="1608"/>
      <c r="G47" s="1608"/>
      <c r="H47" s="1610">
        <v>26</v>
      </c>
      <c r="I47" s="1608">
        <v>4</v>
      </c>
      <c r="J47" s="1608">
        <v>9</v>
      </c>
      <c r="K47" s="1608"/>
      <c r="L47" s="1608"/>
      <c r="M47" s="1606">
        <v>13</v>
      </c>
    </row>
    <row r="48" spans="2:13" s="1595" customFormat="1" ht="15.75" customHeight="1" x14ac:dyDescent="0.25">
      <c r="B48" s="2522" t="s">
        <v>2764</v>
      </c>
      <c r="C48" s="1600" t="s">
        <v>1494</v>
      </c>
      <c r="D48" s="1607">
        <v>1</v>
      </c>
      <c r="E48" s="1607"/>
      <c r="F48" s="1607"/>
      <c r="G48" s="1607"/>
      <c r="H48" s="1607"/>
      <c r="I48" s="1607">
        <v>2</v>
      </c>
      <c r="J48" s="1607"/>
      <c r="K48" s="1607"/>
      <c r="L48" s="1607"/>
      <c r="M48" s="1602"/>
    </row>
    <row r="49" spans="2:13" s="1595" customFormat="1" ht="31.5" x14ac:dyDescent="0.25">
      <c r="B49" s="2523"/>
      <c r="C49" s="481" t="s">
        <v>2756</v>
      </c>
      <c r="D49" s="56">
        <v>45</v>
      </c>
      <c r="E49" s="56"/>
      <c r="F49" s="56"/>
      <c r="G49" s="56"/>
      <c r="H49" s="56"/>
      <c r="I49" s="56"/>
      <c r="J49" s="56"/>
      <c r="K49" s="56"/>
      <c r="L49" s="56"/>
      <c r="M49" s="1603"/>
    </row>
    <row r="50" spans="2:13" s="1595" customFormat="1" ht="15.75" x14ac:dyDescent="0.25">
      <c r="B50" s="2523"/>
      <c r="C50" s="481" t="s">
        <v>1495</v>
      </c>
      <c r="D50" s="56">
        <v>720</v>
      </c>
      <c r="E50" s="56">
        <v>8</v>
      </c>
      <c r="F50" s="56"/>
      <c r="G50" s="56"/>
      <c r="H50" s="56"/>
      <c r="I50" s="56"/>
      <c r="J50" s="56"/>
      <c r="K50" s="56"/>
      <c r="L50" s="56"/>
      <c r="M50" s="1603"/>
    </row>
    <row r="51" spans="2:13" s="1595" customFormat="1" ht="15.75" x14ac:dyDescent="0.25">
      <c r="B51" s="2523"/>
      <c r="C51" s="481" t="s">
        <v>1496</v>
      </c>
      <c r="D51" s="56"/>
      <c r="E51" s="56"/>
      <c r="F51" s="56"/>
      <c r="G51" s="56"/>
      <c r="H51" s="56"/>
      <c r="I51" s="56"/>
      <c r="J51" s="56"/>
      <c r="K51" s="56"/>
      <c r="L51" s="56"/>
      <c r="M51" s="1603"/>
    </row>
    <row r="52" spans="2:13" s="1595" customFormat="1" ht="15.75" x14ac:dyDescent="0.25">
      <c r="B52" s="2523"/>
      <c r="C52" s="481" t="s">
        <v>1497</v>
      </c>
      <c r="D52" s="56"/>
      <c r="E52" s="56">
        <v>5</v>
      </c>
      <c r="F52" s="56"/>
      <c r="G52" s="56"/>
      <c r="H52" s="56"/>
      <c r="I52" s="56"/>
      <c r="J52" s="56"/>
      <c r="K52" s="56"/>
      <c r="L52" s="56"/>
      <c r="M52" s="1603"/>
    </row>
    <row r="53" spans="2:13" s="1595" customFormat="1" ht="15.75" x14ac:dyDescent="0.25">
      <c r="B53" s="2523"/>
      <c r="C53" s="481" t="s">
        <v>1498</v>
      </c>
      <c r="D53" s="56">
        <v>6</v>
      </c>
      <c r="E53" s="56"/>
      <c r="F53" s="56"/>
      <c r="G53" s="56"/>
      <c r="H53" s="56"/>
      <c r="I53" s="56"/>
      <c r="J53" s="56">
        <v>3</v>
      </c>
      <c r="K53" s="56"/>
      <c r="L53" s="56"/>
      <c r="M53" s="1603"/>
    </row>
    <row r="54" spans="2:13" ht="16.5" thickBot="1" x14ac:dyDescent="0.3">
      <c r="B54" s="2518" t="s">
        <v>2766</v>
      </c>
      <c r="C54" s="2519"/>
      <c r="D54" s="163">
        <f t="shared" ref="D54:M54" si="0">SUM(D8:D53)</f>
        <v>1945</v>
      </c>
      <c r="E54" s="163">
        <f t="shared" si="0"/>
        <v>151</v>
      </c>
      <c r="F54" s="163">
        <f t="shared" si="0"/>
        <v>9</v>
      </c>
      <c r="G54" s="163">
        <f t="shared" si="0"/>
        <v>2</v>
      </c>
      <c r="H54" s="163">
        <f t="shared" si="0"/>
        <v>61</v>
      </c>
      <c r="I54" s="163">
        <f t="shared" si="0"/>
        <v>17</v>
      </c>
      <c r="J54" s="163">
        <f t="shared" si="0"/>
        <v>32</v>
      </c>
      <c r="K54" s="163">
        <f t="shared" si="0"/>
        <v>0</v>
      </c>
      <c r="L54" s="163">
        <f t="shared" si="0"/>
        <v>4</v>
      </c>
      <c r="M54" s="163">
        <f t="shared" si="0"/>
        <v>28</v>
      </c>
    </row>
    <row r="55" spans="2:13" ht="15" hidden="1" x14ac:dyDescent="0.25"/>
    <row r="56" spans="2:13" ht="15" hidden="1" x14ac:dyDescent="0.25"/>
    <row r="57" spans="2:13" ht="15" hidden="1" customHeight="1" x14ac:dyDescent="0.25"/>
    <row r="58" spans="2:13" ht="15" hidden="1" customHeight="1" x14ac:dyDescent="0.25"/>
    <row r="59" spans="2:13" ht="15" hidden="1" customHeight="1" x14ac:dyDescent="0.25"/>
    <row r="60" spans="2:13" ht="15" hidden="1" customHeight="1" x14ac:dyDescent="0.25"/>
    <row r="61" spans="2:13" ht="15" hidden="1" customHeight="1" x14ac:dyDescent="0.25"/>
    <row r="62" spans="2:13" ht="15" hidden="1" customHeight="1" x14ac:dyDescent="0.25"/>
    <row r="63" spans="2:13" ht="0" hidden="1" customHeight="1" x14ac:dyDescent="0.25"/>
    <row r="64" spans="2:13" ht="0" hidden="1" customHeight="1" x14ac:dyDescent="0.25"/>
    <row r="65" ht="0" hidden="1" customHeight="1" x14ac:dyDescent="0.25"/>
    <row r="66" ht="0" hidden="1" customHeight="1" x14ac:dyDescent="0.25"/>
    <row r="67" ht="0" hidden="1" customHeight="1" x14ac:dyDescent="0.25"/>
    <row r="68" ht="0" hidden="1" customHeight="1" x14ac:dyDescent="0.25"/>
  </sheetData>
  <mergeCells count="13">
    <mergeCell ref="B1:M3"/>
    <mergeCell ref="B4:M4"/>
    <mergeCell ref="B6:B7"/>
    <mergeCell ref="D6:H6"/>
    <mergeCell ref="I6:M6"/>
    <mergeCell ref="B54:C54"/>
    <mergeCell ref="C6:C7"/>
    <mergeCell ref="B8:B15"/>
    <mergeCell ref="B16:B23"/>
    <mergeCell ref="B24:B31"/>
    <mergeCell ref="B32:B39"/>
    <mergeCell ref="B40:B47"/>
    <mergeCell ref="B48:B53"/>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K307"/>
  <sheetViews>
    <sheetView showGridLines="0" tabSelected="1" zoomScaleNormal="100" workbookViewId="0">
      <pane ySplit="4" topLeftCell="A5" activePane="bottomLeft" state="frozen"/>
      <selection activeCell="I25" sqref="I25"/>
      <selection pane="bottomLeft"/>
    </sheetView>
  </sheetViews>
  <sheetFormatPr baseColWidth="10" defaultColWidth="0" defaultRowHeight="15" zeroHeight="1" x14ac:dyDescent="0.25"/>
  <cols>
    <col min="1" max="1" width="3.5703125" style="580" customWidth="1"/>
    <col min="2" max="2" width="41" style="580" customWidth="1"/>
    <col min="3" max="5" width="21" style="580" customWidth="1"/>
    <col min="6" max="6" width="5" style="580" customWidth="1"/>
    <col min="7" max="11" width="0" style="580" hidden="1" customWidth="1"/>
    <col min="12" max="16384" width="9.140625" style="580" hidden="1"/>
  </cols>
  <sheetData>
    <row r="1" spans="2:7" x14ac:dyDescent="0.25">
      <c r="B1" s="2047"/>
      <c r="C1" s="2048"/>
      <c r="D1" s="2048"/>
      <c r="E1" s="2049"/>
    </row>
    <row r="2" spans="2:7" x14ac:dyDescent="0.25">
      <c r="B2" s="2050"/>
      <c r="C2" s="2051"/>
      <c r="D2" s="2051"/>
      <c r="E2" s="2052"/>
    </row>
    <row r="3" spans="2:7" ht="16.5" thickBot="1" x14ac:dyDescent="0.3">
      <c r="B3" s="2053"/>
      <c r="C3" s="2054"/>
      <c r="D3" s="2054"/>
      <c r="E3" s="2055"/>
      <c r="F3" s="581"/>
      <c r="G3" s="581"/>
    </row>
    <row r="4" spans="2:7" ht="21.75" thickBot="1" x14ac:dyDescent="0.4">
      <c r="B4" s="2082" t="s">
        <v>562</v>
      </c>
      <c r="C4" s="2083"/>
      <c r="D4" s="2084"/>
      <c r="E4" s="2085"/>
      <c r="F4" s="581"/>
      <c r="G4" s="581"/>
    </row>
    <row r="5" spans="2:7" s="583" customFormat="1" ht="15.75" x14ac:dyDescent="0.25">
      <c r="B5" s="2086"/>
      <c r="C5" s="2086"/>
      <c r="D5" s="2086"/>
      <c r="E5" s="2086"/>
      <c r="F5" s="582"/>
      <c r="G5" s="582"/>
    </row>
    <row r="6" spans="2:7" s="583" customFormat="1" ht="18.75" customHeight="1" x14ac:dyDescent="0.3">
      <c r="B6" s="597" t="s">
        <v>147</v>
      </c>
      <c r="C6" s="597" t="s">
        <v>4033</v>
      </c>
      <c r="D6" s="597" t="s">
        <v>4034</v>
      </c>
      <c r="E6" s="597" t="s">
        <v>4035</v>
      </c>
      <c r="F6" s="582"/>
      <c r="G6" s="582"/>
    </row>
    <row r="7" spans="2:7" s="583" customFormat="1" ht="18.75" customHeight="1" x14ac:dyDescent="0.25">
      <c r="B7" s="590" t="s">
        <v>286</v>
      </c>
      <c r="C7" s="1633">
        <v>4162</v>
      </c>
      <c r="D7" s="1633">
        <v>2223</v>
      </c>
      <c r="E7" s="1634">
        <v>4035</v>
      </c>
    </row>
    <row r="8" spans="2:7" ht="18.75" customHeight="1" x14ac:dyDescent="0.25">
      <c r="B8" s="590" t="s">
        <v>348</v>
      </c>
      <c r="C8" s="1633">
        <v>1257</v>
      </c>
      <c r="D8" s="1633">
        <v>207</v>
      </c>
      <c r="E8" s="1635">
        <v>694</v>
      </c>
    </row>
    <row r="9" spans="2:7" ht="18.75" customHeight="1" x14ac:dyDescent="0.25">
      <c r="B9" s="598" t="s">
        <v>152</v>
      </c>
      <c r="C9" s="601">
        <f>SUM(C7:C8)</f>
        <v>5419</v>
      </c>
      <c r="D9" s="601">
        <f>SUM(D7:D8)</f>
        <v>2430</v>
      </c>
      <c r="E9" s="601">
        <f>SUM(E7:E8)</f>
        <v>4729</v>
      </c>
    </row>
    <row r="10" spans="2:7" ht="18.75" customHeight="1" x14ac:dyDescent="0.25">
      <c r="B10" s="599"/>
      <c r="C10" s="1636"/>
      <c r="D10" s="1636"/>
      <c r="E10" s="1636"/>
    </row>
    <row r="11" spans="2:7" ht="18.75" customHeight="1" x14ac:dyDescent="0.3">
      <c r="B11" s="597" t="s">
        <v>148</v>
      </c>
      <c r="C11" s="597" t="s">
        <v>4033</v>
      </c>
      <c r="D11" s="597" t="s">
        <v>4034</v>
      </c>
      <c r="E11" s="597" t="s">
        <v>4035</v>
      </c>
    </row>
    <row r="12" spans="2:7" ht="18.75" customHeight="1" x14ac:dyDescent="0.25">
      <c r="B12" s="590" t="s">
        <v>286</v>
      </c>
      <c r="C12" s="1633">
        <v>1870</v>
      </c>
      <c r="D12" s="1633">
        <v>1436</v>
      </c>
      <c r="E12" s="1634">
        <v>1721</v>
      </c>
    </row>
    <row r="13" spans="2:7" ht="18.75" customHeight="1" x14ac:dyDescent="0.25">
      <c r="B13" s="590" t="s">
        <v>348</v>
      </c>
      <c r="C13" s="1633">
        <v>463</v>
      </c>
      <c r="D13" s="1633">
        <v>160</v>
      </c>
      <c r="E13" s="1635">
        <v>241</v>
      </c>
    </row>
    <row r="14" spans="2:7" ht="18.75" customHeight="1" x14ac:dyDescent="0.25">
      <c r="B14" s="598" t="s">
        <v>152</v>
      </c>
      <c r="C14" s="601">
        <f>SUM(C12:C13)</f>
        <v>2333</v>
      </c>
      <c r="D14" s="601">
        <f>SUM(D12:D13)</f>
        <v>1596</v>
      </c>
      <c r="E14" s="601">
        <f>SUM(E12:E13)</f>
        <v>1962</v>
      </c>
    </row>
    <row r="15" spans="2:7" ht="18.75" customHeight="1" x14ac:dyDescent="0.25">
      <c r="B15" s="599"/>
      <c r="C15" s="1636"/>
      <c r="D15" s="1636"/>
      <c r="E15" s="1636"/>
    </row>
    <row r="16" spans="2:7" ht="18.75" x14ac:dyDescent="0.3">
      <c r="B16" s="597" t="s">
        <v>149</v>
      </c>
      <c r="C16" s="597" t="s">
        <v>4033</v>
      </c>
      <c r="D16" s="597" t="s">
        <v>4034</v>
      </c>
      <c r="E16" s="597" t="s">
        <v>4035</v>
      </c>
    </row>
    <row r="17" spans="2:5" ht="18.75" customHeight="1" x14ac:dyDescent="0.25">
      <c r="B17" s="590" t="s">
        <v>286</v>
      </c>
      <c r="C17" s="1633">
        <v>13174</v>
      </c>
      <c r="D17" s="1633">
        <v>12725</v>
      </c>
      <c r="E17" s="1634">
        <v>12917</v>
      </c>
    </row>
    <row r="18" spans="2:5" ht="18.75" customHeight="1" x14ac:dyDescent="0.25">
      <c r="B18" s="590" t="s">
        <v>348</v>
      </c>
      <c r="C18" s="1633">
        <v>1183</v>
      </c>
      <c r="D18" s="1633">
        <v>1084</v>
      </c>
      <c r="E18" s="1635">
        <v>798</v>
      </c>
    </row>
    <row r="19" spans="2:5" ht="18.75" customHeight="1" x14ac:dyDescent="0.25">
      <c r="B19" s="598" t="s">
        <v>152</v>
      </c>
      <c r="C19" s="601">
        <f>SUM(C17:C18)</f>
        <v>14357</v>
      </c>
      <c r="D19" s="601">
        <f>SUM(D17:D18)</f>
        <v>13809</v>
      </c>
      <c r="E19" s="601">
        <f>SUM(E17:E18)</f>
        <v>13715</v>
      </c>
    </row>
    <row r="20" spans="2:5" ht="18.75" customHeight="1" x14ac:dyDescent="0.25">
      <c r="B20" s="2060" t="s">
        <v>150</v>
      </c>
      <c r="C20" s="2060"/>
      <c r="D20" s="2060"/>
      <c r="E20" s="2060"/>
    </row>
    <row r="21" spans="2:5" ht="18.75" customHeight="1" x14ac:dyDescent="0.25">
      <c r="B21" s="600"/>
      <c r="C21" s="600"/>
      <c r="D21" s="600"/>
      <c r="E21" s="600"/>
    </row>
    <row r="22" spans="2:5" ht="18.75" customHeight="1" x14ac:dyDescent="0.3">
      <c r="B22" s="597" t="s">
        <v>151</v>
      </c>
      <c r="C22" s="597" t="s">
        <v>4033</v>
      </c>
      <c r="D22" s="597" t="s">
        <v>4034</v>
      </c>
      <c r="E22" s="597" t="s">
        <v>4035</v>
      </c>
    </row>
    <row r="23" spans="2:5" ht="18.75" customHeight="1" x14ac:dyDescent="0.25">
      <c r="B23" s="590" t="s">
        <v>286</v>
      </c>
      <c r="C23" s="1633">
        <v>753</v>
      </c>
      <c r="D23" s="1633">
        <v>799</v>
      </c>
      <c r="E23" s="621">
        <v>573</v>
      </c>
    </row>
    <row r="24" spans="2:5" ht="18.75" customHeight="1" x14ac:dyDescent="0.25">
      <c r="B24" s="590" t="s">
        <v>348</v>
      </c>
      <c r="C24" s="1633">
        <v>238</v>
      </c>
      <c r="D24" s="1633">
        <v>236</v>
      </c>
      <c r="E24" s="1429">
        <v>302</v>
      </c>
    </row>
    <row r="25" spans="2:5" ht="18.75" customHeight="1" x14ac:dyDescent="0.25">
      <c r="B25" s="598" t="s">
        <v>152</v>
      </c>
      <c r="C25" s="601">
        <f>SUM(C23:C24)</f>
        <v>991</v>
      </c>
      <c r="D25" s="601">
        <f>SUM(D23:D24)</f>
        <v>1035</v>
      </c>
      <c r="E25" s="601">
        <f>SUM(E23:E24)</f>
        <v>875</v>
      </c>
    </row>
    <row r="26" spans="2:5" ht="18.75" customHeight="1" x14ac:dyDescent="0.25">
      <c r="B26" s="591"/>
      <c r="C26" s="591"/>
      <c r="D26" s="591"/>
      <c r="E26" s="591"/>
    </row>
    <row r="27" spans="2:5" ht="18.75" hidden="1" customHeight="1" x14ac:dyDescent="0.25">
      <c r="B27" s="591"/>
      <c r="C27" s="591"/>
      <c r="D27" s="591"/>
      <c r="E27" s="591"/>
    </row>
    <row r="28" spans="2:5" ht="18.75" hidden="1" customHeight="1" x14ac:dyDescent="0.25">
      <c r="B28" s="591"/>
      <c r="C28" s="591"/>
      <c r="D28" s="591"/>
      <c r="E28" s="591"/>
    </row>
    <row r="29" spans="2:5" ht="18.75" hidden="1" customHeight="1" x14ac:dyDescent="0.25">
      <c r="B29" s="591"/>
      <c r="C29" s="591"/>
      <c r="D29" s="591"/>
      <c r="E29" s="591"/>
    </row>
    <row r="30" spans="2:5" ht="16.5" hidden="1" customHeight="1" x14ac:dyDescent="0.25"/>
    <row r="31" spans="2:5" ht="15" hidden="1" customHeight="1" x14ac:dyDescent="0.25"/>
    <row r="32" spans="2:5"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0" hidden="1" customHeight="1" x14ac:dyDescent="0.25"/>
    <row r="292" ht="0" hidden="1" customHeight="1" x14ac:dyDescent="0.25"/>
    <row r="293" ht="0" hidden="1" customHeight="1" x14ac:dyDescent="0.25"/>
    <row r="294" ht="0" hidden="1" customHeight="1" x14ac:dyDescent="0.25"/>
    <row r="295" ht="0" hidden="1" customHeight="1" x14ac:dyDescent="0.25"/>
    <row r="296" ht="0" hidden="1" customHeight="1" x14ac:dyDescent="0.25"/>
    <row r="297" ht="0" hidden="1" customHeight="1" x14ac:dyDescent="0.25"/>
    <row r="298" ht="0" hidden="1" customHeight="1" x14ac:dyDescent="0.25"/>
    <row r="299" ht="0" hidden="1" customHeight="1" x14ac:dyDescent="0.25"/>
    <row r="300" ht="0" hidden="1" customHeight="1" x14ac:dyDescent="0.25"/>
    <row r="301" ht="0" hidden="1" customHeight="1" x14ac:dyDescent="0.25"/>
    <row r="302" ht="0" hidden="1" customHeight="1" x14ac:dyDescent="0.25"/>
    <row r="303" ht="0" hidden="1" customHeight="1" x14ac:dyDescent="0.25"/>
    <row r="304" ht="0" hidden="1" customHeight="1" x14ac:dyDescent="0.25"/>
    <row r="305" hidden="1" x14ac:dyDescent="0.25"/>
    <row r="306" hidden="1" x14ac:dyDescent="0.25"/>
    <row r="307" x14ac:dyDescent="0.25"/>
  </sheetData>
  <sheetProtection formatCells="0" formatColumns="0" formatRows="0" insertColumns="0" insertRows="0" deleteColumns="0" deleteRows="0" sort="0"/>
  <mergeCells count="4">
    <mergeCell ref="B1:E3"/>
    <mergeCell ref="B4:E4"/>
    <mergeCell ref="B5:E5"/>
    <mergeCell ref="B20:E20"/>
  </mergeCells>
  <pageMargins left="0.7" right="0.7" top="0.75" bottom="0.75" header="0.3" footer="0.3"/>
  <pageSetup paperSize="9" orientation="portrait" r:id="rId1"/>
  <drawing r:id="rId2"/>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1"/>
  <dimension ref="A1:K12"/>
  <sheetViews>
    <sheetView zoomScaleNormal="100" workbookViewId="0"/>
  </sheetViews>
  <sheetFormatPr baseColWidth="10" defaultColWidth="0" defaultRowHeight="15" zeroHeight="1" x14ac:dyDescent="0.25"/>
  <cols>
    <col min="1" max="1" width="3.5703125" customWidth="1"/>
    <col min="2" max="2" width="42.5703125" customWidth="1"/>
    <col min="3" max="8" width="13.140625" customWidth="1"/>
    <col min="9" max="9" width="5" customWidth="1"/>
    <col min="10" max="11" width="0" hidden="1" customWidth="1"/>
    <col min="12" max="16384" width="11.42578125" hidden="1"/>
  </cols>
  <sheetData>
    <row r="1" spans="2:9" x14ac:dyDescent="0.25">
      <c r="B1" s="2020"/>
      <c r="C1" s="2021"/>
      <c r="D1" s="2021"/>
      <c r="E1" s="2021"/>
      <c r="F1" s="2021"/>
      <c r="G1" s="2021"/>
      <c r="H1" s="2022"/>
    </row>
    <row r="2" spans="2:9" x14ac:dyDescent="0.25">
      <c r="B2" s="2023"/>
      <c r="C2" s="2024"/>
      <c r="D2" s="2024"/>
      <c r="E2" s="2024"/>
      <c r="F2" s="2024"/>
      <c r="G2" s="2024"/>
      <c r="H2" s="2025"/>
    </row>
    <row r="3" spans="2:9" ht="15.75" thickBot="1" x14ac:dyDescent="0.3">
      <c r="B3" s="2026"/>
      <c r="C3" s="2027"/>
      <c r="D3" s="2027"/>
      <c r="E3" s="2027"/>
      <c r="F3" s="2027"/>
      <c r="G3" s="2027"/>
      <c r="H3" s="2028"/>
    </row>
    <row r="4" spans="2:9" ht="21.75" thickBot="1" x14ac:dyDescent="0.4">
      <c r="B4" s="1911" t="s">
        <v>1816</v>
      </c>
      <c r="C4" s="1912"/>
      <c r="D4" s="1912"/>
      <c r="E4" s="1912"/>
      <c r="F4" s="1912"/>
      <c r="G4" s="1912"/>
      <c r="H4" s="1913"/>
      <c r="I4" s="1"/>
    </row>
    <row r="5" spans="2:9" x14ac:dyDescent="0.25"/>
    <row r="6" spans="2:9" ht="18.75" x14ac:dyDescent="0.3">
      <c r="B6" s="119" t="s">
        <v>1499</v>
      </c>
      <c r="C6" s="487">
        <v>2017</v>
      </c>
      <c r="D6" s="487">
        <v>2018</v>
      </c>
      <c r="E6" s="487">
        <v>2019</v>
      </c>
      <c r="F6" s="487">
        <v>2020</v>
      </c>
      <c r="G6" s="487">
        <v>2021</v>
      </c>
      <c r="H6" s="112" t="s">
        <v>152</v>
      </c>
    </row>
    <row r="7" spans="2:9" ht="18.75" customHeight="1" x14ac:dyDescent="0.25">
      <c r="B7" s="37" t="s">
        <v>1500</v>
      </c>
      <c r="C7" s="56">
        <v>32</v>
      </c>
      <c r="D7" s="56">
        <v>31</v>
      </c>
      <c r="E7" s="56">
        <v>26</v>
      </c>
      <c r="F7" s="56">
        <v>16</v>
      </c>
      <c r="G7" s="56">
        <v>11</v>
      </c>
      <c r="H7" s="457">
        <f>SUM(C7:G7)</f>
        <v>116</v>
      </c>
    </row>
    <row r="8" spans="2:9" ht="18.75" customHeight="1" x14ac:dyDescent="0.25">
      <c r="B8" s="37" t="s">
        <v>1501</v>
      </c>
      <c r="C8" s="56">
        <v>14</v>
      </c>
      <c r="D8" s="56">
        <v>1</v>
      </c>
      <c r="E8" s="56">
        <v>30</v>
      </c>
      <c r="F8" s="56">
        <v>7</v>
      </c>
      <c r="G8" s="56">
        <v>5</v>
      </c>
      <c r="H8" s="1371">
        <f>SUM(C8:G8)</f>
        <v>57</v>
      </c>
    </row>
    <row r="9" spans="2:9" ht="18.75" customHeight="1" x14ac:dyDescent="0.25">
      <c r="B9" s="37" t="s">
        <v>1502</v>
      </c>
      <c r="C9" s="56">
        <v>44</v>
      </c>
      <c r="D9" s="56">
        <v>67</v>
      </c>
      <c r="E9" s="56">
        <v>68</v>
      </c>
      <c r="F9" s="56">
        <v>138</v>
      </c>
      <c r="G9" s="56">
        <v>147</v>
      </c>
      <c r="H9" s="1371">
        <f>SUM(C9:G9)</f>
        <v>464</v>
      </c>
    </row>
    <row r="10" spans="2:9" x14ac:dyDescent="0.25"/>
    <row r="11" spans="2:9" x14ac:dyDescent="0.25"/>
    <row r="12" spans="2:9" x14ac:dyDescent="0.25"/>
  </sheetData>
  <mergeCells count="2">
    <mergeCell ref="B4:H4"/>
    <mergeCell ref="B1:H3"/>
  </mergeCells>
  <pageMargins left="0.7" right="0.7" top="0.75" bottom="0.75" header="0.3" footer="0.3"/>
  <drawing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2"/>
  <dimension ref="A1:J32"/>
  <sheetViews>
    <sheetView showGridLines="0" workbookViewId="0"/>
  </sheetViews>
  <sheetFormatPr baseColWidth="10" defaultColWidth="0" defaultRowHeight="15" zeroHeight="1" x14ac:dyDescent="0.25"/>
  <cols>
    <col min="1" max="1" width="3.5703125" customWidth="1"/>
    <col min="2" max="9" width="15" customWidth="1"/>
    <col min="10" max="10" width="5" customWidth="1"/>
    <col min="11" max="16384" width="11.42578125" hidden="1"/>
  </cols>
  <sheetData>
    <row r="1" spans="2:10" x14ac:dyDescent="0.25">
      <c r="B1" s="2020"/>
      <c r="C1" s="2021"/>
      <c r="D1" s="2021"/>
      <c r="E1" s="2021"/>
      <c r="F1" s="2021"/>
      <c r="G1" s="2021"/>
      <c r="H1" s="2021"/>
      <c r="I1" s="2022"/>
    </row>
    <row r="2" spans="2:10" x14ac:dyDescent="0.25">
      <c r="B2" s="2023"/>
      <c r="C2" s="2024"/>
      <c r="D2" s="2024"/>
      <c r="E2" s="2024"/>
      <c r="F2" s="2024"/>
      <c r="G2" s="2024"/>
      <c r="H2" s="2024"/>
      <c r="I2" s="2025"/>
    </row>
    <row r="3" spans="2:10" ht="15.75" thickBot="1" x14ac:dyDescent="0.3">
      <c r="B3" s="2026"/>
      <c r="C3" s="2027"/>
      <c r="D3" s="2027"/>
      <c r="E3" s="2027"/>
      <c r="F3" s="2027"/>
      <c r="G3" s="2027"/>
      <c r="H3" s="2027"/>
      <c r="I3" s="2028"/>
    </row>
    <row r="4" spans="2:10" ht="21.75" thickBot="1" x14ac:dyDescent="0.4">
      <c r="B4" s="1911" t="s">
        <v>1817</v>
      </c>
      <c r="C4" s="1912"/>
      <c r="D4" s="1912"/>
      <c r="E4" s="1912"/>
      <c r="F4" s="1912"/>
      <c r="G4" s="1912"/>
      <c r="H4" s="1912"/>
      <c r="I4" s="1913"/>
    </row>
  </sheetData>
  <mergeCells count="3">
    <mergeCell ref="B4:I4"/>
    <mergeCell ref="B1:I3"/>
    <mergeCell ref="B6:I30"/>
  </mergeCells>
  <pageMargins left="0.7" right="0.7" top="0.75" bottom="0.75" header="0.3" footer="0.3"/>
  <drawing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7"/>
  <dimension ref="A1:I120"/>
  <sheetViews>
    <sheetView showGridLines="0" zoomScaleNormal="100" workbookViewId="0">
      <pane xSplit="1" ySplit="7"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7109375" style="580" customWidth="1"/>
    <col min="2" max="2" width="79.42578125" style="580" customWidth="1"/>
    <col min="3" max="3" width="30.140625" style="580" customWidth="1"/>
    <col min="4" max="4" width="11.42578125" style="580" customWidth="1"/>
    <col min="5" max="9" width="0" style="580" hidden="1" customWidth="1"/>
    <col min="10" max="16384" width="11.42578125" style="580" hidden="1"/>
  </cols>
  <sheetData>
    <row r="1" spans="2:3" ht="15" x14ac:dyDescent="0.25">
      <c r="B1" s="2047"/>
      <c r="C1" s="2048"/>
    </row>
    <row r="2" spans="2:3" ht="15" x14ac:dyDescent="0.25">
      <c r="B2" s="2050"/>
      <c r="C2" s="2051"/>
    </row>
    <row r="3" spans="2:3" ht="15.75" thickBot="1" x14ac:dyDescent="0.3">
      <c r="B3" s="2053"/>
      <c r="C3" s="2054"/>
    </row>
    <row r="4" spans="2:3" ht="21.75" thickBot="1" x14ac:dyDescent="0.3">
      <c r="B4" s="2496" t="s">
        <v>4030</v>
      </c>
      <c r="C4" s="2497"/>
    </row>
    <row r="5" spans="2:3" ht="15" x14ac:dyDescent="0.25">
      <c r="B5" s="950"/>
      <c r="C5" s="950"/>
    </row>
    <row r="6" spans="2:3" ht="18.75" customHeight="1" x14ac:dyDescent="0.25">
      <c r="B6" s="2122" t="s">
        <v>1203</v>
      </c>
      <c r="C6" s="2499" t="s">
        <v>1688</v>
      </c>
    </row>
    <row r="7" spans="2:3" ht="18.75" customHeight="1" x14ac:dyDescent="0.25">
      <c r="B7" s="2122"/>
      <c r="C7" s="2499"/>
    </row>
    <row r="8" spans="2:3" ht="15.75" x14ac:dyDescent="0.25">
      <c r="B8" s="956" t="s">
        <v>2432</v>
      </c>
      <c r="C8" s="47">
        <v>31</v>
      </c>
    </row>
    <row r="9" spans="2:3" ht="15.75" x14ac:dyDescent="0.25">
      <c r="B9" s="956" t="s">
        <v>629</v>
      </c>
      <c r="C9" s="47">
        <v>25</v>
      </c>
    </row>
    <row r="10" spans="2:3" ht="15.75" x14ac:dyDescent="0.25">
      <c r="B10" s="956" t="s">
        <v>2433</v>
      </c>
      <c r="C10" s="47">
        <v>11</v>
      </c>
    </row>
    <row r="11" spans="2:3" ht="15.75" x14ac:dyDescent="0.25">
      <c r="B11" s="956" t="s">
        <v>2428</v>
      </c>
      <c r="C11" s="47">
        <v>37</v>
      </c>
    </row>
    <row r="12" spans="2:3" ht="15.75" x14ac:dyDescent="0.25">
      <c r="B12" s="956" t="s">
        <v>2431</v>
      </c>
      <c r="C12" s="47">
        <v>68</v>
      </c>
    </row>
    <row r="13" spans="2:3" ht="15.75" x14ac:dyDescent="0.25">
      <c r="B13" s="956" t="s">
        <v>2430</v>
      </c>
      <c r="C13" s="47">
        <v>47</v>
      </c>
    </row>
    <row r="14" spans="2:3" ht="15.75" x14ac:dyDescent="0.25">
      <c r="B14" s="956" t="s">
        <v>2429</v>
      </c>
      <c r="C14" s="47">
        <v>32</v>
      </c>
    </row>
    <row r="15" spans="2:3" ht="15.75" x14ac:dyDescent="0.25">
      <c r="B15" s="957" t="s">
        <v>152</v>
      </c>
      <c r="C15" s="226">
        <f>SUM(C8:C14)</f>
        <v>251</v>
      </c>
    </row>
    <row r="16" spans="2:3" ht="15" x14ac:dyDescent="0.25">
      <c r="B16" s="954" t="s">
        <v>1469</v>
      </c>
    </row>
    <row r="17" ht="15" x14ac:dyDescent="0.25"/>
    <row r="18" ht="15" x14ac:dyDescent="0.25"/>
    <row r="19" ht="15" hidden="1" x14ac:dyDescent="0.25"/>
    <row r="20" ht="15" hidden="1" x14ac:dyDescent="0.25"/>
    <row r="21" ht="15" hidden="1" x14ac:dyDescent="0.25"/>
    <row r="22" ht="15" hidden="1" x14ac:dyDescent="0.25"/>
    <row r="23" ht="15" hidden="1" x14ac:dyDescent="0.25"/>
    <row r="24" ht="15" hidden="1" x14ac:dyDescent="0.25"/>
    <row r="25" ht="15" hidden="1" x14ac:dyDescent="0.25"/>
    <row r="26" ht="15" hidden="1" x14ac:dyDescent="0.25"/>
    <row r="27" ht="15" hidden="1" x14ac:dyDescent="0.25"/>
    <row r="28" ht="15" hidden="1" x14ac:dyDescent="0.25"/>
    <row r="29" ht="15" hidden="1" x14ac:dyDescent="0.25"/>
    <row r="30" ht="15" hidden="1" x14ac:dyDescent="0.25"/>
    <row r="31" ht="15" hidden="1" x14ac:dyDescent="0.25"/>
    <row r="32"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sheetData>
  <sheetProtection formatCells="0" formatColumns="0" formatRows="0" insertColumns="0" insertRows="0" deleteColumns="0" deleteRows="0" sort="0"/>
  <mergeCells count="4">
    <mergeCell ref="B1:C3"/>
    <mergeCell ref="B4:C4"/>
    <mergeCell ref="B6:B7"/>
    <mergeCell ref="C6:C7"/>
  </mergeCells>
  <pageMargins left="0.7" right="0.7" top="0.75" bottom="0.75" header="0.3" footer="0.3"/>
  <pageSetup paperSize="9" orientation="portrait" r:id="rId1"/>
  <drawing r:id="rId2"/>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3"/>
  <dimension ref="A1:J76"/>
  <sheetViews>
    <sheetView showGridLines="0" workbookViewId="0">
      <pane xSplit="1" ySplit="7" topLeftCell="B35"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3.5703125" customWidth="1"/>
    <col min="2" max="2" width="16.5703125" customWidth="1"/>
    <col min="3" max="3" width="47.42578125" customWidth="1"/>
    <col min="4" max="4" width="46.7109375" customWidth="1"/>
    <col min="5" max="5" width="20" customWidth="1"/>
    <col min="6" max="6" width="7.5703125" customWidth="1"/>
    <col min="7" max="10" width="0" hidden="1" customWidth="1"/>
    <col min="11" max="16384" width="11.42578125" hidden="1"/>
  </cols>
  <sheetData>
    <row r="1" spans="2:5" x14ac:dyDescent="0.25">
      <c r="B1" s="2020"/>
      <c r="C1" s="2021"/>
      <c r="D1" s="2021"/>
      <c r="E1" s="2021"/>
    </row>
    <row r="2" spans="2:5" x14ac:dyDescent="0.25">
      <c r="B2" s="2023"/>
      <c r="C2" s="2024"/>
      <c r="D2" s="2024"/>
      <c r="E2" s="2024"/>
    </row>
    <row r="3" spans="2:5" ht="15.75" thickBot="1" x14ac:dyDescent="0.3">
      <c r="B3" s="2026"/>
      <c r="C3" s="2027"/>
      <c r="D3" s="2027"/>
      <c r="E3" s="2027"/>
    </row>
    <row r="4" spans="2:5" ht="21.75" thickBot="1" x14ac:dyDescent="0.4">
      <c r="B4" s="1911" t="s">
        <v>5713</v>
      </c>
      <c r="C4" s="2533"/>
      <c r="D4" s="2533"/>
      <c r="E4" s="1912"/>
    </row>
    <row r="5" spans="2:5" ht="18.75" customHeight="1" x14ac:dyDescent="0.25"/>
    <row r="6" spans="2:5" ht="18.75" customHeight="1" x14ac:dyDescent="0.25">
      <c r="B6" s="2535" t="s">
        <v>1203</v>
      </c>
      <c r="C6" s="2535" t="s">
        <v>1449</v>
      </c>
      <c r="D6" s="2535" t="s">
        <v>2478</v>
      </c>
      <c r="E6" s="2537" t="s">
        <v>2479</v>
      </c>
    </row>
    <row r="7" spans="2:5" ht="24" customHeight="1" x14ac:dyDescent="0.25">
      <c r="B7" s="2536"/>
      <c r="C7" s="2536"/>
      <c r="D7" s="2536"/>
      <c r="E7" s="2538"/>
    </row>
    <row r="8" spans="2:5" ht="85.5" customHeight="1" x14ac:dyDescent="0.25">
      <c r="B8" s="2534" t="s">
        <v>1503</v>
      </c>
      <c r="C8" s="1590" t="s">
        <v>5682</v>
      </c>
      <c r="D8" s="1591"/>
      <c r="E8" s="1592" t="s">
        <v>5643</v>
      </c>
    </row>
    <row r="9" spans="2:5" s="1862" customFormat="1" ht="51" x14ac:dyDescent="0.25">
      <c r="B9" s="2534"/>
      <c r="C9" s="1590" t="s">
        <v>5683</v>
      </c>
      <c r="D9" s="1591"/>
      <c r="E9" s="1592" t="s">
        <v>5643</v>
      </c>
    </row>
    <row r="10" spans="2:5" s="1862" customFormat="1" ht="51" x14ac:dyDescent="0.25">
      <c r="B10" s="2534"/>
      <c r="C10" s="1590" t="s">
        <v>5684</v>
      </c>
      <c r="D10" s="1591"/>
      <c r="E10" s="1592" t="s">
        <v>5643</v>
      </c>
    </row>
    <row r="11" spans="2:5" s="1862" customFormat="1" ht="51" x14ac:dyDescent="0.25">
      <c r="B11" s="2534"/>
      <c r="C11" s="1590" t="s">
        <v>5685</v>
      </c>
      <c r="D11" s="1591"/>
      <c r="E11" s="1592" t="s">
        <v>5643</v>
      </c>
    </row>
    <row r="12" spans="2:5" s="1862" customFormat="1" ht="51" x14ac:dyDescent="0.25">
      <c r="B12" s="2534"/>
      <c r="C12" s="1590" t="s">
        <v>5686</v>
      </c>
      <c r="D12" s="1591"/>
      <c r="E12" s="1592" t="s">
        <v>5643</v>
      </c>
    </row>
    <row r="13" spans="2:5" s="1862" customFormat="1" ht="89.25" x14ac:dyDescent="0.25">
      <c r="B13" s="2534"/>
      <c r="C13" s="1590" t="s">
        <v>5687</v>
      </c>
      <c r="D13" s="1591"/>
      <c r="E13" s="1592" t="s">
        <v>5643</v>
      </c>
    </row>
    <row r="14" spans="2:5" s="1862" customFormat="1" ht="76.5" x14ac:dyDescent="0.25">
      <c r="B14" s="2534"/>
      <c r="C14" s="1590" t="s">
        <v>5688</v>
      </c>
      <c r="D14" s="1591"/>
      <c r="E14" s="1592" t="s">
        <v>5643</v>
      </c>
    </row>
    <row r="15" spans="2:5" s="1862" customFormat="1" ht="78" customHeight="1" x14ac:dyDescent="0.25">
      <c r="B15" s="2534"/>
      <c r="C15" s="1590" t="s">
        <v>5689</v>
      </c>
      <c r="D15" s="1591"/>
      <c r="E15" s="1592" t="s">
        <v>5643</v>
      </c>
    </row>
    <row r="16" spans="2:5" s="1862" customFormat="1" ht="102.75" customHeight="1" x14ac:dyDescent="0.25">
      <c r="B16" s="2534"/>
      <c r="C16" s="1590" t="s">
        <v>5690</v>
      </c>
      <c r="D16" s="1591"/>
      <c r="E16" s="1592" t="s">
        <v>5489</v>
      </c>
    </row>
    <row r="17" spans="2:5" s="1862" customFormat="1" ht="38.25" x14ac:dyDescent="0.25">
      <c r="B17" s="2534"/>
      <c r="C17" s="1590" t="s">
        <v>5691</v>
      </c>
      <c r="D17" s="1591"/>
      <c r="E17" s="1592" t="s">
        <v>5489</v>
      </c>
    </row>
    <row r="18" spans="2:5" s="1862" customFormat="1" ht="38.25" x14ac:dyDescent="0.25">
      <c r="B18" s="2534"/>
      <c r="C18" s="1590" t="s">
        <v>5692</v>
      </c>
      <c r="D18" s="1591"/>
      <c r="E18" s="1592" t="s">
        <v>5489</v>
      </c>
    </row>
    <row r="19" spans="2:5" s="1862" customFormat="1" ht="51" x14ac:dyDescent="0.25">
      <c r="B19" s="2534"/>
      <c r="C19" s="1590" t="s">
        <v>5693</v>
      </c>
      <c r="D19" s="1591"/>
      <c r="E19" s="1592" t="s">
        <v>5489</v>
      </c>
    </row>
    <row r="20" spans="2:5" s="1862" customFormat="1" ht="51" x14ac:dyDescent="0.25">
      <c r="B20" s="2534"/>
      <c r="C20" s="1590" t="s">
        <v>5694</v>
      </c>
      <c r="D20" s="1591"/>
      <c r="E20" s="1592" t="s">
        <v>5489</v>
      </c>
    </row>
    <row r="21" spans="2:5" s="1862" customFormat="1" ht="78.75" customHeight="1" x14ac:dyDescent="0.25">
      <c r="B21" s="2534"/>
      <c r="C21" s="1590" t="s">
        <v>5695</v>
      </c>
      <c r="D21" s="1591"/>
      <c r="E21" s="1592" t="s">
        <v>5489</v>
      </c>
    </row>
    <row r="22" spans="2:5" s="1862" customFormat="1" ht="78.75" customHeight="1" x14ac:dyDescent="0.25">
      <c r="B22" s="2534"/>
      <c r="C22" s="1590" t="s">
        <v>5696</v>
      </c>
      <c r="D22" s="1591"/>
      <c r="E22" s="1592" t="s">
        <v>5489</v>
      </c>
    </row>
    <row r="23" spans="2:5" s="1862" customFormat="1" ht="78.75" customHeight="1" x14ac:dyDescent="0.25">
      <c r="B23" s="2534"/>
      <c r="C23" s="1590" t="s">
        <v>5697</v>
      </c>
      <c r="D23" s="1591"/>
      <c r="E23" s="1592" t="s">
        <v>5489</v>
      </c>
    </row>
    <row r="24" spans="2:5" s="1862" customFormat="1" ht="76.5" x14ac:dyDescent="0.25">
      <c r="B24" s="2534"/>
      <c r="C24" s="1590" t="s">
        <v>5698</v>
      </c>
      <c r="D24" s="1591"/>
      <c r="E24" s="1592" t="s">
        <v>5643</v>
      </c>
    </row>
    <row r="25" spans="2:5" s="1862" customFormat="1" ht="38.25" x14ac:dyDescent="0.25">
      <c r="B25" s="2534"/>
      <c r="C25" s="1590" t="s">
        <v>5699</v>
      </c>
      <c r="D25" s="1591"/>
      <c r="E25" s="1592" t="s">
        <v>5489</v>
      </c>
    </row>
    <row r="26" spans="2:5" s="1862" customFormat="1" ht="38.25" x14ac:dyDescent="0.25">
      <c r="B26" s="2534"/>
      <c r="C26" s="1590" t="s">
        <v>5700</v>
      </c>
      <c r="D26" s="1591"/>
      <c r="E26" s="1592" t="s">
        <v>5489</v>
      </c>
    </row>
    <row r="27" spans="2:5" s="1862" customFormat="1" ht="38.25" x14ac:dyDescent="0.25">
      <c r="B27" s="2534"/>
      <c r="C27" s="1590" t="s">
        <v>5701</v>
      </c>
      <c r="D27" s="1591"/>
      <c r="E27" s="1592" t="s">
        <v>5489</v>
      </c>
    </row>
    <row r="28" spans="2:5" s="1862" customFormat="1" ht="51" x14ac:dyDescent="0.25">
      <c r="B28" s="2534"/>
      <c r="C28" s="1590" t="s">
        <v>5702</v>
      </c>
      <c r="D28" s="1591"/>
      <c r="E28" s="1592" t="s">
        <v>5489</v>
      </c>
    </row>
    <row r="29" spans="2:5" s="1862" customFormat="1" ht="63.75" x14ac:dyDescent="0.25">
      <c r="B29" s="2534"/>
      <c r="C29" s="1590" t="s">
        <v>5703</v>
      </c>
      <c r="D29" s="1591"/>
      <c r="E29" s="1592" t="s">
        <v>5489</v>
      </c>
    </row>
    <row r="30" spans="2:5" s="1862" customFormat="1" ht="51" x14ac:dyDescent="0.25">
      <c r="B30" s="2534"/>
      <c r="C30" s="1590" t="s">
        <v>5704</v>
      </c>
      <c r="D30" s="1591"/>
      <c r="E30" s="1592" t="s">
        <v>5489</v>
      </c>
    </row>
    <row r="31" spans="2:5" s="1862" customFormat="1" ht="51" x14ac:dyDescent="0.25">
      <c r="B31" s="2534"/>
      <c r="C31" s="1590" t="s">
        <v>5705</v>
      </c>
      <c r="D31" s="1591"/>
      <c r="E31" s="1592" t="s">
        <v>5489</v>
      </c>
    </row>
    <row r="32" spans="2:5" ht="63.75" x14ac:dyDescent="0.25">
      <c r="B32" s="2534"/>
      <c r="C32" s="1498" t="s">
        <v>5706</v>
      </c>
      <c r="D32" s="1591"/>
      <c r="E32" s="1592" t="s">
        <v>5489</v>
      </c>
    </row>
    <row r="33" spans="2:5" s="1862" customFormat="1" ht="25.5" x14ac:dyDescent="0.25">
      <c r="B33" s="2534"/>
      <c r="C33" s="1498" t="s">
        <v>5707</v>
      </c>
      <c r="D33" s="1591"/>
      <c r="E33" s="1592" t="s">
        <v>5489</v>
      </c>
    </row>
    <row r="34" spans="2:5" ht="25.5" x14ac:dyDescent="0.25">
      <c r="B34" s="2534"/>
      <c r="C34" s="1498" t="s">
        <v>5708</v>
      </c>
      <c r="D34" s="1591"/>
      <c r="E34" s="1592" t="s">
        <v>5489</v>
      </c>
    </row>
    <row r="35" spans="2:5" ht="51" x14ac:dyDescent="0.25">
      <c r="B35" s="2534"/>
      <c r="C35" s="1498" t="s">
        <v>5709</v>
      </c>
      <c r="D35" s="1591"/>
      <c r="E35" s="1592" t="s">
        <v>5489</v>
      </c>
    </row>
    <row r="36" spans="2:5" ht="38.25" x14ac:dyDescent="0.25">
      <c r="B36" s="2534"/>
      <c r="C36" s="1498" t="s">
        <v>5710</v>
      </c>
      <c r="D36" s="1591"/>
      <c r="E36" s="1592" t="s">
        <v>5489</v>
      </c>
    </row>
    <row r="37" spans="2:5" ht="51" x14ac:dyDescent="0.25">
      <c r="B37" s="2534"/>
      <c r="C37" s="1590" t="s">
        <v>5711</v>
      </c>
      <c r="D37" s="1591"/>
      <c r="E37" s="1592" t="s">
        <v>5489</v>
      </c>
    </row>
    <row r="38" spans="2:5" ht="51" x14ac:dyDescent="0.25">
      <c r="B38" s="2534"/>
      <c r="C38" s="1590" t="s">
        <v>5712</v>
      </c>
      <c r="D38" s="1591"/>
      <c r="E38" s="1592" t="s">
        <v>5489</v>
      </c>
    </row>
    <row r="39" spans="2:5" ht="18.75" x14ac:dyDescent="0.3">
      <c r="B39" s="1589" t="s">
        <v>2436</v>
      </c>
      <c r="C39" s="1589"/>
      <c r="D39" s="577">
        <v>31</v>
      </c>
      <c r="E39" s="1589"/>
    </row>
    <row r="40" spans="2:5" x14ac:dyDescent="0.25"/>
    <row r="41" spans="2:5" x14ac:dyDescent="0.25"/>
    <row r="42" spans="2:5" x14ac:dyDescent="0.25"/>
    <row r="43" spans="2:5" x14ac:dyDescent="0.25"/>
    <row r="44" spans="2:5" x14ac:dyDescent="0.25"/>
    <row r="45" spans="2:5" x14ac:dyDescent="0.25"/>
    <row r="46" spans="2:5" x14ac:dyDescent="0.25"/>
    <row r="47" spans="2:5" x14ac:dyDescent="0.25"/>
    <row r="48" spans="2:5"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sheetData>
  <mergeCells count="7">
    <mergeCell ref="B4:E4"/>
    <mergeCell ref="B1:E3"/>
    <mergeCell ref="B8:B38"/>
    <mergeCell ref="B6:B7"/>
    <mergeCell ref="C6:C7"/>
    <mergeCell ref="D6:D7"/>
    <mergeCell ref="E6:E7"/>
  </mergeCells>
  <pageMargins left="0.7" right="0.7" top="0.75" bottom="0.75" header="0.3" footer="0.3"/>
  <pageSetup paperSize="9" orientation="portrait" r:id="rId1"/>
  <drawing r:id="rId2"/>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3"/>
  <dimension ref="B1:E33"/>
  <sheetViews>
    <sheetView workbookViewId="0"/>
  </sheetViews>
  <sheetFormatPr baseColWidth="10" defaultRowHeight="15" x14ac:dyDescent="0.25"/>
  <cols>
    <col min="1" max="1" width="6" customWidth="1"/>
    <col min="2" max="2" width="20.7109375" customWidth="1"/>
    <col min="3" max="3" width="47" customWidth="1"/>
    <col min="4" max="4" width="41.42578125" customWidth="1"/>
    <col min="5" max="5" width="33.5703125" customWidth="1"/>
  </cols>
  <sheetData>
    <row r="1" spans="2:5" x14ac:dyDescent="0.25">
      <c r="B1" s="2020"/>
      <c r="C1" s="2021"/>
      <c r="D1" s="2021"/>
      <c r="E1" s="2021"/>
    </row>
    <row r="2" spans="2:5" x14ac:dyDescent="0.25">
      <c r="B2" s="2023"/>
      <c r="C2" s="2024"/>
      <c r="D2" s="2024"/>
      <c r="E2" s="2024"/>
    </row>
    <row r="3" spans="2:5" ht="15.75" thickBot="1" x14ac:dyDescent="0.3">
      <c r="B3" s="2026"/>
      <c r="C3" s="2027"/>
      <c r="D3" s="2027"/>
      <c r="E3" s="2027"/>
    </row>
    <row r="4" spans="2:5" ht="21.75" thickBot="1" x14ac:dyDescent="0.4">
      <c r="B4" s="1911" t="s">
        <v>5681</v>
      </c>
      <c r="C4" s="2533"/>
      <c r="D4" s="2533"/>
      <c r="E4" s="1912"/>
    </row>
    <row r="6" spans="2:5" ht="15" customHeight="1" x14ac:dyDescent="0.25">
      <c r="B6" s="2535" t="s">
        <v>1203</v>
      </c>
      <c r="C6" s="2535" t="s">
        <v>1449</v>
      </c>
      <c r="D6" s="2535" t="s">
        <v>2478</v>
      </c>
      <c r="E6" s="2537" t="s">
        <v>2479</v>
      </c>
    </row>
    <row r="7" spans="2:5" ht="15.75" customHeight="1" x14ac:dyDescent="0.25">
      <c r="B7" s="2536"/>
      <c r="C7" s="2536"/>
      <c r="D7" s="2536"/>
      <c r="E7" s="2538"/>
    </row>
    <row r="8" spans="2:5" ht="47.25" customHeight="1" x14ac:dyDescent="0.25">
      <c r="B8" s="2534" t="s">
        <v>2481</v>
      </c>
      <c r="C8" s="1594" t="s">
        <v>5654</v>
      </c>
      <c r="D8" s="1591"/>
      <c r="E8" s="1592" t="s">
        <v>5679</v>
      </c>
    </row>
    <row r="9" spans="2:5" s="1862" customFormat="1" ht="47.25" customHeight="1" x14ac:dyDescent="0.25">
      <c r="B9" s="2534"/>
      <c r="C9" s="1594" t="s">
        <v>5655</v>
      </c>
      <c r="D9" s="1591"/>
      <c r="E9" s="1592" t="s">
        <v>5488</v>
      </c>
    </row>
    <row r="10" spans="2:5" s="1862" customFormat="1" ht="47.25" customHeight="1" x14ac:dyDescent="0.25">
      <c r="B10" s="2534"/>
      <c r="C10" s="1594" t="s">
        <v>5656</v>
      </c>
      <c r="D10" s="1591"/>
      <c r="E10" s="1592" t="s">
        <v>5488</v>
      </c>
    </row>
    <row r="11" spans="2:5" s="1862" customFormat="1" ht="47.25" customHeight="1" x14ac:dyDescent="0.25">
      <c r="B11" s="2534"/>
      <c r="C11" s="1594" t="s">
        <v>5657</v>
      </c>
      <c r="D11" s="1591"/>
      <c r="E11" s="1592" t="s">
        <v>5488</v>
      </c>
    </row>
    <row r="12" spans="2:5" s="1862" customFormat="1" ht="47.25" customHeight="1" x14ac:dyDescent="0.25">
      <c r="B12" s="2534"/>
      <c r="C12" s="1594" t="s">
        <v>5658</v>
      </c>
      <c r="D12" s="1591"/>
      <c r="E12" s="1592" t="s">
        <v>5488</v>
      </c>
    </row>
    <row r="13" spans="2:5" s="1862" customFormat="1" ht="47.25" customHeight="1" x14ac:dyDescent="0.25">
      <c r="B13" s="2534"/>
      <c r="C13" s="1594" t="s">
        <v>5659</v>
      </c>
      <c r="D13" s="1591"/>
      <c r="E13" s="1592" t="s">
        <v>2755</v>
      </c>
    </row>
    <row r="14" spans="2:5" s="1862" customFormat="1" ht="47.25" customHeight="1" x14ac:dyDescent="0.25">
      <c r="B14" s="2534"/>
      <c r="C14" s="1594" t="s">
        <v>5660</v>
      </c>
      <c r="D14" s="1591"/>
      <c r="E14" s="1592" t="s">
        <v>2755</v>
      </c>
    </row>
    <row r="15" spans="2:5" s="1862" customFormat="1" ht="47.25" customHeight="1" x14ac:dyDescent="0.25">
      <c r="B15" s="2534"/>
      <c r="C15" s="1594" t="s">
        <v>5661</v>
      </c>
      <c r="D15" s="1591"/>
      <c r="E15" s="1592" t="s">
        <v>2755</v>
      </c>
    </row>
    <row r="16" spans="2:5" s="1862" customFormat="1" ht="47.25" customHeight="1" x14ac:dyDescent="0.25">
      <c r="B16" s="2534"/>
      <c r="C16" s="1594" t="s">
        <v>5662</v>
      </c>
      <c r="D16" s="1591"/>
      <c r="E16" s="1592" t="s">
        <v>2755</v>
      </c>
    </row>
    <row r="17" spans="2:5" s="1862" customFormat="1" ht="47.25" customHeight="1" x14ac:dyDescent="0.25">
      <c r="B17" s="2534"/>
      <c r="C17" s="1594" t="s">
        <v>5663</v>
      </c>
      <c r="D17" s="1591"/>
      <c r="E17" s="1592" t="s">
        <v>2755</v>
      </c>
    </row>
    <row r="18" spans="2:5" s="1862" customFormat="1" ht="47.25" customHeight="1" x14ac:dyDescent="0.25">
      <c r="B18" s="2534"/>
      <c r="C18" s="1594" t="s">
        <v>5664</v>
      </c>
      <c r="D18" s="1591"/>
      <c r="E18" s="1592" t="s">
        <v>2755</v>
      </c>
    </row>
    <row r="19" spans="2:5" s="1862" customFormat="1" ht="47.25" customHeight="1" x14ac:dyDescent="0.25">
      <c r="B19" s="2534"/>
      <c r="C19" s="1594" t="s">
        <v>5665</v>
      </c>
      <c r="D19" s="1591"/>
      <c r="E19" s="1592" t="s">
        <v>2755</v>
      </c>
    </row>
    <row r="20" spans="2:5" s="1862" customFormat="1" ht="47.25" customHeight="1" x14ac:dyDescent="0.25">
      <c r="B20" s="2534"/>
      <c r="C20" s="1594" t="s">
        <v>5666</v>
      </c>
      <c r="D20" s="1591"/>
      <c r="E20" s="1592" t="s">
        <v>2755</v>
      </c>
    </row>
    <row r="21" spans="2:5" s="1862" customFormat="1" ht="47.25" customHeight="1" x14ac:dyDescent="0.25">
      <c r="B21" s="2534"/>
      <c r="C21" s="1594" t="s">
        <v>5667</v>
      </c>
      <c r="D21" s="1591"/>
      <c r="E21" s="1592" t="s">
        <v>2755</v>
      </c>
    </row>
    <row r="22" spans="2:5" s="1862" customFormat="1" ht="47.25" customHeight="1" x14ac:dyDescent="0.25">
      <c r="B22" s="2534"/>
      <c r="C22" s="1594" t="s">
        <v>5668</v>
      </c>
      <c r="D22" s="1591"/>
      <c r="E22" s="1592" t="s">
        <v>2755</v>
      </c>
    </row>
    <row r="23" spans="2:5" s="1862" customFormat="1" ht="47.25" customHeight="1" x14ac:dyDescent="0.25">
      <c r="B23" s="2534"/>
      <c r="C23" s="1594" t="s">
        <v>5669</v>
      </c>
      <c r="D23" s="1591"/>
      <c r="E23" s="1592" t="s">
        <v>2755</v>
      </c>
    </row>
    <row r="24" spans="2:5" s="1862" customFormat="1" ht="47.25" customHeight="1" x14ac:dyDescent="0.25">
      <c r="B24" s="2534"/>
      <c r="C24" s="1594" t="s">
        <v>5670</v>
      </c>
      <c r="D24" s="1591"/>
      <c r="E24" s="1592" t="s">
        <v>2755</v>
      </c>
    </row>
    <row r="25" spans="2:5" s="1862" customFormat="1" ht="47.25" customHeight="1" x14ac:dyDescent="0.25">
      <c r="B25" s="2534"/>
      <c r="C25" s="1594" t="s">
        <v>5671</v>
      </c>
      <c r="D25" s="1591"/>
      <c r="E25" s="1592" t="s">
        <v>2755</v>
      </c>
    </row>
    <row r="26" spans="2:5" s="1862" customFormat="1" ht="47.25" customHeight="1" x14ac:dyDescent="0.25">
      <c r="B26" s="2534"/>
      <c r="C26" s="1594" t="s">
        <v>5672</v>
      </c>
      <c r="D26" s="1591"/>
      <c r="E26" s="1592" t="s">
        <v>5488</v>
      </c>
    </row>
    <row r="27" spans="2:5" s="1862" customFormat="1" ht="47.25" customHeight="1" x14ac:dyDescent="0.25">
      <c r="B27" s="2534"/>
      <c r="C27" s="1594" t="s">
        <v>5673</v>
      </c>
      <c r="D27" s="1591"/>
      <c r="E27" s="1592" t="s">
        <v>5680</v>
      </c>
    </row>
    <row r="28" spans="2:5" s="1862" customFormat="1" ht="47.25" customHeight="1" x14ac:dyDescent="0.25">
      <c r="B28" s="2534"/>
      <c r="C28" s="1594" t="s">
        <v>5674</v>
      </c>
      <c r="D28" s="1591"/>
      <c r="E28" s="1592" t="s">
        <v>5488</v>
      </c>
    </row>
    <row r="29" spans="2:5" s="1862" customFormat="1" ht="47.25" customHeight="1" x14ac:dyDescent="0.25">
      <c r="B29" s="2534"/>
      <c r="C29" s="1594" t="s">
        <v>5675</v>
      </c>
      <c r="D29" s="1591"/>
      <c r="E29" s="1592" t="s">
        <v>2755</v>
      </c>
    </row>
    <row r="30" spans="2:5" s="1862" customFormat="1" ht="47.25" customHeight="1" x14ac:dyDescent="0.25">
      <c r="B30" s="2534"/>
      <c r="C30" s="1594" t="s">
        <v>5676</v>
      </c>
      <c r="D30" s="1591"/>
      <c r="E30" s="1592" t="s">
        <v>2755</v>
      </c>
    </row>
    <row r="31" spans="2:5" s="1862" customFormat="1" ht="47.25" customHeight="1" x14ac:dyDescent="0.25">
      <c r="B31" s="2534"/>
      <c r="C31" s="1594" t="s">
        <v>5677</v>
      </c>
      <c r="D31" s="1591"/>
      <c r="E31" s="1592" t="s">
        <v>2755</v>
      </c>
    </row>
    <row r="32" spans="2:5" ht="38.25" customHeight="1" x14ac:dyDescent="0.25">
      <c r="B32" s="2534"/>
      <c r="C32" s="1498" t="s">
        <v>5678</v>
      </c>
      <c r="D32" s="1591"/>
      <c r="E32" s="1592" t="s">
        <v>2755</v>
      </c>
    </row>
    <row r="33" spans="2:5" ht="18.75" x14ac:dyDescent="0.3">
      <c r="B33" s="1111" t="s">
        <v>2436</v>
      </c>
      <c r="C33" s="1589"/>
      <c r="D33" s="577">
        <v>25</v>
      </c>
      <c r="E33" s="1589"/>
    </row>
  </sheetData>
  <mergeCells count="7">
    <mergeCell ref="B8:B32"/>
    <mergeCell ref="B1:E3"/>
    <mergeCell ref="B4:E4"/>
    <mergeCell ref="B6:B7"/>
    <mergeCell ref="C6:C7"/>
    <mergeCell ref="D6:D7"/>
    <mergeCell ref="E6:E7"/>
  </mergeCells>
  <pageMargins left="0.7" right="0.7" top="0.75" bottom="0.75" header="0.3" footer="0.3"/>
  <drawing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4"/>
  <dimension ref="B1:E19"/>
  <sheetViews>
    <sheetView workbookViewId="0"/>
  </sheetViews>
  <sheetFormatPr baseColWidth="10" defaultRowHeight="15" x14ac:dyDescent="0.25"/>
  <cols>
    <col min="1" max="1" width="5.85546875" customWidth="1"/>
    <col min="2" max="2" width="18" customWidth="1"/>
    <col min="3" max="4" width="39.7109375" customWidth="1"/>
    <col min="5" max="5" width="27.140625" customWidth="1"/>
  </cols>
  <sheetData>
    <row r="1" spans="2:5" x14ac:dyDescent="0.25">
      <c r="B1" s="2020"/>
      <c r="C1" s="2021"/>
      <c r="D1" s="2021"/>
      <c r="E1" s="2021"/>
    </row>
    <row r="2" spans="2:5" x14ac:dyDescent="0.25">
      <c r="B2" s="2023"/>
      <c r="C2" s="2024"/>
      <c r="D2" s="2024"/>
      <c r="E2" s="2024"/>
    </row>
    <row r="3" spans="2:5" ht="15.75" thickBot="1" x14ac:dyDescent="0.3">
      <c r="B3" s="2026"/>
      <c r="C3" s="2027"/>
      <c r="D3" s="2027"/>
      <c r="E3" s="2027"/>
    </row>
    <row r="4" spans="2:5" ht="21.75" thickBot="1" x14ac:dyDescent="0.4">
      <c r="B4" s="1911" t="s">
        <v>5714</v>
      </c>
      <c r="C4" s="2533"/>
      <c r="D4" s="2533"/>
      <c r="E4" s="1912"/>
    </row>
    <row r="6" spans="2:5" ht="15" customHeight="1" x14ac:dyDescent="0.25">
      <c r="B6" s="2535" t="s">
        <v>1203</v>
      </c>
      <c r="C6" s="2535" t="s">
        <v>1449</v>
      </c>
      <c r="D6" s="2535" t="s">
        <v>2478</v>
      </c>
      <c r="E6" s="2537" t="s">
        <v>2479</v>
      </c>
    </row>
    <row r="7" spans="2:5" ht="15.75" customHeight="1" x14ac:dyDescent="0.25">
      <c r="B7" s="2536"/>
      <c r="C7" s="2536"/>
      <c r="D7" s="2536"/>
      <c r="E7" s="2538"/>
    </row>
    <row r="8" spans="2:5" ht="35.25" customHeight="1" x14ac:dyDescent="0.25">
      <c r="B8" s="2534" t="s">
        <v>2480</v>
      </c>
      <c r="C8" s="1498" t="s">
        <v>5715</v>
      </c>
      <c r="D8" s="1591"/>
      <c r="E8" s="1592" t="s">
        <v>5573</v>
      </c>
    </row>
    <row r="9" spans="2:5" s="1862" customFormat="1" ht="35.25" customHeight="1" x14ac:dyDescent="0.25">
      <c r="B9" s="2534"/>
      <c r="C9" s="1498" t="s">
        <v>5716</v>
      </c>
      <c r="D9" s="1591"/>
      <c r="E9" s="1592" t="s">
        <v>5488</v>
      </c>
    </row>
    <row r="10" spans="2:5" s="1862" customFormat="1" ht="35.25" customHeight="1" x14ac:dyDescent="0.25">
      <c r="B10" s="2534"/>
      <c r="C10" s="1498" t="s">
        <v>5717</v>
      </c>
      <c r="D10" s="1591"/>
      <c r="E10" s="1592" t="s">
        <v>2753</v>
      </c>
    </row>
    <row r="11" spans="2:5" s="1862" customFormat="1" ht="35.25" customHeight="1" x14ac:dyDescent="0.25">
      <c r="B11" s="2534"/>
      <c r="C11" s="1498" t="s">
        <v>5718</v>
      </c>
      <c r="D11" s="1591"/>
      <c r="E11" s="1592" t="s">
        <v>2753</v>
      </c>
    </row>
    <row r="12" spans="2:5" s="1862" customFormat="1" ht="35.25" customHeight="1" x14ac:dyDescent="0.25">
      <c r="B12" s="2534"/>
      <c r="C12" s="1498" t="s">
        <v>5719</v>
      </c>
      <c r="D12" s="1591"/>
      <c r="E12" s="1592" t="s">
        <v>2753</v>
      </c>
    </row>
    <row r="13" spans="2:5" s="1862" customFormat="1" ht="35.25" customHeight="1" x14ac:dyDescent="0.25">
      <c r="B13" s="2534"/>
      <c r="C13" s="1498" t="s">
        <v>5720</v>
      </c>
      <c r="D13" s="1591"/>
      <c r="E13" s="1592" t="s">
        <v>2754</v>
      </c>
    </row>
    <row r="14" spans="2:5" s="1862" customFormat="1" ht="35.25" customHeight="1" x14ac:dyDescent="0.25">
      <c r="B14" s="2534"/>
      <c r="C14" s="1498" t="s">
        <v>5721</v>
      </c>
      <c r="D14" s="1591"/>
      <c r="E14" s="1592" t="s">
        <v>5488</v>
      </c>
    </row>
    <row r="15" spans="2:5" s="1862" customFormat="1" ht="35.25" customHeight="1" x14ac:dyDescent="0.25">
      <c r="B15" s="2534"/>
      <c r="C15" s="1498" t="s">
        <v>5722</v>
      </c>
      <c r="D15" s="1591"/>
      <c r="E15" s="1592" t="s">
        <v>5648</v>
      </c>
    </row>
    <row r="16" spans="2:5" s="1862" customFormat="1" ht="35.25" customHeight="1" x14ac:dyDescent="0.25">
      <c r="B16" s="2534"/>
      <c r="C16" s="1498" t="s">
        <v>5723</v>
      </c>
      <c r="D16" s="1591"/>
      <c r="E16" s="1592" t="s">
        <v>5488</v>
      </c>
    </row>
    <row r="17" spans="2:5" s="1862" customFormat="1" ht="35.25" customHeight="1" x14ac:dyDescent="0.25">
      <c r="B17" s="2534"/>
      <c r="C17" s="1498" t="s">
        <v>5724</v>
      </c>
      <c r="D17" s="1591"/>
      <c r="E17" s="1592" t="s">
        <v>5488</v>
      </c>
    </row>
    <row r="18" spans="2:5" s="1862" customFormat="1" ht="35.25" customHeight="1" x14ac:dyDescent="0.25">
      <c r="B18" s="2534"/>
      <c r="C18" s="1498" t="s">
        <v>5725</v>
      </c>
      <c r="D18" s="1591"/>
      <c r="E18" s="1592" t="s">
        <v>2754</v>
      </c>
    </row>
    <row r="19" spans="2:5" ht="18.75" x14ac:dyDescent="0.3">
      <c r="B19" s="1111" t="s">
        <v>2436</v>
      </c>
      <c r="C19" s="1589"/>
      <c r="D19" s="577">
        <v>31</v>
      </c>
      <c r="E19" s="1589"/>
    </row>
  </sheetData>
  <mergeCells count="7">
    <mergeCell ref="B8:B18"/>
    <mergeCell ref="B1:E3"/>
    <mergeCell ref="B4:E4"/>
    <mergeCell ref="B6:B7"/>
    <mergeCell ref="C6:C7"/>
    <mergeCell ref="D6:D7"/>
    <mergeCell ref="E6:E7"/>
  </mergeCells>
  <pageMargins left="0.7" right="0.7" top="0.75" bottom="0.75" header="0.3" footer="0.3"/>
  <drawing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5"/>
  <dimension ref="B1:E45"/>
  <sheetViews>
    <sheetView workbookViewId="0"/>
  </sheetViews>
  <sheetFormatPr baseColWidth="10" defaultRowHeight="15" x14ac:dyDescent="0.25"/>
  <cols>
    <col min="1" max="1" width="4.28515625" customWidth="1"/>
    <col min="2" max="2" width="18.42578125" customWidth="1"/>
    <col min="3" max="3" width="45.42578125" customWidth="1"/>
    <col min="4" max="4" width="45.7109375" customWidth="1"/>
    <col min="5" max="5" width="30.140625" customWidth="1"/>
  </cols>
  <sheetData>
    <row r="1" spans="2:5" x14ac:dyDescent="0.25">
      <c r="B1" s="2020"/>
      <c r="C1" s="2021"/>
      <c r="D1" s="2021"/>
      <c r="E1" s="2021"/>
    </row>
    <row r="2" spans="2:5" x14ac:dyDescent="0.25">
      <c r="B2" s="2023"/>
      <c r="C2" s="2024"/>
      <c r="D2" s="2024"/>
      <c r="E2" s="2024"/>
    </row>
    <row r="3" spans="2:5" ht="15.75" thickBot="1" x14ac:dyDescent="0.3">
      <c r="B3" s="2026"/>
      <c r="C3" s="2027"/>
      <c r="D3" s="2027"/>
      <c r="E3" s="2027"/>
    </row>
    <row r="4" spans="2:5" ht="21.75" thickBot="1" x14ac:dyDescent="0.4">
      <c r="B4" s="1911" t="s">
        <v>5491</v>
      </c>
      <c r="C4" s="2533"/>
      <c r="D4" s="2533"/>
      <c r="E4" s="1912"/>
    </row>
    <row r="6" spans="2:5" ht="15" customHeight="1" x14ac:dyDescent="0.25">
      <c r="B6" s="2535" t="s">
        <v>1203</v>
      </c>
      <c r="C6" s="2535" t="s">
        <v>1449</v>
      </c>
      <c r="D6" s="2535" t="s">
        <v>2478</v>
      </c>
      <c r="E6" s="2537" t="s">
        <v>2479</v>
      </c>
    </row>
    <row r="7" spans="2:5" ht="15.75" customHeight="1" x14ac:dyDescent="0.25">
      <c r="B7" s="2536"/>
      <c r="C7" s="2536"/>
      <c r="D7" s="2536"/>
      <c r="E7" s="2538"/>
    </row>
    <row r="8" spans="2:5" ht="65.25" customHeight="1" x14ac:dyDescent="0.25">
      <c r="B8" s="2534" t="s">
        <v>184</v>
      </c>
      <c r="C8" s="1590" t="s">
        <v>5450</v>
      </c>
      <c r="D8" s="1591"/>
      <c r="E8" s="1592" t="s">
        <v>5487</v>
      </c>
    </row>
    <row r="9" spans="2:5" ht="72" customHeight="1" x14ac:dyDescent="0.25">
      <c r="B9" s="2534"/>
      <c r="C9" s="1590" t="s">
        <v>5451</v>
      </c>
      <c r="D9" s="1591"/>
      <c r="E9" s="1592" t="s">
        <v>5488</v>
      </c>
    </row>
    <row r="10" spans="2:5" s="1862" customFormat="1" ht="72" customHeight="1" x14ac:dyDescent="0.25">
      <c r="B10" s="2534"/>
      <c r="C10" s="1590" t="s">
        <v>5452</v>
      </c>
      <c r="D10" s="1591"/>
      <c r="E10" s="1592" t="s">
        <v>5488</v>
      </c>
    </row>
    <row r="11" spans="2:5" s="1862" customFormat="1" ht="65.25" customHeight="1" x14ac:dyDescent="0.25">
      <c r="B11" s="2534"/>
      <c r="C11" s="1590" t="s">
        <v>5453</v>
      </c>
      <c r="D11" s="1591"/>
      <c r="E11" s="1592" t="s">
        <v>5488</v>
      </c>
    </row>
    <row r="12" spans="2:5" s="1862" customFormat="1" ht="75" customHeight="1" x14ac:dyDescent="0.25">
      <c r="B12" s="2534"/>
      <c r="C12" s="1590" t="s">
        <v>5454</v>
      </c>
      <c r="D12" s="1591"/>
      <c r="E12" s="1592" t="s">
        <v>5488</v>
      </c>
    </row>
    <row r="13" spans="2:5" s="1862" customFormat="1" ht="78" customHeight="1" x14ac:dyDescent="0.25">
      <c r="B13" s="2534"/>
      <c r="C13" s="1590" t="s">
        <v>5455</v>
      </c>
      <c r="D13" s="1591"/>
      <c r="E13" s="1592" t="s">
        <v>5488</v>
      </c>
    </row>
    <row r="14" spans="2:5" s="1862" customFormat="1" ht="65.25" customHeight="1" x14ac:dyDescent="0.25">
      <c r="B14" s="2534"/>
      <c r="C14" s="1590" t="s">
        <v>5456</v>
      </c>
      <c r="D14" s="1591"/>
      <c r="E14" s="1592" t="s">
        <v>5488</v>
      </c>
    </row>
    <row r="15" spans="2:5" s="1862" customFormat="1" ht="65.25" customHeight="1" x14ac:dyDescent="0.25">
      <c r="B15" s="2534"/>
      <c r="C15" s="1590" t="s">
        <v>5457</v>
      </c>
      <c r="D15" s="1591"/>
      <c r="E15" s="1592" t="s">
        <v>5489</v>
      </c>
    </row>
    <row r="16" spans="2:5" s="1862" customFormat="1" ht="65.25" customHeight="1" x14ac:dyDescent="0.25">
      <c r="B16" s="2534"/>
      <c r="C16" s="1590" t="s">
        <v>5458</v>
      </c>
      <c r="D16" s="1591"/>
      <c r="E16" s="1592" t="s">
        <v>5489</v>
      </c>
    </row>
    <row r="17" spans="2:5" s="1862" customFormat="1" ht="42" customHeight="1" x14ac:dyDescent="0.25">
      <c r="B17" s="2534"/>
      <c r="C17" s="1590" t="s">
        <v>5459</v>
      </c>
      <c r="D17" s="1591"/>
      <c r="E17" s="1592" t="s">
        <v>5489</v>
      </c>
    </row>
    <row r="18" spans="2:5" s="1862" customFormat="1" ht="42" customHeight="1" x14ac:dyDescent="0.25">
      <c r="B18" s="2534"/>
      <c r="C18" s="1590" t="s">
        <v>5460</v>
      </c>
      <c r="D18" s="1591"/>
      <c r="E18" s="1592" t="s">
        <v>5489</v>
      </c>
    </row>
    <row r="19" spans="2:5" s="1862" customFormat="1" ht="42" customHeight="1" x14ac:dyDescent="0.25">
      <c r="B19" s="2534"/>
      <c r="C19" s="1590" t="s">
        <v>5461</v>
      </c>
      <c r="D19" s="1591"/>
      <c r="E19" s="1592" t="s">
        <v>5489</v>
      </c>
    </row>
    <row r="20" spans="2:5" s="1862" customFormat="1" ht="42" customHeight="1" x14ac:dyDescent="0.25">
      <c r="B20" s="2534"/>
      <c r="C20" s="1590" t="s">
        <v>5462</v>
      </c>
      <c r="D20" s="1591"/>
      <c r="E20" s="1592" t="s">
        <v>5489</v>
      </c>
    </row>
    <row r="21" spans="2:5" s="1862" customFormat="1" ht="42" customHeight="1" x14ac:dyDescent="0.25">
      <c r="B21" s="2534"/>
      <c r="C21" s="1590" t="s">
        <v>5463</v>
      </c>
      <c r="D21" s="1591"/>
      <c r="E21" s="1592" t="s">
        <v>5489</v>
      </c>
    </row>
    <row r="22" spans="2:5" s="1862" customFormat="1" ht="42" customHeight="1" x14ac:dyDescent="0.25">
      <c r="B22" s="2534"/>
      <c r="C22" s="1590" t="s">
        <v>5464</v>
      </c>
      <c r="D22" s="1591"/>
      <c r="E22" s="1592" t="s">
        <v>5489</v>
      </c>
    </row>
    <row r="23" spans="2:5" s="1862" customFormat="1" ht="42" customHeight="1" x14ac:dyDescent="0.25">
      <c r="B23" s="2534"/>
      <c r="C23" s="1590" t="s">
        <v>5465</v>
      </c>
      <c r="D23" s="1591"/>
      <c r="E23" s="1592" t="s">
        <v>5489</v>
      </c>
    </row>
    <row r="24" spans="2:5" s="1862" customFormat="1" ht="54.75" customHeight="1" x14ac:dyDescent="0.25">
      <c r="B24" s="2534"/>
      <c r="C24" s="1590" t="s">
        <v>5466</v>
      </c>
      <c r="D24" s="1591"/>
      <c r="E24" s="1592" t="s">
        <v>5489</v>
      </c>
    </row>
    <row r="25" spans="2:5" s="1862" customFormat="1" ht="54.75" customHeight="1" x14ac:dyDescent="0.25">
      <c r="B25" s="2534"/>
      <c r="C25" s="1590" t="s">
        <v>5467</v>
      </c>
      <c r="D25" s="1591"/>
      <c r="E25" s="1592" t="s">
        <v>5489</v>
      </c>
    </row>
    <row r="26" spans="2:5" s="1862" customFormat="1" ht="75.75" customHeight="1" x14ac:dyDescent="0.25">
      <c r="B26" s="2534"/>
      <c r="C26" s="1590" t="s">
        <v>5468</v>
      </c>
      <c r="D26" s="1591"/>
      <c r="E26" s="1592" t="s">
        <v>5489</v>
      </c>
    </row>
    <row r="27" spans="2:5" s="1862" customFormat="1" ht="75.75" customHeight="1" x14ac:dyDescent="0.25">
      <c r="B27" s="2534"/>
      <c r="C27" s="1590" t="s">
        <v>5469</v>
      </c>
      <c r="D27" s="1591"/>
      <c r="E27" s="1592" t="s">
        <v>5489</v>
      </c>
    </row>
    <row r="28" spans="2:5" s="1862" customFormat="1" ht="42" customHeight="1" x14ac:dyDescent="0.25">
      <c r="B28" s="2534"/>
      <c r="C28" s="1590" t="s">
        <v>5470</v>
      </c>
      <c r="D28" s="1591"/>
      <c r="E28" s="1592" t="s">
        <v>5489</v>
      </c>
    </row>
    <row r="29" spans="2:5" s="1862" customFormat="1" ht="49.5" customHeight="1" x14ac:dyDescent="0.25">
      <c r="B29" s="2534"/>
      <c r="C29" s="1590" t="s">
        <v>5471</v>
      </c>
      <c r="D29" s="1591"/>
      <c r="E29" s="1592" t="s">
        <v>5490</v>
      </c>
    </row>
    <row r="30" spans="2:5" s="1862" customFormat="1" ht="42" customHeight="1" x14ac:dyDescent="0.25">
      <c r="B30" s="2534"/>
      <c r="C30" s="1590" t="s">
        <v>5472</v>
      </c>
      <c r="D30" s="1591"/>
      <c r="E30" s="1592" t="s">
        <v>5489</v>
      </c>
    </row>
    <row r="31" spans="2:5" s="1862" customFormat="1" ht="42" customHeight="1" x14ac:dyDescent="0.25">
      <c r="B31" s="2534"/>
      <c r="C31" s="1590" t="s">
        <v>5473</v>
      </c>
      <c r="D31" s="1591"/>
      <c r="E31" s="1592" t="s">
        <v>5489</v>
      </c>
    </row>
    <row r="32" spans="2:5" s="1862" customFormat="1" ht="42" customHeight="1" x14ac:dyDescent="0.25">
      <c r="B32" s="2534"/>
      <c r="C32" s="1590" t="s">
        <v>5474</v>
      </c>
      <c r="D32" s="1591"/>
      <c r="E32" s="1592" t="s">
        <v>5490</v>
      </c>
    </row>
    <row r="33" spans="2:5" s="1862" customFormat="1" ht="42" customHeight="1" x14ac:dyDescent="0.25">
      <c r="B33" s="2534"/>
      <c r="C33" s="1590" t="s">
        <v>5475</v>
      </c>
      <c r="D33" s="1591"/>
      <c r="E33" s="1592" t="s">
        <v>5489</v>
      </c>
    </row>
    <row r="34" spans="2:5" s="1862" customFormat="1" ht="74.25" customHeight="1" x14ac:dyDescent="0.25">
      <c r="B34" s="2534"/>
      <c r="C34" s="1590" t="s">
        <v>5476</v>
      </c>
      <c r="D34" s="1591"/>
      <c r="E34" s="1592" t="s">
        <v>5489</v>
      </c>
    </row>
    <row r="35" spans="2:5" s="1862" customFormat="1" ht="74.25" customHeight="1" x14ac:dyDescent="0.25">
      <c r="B35" s="2534"/>
      <c r="C35" s="1590" t="s">
        <v>5477</v>
      </c>
      <c r="D35" s="1591"/>
      <c r="E35" s="1592" t="s">
        <v>5487</v>
      </c>
    </row>
    <row r="36" spans="2:5" s="1862" customFormat="1" ht="42" customHeight="1" x14ac:dyDescent="0.25">
      <c r="B36" s="2534"/>
      <c r="C36" s="1590" t="s">
        <v>5478</v>
      </c>
      <c r="D36" s="1591"/>
      <c r="E36" s="1592" t="s">
        <v>5489</v>
      </c>
    </row>
    <row r="37" spans="2:5" ht="84.75" customHeight="1" x14ac:dyDescent="0.25">
      <c r="B37" s="2534"/>
      <c r="C37" s="1590" t="s">
        <v>5479</v>
      </c>
      <c r="D37" s="1591"/>
      <c r="E37" s="1592" t="s">
        <v>5488</v>
      </c>
    </row>
    <row r="38" spans="2:5" ht="42" customHeight="1" x14ac:dyDescent="0.25">
      <c r="B38" s="2534"/>
      <c r="C38" s="1590" t="s">
        <v>5480</v>
      </c>
      <c r="D38" s="1591"/>
      <c r="E38" s="1592" t="s">
        <v>5489</v>
      </c>
    </row>
    <row r="39" spans="2:5" ht="70.5" customHeight="1" x14ac:dyDescent="0.25">
      <c r="B39" s="2534"/>
      <c r="C39" s="1590" t="s">
        <v>5481</v>
      </c>
      <c r="D39" s="1591"/>
      <c r="E39" s="1592" t="s">
        <v>5488</v>
      </c>
    </row>
    <row r="40" spans="2:5" ht="78" customHeight="1" x14ac:dyDescent="0.25">
      <c r="B40" s="2534"/>
      <c r="C40" s="1590" t="s">
        <v>5482</v>
      </c>
      <c r="D40" s="1591"/>
      <c r="E40" s="1592" t="s">
        <v>5488</v>
      </c>
    </row>
    <row r="41" spans="2:5" ht="59.25" customHeight="1" x14ac:dyDescent="0.25">
      <c r="B41" s="2534"/>
      <c r="C41" s="1590" t="s">
        <v>5483</v>
      </c>
      <c r="D41" s="1591"/>
      <c r="E41" s="1592" t="s">
        <v>5487</v>
      </c>
    </row>
    <row r="42" spans="2:5" ht="49.5" customHeight="1" x14ac:dyDescent="0.25">
      <c r="B42" s="2534"/>
      <c r="C42" s="1590" t="s">
        <v>5484</v>
      </c>
      <c r="D42" s="1591"/>
      <c r="E42" s="1592" t="s">
        <v>5487</v>
      </c>
    </row>
    <row r="43" spans="2:5" ht="70.5" customHeight="1" x14ac:dyDescent="0.25">
      <c r="B43" s="2534"/>
      <c r="C43" s="1498" t="s">
        <v>5485</v>
      </c>
      <c r="D43" s="1591"/>
      <c r="E43" s="1592" t="s">
        <v>5487</v>
      </c>
    </row>
    <row r="44" spans="2:5" ht="42" customHeight="1" x14ac:dyDescent="0.25">
      <c r="B44" s="2534"/>
      <c r="C44" s="1498" t="s">
        <v>5486</v>
      </c>
      <c r="D44" s="1591"/>
      <c r="E44" s="1592" t="s">
        <v>5489</v>
      </c>
    </row>
    <row r="45" spans="2:5" ht="18.75" x14ac:dyDescent="0.3">
      <c r="B45" s="1111" t="s">
        <v>2436</v>
      </c>
      <c r="C45" s="1589"/>
      <c r="D45" s="577">
        <v>37</v>
      </c>
      <c r="E45" s="1589"/>
    </row>
  </sheetData>
  <mergeCells count="7">
    <mergeCell ref="B8:B44"/>
    <mergeCell ref="B1:E3"/>
    <mergeCell ref="B4:E4"/>
    <mergeCell ref="B6:B7"/>
    <mergeCell ref="C6:C7"/>
    <mergeCell ref="D6:D7"/>
    <mergeCell ref="E6:E7"/>
  </mergeCells>
  <pageMargins left="0.7" right="0.7" top="0.75" bottom="0.75" header="0.3" footer="0.3"/>
  <drawing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6"/>
  <dimension ref="B1:E76"/>
  <sheetViews>
    <sheetView workbookViewId="0"/>
  </sheetViews>
  <sheetFormatPr baseColWidth="10" defaultRowHeight="15" x14ac:dyDescent="0.25"/>
  <cols>
    <col min="1" max="1" width="4.85546875" customWidth="1"/>
    <col min="2" max="2" width="14.7109375" customWidth="1"/>
    <col min="3" max="4" width="45.28515625" customWidth="1"/>
    <col min="5" max="5" width="33.140625" customWidth="1"/>
  </cols>
  <sheetData>
    <row r="1" spans="2:5" x14ac:dyDescent="0.25">
      <c r="B1" s="2020"/>
      <c r="C1" s="2021"/>
      <c r="D1" s="2021"/>
      <c r="E1" s="2021"/>
    </row>
    <row r="2" spans="2:5" x14ac:dyDescent="0.25">
      <c r="B2" s="2023"/>
      <c r="C2" s="2024"/>
      <c r="D2" s="2024"/>
      <c r="E2" s="2024"/>
    </row>
    <row r="3" spans="2:5" ht="15.75" thickBot="1" x14ac:dyDescent="0.3">
      <c r="B3" s="2026"/>
      <c r="C3" s="2027"/>
      <c r="D3" s="2027"/>
      <c r="E3" s="2027"/>
    </row>
    <row r="4" spans="2:5" ht="21.75" thickBot="1" x14ac:dyDescent="0.4">
      <c r="B4" s="1911" t="s">
        <v>5653</v>
      </c>
      <c r="C4" s="2533"/>
      <c r="D4" s="2533"/>
      <c r="E4" s="1912"/>
    </row>
    <row r="6" spans="2:5" ht="15" customHeight="1" x14ac:dyDescent="0.25">
      <c r="B6" s="2535" t="s">
        <v>1203</v>
      </c>
      <c r="C6" s="2535" t="s">
        <v>1449</v>
      </c>
      <c r="D6" s="2535" t="s">
        <v>2478</v>
      </c>
      <c r="E6" s="2537" t="s">
        <v>2479</v>
      </c>
    </row>
    <row r="7" spans="2:5" ht="15.75" customHeight="1" x14ac:dyDescent="0.25">
      <c r="B7" s="2536"/>
      <c r="C7" s="2536"/>
      <c r="D7" s="2536"/>
      <c r="E7" s="2538"/>
    </row>
    <row r="8" spans="2:5" ht="57" customHeight="1" x14ac:dyDescent="0.25">
      <c r="B8" s="2534" t="s">
        <v>181</v>
      </c>
      <c r="C8" s="1590" t="s">
        <v>5575</v>
      </c>
      <c r="D8" s="1591"/>
      <c r="E8" s="1592" t="s">
        <v>5643</v>
      </c>
    </row>
    <row r="9" spans="2:5" ht="57" customHeight="1" x14ac:dyDescent="0.25">
      <c r="B9" s="2534"/>
      <c r="C9" s="1590" t="s">
        <v>5576</v>
      </c>
      <c r="D9" s="1591"/>
      <c r="E9" s="1592" t="s">
        <v>5643</v>
      </c>
    </row>
    <row r="10" spans="2:5" ht="47.25" customHeight="1" x14ac:dyDescent="0.25">
      <c r="B10" s="2534"/>
      <c r="C10" s="1593" t="s">
        <v>5577</v>
      </c>
      <c r="D10" s="1591"/>
      <c r="E10" s="1592" t="s">
        <v>5643</v>
      </c>
    </row>
    <row r="11" spans="2:5" ht="47.25" customHeight="1" x14ac:dyDescent="0.25">
      <c r="B11" s="2534"/>
      <c r="C11" s="1498" t="s">
        <v>5578</v>
      </c>
      <c r="D11" s="1591"/>
      <c r="E11" s="1592" t="s">
        <v>5644</v>
      </c>
    </row>
    <row r="12" spans="2:5" s="1862" customFormat="1" ht="47.25" customHeight="1" x14ac:dyDescent="0.25">
      <c r="B12" s="2534"/>
      <c r="C12" s="1498" t="s">
        <v>5579</v>
      </c>
      <c r="D12" s="1591"/>
      <c r="E12" s="1592" t="s">
        <v>5644</v>
      </c>
    </row>
    <row r="13" spans="2:5" s="1862" customFormat="1" ht="47.25" customHeight="1" x14ac:dyDescent="0.25">
      <c r="B13" s="2534"/>
      <c r="C13" s="1498" t="s">
        <v>5580</v>
      </c>
      <c r="D13" s="1591"/>
      <c r="E13" s="1592" t="s">
        <v>5643</v>
      </c>
    </row>
    <row r="14" spans="2:5" s="1862" customFormat="1" ht="21" customHeight="1" x14ac:dyDescent="0.25">
      <c r="B14" s="2534"/>
      <c r="C14" s="1498" t="s">
        <v>5581</v>
      </c>
      <c r="D14" s="1591"/>
      <c r="E14" s="1592" t="s">
        <v>5645</v>
      </c>
    </row>
    <row r="15" spans="2:5" s="1862" customFormat="1" ht="47.25" customHeight="1" x14ac:dyDescent="0.25">
      <c r="B15" s="2534"/>
      <c r="C15" s="1498" t="s">
        <v>5582</v>
      </c>
      <c r="D15" s="1591"/>
      <c r="E15" s="1592" t="s">
        <v>5573</v>
      </c>
    </row>
    <row r="16" spans="2:5" s="1862" customFormat="1" ht="47.25" customHeight="1" x14ac:dyDescent="0.25">
      <c r="B16" s="2534"/>
      <c r="C16" s="1498" t="s">
        <v>5583</v>
      </c>
      <c r="D16" s="1591"/>
      <c r="E16" s="1592" t="s">
        <v>5646</v>
      </c>
    </row>
    <row r="17" spans="2:5" s="1862" customFormat="1" ht="47.25" customHeight="1" x14ac:dyDescent="0.25">
      <c r="B17" s="2534"/>
      <c r="C17" s="1498" t="s">
        <v>5584</v>
      </c>
      <c r="D17" s="1591"/>
      <c r="E17" s="1592" t="s">
        <v>5646</v>
      </c>
    </row>
    <row r="18" spans="2:5" s="1862" customFormat="1" ht="47.25" customHeight="1" x14ac:dyDescent="0.25">
      <c r="B18" s="2534"/>
      <c r="C18" s="1498" t="s">
        <v>5585</v>
      </c>
      <c r="D18" s="1591"/>
      <c r="E18" s="1592" t="s">
        <v>2753</v>
      </c>
    </row>
    <row r="19" spans="2:5" s="1862" customFormat="1" ht="47.25" customHeight="1" x14ac:dyDescent="0.25">
      <c r="B19" s="2534"/>
      <c r="C19" s="1498" t="s">
        <v>5586</v>
      </c>
      <c r="D19" s="1591"/>
      <c r="E19" s="1592" t="s">
        <v>5647</v>
      </c>
    </row>
    <row r="20" spans="2:5" s="1862" customFormat="1" ht="47.25" customHeight="1" x14ac:dyDescent="0.25">
      <c r="B20" s="2534"/>
      <c r="C20" s="1498" t="s">
        <v>5587</v>
      </c>
      <c r="D20" s="1591"/>
      <c r="E20" s="1592" t="s">
        <v>5643</v>
      </c>
    </row>
    <row r="21" spans="2:5" s="1862" customFormat="1" ht="47.25" customHeight="1" x14ac:dyDescent="0.25">
      <c r="B21" s="2534"/>
      <c r="C21" s="1498" t="s">
        <v>5588</v>
      </c>
      <c r="D21" s="1591"/>
      <c r="E21" s="1592" t="s">
        <v>5573</v>
      </c>
    </row>
    <row r="22" spans="2:5" s="1862" customFormat="1" ht="47.25" customHeight="1" x14ac:dyDescent="0.25">
      <c r="B22" s="2534"/>
      <c r="C22" s="1498" t="s">
        <v>5589</v>
      </c>
      <c r="D22" s="1591"/>
      <c r="E22" s="1592" t="s">
        <v>5648</v>
      </c>
    </row>
    <row r="23" spans="2:5" s="1862" customFormat="1" ht="47.25" customHeight="1" x14ac:dyDescent="0.25">
      <c r="B23" s="2534"/>
      <c r="C23" s="1498" t="s">
        <v>5590</v>
      </c>
      <c r="D23" s="1591"/>
      <c r="E23" s="1592" t="s">
        <v>5649</v>
      </c>
    </row>
    <row r="24" spans="2:5" s="1862" customFormat="1" ht="47.25" customHeight="1" x14ac:dyDescent="0.25">
      <c r="B24" s="2534"/>
      <c r="C24" s="1498" t="s">
        <v>5591</v>
      </c>
      <c r="D24" s="1591"/>
      <c r="E24" s="1592" t="s">
        <v>5573</v>
      </c>
    </row>
    <row r="25" spans="2:5" s="1862" customFormat="1" ht="47.25" customHeight="1" x14ac:dyDescent="0.25">
      <c r="B25" s="2534"/>
      <c r="C25" s="1498" t="s">
        <v>5592</v>
      </c>
      <c r="D25" s="1591"/>
      <c r="E25" s="1592" t="s">
        <v>5643</v>
      </c>
    </row>
    <row r="26" spans="2:5" s="1862" customFormat="1" ht="47.25" customHeight="1" x14ac:dyDescent="0.25">
      <c r="B26" s="2534"/>
      <c r="C26" s="1498" t="s">
        <v>5593</v>
      </c>
      <c r="D26" s="1591"/>
      <c r="E26" s="1592" t="s">
        <v>5649</v>
      </c>
    </row>
    <row r="27" spans="2:5" s="1862" customFormat="1" ht="47.25" customHeight="1" x14ac:dyDescent="0.25">
      <c r="B27" s="2534"/>
      <c r="C27" s="1498" t="s">
        <v>5594</v>
      </c>
      <c r="D27" s="1591"/>
      <c r="E27" s="1592" t="s">
        <v>5649</v>
      </c>
    </row>
    <row r="28" spans="2:5" s="1862" customFormat="1" ht="47.25" customHeight="1" x14ac:dyDescent="0.25">
      <c r="B28" s="2534"/>
      <c r="C28" s="1498" t="s">
        <v>5595</v>
      </c>
      <c r="D28" s="1591"/>
      <c r="E28" s="1592" t="s">
        <v>2754</v>
      </c>
    </row>
    <row r="29" spans="2:5" s="1862" customFormat="1" ht="47.25" customHeight="1" x14ac:dyDescent="0.25">
      <c r="B29" s="2534"/>
      <c r="C29" s="1498" t="s">
        <v>5596</v>
      </c>
      <c r="D29" s="1591"/>
      <c r="E29" s="1592" t="s">
        <v>2753</v>
      </c>
    </row>
    <row r="30" spans="2:5" s="1862" customFormat="1" ht="47.25" customHeight="1" x14ac:dyDescent="0.25">
      <c r="B30" s="2534"/>
      <c r="C30" s="1498" t="s">
        <v>5597</v>
      </c>
      <c r="D30" s="1591"/>
      <c r="E30" s="1592" t="s">
        <v>2753</v>
      </c>
    </row>
    <row r="31" spans="2:5" s="1862" customFormat="1" ht="47.25" customHeight="1" x14ac:dyDescent="0.25">
      <c r="B31" s="2534"/>
      <c r="C31" s="1498" t="s">
        <v>5598</v>
      </c>
      <c r="D31" s="1591"/>
      <c r="E31" s="1592" t="s">
        <v>5573</v>
      </c>
    </row>
    <row r="32" spans="2:5" s="1862" customFormat="1" ht="47.25" customHeight="1" x14ac:dyDescent="0.25">
      <c r="B32" s="2534"/>
      <c r="C32" s="1498" t="s">
        <v>5599</v>
      </c>
      <c r="D32" s="1591"/>
      <c r="E32" s="1592" t="s">
        <v>5650</v>
      </c>
    </row>
    <row r="33" spans="2:5" s="1862" customFormat="1" ht="47.25" customHeight="1" x14ac:dyDescent="0.25">
      <c r="B33" s="2534"/>
      <c r="C33" s="1498" t="s">
        <v>5600</v>
      </c>
      <c r="D33" s="1591"/>
      <c r="E33" s="1592" t="s">
        <v>5573</v>
      </c>
    </row>
    <row r="34" spans="2:5" s="1862" customFormat="1" ht="47.25" customHeight="1" x14ac:dyDescent="0.25">
      <c r="B34" s="2534"/>
      <c r="C34" s="1498" t="s">
        <v>5601</v>
      </c>
      <c r="D34" s="1591"/>
      <c r="E34" s="1592" t="s">
        <v>5573</v>
      </c>
    </row>
    <row r="35" spans="2:5" s="1862" customFormat="1" ht="47.25" customHeight="1" x14ac:dyDescent="0.25">
      <c r="B35" s="2534"/>
      <c r="C35" s="1498" t="s">
        <v>5602</v>
      </c>
      <c r="D35" s="1591"/>
      <c r="E35" s="1592" t="s">
        <v>5573</v>
      </c>
    </row>
    <row r="36" spans="2:5" s="1862" customFormat="1" ht="47.25" customHeight="1" x14ac:dyDescent="0.25">
      <c r="B36" s="2534"/>
      <c r="C36" s="1498" t="s">
        <v>5603</v>
      </c>
      <c r="D36" s="1591"/>
      <c r="E36" s="1592" t="s">
        <v>5573</v>
      </c>
    </row>
    <row r="37" spans="2:5" s="1862" customFormat="1" ht="47.25" customHeight="1" x14ac:dyDescent="0.25">
      <c r="B37" s="2534"/>
      <c r="C37" s="1498" t="s">
        <v>5604</v>
      </c>
      <c r="D37" s="1591"/>
      <c r="E37" s="1592" t="s">
        <v>5573</v>
      </c>
    </row>
    <row r="38" spans="2:5" s="1862" customFormat="1" ht="47.25" customHeight="1" x14ac:dyDescent="0.25">
      <c r="B38" s="2534"/>
      <c r="C38" s="1498" t="s">
        <v>5605</v>
      </c>
      <c r="D38" s="1591"/>
      <c r="E38" s="1592" t="s">
        <v>5643</v>
      </c>
    </row>
    <row r="39" spans="2:5" s="1862" customFormat="1" ht="47.25" customHeight="1" x14ac:dyDescent="0.25">
      <c r="B39" s="2534"/>
      <c r="C39" s="1498" t="s">
        <v>5606</v>
      </c>
      <c r="D39" s="1591"/>
      <c r="E39" s="1592" t="s">
        <v>5643</v>
      </c>
    </row>
    <row r="40" spans="2:5" s="1862" customFormat="1" ht="47.25" customHeight="1" x14ac:dyDescent="0.25">
      <c r="B40" s="2534"/>
      <c r="C40" s="1498" t="s">
        <v>5607</v>
      </c>
      <c r="D40" s="1591"/>
      <c r="E40" s="1592" t="s">
        <v>5643</v>
      </c>
    </row>
    <row r="41" spans="2:5" s="1862" customFormat="1" ht="47.25" customHeight="1" x14ac:dyDescent="0.25">
      <c r="B41" s="2534"/>
      <c r="C41" s="1498" t="s">
        <v>5608</v>
      </c>
      <c r="D41" s="1591"/>
      <c r="E41" s="1592" t="s">
        <v>5573</v>
      </c>
    </row>
    <row r="42" spans="2:5" s="1862" customFormat="1" ht="47.25" customHeight="1" x14ac:dyDescent="0.25">
      <c r="B42" s="2534"/>
      <c r="C42" s="1498" t="s">
        <v>5609</v>
      </c>
      <c r="D42" s="1591"/>
      <c r="E42" s="1592" t="s">
        <v>5573</v>
      </c>
    </row>
    <row r="43" spans="2:5" s="1862" customFormat="1" ht="47.25" customHeight="1" x14ac:dyDescent="0.25">
      <c r="B43" s="2534"/>
      <c r="C43" s="1498" t="s">
        <v>5610</v>
      </c>
      <c r="D43" s="1591"/>
      <c r="E43" s="1592" t="s">
        <v>5573</v>
      </c>
    </row>
    <row r="44" spans="2:5" s="1862" customFormat="1" ht="47.25" customHeight="1" x14ac:dyDescent="0.25">
      <c r="B44" s="2534"/>
      <c r="C44" s="1498" t="s">
        <v>5611</v>
      </c>
      <c r="D44" s="1591"/>
      <c r="E44" s="1592" t="s">
        <v>5643</v>
      </c>
    </row>
    <row r="45" spans="2:5" s="1862" customFormat="1" ht="47.25" customHeight="1" x14ac:dyDescent="0.25">
      <c r="B45" s="2534"/>
      <c r="C45" s="1498" t="s">
        <v>5612</v>
      </c>
      <c r="D45" s="1591"/>
      <c r="E45" s="1592" t="s">
        <v>5643</v>
      </c>
    </row>
    <row r="46" spans="2:5" s="1862" customFormat="1" ht="47.25" customHeight="1" x14ac:dyDescent="0.25">
      <c r="B46" s="2534"/>
      <c r="C46" s="1498" t="s">
        <v>5613</v>
      </c>
      <c r="D46" s="1591"/>
      <c r="E46" s="1592" t="s">
        <v>5573</v>
      </c>
    </row>
    <row r="47" spans="2:5" s="1862" customFormat="1" ht="47.25" customHeight="1" x14ac:dyDescent="0.25">
      <c r="B47" s="2534"/>
      <c r="C47" s="1498" t="s">
        <v>5614</v>
      </c>
      <c r="D47" s="1591"/>
      <c r="E47" s="1592" t="s">
        <v>5651</v>
      </c>
    </row>
    <row r="48" spans="2:5" s="1862" customFormat="1" ht="47.25" customHeight="1" x14ac:dyDescent="0.25">
      <c r="B48" s="2534"/>
      <c r="C48" s="1498" t="s">
        <v>5615</v>
      </c>
      <c r="D48" s="1591"/>
      <c r="E48" s="1592" t="s">
        <v>5651</v>
      </c>
    </row>
    <row r="49" spans="2:5" s="1862" customFormat="1" ht="47.25" customHeight="1" x14ac:dyDescent="0.25">
      <c r="B49" s="2534"/>
      <c r="C49" s="1498" t="s">
        <v>5616</v>
      </c>
      <c r="D49" s="1591"/>
      <c r="E49" s="1592" t="s">
        <v>5651</v>
      </c>
    </row>
    <row r="50" spans="2:5" s="1862" customFormat="1" ht="47.25" customHeight="1" x14ac:dyDescent="0.25">
      <c r="B50" s="2534"/>
      <c r="C50" s="1498" t="s">
        <v>5617</v>
      </c>
      <c r="D50" s="1591"/>
      <c r="E50" s="1592" t="s">
        <v>5651</v>
      </c>
    </row>
    <row r="51" spans="2:5" s="1862" customFormat="1" ht="47.25" customHeight="1" x14ac:dyDescent="0.25">
      <c r="B51" s="2534"/>
      <c r="C51" s="1498" t="s">
        <v>5618</v>
      </c>
      <c r="D51" s="1591"/>
      <c r="E51" s="1592" t="s">
        <v>5651</v>
      </c>
    </row>
    <row r="52" spans="2:5" s="1862" customFormat="1" ht="47.25" customHeight="1" x14ac:dyDescent="0.25">
      <c r="B52" s="2534"/>
      <c r="C52" s="1498" t="s">
        <v>5619</v>
      </c>
      <c r="D52" s="1591"/>
      <c r="E52" s="1592" t="s">
        <v>5651</v>
      </c>
    </row>
    <row r="53" spans="2:5" s="1862" customFormat="1" ht="47.25" customHeight="1" x14ac:dyDescent="0.25">
      <c r="B53" s="2534"/>
      <c r="C53" s="1498" t="s">
        <v>5620</v>
      </c>
      <c r="D53" s="1591"/>
      <c r="E53" s="1592" t="s">
        <v>5651</v>
      </c>
    </row>
    <row r="54" spans="2:5" s="1862" customFormat="1" ht="47.25" customHeight="1" x14ac:dyDescent="0.25">
      <c r="B54" s="2534"/>
      <c r="C54" s="1498" t="s">
        <v>5621</v>
      </c>
      <c r="D54" s="1591"/>
      <c r="E54" s="1592" t="s">
        <v>5651</v>
      </c>
    </row>
    <row r="55" spans="2:5" s="1862" customFormat="1" ht="47.25" customHeight="1" x14ac:dyDescent="0.25">
      <c r="B55" s="2534"/>
      <c r="C55" s="1498" t="s">
        <v>5622</v>
      </c>
      <c r="D55" s="1591"/>
      <c r="E55" s="1592" t="s">
        <v>5651</v>
      </c>
    </row>
    <row r="56" spans="2:5" s="1862" customFormat="1" ht="47.25" customHeight="1" x14ac:dyDescent="0.25">
      <c r="B56" s="2534"/>
      <c r="C56" s="1498" t="s">
        <v>5623</v>
      </c>
      <c r="D56" s="1591"/>
      <c r="E56" s="1592" t="s">
        <v>5651</v>
      </c>
    </row>
    <row r="57" spans="2:5" s="1862" customFormat="1" ht="47.25" customHeight="1" x14ac:dyDescent="0.25">
      <c r="B57" s="2534"/>
      <c r="C57" s="1498" t="s">
        <v>5624</v>
      </c>
      <c r="D57" s="1591"/>
      <c r="E57" s="1592" t="s">
        <v>5573</v>
      </c>
    </row>
    <row r="58" spans="2:5" s="1862" customFormat="1" ht="47.25" customHeight="1" x14ac:dyDescent="0.25">
      <c r="B58" s="2534"/>
      <c r="C58" s="1498" t="s">
        <v>5625</v>
      </c>
      <c r="D58" s="1591"/>
      <c r="E58" s="1592" t="s">
        <v>5643</v>
      </c>
    </row>
    <row r="59" spans="2:5" s="1862" customFormat="1" ht="47.25" customHeight="1" x14ac:dyDescent="0.25">
      <c r="B59" s="2534"/>
      <c r="C59" s="1498" t="s">
        <v>5626</v>
      </c>
      <c r="D59" s="1591"/>
      <c r="E59" s="1592" t="s">
        <v>5643</v>
      </c>
    </row>
    <row r="60" spans="2:5" s="1862" customFormat="1" ht="47.25" customHeight="1" x14ac:dyDescent="0.25">
      <c r="B60" s="2534"/>
      <c r="C60" s="1498" t="s">
        <v>5627</v>
      </c>
      <c r="D60" s="1591"/>
      <c r="E60" s="1592" t="s">
        <v>5573</v>
      </c>
    </row>
    <row r="61" spans="2:5" s="1862" customFormat="1" ht="47.25" customHeight="1" x14ac:dyDescent="0.25">
      <c r="B61" s="2534"/>
      <c r="C61" s="1498" t="s">
        <v>5628</v>
      </c>
      <c r="D61" s="1591"/>
      <c r="E61" s="1592" t="s">
        <v>5488</v>
      </c>
    </row>
    <row r="62" spans="2:5" s="1862" customFormat="1" ht="47.25" customHeight="1" x14ac:dyDescent="0.25">
      <c r="B62" s="2534"/>
      <c r="C62" s="1498" t="s">
        <v>5629</v>
      </c>
      <c r="D62" s="1591"/>
      <c r="E62" s="1592" t="s">
        <v>5651</v>
      </c>
    </row>
    <row r="63" spans="2:5" s="1862" customFormat="1" ht="47.25" customHeight="1" x14ac:dyDescent="0.25">
      <c r="B63" s="2534"/>
      <c r="C63" s="1498" t="s">
        <v>5630</v>
      </c>
      <c r="D63" s="1591"/>
      <c r="E63" s="1592" t="s">
        <v>5651</v>
      </c>
    </row>
    <row r="64" spans="2:5" s="1862" customFormat="1" ht="47.25" customHeight="1" x14ac:dyDescent="0.25">
      <c r="B64" s="2534"/>
      <c r="C64" s="1498" t="s">
        <v>5631</v>
      </c>
      <c r="D64" s="1591"/>
      <c r="E64" s="1592" t="s">
        <v>5643</v>
      </c>
    </row>
    <row r="65" spans="2:5" ht="36" customHeight="1" x14ac:dyDescent="0.25">
      <c r="B65" s="2534"/>
      <c r="C65" s="1498" t="s">
        <v>5632</v>
      </c>
      <c r="D65" s="1591"/>
      <c r="E65" s="1592" t="s">
        <v>5651</v>
      </c>
    </row>
    <row r="66" spans="2:5" ht="36" customHeight="1" x14ac:dyDescent="0.25">
      <c r="B66" s="2534"/>
      <c r="C66" s="1498" t="s">
        <v>5633</v>
      </c>
      <c r="D66" s="1591"/>
      <c r="E66" s="1592" t="s">
        <v>5643</v>
      </c>
    </row>
    <row r="67" spans="2:5" ht="36" customHeight="1" x14ac:dyDescent="0.25">
      <c r="B67" s="2534"/>
      <c r="C67" s="1590" t="s">
        <v>5634</v>
      </c>
      <c r="D67" s="1591"/>
      <c r="E67" s="1592" t="s">
        <v>5573</v>
      </c>
    </row>
    <row r="68" spans="2:5" ht="36" customHeight="1" x14ac:dyDescent="0.25">
      <c r="B68" s="2534"/>
      <c r="C68" s="1590" t="s">
        <v>5635</v>
      </c>
      <c r="D68" s="1591"/>
      <c r="E68" s="1592" t="s">
        <v>5573</v>
      </c>
    </row>
    <row r="69" spans="2:5" ht="36" customHeight="1" x14ac:dyDescent="0.25">
      <c r="B69" s="2534"/>
      <c r="C69" s="1498" t="s">
        <v>5636</v>
      </c>
      <c r="D69" s="1591"/>
      <c r="E69" s="1592" t="s">
        <v>5573</v>
      </c>
    </row>
    <row r="70" spans="2:5" ht="50.25" customHeight="1" x14ac:dyDescent="0.25">
      <c r="B70" s="2534"/>
      <c r="C70" s="1498" t="s">
        <v>5637</v>
      </c>
      <c r="D70" s="1591"/>
      <c r="E70" s="1592" t="s">
        <v>5573</v>
      </c>
    </row>
    <row r="71" spans="2:5" ht="33" customHeight="1" x14ac:dyDescent="0.25">
      <c r="B71" s="2534"/>
      <c r="C71" s="1498" t="s">
        <v>5638</v>
      </c>
      <c r="D71" s="1591"/>
      <c r="E71" s="1592" t="s">
        <v>5652</v>
      </c>
    </row>
    <row r="72" spans="2:5" ht="36" customHeight="1" x14ac:dyDescent="0.25">
      <c r="B72" s="2534"/>
      <c r="C72" s="1498" t="s">
        <v>5639</v>
      </c>
      <c r="D72" s="1591"/>
      <c r="E72" s="1592" t="s">
        <v>5573</v>
      </c>
    </row>
    <row r="73" spans="2:5" ht="36" customHeight="1" x14ac:dyDescent="0.25">
      <c r="B73" s="2534"/>
      <c r="C73" s="1498" t="s">
        <v>5640</v>
      </c>
      <c r="D73" s="1591"/>
      <c r="E73" s="1592" t="s">
        <v>5573</v>
      </c>
    </row>
    <row r="74" spans="2:5" ht="46.5" customHeight="1" x14ac:dyDescent="0.25">
      <c r="B74" s="2534"/>
      <c r="C74" s="1498" t="s">
        <v>5641</v>
      </c>
      <c r="D74" s="1591"/>
      <c r="E74" s="1592" t="s">
        <v>5573</v>
      </c>
    </row>
    <row r="75" spans="2:5" ht="54" customHeight="1" x14ac:dyDescent="0.25">
      <c r="B75" s="2534"/>
      <c r="C75" s="1498" t="s">
        <v>5642</v>
      </c>
      <c r="D75" s="1591"/>
      <c r="E75" s="1592" t="s">
        <v>5573</v>
      </c>
    </row>
    <row r="76" spans="2:5" ht="18.75" x14ac:dyDescent="0.3">
      <c r="B76" s="1111" t="s">
        <v>2436</v>
      </c>
      <c r="C76" s="1589"/>
      <c r="D76" s="577">
        <v>68</v>
      </c>
      <c r="E76" s="1589"/>
    </row>
  </sheetData>
  <mergeCells count="7">
    <mergeCell ref="B8:B75"/>
    <mergeCell ref="B1:E3"/>
    <mergeCell ref="B4:E4"/>
    <mergeCell ref="B6:B7"/>
    <mergeCell ref="C6:C7"/>
    <mergeCell ref="D6:D7"/>
    <mergeCell ref="E6:E7"/>
  </mergeCells>
  <pageMargins left="0.7" right="0.7" top="0.75" bottom="0.75" header="0.3" footer="0.3"/>
  <drawing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7"/>
  <dimension ref="B1:E55"/>
  <sheetViews>
    <sheetView workbookViewId="0">
      <selection activeCell="B1" sqref="B1:E3"/>
    </sheetView>
  </sheetViews>
  <sheetFormatPr baseColWidth="10" defaultRowHeight="15" x14ac:dyDescent="0.25"/>
  <cols>
    <col min="1" max="1" width="4.140625" customWidth="1"/>
    <col min="2" max="2" width="18.28515625" customWidth="1"/>
    <col min="3" max="4" width="45.5703125" customWidth="1"/>
    <col min="5" max="5" width="31" customWidth="1"/>
  </cols>
  <sheetData>
    <row r="1" spans="2:5" x14ac:dyDescent="0.25">
      <c r="B1" s="2020"/>
      <c r="C1" s="2021"/>
      <c r="D1" s="2021"/>
      <c r="E1" s="2021"/>
    </row>
    <row r="2" spans="2:5" x14ac:dyDescent="0.25">
      <c r="B2" s="2023"/>
      <c r="C2" s="2024"/>
      <c r="D2" s="2024"/>
      <c r="E2" s="2024"/>
    </row>
    <row r="3" spans="2:5" ht="15.75" thickBot="1" x14ac:dyDescent="0.3">
      <c r="B3" s="2026"/>
      <c r="C3" s="2027"/>
      <c r="D3" s="2027"/>
      <c r="E3" s="2027"/>
    </row>
    <row r="4" spans="2:5" ht="21.75" thickBot="1" x14ac:dyDescent="0.4">
      <c r="B4" s="1911" t="s">
        <v>5574</v>
      </c>
      <c r="C4" s="2533"/>
      <c r="D4" s="2533"/>
      <c r="E4" s="1912"/>
    </row>
    <row r="6" spans="2:5" ht="15" customHeight="1" x14ac:dyDescent="0.25">
      <c r="B6" s="2535" t="s">
        <v>1203</v>
      </c>
      <c r="C6" s="2535" t="s">
        <v>1449</v>
      </c>
      <c r="D6" s="2535" t="s">
        <v>2478</v>
      </c>
      <c r="E6" s="2537" t="s">
        <v>2479</v>
      </c>
    </row>
    <row r="7" spans="2:5" ht="15.75" customHeight="1" x14ac:dyDescent="0.25">
      <c r="B7" s="2536"/>
      <c r="C7" s="2536"/>
      <c r="D7" s="2536"/>
      <c r="E7" s="2538"/>
    </row>
    <row r="8" spans="2:5" ht="29.25" customHeight="1" x14ac:dyDescent="0.25">
      <c r="B8" s="2534" t="s">
        <v>182</v>
      </c>
      <c r="C8" s="1863" t="s">
        <v>5525</v>
      </c>
      <c r="D8" s="1591"/>
      <c r="E8" s="1592" t="s">
        <v>5572</v>
      </c>
    </row>
    <row r="9" spans="2:5" s="1862" customFormat="1" ht="20.25" customHeight="1" x14ac:dyDescent="0.25">
      <c r="B9" s="2534"/>
      <c r="C9" s="1863" t="s">
        <v>5526</v>
      </c>
      <c r="D9" s="1591"/>
      <c r="E9" s="1592" t="s">
        <v>5572</v>
      </c>
    </row>
    <row r="10" spans="2:5" s="1862" customFormat="1" ht="39" customHeight="1" x14ac:dyDescent="0.25">
      <c r="B10" s="2534"/>
      <c r="C10" s="1863" t="s">
        <v>5527</v>
      </c>
      <c r="D10" s="1591"/>
      <c r="E10" s="1592" t="s">
        <v>5572</v>
      </c>
    </row>
    <row r="11" spans="2:5" s="1862" customFormat="1" ht="26.25" customHeight="1" x14ac:dyDescent="0.25">
      <c r="B11" s="2534"/>
      <c r="C11" s="1863" t="s">
        <v>5528</v>
      </c>
      <c r="D11" s="1591"/>
      <c r="E11" s="1592" t="s">
        <v>5572</v>
      </c>
    </row>
    <row r="12" spans="2:5" s="1862" customFormat="1" ht="16.5" customHeight="1" x14ac:dyDescent="0.25">
      <c r="B12" s="2534"/>
      <c r="C12" s="1863" t="s">
        <v>5529</v>
      </c>
      <c r="D12" s="1591"/>
      <c r="E12" s="1592" t="s">
        <v>5572</v>
      </c>
    </row>
    <row r="13" spans="2:5" s="1862" customFormat="1" ht="39" customHeight="1" x14ac:dyDescent="0.25">
      <c r="B13" s="2534"/>
      <c r="C13" s="1863" t="s">
        <v>5530</v>
      </c>
      <c r="D13" s="1591"/>
      <c r="E13" s="1592" t="s">
        <v>5573</v>
      </c>
    </row>
    <row r="14" spans="2:5" s="1862" customFormat="1" ht="39" customHeight="1" x14ac:dyDescent="0.25">
      <c r="B14" s="2534"/>
      <c r="C14" s="1863" t="s">
        <v>5531</v>
      </c>
      <c r="D14" s="1591"/>
      <c r="E14" s="1592" t="s">
        <v>5573</v>
      </c>
    </row>
    <row r="15" spans="2:5" s="1862" customFormat="1" ht="39" customHeight="1" x14ac:dyDescent="0.25">
      <c r="B15" s="2534"/>
      <c r="C15" s="1863" t="s">
        <v>5532</v>
      </c>
      <c r="D15" s="1591"/>
      <c r="E15" s="1592" t="s">
        <v>5573</v>
      </c>
    </row>
    <row r="16" spans="2:5" s="1862" customFormat="1" ht="39" customHeight="1" x14ac:dyDescent="0.25">
      <c r="B16" s="2534"/>
      <c r="C16" s="1863" t="s">
        <v>5533</v>
      </c>
      <c r="D16" s="1591"/>
      <c r="E16" s="1592" t="s">
        <v>5573</v>
      </c>
    </row>
    <row r="17" spans="2:5" s="1862" customFormat="1" ht="39" customHeight="1" x14ac:dyDescent="0.25">
      <c r="B17" s="2534"/>
      <c r="C17" s="1863" t="s">
        <v>5534</v>
      </c>
      <c r="D17" s="1591"/>
      <c r="E17" s="1592" t="s">
        <v>2753</v>
      </c>
    </row>
    <row r="18" spans="2:5" s="1862" customFormat="1" ht="39" customHeight="1" x14ac:dyDescent="0.25">
      <c r="B18" s="2534"/>
      <c r="C18" s="1863" t="s">
        <v>5535</v>
      </c>
      <c r="D18" s="1591"/>
      <c r="E18" s="1592" t="s">
        <v>5573</v>
      </c>
    </row>
    <row r="19" spans="2:5" s="1862" customFormat="1" ht="39" customHeight="1" x14ac:dyDescent="0.25">
      <c r="B19" s="2534"/>
      <c r="C19" s="1863" t="s">
        <v>5536</v>
      </c>
      <c r="D19" s="1591"/>
      <c r="E19" s="1592" t="s">
        <v>5573</v>
      </c>
    </row>
    <row r="20" spans="2:5" s="1862" customFormat="1" ht="39" customHeight="1" x14ac:dyDescent="0.25">
      <c r="B20" s="2534"/>
      <c r="C20" s="1863" t="s">
        <v>5537</v>
      </c>
      <c r="D20" s="1591"/>
      <c r="E20" s="1592" t="s">
        <v>5573</v>
      </c>
    </row>
    <row r="21" spans="2:5" s="1862" customFormat="1" ht="39" customHeight="1" x14ac:dyDescent="0.25">
      <c r="B21" s="2534"/>
      <c r="C21" s="1863" t="s">
        <v>5538</v>
      </c>
      <c r="D21" s="1591"/>
      <c r="E21" s="1592" t="s">
        <v>5573</v>
      </c>
    </row>
    <row r="22" spans="2:5" s="1862" customFormat="1" ht="39" customHeight="1" x14ac:dyDescent="0.25">
      <c r="B22" s="2534"/>
      <c r="C22" s="1863" t="s">
        <v>5539</v>
      </c>
      <c r="D22" s="1591"/>
      <c r="E22" s="1592" t="s">
        <v>5573</v>
      </c>
    </row>
    <row r="23" spans="2:5" s="1862" customFormat="1" ht="39" customHeight="1" x14ac:dyDescent="0.25">
      <c r="B23" s="2534"/>
      <c r="C23" s="1863" t="s">
        <v>5540</v>
      </c>
      <c r="D23" s="1591"/>
      <c r="E23" s="1592" t="s">
        <v>5573</v>
      </c>
    </row>
    <row r="24" spans="2:5" s="1862" customFormat="1" ht="39" customHeight="1" x14ac:dyDescent="0.25">
      <c r="B24" s="2534"/>
      <c r="C24" s="1863" t="s">
        <v>5541</v>
      </c>
      <c r="D24" s="1591"/>
      <c r="E24" s="1592" t="s">
        <v>5573</v>
      </c>
    </row>
    <row r="25" spans="2:5" s="1862" customFormat="1" ht="39" customHeight="1" x14ac:dyDescent="0.25">
      <c r="B25" s="2534"/>
      <c r="C25" s="1863" t="s">
        <v>5542</v>
      </c>
      <c r="D25" s="1591"/>
      <c r="E25" s="1592" t="s">
        <v>5573</v>
      </c>
    </row>
    <row r="26" spans="2:5" s="1862" customFormat="1" ht="39" customHeight="1" x14ac:dyDescent="0.25">
      <c r="B26" s="2534"/>
      <c r="C26" s="1863" t="s">
        <v>5543</v>
      </c>
      <c r="D26" s="1591"/>
      <c r="E26" s="1592" t="s">
        <v>5573</v>
      </c>
    </row>
    <row r="27" spans="2:5" s="1862" customFormat="1" ht="39" customHeight="1" x14ac:dyDescent="0.25">
      <c r="B27" s="2534"/>
      <c r="C27" s="1863" t="s">
        <v>5544</v>
      </c>
      <c r="D27" s="1591"/>
      <c r="E27" s="1592" t="s">
        <v>5573</v>
      </c>
    </row>
    <row r="28" spans="2:5" s="1862" customFormat="1" ht="39" customHeight="1" x14ac:dyDescent="0.25">
      <c r="B28" s="2534"/>
      <c r="C28" s="1863" t="s">
        <v>5545</v>
      </c>
      <c r="D28" s="1591"/>
      <c r="E28" s="1592" t="s">
        <v>5573</v>
      </c>
    </row>
    <row r="29" spans="2:5" s="1862" customFormat="1" ht="39" customHeight="1" x14ac:dyDescent="0.25">
      <c r="B29" s="2534"/>
      <c r="C29" s="1863" t="s">
        <v>5546</v>
      </c>
      <c r="D29" s="1591"/>
      <c r="E29" s="1592" t="s">
        <v>5573</v>
      </c>
    </row>
    <row r="30" spans="2:5" s="1862" customFormat="1" ht="39" customHeight="1" x14ac:dyDescent="0.25">
      <c r="B30" s="2534"/>
      <c r="C30" s="1863" t="s">
        <v>5547</v>
      </c>
      <c r="D30" s="1591"/>
      <c r="E30" s="1592" t="s">
        <v>5488</v>
      </c>
    </row>
    <row r="31" spans="2:5" s="1862" customFormat="1" ht="39" customHeight="1" x14ac:dyDescent="0.25">
      <c r="B31" s="2534"/>
      <c r="C31" s="1863" t="s">
        <v>5548</v>
      </c>
      <c r="D31" s="1591"/>
      <c r="E31" s="1592" t="s">
        <v>5488</v>
      </c>
    </row>
    <row r="32" spans="2:5" s="1862" customFormat="1" ht="39" customHeight="1" x14ac:dyDescent="0.25">
      <c r="B32" s="2534"/>
      <c r="C32" s="1863" t="s">
        <v>5549</v>
      </c>
      <c r="D32" s="1591"/>
      <c r="E32" s="1592" t="s">
        <v>5573</v>
      </c>
    </row>
    <row r="33" spans="2:5" s="1862" customFormat="1" ht="39" customHeight="1" x14ac:dyDescent="0.25">
      <c r="B33" s="2534"/>
      <c r="C33" s="1863" t="s">
        <v>5550</v>
      </c>
      <c r="D33" s="1591"/>
      <c r="E33" s="1592" t="s">
        <v>5573</v>
      </c>
    </row>
    <row r="34" spans="2:5" s="1862" customFormat="1" ht="39" customHeight="1" x14ac:dyDescent="0.25">
      <c r="B34" s="2534"/>
      <c r="C34" s="1863" t="s">
        <v>5551</v>
      </c>
      <c r="D34" s="1591"/>
      <c r="E34" s="1592" t="s">
        <v>5573</v>
      </c>
    </row>
    <row r="35" spans="2:5" s="1862" customFormat="1" ht="39" customHeight="1" x14ac:dyDescent="0.25">
      <c r="B35" s="2534"/>
      <c r="C35" s="1863" t="s">
        <v>5552</v>
      </c>
      <c r="D35" s="1591"/>
      <c r="E35" s="1592" t="s">
        <v>5573</v>
      </c>
    </row>
    <row r="36" spans="2:5" s="1862" customFormat="1" ht="39" customHeight="1" x14ac:dyDescent="0.25">
      <c r="B36" s="2534"/>
      <c r="C36" s="1863" t="s">
        <v>5553</v>
      </c>
      <c r="D36" s="1591"/>
      <c r="E36" s="1592" t="s">
        <v>5573</v>
      </c>
    </row>
    <row r="37" spans="2:5" s="1862" customFormat="1" ht="39" customHeight="1" x14ac:dyDescent="0.25">
      <c r="B37" s="2534"/>
      <c r="C37" s="1863" t="s">
        <v>5554</v>
      </c>
      <c r="D37" s="1591"/>
      <c r="E37" s="1592" t="s">
        <v>5573</v>
      </c>
    </row>
    <row r="38" spans="2:5" s="1862" customFormat="1" ht="39" customHeight="1" x14ac:dyDescent="0.25">
      <c r="B38" s="2534"/>
      <c r="C38" s="1863" t="s">
        <v>5555</v>
      </c>
      <c r="D38" s="1591"/>
      <c r="E38" s="1592" t="s">
        <v>5573</v>
      </c>
    </row>
    <row r="39" spans="2:5" s="1862" customFormat="1" ht="39" customHeight="1" x14ac:dyDescent="0.25">
      <c r="B39" s="2534"/>
      <c r="C39" s="1863" t="s">
        <v>5556</v>
      </c>
      <c r="D39" s="1591"/>
      <c r="E39" s="1592" t="s">
        <v>5573</v>
      </c>
    </row>
    <row r="40" spans="2:5" s="1862" customFormat="1" ht="39" customHeight="1" x14ac:dyDescent="0.25">
      <c r="B40" s="2534"/>
      <c r="C40" s="1863" t="s">
        <v>5557</v>
      </c>
      <c r="D40" s="1591"/>
      <c r="E40" s="1592" t="s">
        <v>5573</v>
      </c>
    </row>
    <row r="41" spans="2:5" s="1862" customFormat="1" ht="39" customHeight="1" x14ac:dyDescent="0.25">
      <c r="B41" s="2534"/>
      <c r="C41" s="1863" t="s">
        <v>5558</v>
      </c>
      <c r="D41" s="1591"/>
      <c r="E41" s="1592" t="s">
        <v>5573</v>
      </c>
    </row>
    <row r="42" spans="2:5" s="1862" customFormat="1" ht="39" customHeight="1" x14ac:dyDescent="0.25">
      <c r="B42" s="2534"/>
      <c r="C42" s="1863" t="s">
        <v>5559</v>
      </c>
      <c r="D42" s="1591"/>
      <c r="E42" s="1592" t="s">
        <v>5573</v>
      </c>
    </row>
    <row r="43" spans="2:5" s="1862" customFormat="1" ht="39" customHeight="1" x14ac:dyDescent="0.25">
      <c r="B43" s="2534"/>
      <c r="C43" s="1863" t="s">
        <v>5560</v>
      </c>
      <c r="D43" s="1591"/>
      <c r="E43" s="1592" t="s">
        <v>5573</v>
      </c>
    </row>
    <row r="44" spans="2:5" s="1862" customFormat="1" ht="39" customHeight="1" x14ac:dyDescent="0.25">
      <c r="B44" s="2534"/>
      <c r="C44" s="1863" t="s">
        <v>5561</v>
      </c>
      <c r="D44" s="1591"/>
      <c r="E44" s="1592" t="s">
        <v>5488</v>
      </c>
    </row>
    <row r="45" spans="2:5" s="1862" customFormat="1" ht="39" customHeight="1" x14ac:dyDescent="0.25">
      <c r="B45" s="2534"/>
      <c r="C45" s="1863" t="s">
        <v>5562</v>
      </c>
      <c r="D45" s="1591"/>
      <c r="E45" s="1592" t="s">
        <v>5488</v>
      </c>
    </row>
    <row r="46" spans="2:5" s="1862" customFormat="1" ht="39" customHeight="1" x14ac:dyDescent="0.25">
      <c r="B46" s="2534"/>
      <c r="C46" s="1863" t="s">
        <v>5563</v>
      </c>
      <c r="D46" s="1591"/>
      <c r="E46" s="1592" t="s">
        <v>5573</v>
      </c>
    </row>
    <row r="47" spans="2:5" s="1862" customFormat="1" ht="39" customHeight="1" x14ac:dyDescent="0.25">
      <c r="B47" s="2534"/>
      <c r="C47" s="1863" t="s">
        <v>5564</v>
      </c>
      <c r="D47" s="1591"/>
      <c r="E47" s="1592" t="s">
        <v>5573</v>
      </c>
    </row>
    <row r="48" spans="2:5" ht="54" customHeight="1" x14ac:dyDescent="0.25">
      <c r="B48" s="2534"/>
      <c r="C48" s="1863" t="s">
        <v>5565</v>
      </c>
      <c r="D48" s="1591"/>
      <c r="E48" s="1592" t="s">
        <v>5573</v>
      </c>
    </row>
    <row r="49" spans="2:5" ht="54" customHeight="1" x14ac:dyDescent="0.25">
      <c r="B49" s="2534"/>
      <c r="C49" s="1863" t="s">
        <v>5566</v>
      </c>
      <c r="D49" s="1591"/>
      <c r="E49" s="1592" t="s">
        <v>5573</v>
      </c>
    </row>
    <row r="50" spans="2:5" ht="54" customHeight="1" x14ac:dyDescent="0.25">
      <c r="B50" s="2534"/>
      <c r="C50" s="1863" t="s">
        <v>5567</v>
      </c>
      <c r="D50" s="1591"/>
      <c r="E50" s="1592" t="s">
        <v>5573</v>
      </c>
    </row>
    <row r="51" spans="2:5" ht="54" customHeight="1" x14ac:dyDescent="0.25">
      <c r="B51" s="2534"/>
      <c r="C51" s="1863" t="s">
        <v>5568</v>
      </c>
      <c r="D51" s="1591"/>
      <c r="E51" s="1592" t="s">
        <v>5573</v>
      </c>
    </row>
    <row r="52" spans="2:5" ht="54" customHeight="1" x14ac:dyDescent="0.25">
      <c r="B52" s="2534"/>
      <c r="C52" s="1863" t="s">
        <v>5569</v>
      </c>
      <c r="D52" s="1591"/>
      <c r="E52" s="1592" t="s">
        <v>5573</v>
      </c>
    </row>
    <row r="53" spans="2:5" ht="54" customHeight="1" x14ac:dyDescent="0.25">
      <c r="B53" s="2534"/>
      <c r="C53" s="1863" t="s">
        <v>5570</v>
      </c>
      <c r="D53" s="1591"/>
      <c r="E53" s="1592" t="s">
        <v>5573</v>
      </c>
    </row>
    <row r="54" spans="2:5" ht="54" customHeight="1" x14ac:dyDescent="0.25">
      <c r="B54" s="2534"/>
      <c r="C54" s="1863" t="s">
        <v>5571</v>
      </c>
      <c r="D54" s="1591"/>
      <c r="E54" s="1592" t="s">
        <v>5573</v>
      </c>
    </row>
    <row r="55" spans="2:5" ht="18.75" x14ac:dyDescent="0.3">
      <c r="B55" s="1111" t="s">
        <v>2436</v>
      </c>
      <c r="C55" s="1589"/>
      <c r="D55" s="577">
        <v>47</v>
      </c>
      <c r="E55" s="1589"/>
    </row>
  </sheetData>
  <mergeCells count="7">
    <mergeCell ref="B8:B54"/>
    <mergeCell ref="B1:E3"/>
    <mergeCell ref="B4:E4"/>
    <mergeCell ref="B6:B7"/>
    <mergeCell ref="C6:C7"/>
    <mergeCell ref="D6:D7"/>
    <mergeCell ref="E6:E7"/>
  </mergeCells>
  <pageMargins left="0.7" right="0.7" top="0.75" bottom="0.75" header="0.3" footer="0.3"/>
  <drawing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8"/>
  <dimension ref="B1:E40"/>
  <sheetViews>
    <sheetView workbookViewId="0"/>
  </sheetViews>
  <sheetFormatPr baseColWidth="10" defaultRowHeight="15" x14ac:dyDescent="0.25"/>
  <cols>
    <col min="1" max="1" width="4.85546875" customWidth="1"/>
    <col min="2" max="2" width="19.28515625" customWidth="1"/>
    <col min="3" max="3" width="54.7109375" customWidth="1"/>
    <col min="4" max="4" width="54.85546875" customWidth="1"/>
    <col min="5" max="5" width="30" customWidth="1"/>
  </cols>
  <sheetData>
    <row r="1" spans="2:5" x14ac:dyDescent="0.25">
      <c r="B1" s="2020"/>
      <c r="C1" s="2021"/>
      <c r="D1" s="2021"/>
      <c r="E1" s="2021"/>
    </row>
    <row r="2" spans="2:5" x14ac:dyDescent="0.25">
      <c r="B2" s="2023"/>
      <c r="C2" s="2024"/>
      <c r="D2" s="2024"/>
      <c r="E2" s="2024"/>
    </row>
    <row r="3" spans="2:5" ht="15.75" thickBot="1" x14ac:dyDescent="0.3">
      <c r="B3" s="2026"/>
      <c r="C3" s="2027"/>
      <c r="D3" s="2027"/>
      <c r="E3" s="2027"/>
    </row>
    <row r="4" spans="2:5" ht="21.75" thickBot="1" x14ac:dyDescent="0.4">
      <c r="B4" s="1911" t="s">
        <v>5524</v>
      </c>
      <c r="C4" s="2533"/>
      <c r="D4" s="2533"/>
      <c r="E4" s="1912"/>
    </row>
    <row r="6" spans="2:5" ht="15" customHeight="1" x14ac:dyDescent="0.25">
      <c r="B6" s="2535" t="s">
        <v>1203</v>
      </c>
      <c r="C6" s="2535" t="s">
        <v>1449</v>
      </c>
      <c r="D6" s="2535" t="s">
        <v>2478</v>
      </c>
      <c r="E6" s="2537" t="s">
        <v>2479</v>
      </c>
    </row>
    <row r="7" spans="2:5" ht="15.75" customHeight="1" x14ac:dyDescent="0.25">
      <c r="B7" s="2536"/>
      <c r="C7" s="2536"/>
      <c r="D7" s="2536"/>
      <c r="E7" s="2538"/>
    </row>
    <row r="8" spans="2:5" ht="51" customHeight="1" x14ac:dyDescent="0.25">
      <c r="B8" s="2534" t="s">
        <v>183</v>
      </c>
      <c r="C8" s="1498" t="s">
        <v>5492</v>
      </c>
      <c r="D8" s="1591"/>
      <c r="E8" s="1592" t="s">
        <v>5488</v>
      </c>
    </row>
    <row r="9" spans="2:5" s="1649" customFormat="1" ht="51" customHeight="1" x14ac:dyDescent="0.25">
      <c r="B9" s="2534"/>
      <c r="C9" s="1498" t="s">
        <v>5493</v>
      </c>
      <c r="D9" s="1591"/>
      <c r="E9" s="1592" t="s">
        <v>2752</v>
      </c>
    </row>
    <row r="10" spans="2:5" s="1649" customFormat="1" ht="51" customHeight="1" x14ac:dyDescent="0.25">
      <c r="B10" s="2534"/>
      <c r="C10" s="1498" t="s">
        <v>5494</v>
      </c>
      <c r="D10" s="1591"/>
      <c r="E10" s="1592" t="s">
        <v>2752</v>
      </c>
    </row>
    <row r="11" spans="2:5" s="1649" customFormat="1" ht="51" customHeight="1" x14ac:dyDescent="0.25">
      <c r="B11" s="2534"/>
      <c r="C11" s="1498" t="s">
        <v>5495</v>
      </c>
      <c r="D11" s="1591"/>
      <c r="E11" s="1592" t="s">
        <v>2752</v>
      </c>
    </row>
    <row r="12" spans="2:5" s="1649" customFormat="1" ht="51" customHeight="1" x14ac:dyDescent="0.25">
      <c r="B12" s="2534"/>
      <c r="C12" s="1498" t="s">
        <v>5496</v>
      </c>
      <c r="D12" s="1591"/>
      <c r="E12" s="1592" t="s">
        <v>2752</v>
      </c>
    </row>
    <row r="13" spans="2:5" s="1649" customFormat="1" ht="51" customHeight="1" x14ac:dyDescent="0.25">
      <c r="B13" s="2534"/>
      <c r="C13" s="1498" t="s">
        <v>5497</v>
      </c>
      <c r="D13" s="1591"/>
      <c r="E13" s="1592" t="s">
        <v>2752</v>
      </c>
    </row>
    <row r="14" spans="2:5" s="1649" customFormat="1" ht="51" customHeight="1" x14ac:dyDescent="0.25">
      <c r="B14" s="2534"/>
      <c r="C14" s="1498" t="s">
        <v>5498</v>
      </c>
      <c r="D14" s="1591"/>
      <c r="E14" s="1592" t="s">
        <v>2752</v>
      </c>
    </row>
    <row r="15" spans="2:5" s="1649" customFormat="1" ht="51" customHeight="1" x14ac:dyDescent="0.25">
      <c r="B15" s="2534"/>
      <c r="C15" s="1498" t="s">
        <v>5499</v>
      </c>
      <c r="D15" s="1591"/>
      <c r="E15" s="1592" t="s">
        <v>2752</v>
      </c>
    </row>
    <row r="16" spans="2:5" s="1649" customFormat="1" ht="51" customHeight="1" x14ac:dyDescent="0.25">
      <c r="B16" s="2534"/>
      <c r="C16" s="1498" t="s">
        <v>5500</v>
      </c>
      <c r="D16" s="1591"/>
      <c r="E16" s="1592" t="s">
        <v>2752</v>
      </c>
    </row>
    <row r="17" spans="2:5" s="1649" customFormat="1" ht="51" customHeight="1" x14ac:dyDescent="0.25">
      <c r="B17" s="2534"/>
      <c r="C17" s="1498" t="s">
        <v>5501</v>
      </c>
      <c r="D17" s="1591"/>
      <c r="E17" s="1592" t="s">
        <v>2752</v>
      </c>
    </row>
    <row r="18" spans="2:5" s="1649" customFormat="1" ht="51" customHeight="1" x14ac:dyDescent="0.25">
      <c r="B18" s="2534"/>
      <c r="C18" s="1498" t="s">
        <v>5502</v>
      </c>
      <c r="D18" s="1591"/>
      <c r="E18" s="1592" t="s">
        <v>2752</v>
      </c>
    </row>
    <row r="19" spans="2:5" s="1649" customFormat="1" ht="51" customHeight="1" x14ac:dyDescent="0.25">
      <c r="B19" s="2534"/>
      <c r="C19" s="1498" t="s">
        <v>5503</v>
      </c>
      <c r="D19" s="1591"/>
      <c r="E19" s="1592" t="s">
        <v>2752</v>
      </c>
    </row>
    <row r="20" spans="2:5" s="1649" customFormat="1" ht="51" customHeight="1" x14ac:dyDescent="0.25">
      <c r="B20" s="2534"/>
      <c r="C20" s="1498" t="s">
        <v>5504</v>
      </c>
      <c r="D20" s="1591"/>
      <c r="E20" s="1592" t="s">
        <v>2752</v>
      </c>
    </row>
    <row r="21" spans="2:5" s="1649" customFormat="1" ht="51" customHeight="1" x14ac:dyDescent="0.25">
      <c r="B21" s="2534"/>
      <c r="C21" s="1498" t="s">
        <v>5505</v>
      </c>
      <c r="D21" s="1591"/>
      <c r="E21" s="1592" t="s">
        <v>2752</v>
      </c>
    </row>
    <row r="22" spans="2:5" s="1649" customFormat="1" ht="51" customHeight="1" x14ac:dyDescent="0.25">
      <c r="B22" s="2534"/>
      <c r="C22" s="1498" t="s">
        <v>5506</v>
      </c>
      <c r="D22" s="1591"/>
      <c r="E22" s="1592" t="s">
        <v>5488</v>
      </c>
    </row>
    <row r="23" spans="2:5" s="1649" customFormat="1" ht="51" customHeight="1" x14ac:dyDescent="0.25">
      <c r="B23" s="2534"/>
      <c r="C23" s="1498" t="s">
        <v>5507</v>
      </c>
      <c r="D23" s="1591"/>
      <c r="E23" s="1592" t="s">
        <v>2752</v>
      </c>
    </row>
    <row r="24" spans="2:5" s="1649" customFormat="1" ht="51" customHeight="1" x14ac:dyDescent="0.25">
      <c r="B24" s="2534"/>
      <c r="C24" s="1498" t="s">
        <v>5508</v>
      </c>
      <c r="D24" s="1591"/>
      <c r="E24" s="1592" t="s">
        <v>2752</v>
      </c>
    </row>
    <row r="25" spans="2:5" s="1649" customFormat="1" ht="51" customHeight="1" x14ac:dyDescent="0.25">
      <c r="B25" s="2534"/>
      <c r="C25" s="1498" t="s">
        <v>5509</v>
      </c>
      <c r="D25" s="1591"/>
      <c r="E25" s="1592" t="s">
        <v>2752</v>
      </c>
    </row>
    <row r="26" spans="2:5" s="1649" customFormat="1" ht="51" customHeight="1" x14ac:dyDescent="0.25">
      <c r="B26" s="2534"/>
      <c r="C26" s="1498" t="s">
        <v>5510</v>
      </c>
      <c r="D26" s="1591"/>
      <c r="E26" s="1592" t="s">
        <v>2752</v>
      </c>
    </row>
    <row r="27" spans="2:5" s="1649" customFormat="1" ht="51" customHeight="1" x14ac:dyDescent="0.25">
      <c r="B27" s="2534"/>
      <c r="C27" s="1498" t="s">
        <v>5511</v>
      </c>
      <c r="D27" s="1591"/>
      <c r="E27" s="1592" t="s">
        <v>5488</v>
      </c>
    </row>
    <row r="28" spans="2:5" s="1649" customFormat="1" ht="51" customHeight="1" x14ac:dyDescent="0.25">
      <c r="B28" s="2534"/>
      <c r="C28" s="1498" t="s">
        <v>5512</v>
      </c>
      <c r="D28" s="1591"/>
      <c r="E28" s="1592" t="s">
        <v>5488</v>
      </c>
    </row>
    <row r="29" spans="2:5" s="1649" customFormat="1" ht="51" customHeight="1" x14ac:dyDescent="0.25">
      <c r="B29" s="2534"/>
      <c r="C29" s="1498" t="s">
        <v>5513</v>
      </c>
      <c r="D29" s="1591"/>
      <c r="E29" s="1592" t="s">
        <v>5488</v>
      </c>
    </row>
    <row r="30" spans="2:5" s="1649" customFormat="1" ht="51" customHeight="1" x14ac:dyDescent="0.25">
      <c r="B30" s="2534"/>
      <c r="C30" s="1498" t="s">
        <v>5514</v>
      </c>
      <c r="D30" s="1591"/>
      <c r="E30" s="1592" t="s">
        <v>2752</v>
      </c>
    </row>
    <row r="31" spans="2:5" s="1649" customFormat="1" ht="51" customHeight="1" x14ac:dyDescent="0.25">
      <c r="B31" s="2534"/>
      <c r="C31" s="1498" t="s">
        <v>5515</v>
      </c>
      <c r="D31" s="1591"/>
      <c r="E31" s="1592" t="s">
        <v>2752</v>
      </c>
    </row>
    <row r="32" spans="2:5" s="1649" customFormat="1" ht="51" customHeight="1" x14ac:dyDescent="0.25">
      <c r="B32" s="2534"/>
      <c r="C32" s="1498" t="s">
        <v>5516</v>
      </c>
      <c r="D32" s="1591"/>
      <c r="E32" s="1592" t="s">
        <v>2752</v>
      </c>
    </row>
    <row r="33" spans="2:5" s="1649" customFormat="1" ht="51" customHeight="1" x14ac:dyDescent="0.25">
      <c r="B33" s="2534"/>
      <c r="C33" s="1498" t="s">
        <v>5517</v>
      </c>
      <c r="D33" s="1591"/>
      <c r="E33" s="1592" t="s">
        <v>2752</v>
      </c>
    </row>
    <row r="34" spans="2:5" s="1649" customFormat="1" ht="51" customHeight="1" x14ac:dyDescent="0.25">
      <c r="B34" s="2534"/>
      <c r="C34" s="1498" t="s">
        <v>5518</v>
      </c>
      <c r="D34" s="1591"/>
      <c r="E34" s="1592" t="s">
        <v>2752</v>
      </c>
    </row>
    <row r="35" spans="2:5" s="1649" customFormat="1" ht="51" customHeight="1" x14ac:dyDescent="0.25">
      <c r="B35" s="2534"/>
      <c r="C35" s="1498" t="s">
        <v>5519</v>
      </c>
      <c r="D35" s="1591"/>
      <c r="E35" s="1592" t="s">
        <v>2752</v>
      </c>
    </row>
    <row r="36" spans="2:5" s="1649" customFormat="1" ht="51" customHeight="1" x14ac:dyDescent="0.25">
      <c r="B36" s="2534"/>
      <c r="C36" s="1498" t="s">
        <v>5520</v>
      </c>
      <c r="D36" s="1591"/>
      <c r="E36" s="1592" t="s">
        <v>2752</v>
      </c>
    </row>
    <row r="37" spans="2:5" s="1649" customFormat="1" ht="51" customHeight="1" x14ac:dyDescent="0.25">
      <c r="B37" s="2534"/>
      <c r="C37" s="1498" t="s">
        <v>5521</v>
      </c>
      <c r="D37" s="1591"/>
      <c r="E37" s="1592" t="s">
        <v>2752</v>
      </c>
    </row>
    <row r="38" spans="2:5" s="1649" customFormat="1" ht="51" customHeight="1" x14ac:dyDescent="0.25">
      <c r="B38" s="2534"/>
      <c r="C38" s="1498" t="s">
        <v>5522</v>
      </c>
      <c r="D38" s="1591"/>
      <c r="E38" s="1592" t="s">
        <v>5488</v>
      </c>
    </row>
    <row r="39" spans="2:5" s="1649" customFormat="1" ht="51" customHeight="1" x14ac:dyDescent="0.25">
      <c r="B39" s="2534"/>
      <c r="C39" s="1498" t="s">
        <v>5523</v>
      </c>
      <c r="D39" s="1591"/>
      <c r="E39" s="1592" t="s">
        <v>2752</v>
      </c>
    </row>
    <row r="40" spans="2:5" ht="18.75" x14ac:dyDescent="0.3">
      <c r="B40" s="1111" t="s">
        <v>2436</v>
      </c>
      <c r="C40" s="1589"/>
      <c r="D40" s="577">
        <v>32</v>
      </c>
      <c r="E40" s="1589"/>
    </row>
  </sheetData>
  <mergeCells count="7">
    <mergeCell ref="B8:B39"/>
    <mergeCell ref="B1:E3"/>
    <mergeCell ref="B4:E4"/>
    <mergeCell ref="B6:B7"/>
    <mergeCell ref="C6:C7"/>
    <mergeCell ref="D6:D7"/>
    <mergeCell ref="E6:E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1"/>
  <dimension ref="A1:L327"/>
  <sheetViews>
    <sheetView showGridLines="0" zoomScaleNormal="100" workbookViewId="0">
      <pane ySplit="6" topLeftCell="A16" activePane="bottomLeft" state="frozen"/>
      <selection activeCell="I25" sqref="I25"/>
      <selection pane="bottomLeft"/>
    </sheetView>
  </sheetViews>
  <sheetFormatPr baseColWidth="10" defaultColWidth="0" defaultRowHeight="15" customHeight="1" zeroHeight="1" x14ac:dyDescent="0.25"/>
  <cols>
    <col min="1" max="1" width="3.5703125" customWidth="1"/>
    <col min="2" max="6" width="20.7109375" customWidth="1"/>
    <col min="7" max="7" width="5" customWidth="1"/>
    <col min="8" max="12" width="0" hidden="1" customWidth="1"/>
    <col min="13" max="16384" width="9.140625" hidden="1"/>
  </cols>
  <sheetData>
    <row r="1" spans="2:8" x14ac:dyDescent="0.25">
      <c r="B1" s="2020"/>
      <c r="C1" s="2021"/>
      <c r="D1" s="2021"/>
      <c r="E1" s="2021"/>
      <c r="F1" s="2022"/>
    </row>
    <row r="2" spans="2:8" x14ac:dyDescent="0.25">
      <c r="B2" s="2023"/>
      <c r="C2" s="2024"/>
      <c r="D2" s="2024"/>
      <c r="E2" s="2024"/>
      <c r="F2" s="2025"/>
    </row>
    <row r="3" spans="2:8" ht="16.5" thickBot="1" x14ac:dyDescent="0.3">
      <c r="B3" s="2026"/>
      <c r="C3" s="2027"/>
      <c r="D3" s="2027"/>
      <c r="E3" s="2027"/>
      <c r="F3" s="2028"/>
      <c r="G3" s="1"/>
      <c r="H3" s="1"/>
    </row>
    <row r="4" spans="2:8" ht="21.75" thickBot="1" x14ac:dyDescent="0.4">
      <c r="B4" s="1911" t="s">
        <v>1893</v>
      </c>
      <c r="C4" s="1912"/>
      <c r="D4" s="2081"/>
      <c r="E4" s="2081"/>
      <c r="F4" s="1913"/>
      <c r="G4" s="1"/>
      <c r="H4" s="1"/>
    </row>
    <row r="5" spans="2:8" s="2" customFormat="1" ht="15.75" x14ac:dyDescent="0.25">
      <c r="B5" s="1914"/>
      <c r="C5" s="1914"/>
      <c r="D5" s="1914"/>
      <c r="E5" s="1914"/>
      <c r="F5" s="1914"/>
      <c r="G5" s="5"/>
      <c r="H5" s="5"/>
    </row>
    <row r="6" spans="2:8" s="2" customFormat="1" ht="18.75" customHeight="1" x14ac:dyDescent="0.3">
      <c r="B6" s="119" t="s">
        <v>1894</v>
      </c>
      <c r="C6" s="119" t="s">
        <v>1895</v>
      </c>
      <c r="D6" s="119" t="s">
        <v>1896</v>
      </c>
      <c r="E6" s="119" t="s">
        <v>1897</v>
      </c>
      <c r="F6" s="119" t="s">
        <v>1898</v>
      </c>
      <c r="G6" s="5"/>
      <c r="H6" s="5"/>
    </row>
    <row r="7" spans="2:8" s="2" customFormat="1" ht="18.75" customHeight="1" x14ac:dyDescent="0.25">
      <c r="B7" s="276" t="s">
        <v>536</v>
      </c>
      <c r="C7" s="41">
        <v>4840</v>
      </c>
      <c r="D7" s="41">
        <v>268</v>
      </c>
      <c r="E7" s="457">
        <v>6.0999999999999999E-2</v>
      </c>
      <c r="F7" s="543">
        <v>0.93899999999999995</v>
      </c>
    </row>
    <row r="8" spans="2:8" ht="18.75" customHeight="1" x14ac:dyDescent="0.25">
      <c r="B8" s="276" t="s">
        <v>537</v>
      </c>
      <c r="C8" s="41">
        <v>5087</v>
      </c>
      <c r="D8" s="41">
        <v>264</v>
      </c>
      <c r="E8" s="542">
        <v>5.9499999999999997E-2</v>
      </c>
      <c r="F8" s="543">
        <v>0.9405</v>
      </c>
    </row>
    <row r="9" spans="2:8" ht="18.75" customHeight="1" x14ac:dyDescent="0.25">
      <c r="B9" s="276" t="s">
        <v>538</v>
      </c>
      <c r="C9" s="41">
        <v>5411</v>
      </c>
      <c r="D9" s="41">
        <v>280</v>
      </c>
      <c r="E9" s="544">
        <v>0.9405</v>
      </c>
      <c r="F9" s="544">
        <v>0.94210000000000005</v>
      </c>
    </row>
    <row r="10" spans="2:8" ht="18.75" customHeight="1" x14ac:dyDescent="0.25">
      <c r="B10" s="276" t="s">
        <v>539</v>
      </c>
      <c r="C10" s="41">
        <v>5972</v>
      </c>
      <c r="D10" s="41">
        <v>283</v>
      </c>
      <c r="E10" s="544">
        <v>5.5599999999999997E-2</v>
      </c>
      <c r="F10" s="544">
        <v>0.94440000000000002</v>
      </c>
    </row>
    <row r="11" spans="2:8" ht="18.75" customHeight="1" x14ac:dyDescent="0.25">
      <c r="B11" s="276" t="s">
        <v>540</v>
      </c>
      <c r="C11" s="41">
        <v>6484</v>
      </c>
      <c r="D11" s="41">
        <v>305</v>
      </c>
      <c r="E11" s="544">
        <v>5.6399999999999999E-2</v>
      </c>
      <c r="F11" s="544">
        <v>0.94359999999999999</v>
      </c>
    </row>
    <row r="12" spans="2:8" ht="18.75" customHeight="1" x14ac:dyDescent="0.25">
      <c r="B12" s="276" t="s">
        <v>541</v>
      </c>
      <c r="C12" s="41">
        <v>6622</v>
      </c>
      <c r="D12" s="41">
        <v>369</v>
      </c>
      <c r="E12" s="544">
        <v>6.1800000000000001E-2</v>
      </c>
      <c r="F12" s="544">
        <v>0.93820000000000003</v>
      </c>
    </row>
    <row r="13" spans="2:8" ht="18.75" customHeight="1" x14ac:dyDescent="0.25">
      <c r="B13" s="276" t="s">
        <v>542</v>
      </c>
      <c r="C13" s="41">
        <v>7053</v>
      </c>
      <c r="D13" s="41">
        <v>489</v>
      </c>
      <c r="E13" s="544">
        <v>7.5399999999999995E-2</v>
      </c>
      <c r="F13" s="544">
        <v>0.92459999999999998</v>
      </c>
    </row>
    <row r="14" spans="2:8" ht="18.75" customHeight="1" x14ac:dyDescent="0.25">
      <c r="B14" s="276" t="s">
        <v>543</v>
      </c>
      <c r="C14" s="41">
        <v>7302</v>
      </c>
      <c r="D14" s="41">
        <v>471</v>
      </c>
      <c r="E14" s="544">
        <v>7.1099999999999997E-2</v>
      </c>
      <c r="F14" s="544">
        <v>0.92889999999999995</v>
      </c>
    </row>
    <row r="15" spans="2:8" ht="18.75" customHeight="1" x14ac:dyDescent="0.25">
      <c r="B15" s="276" t="s">
        <v>544</v>
      </c>
      <c r="C15" s="41">
        <v>7329</v>
      </c>
      <c r="D15" s="41">
        <v>472</v>
      </c>
      <c r="E15" s="544">
        <v>6.6900000000000001E-2</v>
      </c>
      <c r="F15" s="544">
        <v>0.93310000000000004</v>
      </c>
    </row>
    <row r="16" spans="2:8" ht="18.75" customHeight="1" x14ac:dyDescent="0.25">
      <c r="B16" s="276" t="s">
        <v>545</v>
      </c>
      <c r="C16" s="41">
        <v>7636</v>
      </c>
      <c r="D16" s="41">
        <v>1030</v>
      </c>
      <c r="E16" s="544">
        <v>0.1411</v>
      </c>
      <c r="F16" s="544">
        <v>0.8589</v>
      </c>
    </row>
    <row r="17" spans="2:6" ht="18.75" customHeight="1" x14ac:dyDescent="0.25">
      <c r="B17" s="540" t="s">
        <v>546</v>
      </c>
      <c r="C17" s="457">
        <v>7646</v>
      </c>
      <c r="D17" s="457">
        <v>493</v>
      </c>
      <c r="E17" s="545">
        <v>6.7299999999999999E-2</v>
      </c>
      <c r="F17" s="545">
        <v>0.93269999999999997</v>
      </c>
    </row>
    <row r="18" spans="2:6" ht="18.75" customHeight="1" x14ac:dyDescent="0.25">
      <c r="B18" s="540" t="s">
        <v>547</v>
      </c>
      <c r="C18" s="457">
        <v>7925</v>
      </c>
      <c r="D18" s="457">
        <v>897</v>
      </c>
      <c r="E18" s="545">
        <v>0.11749999999999999</v>
      </c>
      <c r="F18" s="545">
        <v>0.88249999999999995</v>
      </c>
    </row>
    <row r="19" spans="2:6" ht="18.75" customHeight="1" x14ac:dyDescent="0.25">
      <c r="B19" s="540" t="s">
        <v>548</v>
      </c>
      <c r="C19" s="457">
        <v>8327</v>
      </c>
      <c r="D19" s="457">
        <v>499</v>
      </c>
      <c r="E19" s="545">
        <v>6.5299999999999997E-2</v>
      </c>
      <c r="F19" s="545">
        <v>0.93469999999999998</v>
      </c>
    </row>
    <row r="20" spans="2:6" ht="18.75" customHeight="1" x14ac:dyDescent="0.25">
      <c r="B20" s="540" t="s">
        <v>549</v>
      </c>
      <c r="C20" s="457">
        <v>8367</v>
      </c>
      <c r="D20" s="457">
        <v>574</v>
      </c>
      <c r="E20" s="545">
        <v>7.2400000000000006E-2</v>
      </c>
      <c r="F20" s="545">
        <v>0.92759999999999998</v>
      </c>
    </row>
    <row r="21" spans="2:6" ht="18.75" customHeight="1" x14ac:dyDescent="0.25">
      <c r="B21" s="540" t="s">
        <v>550</v>
      </c>
      <c r="C21" s="457">
        <v>7656</v>
      </c>
      <c r="D21" s="457">
        <v>893</v>
      </c>
      <c r="E21" s="545">
        <v>0.1072</v>
      </c>
      <c r="F21" s="545">
        <v>0.89280000000000004</v>
      </c>
    </row>
    <row r="22" spans="2:6" ht="18.75" customHeight="1" x14ac:dyDescent="0.25">
      <c r="B22" s="540" t="s">
        <v>551</v>
      </c>
      <c r="C22" s="457">
        <v>7933</v>
      </c>
      <c r="D22" s="457">
        <v>1645</v>
      </c>
      <c r="E22" s="545">
        <v>0.1966</v>
      </c>
      <c r="F22" s="545">
        <v>0.8034</v>
      </c>
    </row>
    <row r="23" spans="2:6" ht="18.75" customHeight="1" x14ac:dyDescent="0.25">
      <c r="B23" s="540" t="s">
        <v>552</v>
      </c>
      <c r="C23" s="457">
        <v>8826</v>
      </c>
      <c r="D23" s="457">
        <v>585</v>
      </c>
      <c r="E23" s="545">
        <v>7.6399999999999996E-2</v>
      </c>
      <c r="F23" s="545">
        <v>0.92359999999999998</v>
      </c>
    </row>
    <row r="24" spans="2:6" ht="15.75" x14ac:dyDescent="0.25">
      <c r="B24" s="540" t="s">
        <v>553</v>
      </c>
      <c r="C24" s="457">
        <v>9353</v>
      </c>
      <c r="D24" s="457">
        <v>469</v>
      </c>
      <c r="E24" s="545">
        <v>5.91E-2</v>
      </c>
      <c r="F24" s="545">
        <v>0.94089999999999996</v>
      </c>
    </row>
    <row r="25" spans="2:6" ht="18.75" customHeight="1" x14ac:dyDescent="0.25">
      <c r="B25" s="540" t="s">
        <v>554</v>
      </c>
      <c r="C25" s="457">
        <v>9515</v>
      </c>
      <c r="D25" s="457">
        <v>698</v>
      </c>
      <c r="E25" s="545">
        <v>7.9100000000000004E-2</v>
      </c>
      <c r="F25" s="545">
        <v>0.92090000000000005</v>
      </c>
    </row>
    <row r="26" spans="2:6" ht="18.75" customHeight="1" x14ac:dyDescent="0.25">
      <c r="B26" s="540" t="s">
        <v>142</v>
      </c>
      <c r="C26" s="457">
        <v>9727</v>
      </c>
      <c r="D26" s="457">
        <v>1188</v>
      </c>
      <c r="E26" s="545">
        <v>0.127</v>
      </c>
      <c r="F26" s="545">
        <v>0.873</v>
      </c>
    </row>
    <row r="27" spans="2:6" s="1370" customFormat="1" ht="18.75" customHeight="1" x14ac:dyDescent="0.25">
      <c r="B27" s="1372" t="s">
        <v>958</v>
      </c>
      <c r="C27" s="1371">
        <v>10448</v>
      </c>
      <c r="D27" s="1371">
        <v>699</v>
      </c>
      <c r="E27" s="1373">
        <v>7.3499999999999996E-2</v>
      </c>
      <c r="F27" s="1373">
        <v>0.92649999999999999</v>
      </c>
    </row>
    <row r="28" spans="2:6" s="1370" customFormat="1" ht="18.75" customHeight="1" x14ac:dyDescent="0.25">
      <c r="B28" s="1372" t="s">
        <v>1847</v>
      </c>
      <c r="C28" s="1371">
        <v>10559</v>
      </c>
      <c r="D28" s="1371">
        <v>658</v>
      </c>
      <c r="E28" s="1373">
        <v>6.7599999999999993E-2</v>
      </c>
      <c r="F28" s="1373">
        <v>0.93240000000000001</v>
      </c>
    </row>
    <row r="29" spans="2:6" ht="18.75" customHeight="1" x14ac:dyDescent="0.25">
      <c r="B29" s="540" t="s">
        <v>1886</v>
      </c>
      <c r="C29" s="457">
        <v>10961</v>
      </c>
      <c r="D29" s="457">
        <v>801</v>
      </c>
      <c r="E29" s="545">
        <v>7.6700000000000004E-2</v>
      </c>
      <c r="F29" s="545">
        <v>0.92330000000000001</v>
      </c>
    </row>
    <row r="30" spans="2:6" s="1649" customFormat="1" ht="18.75" customHeight="1" x14ac:dyDescent="0.25">
      <c r="B30" s="1372" t="s">
        <v>2485</v>
      </c>
      <c r="C30" s="1371">
        <v>11295</v>
      </c>
      <c r="D30" s="1371">
        <v>832</v>
      </c>
      <c r="E30" s="1373">
        <v>7.8799999999999995E-2</v>
      </c>
      <c r="F30" s="1373">
        <v>0.92120000000000002</v>
      </c>
    </row>
    <row r="31" spans="2:6" s="1649" customFormat="1" ht="18.75" customHeight="1" x14ac:dyDescent="0.25">
      <c r="B31" s="1372" t="s">
        <v>2486</v>
      </c>
      <c r="C31" s="1371">
        <v>11678</v>
      </c>
      <c r="D31" s="1371">
        <v>654</v>
      </c>
      <c r="E31" s="1373">
        <v>5.9700000000000003E-2</v>
      </c>
      <c r="F31" s="1373">
        <v>0.94030000000000002</v>
      </c>
    </row>
    <row r="32" spans="2:6" s="1649" customFormat="1" ht="18.75" customHeight="1" x14ac:dyDescent="0.25">
      <c r="B32" s="1372" t="s">
        <v>4062</v>
      </c>
      <c r="C32" s="1371">
        <v>11578</v>
      </c>
      <c r="D32" s="1371">
        <v>811</v>
      </c>
      <c r="E32" s="1373">
        <v>7.1800000000000003E-2</v>
      </c>
      <c r="F32" s="1373">
        <v>0.92820000000000003</v>
      </c>
    </row>
    <row r="33" spans="2:6" s="1649" customFormat="1" ht="18.75" customHeight="1" x14ac:dyDescent="0.25">
      <c r="B33" s="1372" t="s">
        <v>4063</v>
      </c>
      <c r="C33" s="1371">
        <v>12012</v>
      </c>
      <c r="D33" s="1371">
        <v>841</v>
      </c>
      <c r="E33" s="1373">
        <v>7.1999999999999995E-2</v>
      </c>
      <c r="F33" s="1373">
        <v>0.92800000000000005</v>
      </c>
    </row>
    <row r="34" spans="2:6" s="1649" customFormat="1" ht="18.75" customHeight="1" x14ac:dyDescent="0.25">
      <c r="B34" s="1372" t="s">
        <v>4064</v>
      </c>
      <c r="C34" s="1371">
        <v>12544</v>
      </c>
      <c r="D34" s="1371">
        <v>855</v>
      </c>
      <c r="E34" s="1373">
        <v>7.3800000000000004E-2</v>
      </c>
      <c r="F34" s="1373">
        <v>0.92620000000000002</v>
      </c>
    </row>
    <row r="35" spans="2:6" s="1649" customFormat="1" ht="18.75" customHeight="1" x14ac:dyDescent="0.25">
      <c r="B35" s="1372" t="s">
        <v>4033</v>
      </c>
      <c r="C35" s="1371">
        <v>12675</v>
      </c>
      <c r="D35" s="1371">
        <v>1336</v>
      </c>
      <c r="E35" s="1373">
        <v>0.105</v>
      </c>
      <c r="F35" s="1373">
        <v>0.89500000000000002</v>
      </c>
    </row>
    <row r="36" spans="2:6" ht="18.75" customHeight="1" x14ac:dyDescent="0.25">
      <c r="B36" s="1372" t="s">
        <v>4034</v>
      </c>
      <c r="C36" s="457">
        <v>12969</v>
      </c>
      <c r="D36" s="457">
        <v>1089</v>
      </c>
      <c r="E36" s="545">
        <v>8.4000000000000005E-2</v>
      </c>
      <c r="F36" s="545">
        <v>0.91600000000000004</v>
      </c>
    </row>
    <row r="37" spans="2:6" x14ac:dyDescent="0.25">
      <c r="B37" s="2087" t="s">
        <v>4060</v>
      </c>
      <c r="C37" s="2087"/>
      <c r="D37" s="2087"/>
      <c r="E37" s="2087"/>
      <c r="F37" s="2087"/>
    </row>
    <row r="38" spans="2:6" x14ac:dyDescent="0.25">
      <c r="B38" s="2062" t="s">
        <v>4061</v>
      </c>
      <c r="C38" s="2062"/>
      <c r="D38" s="2062"/>
      <c r="E38" s="2062"/>
      <c r="F38" s="2062"/>
    </row>
    <row r="39" spans="2:6" ht="18.75" customHeight="1" x14ac:dyDescent="0.25">
      <c r="B39" s="539"/>
      <c r="C39" s="539"/>
      <c r="D39" s="539"/>
      <c r="E39" s="539"/>
      <c r="F39" s="539"/>
    </row>
    <row r="40" spans="2:6" ht="18.75" customHeight="1" x14ac:dyDescent="0.25">
      <c r="B40" s="3"/>
      <c r="C40" s="3"/>
      <c r="D40" s="3"/>
      <c r="E40" s="3"/>
      <c r="F40" s="3"/>
    </row>
    <row r="41" spans="2:6" ht="18.75" hidden="1" customHeight="1" x14ac:dyDescent="0.25">
      <c r="B41" s="3"/>
      <c r="C41" s="3"/>
      <c r="D41" s="3"/>
      <c r="E41" s="3"/>
      <c r="F41" s="3"/>
    </row>
    <row r="42" spans="2:6" ht="18.75" hidden="1" customHeight="1" x14ac:dyDescent="0.25">
      <c r="B42" s="3"/>
      <c r="C42" s="3"/>
      <c r="D42" s="3"/>
      <c r="E42" s="3"/>
      <c r="F42" s="3"/>
    </row>
    <row r="43" spans="2:6" ht="18.75" hidden="1" customHeight="1" x14ac:dyDescent="0.25">
      <c r="B43" s="3"/>
      <c r="C43" s="3"/>
      <c r="D43" s="3"/>
      <c r="E43" s="3"/>
      <c r="F43" s="3"/>
    </row>
    <row r="44" spans="2:6" ht="16.5" hidden="1" customHeight="1" x14ac:dyDescent="0.25"/>
    <row r="45" spans="2:6" ht="15" hidden="1" customHeight="1" x14ac:dyDescent="0.25"/>
    <row r="46" spans="2:6" ht="15" hidden="1" customHeight="1" x14ac:dyDescent="0.25"/>
    <row r="47" spans="2:6" ht="15" hidden="1" customHeight="1" x14ac:dyDescent="0.25"/>
    <row r="48" spans="2:6"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0" hidden="1" customHeight="1" x14ac:dyDescent="0.25"/>
    <row r="306" ht="0" hidden="1" customHeight="1" x14ac:dyDescent="0.25"/>
    <row r="307" ht="0" hidden="1" customHeight="1" x14ac:dyDescent="0.25"/>
    <row r="308" ht="0" hidden="1" customHeight="1" x14ac:dyDescent="0.25"/>
    <row r="309" ht="0" hidden="1" customHeight="1" x14ac:dyDescent="0.25"/>
    <row r="310" ht="0" hidden="1" customHeight="1" x14ac:dyDescent="0.25"/>
    <row r="311" ht="0" hidden="1" customHeight="1" x14ac:dyDescent="0.25"/>
    <row r="312" ht="0" hidden="1" customHeight="1" x14ac:dyDescent="0.25"/>
    <row r="313" ht="0" hidden="1" customHeight="1" x14ac:dyDescent="0.25"/>
    <row r="314" ht="0" hidden="1" customHeight="1" x14ac:dyDescent="0.25"/>
    <row r="315" ht="0" hidden="1" customHeight="1" x14ac:dyDescent="0.25"/>
    <row r="316" ht="0" hidden="1" customHeight="1" x14ac:dyDescent="0.25"/>
    <row r="317" ht="0" hidden="1" customHeight="1" x14ac:dyDescent="0.25"/>
    <row r="318" ht="0" hidden="1" customHeight="1" x14ac:dyDescent="0.25"/>
    <row r="319" hidden="1" x14ac:dyDescent="0.25"/>
    <row r="320" hidden="1" x14ac:dyDescent="0.25"/>
    <row r="321" hidden="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sheetData>
  <mergeCells count="5">
    <mergeCell ref="B1:F3"/>
    <mergeCell ref="B4:F4"/>
    <mergeCell ref="B5:F5"/>
    <mergeCell ref="B37:F37"/>
    <mergeCell ref="B38:F38"/>
  </mergeCells>
  <phoneticPr fontId="23" type="noConversion"/>
  <pageMargins left="0.7" right="0.7" top="0.75" bottom="0.75" header="0.3" footer="0.3"/>
  <pageSetup paperSize="9" orientation="portrait" r:id="rId1"/>
  <drawing r:id="rId2"/>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0"/>
  <dimension ref="A1:J40"/>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3.5703125" customWidth="1"/>
    <col min="2" max="9" width="15" customWidth="1"/>
    <col min="10" max="10" width="5" customWidth="1"/>
    <col min="11" max="16384" width="11.42578125" hidden="1"/>
  </cols>
  <sheetData>
    <row r="1" spans="2:10" x14ac:dyDescent="0.25">
      <c r="B1" s="2020"/>
      <c r="C1" s="2021"/>
      <c r="D1" s="2021"/>
      <c r="E1" s="2021"/>
      <c r="F1" s="2021"/>
      <c r="G1" s="2021"/>
      <c r="H1" s="2021"/>
      <c r="I1" s="2022"/>
    </row>
    <row r="2" spans="2:10" ht="15.75" customHeight="1" x14ac:dyDescent="0.25">
      <c r="B2" s="2023"/>
      <c r="C2" s="2024"/>
      <c r="D2" s="2024"/>
      <c r="E2" s="2024"/>
      <c r="F2" s="2024"/>
      <c r="G2" s="2024"/>
      <c r="H2" s="2024"/>
      <c r="I2" s="2025"/>
    </row>
    <row r="3" spans="2:10" ht="16.5" customHeight="1" thickBot="1" x14ac:dyDescent="0.3">
      <c r="B3" s="2026"/>
      <c r="C3" s="2027"/>
      <c r="D3" s="2027"/>
      <c r="E3" s="2027"/>
      <c r="F3" s="2027"/>
      <c r="G3" s="2027"/>
      <c r="H3" s="2027"/>
      <c r="I3" s="2028"/>
    </row>
    <row r="4" spans="2:10" ht="21.75" thickBot="1" x14ac:dyDescent="0.4">
      <c r="B4" s="1911" t="s">
        <v>1859</v>
      </c>
      <c r="C4" s="1912"/>
      <c r="D4" s="1912"/>
      <c r="E4" s="1912"/>
      <c r="F4" s="1912"/>
      <c r="G4" s="1912"/>
      <c r="H4" s="1912"/>
      <c r="I4" s="1913"/>
      <c r="J4" s="1"/>
    </row>
    <row r="5" spans="2:10" x14ac:dyDescent="0.25">
      <c r="B5" s="2548"/>
      <c r="C5" s="2548"/>
      <c r="D5" s="2548"/>
      <c r="E5" s="2548"/>
      <c r="F5" s="2548"/>
      <c r="G5" s="2548"/>
      <c r="H5" s="2548"/>
      <c r="I5" s="2548"/>
    </row>
    <row r="6" spans="2:10" ht="15" customHeight="1" x14ac:dyDescent="0.25">
      <c r="B6" s="2539" t="s">
        <v>2503</v>
      </c>
      <c r="C6" s="2540"/>
      <c r="D6" s="2540"/>
      <c r="E6" s="2540"/>
      <c r="F6" s="2540"/>
      <c r="G6" s="2540"/>
      <c r="H6" s="2540"/>
      <c r="I6" s="2541"/>
    </row>
    <row r="7" spans="2:10" ht="15" customHeight="1" x14ac:dyDescent="0.25">
      <c r="B7" s="2542"/>
      <c r="C7" s="2543"/>
      <c r="D7" s="2543"/>
      <c r="E7" s="2543"/>
      <c r="F7" s="2543"/>
      <c r="G7" s="2543"/>
      <c r="H7" s="2543"/>
      <c r="I7" s="2544"/>
    </row>
    <row r="8" spans="2:10" ht="15" customHeight="1" x14ac:dyDescent="0.25">
      <c r="B8" s="2542"/>
      <c r="C8" s="2543"/>
      <c r="D8" s="2543"/>
      <c r="E8" s="2543"/>
      <c r="F8" s="2543"/>
      <c r="G8" s="2543"/>
      <c r="H8" s="2543"/>
      <c r="I8" s="2544"/>
    </row>
    <row r="9" spans="2:10" ht="15" customHeight="1" x14ac:dyDescent="0.25">
      <c r="B9" s="2542"/>
      <c r="C9" s="2543"/>
      <c r="D9" s="2543"/>
      <c r="E9" s="2543"/>
      <c r="F9" s="2543"/>
      <c r="G9" s="2543"/>
      <c r="H9" s="2543"/>
      <c r="I9" s="2544"/>
    </row>
    <row r="10" spans="2:10" ht="15" customHeight="1" x14ac:dyDescent="0.25">
      <c r="B10" s="2542"/>
      <c r="C10" s="2543"/>
      <c r="D10" s="2543"/>
      <c r="E10" s="2543"/>
      <c r="F10" s="2543"/>
      <c r="G10" s="2543"/>
      <c r="H10" s="2543"/>
      <c r="I10" s="2544"/>
    </row>
    <row r="11" spans="2:10" ht="15" customHeight="1" x14ac:dyDescent="0.25">
      <c r="B11" s="2542"/>
      <c r="C11" s="2543"/>
      <c r="D11" s="2543"/>
      <c r="E11" s="2543"/>
      <c r="F11" s="2543"/>
      <c r="G11" s="2543"/>
      <c r="H11" s="2543"/>
      <c r="I11" s="2544"/>
    </row>
    <row r="12" spans="2:10" ht="15" customHeight="1" x14ac:dyDescent="0.25">
      <c r="B12" s="2542"/>
      <c r="C12" s="2543"/>
      <c r="D12" s="2543"/>
      <c r="E12" s="2543"/>
      <c r="F12" s="2543"/>
      <c r="G12" s="2543"/>
      <c r="H12" s="2543"/>
      <c r="I12" s="2544"/>
    </row>
    <row r="13" spans="2:10" ht="15" customHeight="1" x14ac:dyDescent="0.25">
      <c r="B13" s="2542"/>
      <c r="C13" s="2543"/>
      <c r="D13" s="2543"/>
      <c r="E13" s="2543"/>
      <c r="F13" s="2543"/>
      <c r="G13" s="2543"/>
      <c r="H13" s="2543"/>
      <c r="I13" s="2544"/>
    </row>
    <row r="14" spans="2:10" ht="15" customHeight="1" x14ac:dyDescent="0.25">
      <c r="B14" s="2542"/>
      <c r="C14" s="2543"/>
      <c r="D14" s="2543"/>
      <c r="E14" s="2543"/>
      <c r="F14" s="2543"/>
      <c r="G14" s="2543"/>
      <c r="H14" s="2543"/>
      <c r="I14" s="2544"/>
    </row>
    <row r="15" spans="2:10" ht="15" customHeight="1" x14ac:dyDescent="0.25">
      <c r="B15" s="2542"/>
      <c r="C15" s="2543"/>
      <c r="D15" s="2543"/>
      <c r="E15" s="2543"/>
      <c r="F15" s="2543"/>
      <c r="G15" s="2543"/>
      <c r="H15" s="2543"/>
      <c r="I15" s="2544"/>
    </row>
    <row r="16" spans="2:10" ht="15" customHeight="1" x14ac:dyDescent="0.25">
      <c r="B16" s="2542"/>
      <c r="C16" s="2543"/>
      <c r="D16" s="2543"/>
      <c r="E16" s="2543"/>
      <c r="F16" s="2543"/>
      <c r="G16" s="2543"/>
      <c r="H16" s="2543"/>
      <c r="I16" s="2544"/>
    </row>
    <row r="17" spans="2:9" ht="15" customHeight="1" x14ac:dyDescent="0.25">
      <c r="B17" s="2542"/>
      <c r="C17" s="2543"/>
      <c r="D17" s="2543"/>
      <c r="E17" s="2543"/>
      <c r="F17" s="2543"/>
      <c r="G17" s="2543"/>
      <c r="H17" s="2543"/>
      <c r="I17" s="2544"/>
    </row>
    <row r="18" spans="2:9" ht="15" customHeight="1" x14ac:dyDescent="0.25">
      <c r="B18" s="2542"/>
      <c r="C18" s="2543"/>
      <c r="D18" s="2543"/>
      <c r="E18" s="2543"/>
      <c r="F18" s="2543"/>
      <c r="G18" s="2543"/>
      <c r="H18" s="2543"/>
      <c r="I18" s="2544"/>
    </row>
    <row r="19" spans="2:9" ht="15" customHeight="1" x14ac:dyDescent="0.25">
      <c r="B19" s="2542"/>
      <c r="C19" s="2543"/>
      <c r="D19" s="2543"/>
      <c r="E19" s="2543"/>
      <c r="F19" s="2543"/>
      <c r="G19" s="2543"/>
      <c r="H19" s="2543"/>
      <c r="I19" s="2544"/>
    </row>
    <row r="20" spans="2:9" ht="15" customHeight="1" x14ac:dyDescent="0.25">
      <c r="B20" s="2542"/>
      <c r="C20" s="2543"/>
      <c r="D20" s="2543"/>
      <c r="E20" s="2543"/>
      <c r="F20" s="2543"/>
      <c r="G20" s="2543"/>
      <c r="H20" s="2543"/>
      <c r="I20" s="2544"/>
    </row>
    <row r="21" spans="2:9" ht="15" customHeight="1" x14ac:dyDescent="0.25">
      <c r="B21" s="2542"/>
      <c r="C21" s="2543"/>
      <c r="D21" s="2543"/>
      <c r="E21" s="2543"/>
      <c r="F21" s="2543"/>
      <c r="G21" s="2543"/>
      <c r="H21" s="2543"/>
      <c r="I21" s="2544"/>
    </row>
    <row r="22" spans="2:9" ht="15" customHeight="1" x14ac:dyDescent="0.25">
      <c r="B22" s="2542"/>
      <c r="C22" s="2543"/>
      <c r="D22" s="2543"/>
      <c r="E22" s="2543"/>
      <c r="F22" s="2543"/>
      <c r="G22" s="2543"/>
      <c r="H22" s="2543"/>
      <c r="I22" s="2544"/>
    </row>
    <row r="23" spans="2:9" ht="15" customHeight="1" x14ac:dyDescent="0.25">
      <c r="B23" s="2542"/>
      <c r="C23" s="2543"/>
      <c r="D23" s="2543"/>
      <c r="E23" s="2543"/>
      <c r="F23" s="2543"/>
      <c r="G23" s="2543"/>
      <c r="H23" s="2543"/>
      <c r="I23" s="2544"/>
    </row>
    <row r="24" spans="2:9" ht="15" customHeight="1" x14ac:dyDescent="0.25">
      <c r="B24" s="2542"/>
      <c r="C24" s="2543"/>
      <c r="D24" s="2543"/>
      <c r="E24" s="2543"/>
      <c r="F24" s="2543"/>
      <c r="G24" s="2543"/>
      <c r="H24" s="2543"/>
      <c r="I24" s="2544"/>
    </row>
    <row r="25" spans="2:9" ht="15" customHeight="1" x14ac:dyDescent="0.25">
      <c r="B25" s="2542"/>
      <c r="C25" s="2543"/>
      <c r="D25" s="2543"/>
      <c r="E25" s="2543"/>
      <c r="F25" s="2543"/>
      <c r="G25" s="2543"/>
      <c r="H25" s="2543"/>
      <c r="I25" s="2544"/>
    </row>
    <row r="26" spans="2:9" ht="15" customHeight="1" x14ac:dyDescent="0.25">
      <c r="B26" s="2542"/>
      <c r="C26" s="2543"/>
      <c r="D26" s="2543"/>
      <c r="E26" s="2543"/>
      <c r="F26" s="2543"/>
      <c r="G26" s="2543"/>
      <c r="H26" s="2543"/>
      <c r="I26" s="2544"/>
    </row>
    <row r="27" spans="2:9" ht="15" customHeight="1" x14ac:dyDescent="0.25">
      <c r="B27" s="2542"/>
      <c r="C27" s="2543"/>
      <c r="D27" s="2543"/>
      <c r="E27" s="2543"/>
      <c r="F27" s="2543"/>
      <c r="G27" s="2543"/>
      <c r="H27" s="2543"/>
      <c r="I27" s="2544"/>
    </row>
    <row r="28" spans="2:9" ht="15" customHeight="1" x14ac:dyDescent="0.25">
      <c r="B28" s="2542"/>
      <c r="C28" s="2543"/>
      <c r="D28" s="2543"/>
      <c r="E28" s="2543"/>
      <c r="F28" s="2543"/>
      <c r="G28" s="2543"/>
      <c r="H28" s="2543"/>
      <c r="I28" s="2544"/>
    </row>
    <row r="29" spans="2:9" ht="15" customHeight="1" x14ac:dyDescent="0.25">
      <c r="B29" s="2542"/>
      <c r="C29" s="2543"/>
      <c r="D29" s="2543"/>
      <c r="E29" s="2543"/>
      <c r="F29" s="2543"/>
      <c r="G29" s="2543"/>
      <c r="H29" s="2543"/>
      <c r="I29" s="2544"/>
    </row>
    <row r="30" spans="2:9" ht="15" customHeight="1" x14ac:dyDescent="0.25">
      <c r="B30" s="2542"/>
      <c r="C30" s="2543"/>
      <c r="D30" s="2543"/>
      <c r="E30" s="2543"/>
      <c r="F30" s="2543"/>
      <c r="G30" s="2543"/>
      <c r="H30" s="2543"/>
      <c r="I30" s="2544"/>
    </row>
    <row r="31" spans="2:9" ht="15" customHeight="1" x14ac:dyDescent="0.25">
      <c r="B31" s="2542"/>
      <c r="C31" s="2543"/>
      <c r="D31" s="2543"/>
      <c r="E31" s="2543"/>
      <c r="F31" s="2543"/>
      <c r="G31" s="2543"/>
      <c r="H31" s="2543"/>
      <c r="I31" s="2544"/>
    </row>
    <row r="32" spans="2:9" ht="15" customHeight="1" x14ac:dyDescent="0.25">
      <c r="B32" s="2542"/>
      <c r="C32" s="2543"/>
      <c r="D32" s="2543"/>
      <c r="E32" s="2543"/>
      <c r="F32" s="2543"/>
      <c r="G32" s="2543"/>
      <c r="H32" s="2543"/>
      <c r="I32" s="2544"/>
    </row>
    <row r="33" spans="2:9" ht="15" customHeight="1" x14ac:dyDescent="0.25">
      <c r="B33" s="2542"/>
      <c r="C33" s="2543"/>
      <c r="D33" s="2543"/>
      <c r="E33" s="2543"/>
      <c r="F33" s="2543"/>
      <c r="G33" s="2543"/>
      <c r="H33" s="2543"/>
      <c r="I33" s="2544"/>
    </row>
    <row r="34" spans="2:9" ht="15" customHeight="1" x14ac:dyDescent="0.25">
      <c r="B34" s="2542"/>
      <c r="C34" s="2543"/>
      <c r="D34" s="2543"/>
      <c r="E34" s="2543"/>
      <c r="F34" s="2543"/>
      <c r="G34" s="2543"/>
      <c r="H34" s="2543"/>
      <c r="I34" s="2544"/>
    </row>
    <row r="35" spans="2:9" ht="15" customHeight="1" x14ac:dyDescent="0.25">
      <c r="B35" s="2542"/>
      <c r="C35" s="2543"/>
      <c r="D35" s="2543"/>
      <c r="E35" s="2543"/>
      <c r="F35" s="2543"/>
      <c r="G35" s="2543"/>
      <c r="H35" s="2543"/>
      <c r="I35" s="2544"/>
    </row>
    <row r="36" spans="2:9" x14ac:dyDescent="0.25">
      <c r="B36" s="2542"/>
      <c r="C36" s="2543"/>
      <c r="D36" s="2543"/>
      <c r="E36" s="2543"/>
      <c r="F36" s="2543"/>
      <c r="G36" s="2543"/>
      <c r="H36" s="2543"/>
      <c r="I36" s="2544"/>
    </row>
    <row r="37" spans="2:9" x14ac:dyDescent="0.25">
      <c r="B37" s="2545"/>
      <c r="C37" s="2546"/>
      <c r="D37" s="2546"/>
      <c r="E37" s="2546"/>
      <c r="F37" s="2546"/>
      <c r="G37" s="2546"/>
      <c r="H37" s="2546"/>
      <c r="I37" s="2547"/>
    </row>
    <row r="38" spans="2:9" x14ac:dyDescent="0.25"/>
    <row r="39" spans="2:9" x14ac:dyDescent="0.25"/>
    <row r="40" spans="2:9" x14ac:dyDescent="0.25"/>
  </sheetData>
  <mergeCells count="4">
    <mergeCell ref="B1:I3"/>
    <mergeCell ref="B6:I37"/>
    <mergeCell ref="B4:I4"/>
    <mergeCell ref="B5:I5"/>
  </mergeCells>
  <pageMargins left="0.7" right="0.7" top="0.75" bottom="0.75" header="0.3" footer="0.3"/>
  <pageSetup paperSize="9" orientation="portrait" r:id="rId1"/>
  <drawing r:id="rId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1"/>
  <dimension ref="A1:F32"/>
  <sheetViews>
    <sheetView showGridLines="0" workbookViewId="0">
      <pane ySplit="4" topLeftCell="A17" activePane="bottomLeft" state="frozen"/>
      <selection activeCell="I25" sqref="I25"/>
      <selection pane="bottomLeft"/>
    </sheetView>
  </sheetViews>
  <sheetFormatPr baseColWidth="10" defaultColWidth="0" defaultRowHeight="15" zeroHeight="1" x14ac:dyDescent="0.25"/>
  <cols>
    <col min="1" max="1" width="3.5703125" customWidth="1"/>
    <col min="2" max="2" width="54.85546875" customWidth="1"/>
    <col min="3" max="3" width="18" customWidth="1"/>
    <col min="4" max="4" width="22.85546875" customWidth="1"/>
    <col min="5" max="5" width="18" customWidth="1"/>
    <col min="6" max="6" width="7.5703125" customWidth="1"/>
    <col min="7" max="16384" width="11.42578125" hidden="1"/>
  </cols>
  <sheetData>
    <row r="1" spans="2:5" ht="15.75" customHeight="1" x14ac:dyDescent="0.25">
      <c r="B1" s="2549"/>
      <c r="C1" s="2550"/>
      <c r="D1" s="2550"/>
      <c r="E1" s="2551"/>
    </row>
    <row r="2" spans="2:5" x14ac:dyDescent="0.25">
      <c r="B2" s="2552"/>
      <c r="C2" s="2553"/>
      <c r="D2" s="2553"/>
      <c r="E2" s="2554"/>
    </row>
    <row r="3" spans="2:5" ht="15.75" thickBot="1" x14ac:dyDescent="0.3">
      <c r="B3" s="2555"/>
      <c r="C3" s="2556"/>
      <c r="D3" s="2556"/>
      <c r="E3" s="2557"/>
    </row>
    <row r="4" spans="2:5" ht="21.75" thickBot="1" x14ac:dyDescent="0.4">
      <c r="B4" s="1911" t="s">
        <v>1860</v>
      </c>
      <c r="C4" s="1912"/>
      <c r="D4" s="1912"/>
      <c r="E4" s="1912"/>
    </row>
    <row r="5" spans="2:5" x14ac:dyDescent="0.25">
      <c r="B5" s="75"/>
    </row>
    <row r="6" spans="2:5" ht="15.75" customHeight="1" x14ac:dyDescent="0.25">
      <c r="B6" s="2558" t="s">
        <v>1504</v>
      </c>
      <c r="C6" s="2559"/>
      <c r="D6" s="2559"/>
      <c r="E6" s="2560"/>
    </row>
    <row r="7" spans="2:5" ht="15.75" customHeight="1" x14ac:dyDescent="0.25">
      <c r="B7" s="2561"/>
      <c r="C7" s="2562"/>
      <c r="D7" s="2562"/>
      <c r="E7" s="2563"/>
    </row>
    <row r="8" spans="2:5" ht="15.75" customHeight="1" x14ac:dyDescent="0.25">
      <c r="B8" s="2564"/>
      <c r="C8" s="2565"/>
      <c r="D8" s="2565"/>
      <c r="E8" s="2566"/>
    </row>
    <row r="9" spans="2:5" ht="15.75" thickBot="1" x14ac:dyDescent="0.3"/>
    <row r="10" spans="2:5" ht="26.25" thickBot="1" x14ac:dyDescent="0.3">
      <c r="B10" s="1198" t="s">
        <v>1505</v>
      </c>
      <c r="C10" s="1199" t="s">
        <v>1506</v>
      </c>
      <c r="D10" s="1200" t="s">
        <v>1507</v>
      </c>
      <c r="E10" s="1199" t="s">
        <v>1508</v>
      </c>
    </row>
    <row r="11" spans="2:5" ht="15.75" thickBot="1" x14ac:dyDescent="0.3">
      <c r="B11" s="1201" t="s">
        <v>1509</v>
      </c>
      <c r="C11" s="1202"/>
      <c r="D11" s="1202"/>
      <c r="E11" s="1203">
        <v>249744.46</v>
      </c>
    </row>
    <row r="12" spans="2:5" ht="15.75" thickBot="1" x14ac:dyDescent="0.3">
      <c r="B12" s="1207" t="s">
        <v>1510</v>
      </c>
      <c r="C12" s="1208" t="s">
        <v>1511</v>
      </c>
      <c r="D12" s="1220" t="s">
        <v>1512</v>
      </c>
      <c r="E12" s="1208" t="s">
        <v>1513</v>
      </c>
    </row>
    <row r="13" spans="2:5" ht="15.75" thickBot="1" x14ac:dyDescent="0.3">
      <c r="B13" s="1207" t="s">
        <v>1514</v>
      </c>
      <c r="C13" s="1208" t="s">
        <v>1511</v>
      </c>
      <c r="D13" s="1220" t="s">
        <v>1515</v>
      </c>
      <c r="E13" s="1209">
        <v>61665.58</v>
      </c>
    </row>
    <row r="14" spans="2:5" ht="24.75" thickBot="1" x14ac:dyDescent="0.3">
      <c r="B14" s="1207" t="s">
        <v>1516</v>
      </c>
      <c r="C14" s="1208" t="s">
        <v>1511</v>
      </c>
      <c r="D14" s="1220" t="s">
        <v>1517</v>
      </c>
      <c r="E14" s="1209">
        <v>7441.68</v>
      </c>
    </row>
    <row r="15" spans="2:5" ht="15.75" thickBot="1" x14ac:dyDescent="0.3">
      <c r="B15" s="1210" t="s">
        <v>1518</v>
      </c>
      <c r="C15" s="1208" t="s">
        <v>1511</v>
      </c>
      <c r="D15" s="1220" t="s">
        <v>1519</v>
      </c>
      <c r="E15" s="1209">
        <v>1185.72</v>
      </c>
    </row>
    <row r="16" spans="2:5" ht="18.75" customHeight="1" thickBot="1" x14ac:dyDescent="0.3">
      <c r="B16" s="1210" t="s">
        <v>1520</v>
      </c>
      <c r="C16" s="1211" t="s">
        <v>1521</v>
      </c>
      <c r="D16" s="1211" t="s">
        <v>1522</v>
      </c>
      <c r="E16" s="1208">
        <v>242.23</v>
      </c>
    </row>
    <row r="17" spans="2:5" ht="18.75" customHeight="1" thickBot="1" x14ac:dyDescent="0.3">
      <c r="B17" s="1212" t="s">
        <v>1523</v>
      </c>
      <c r="C17" s="1213" t="s">
        <v>1521</v>
      </c>
      <c r="D17" s="1213" t="s">
        <v>1522</v>
      </c>
      <c r="E17" s="1214">
        <v>145.56</v>
      </c>
    </row>
    <row r="18" spans="2:5" ht="24.75" thickBot="1" x14ac:dyDescent="0.3">
      <c r="B18" s="1215" t="s">
        <v>1524</v>
      </c>
      <c r="C18" s="1216" t="s">
        <v>1511</v>
      </c>
      <c r="D18" s="1216" t="s">
        <v>1525</v>
      </c>
      <c r="E18" s="1217">
        <v>120.01</v>
      </c>
    </row>
    <row r="19" spans="2:5" ht="24.75" thickBot="1" x14ac:dyDescent="0.3">
      <c r="B19" s="1215" t="s">
        <v>1526</v>
      </c>
      <c r="C19" s="1216" t="s">
        <v>1511</v>
      </c>
      <c r="D19" s="1216" t="s">
        <v>1525</v>
      </c>
      <c r="E19" s="1217">
        <v>247.03</v>
      </c>
    </row>
    <row r="20" spans="2:5" ht="24.75" thickBot="1" x14ac:dyDescent="0.3">
      <c r="B20" s="1215" t="s">
        <v>1527</v>
      </c>
      <c r="C20" s="1216" t="s">
        <v>1511</v>
      </c>
      <c r="D20" s="1216" t="s">
        <v>1525</v>
      </c>
      <c r="E20" s="1217">
        <v>52.32</v>
      </c>
    </row>
    <row r="21" spans="2:5" ht="26.25" thickBot="1" x14ac:dyDescent="0.3">
      <c r="B21" s="1215" t="s">
        <v>1528</v>
      </c>
      <c r="C21" s="1216" t="s">
        <v>1511</v>
      </c>
      <c r="D21" s="1216" t="s">
        <v>1529</v>
      </c>
      <c r="E21" s="1218">
        <v>150000</v>
      </c>
    </row>
    <row r="22" spans="2:5" ht="18.75" customHeight="1" thickBot="1" x14ac:dyDescent="0.3">
      <c r="B22" s="1195" t="s">
        <v>862</v>
      </c>
      <c r="C22" s="1196"/>
      <c r="D22" s="1196"/>
      <c r="E22" s="1197">
        <v>474928</v>
      </c>
    </row>
    <row r="23" spans="2:5" ht="15.75" thickBot="1" x14ac:dyDescent="0.3">
      <c r="B23" s="1207" t="s">
        <v>1157</v>
      </c>
      <c r="C23" s="1208" t="s">
        <v>1511</v>
      </c>
      <c r="D23" s="1220" t="s">
        <v>1530</v>
      </c>
      <c r="E23" s="1209">
        <v>300000</v>
      </c>
    </row>
    <row r="24" spans="2:5" ht="24.75" thickBot="1" x14ac:dyDescent="0.3">
      <c r="B24" s="1207" t="s">
        <v>1531</v>
      </c>
      <c r="C24" s="1208" t="s">
        <v>1511</v>
      </c>
      <c r="D24" s="1220" t="s">
        <v>1532</v>
      </c>
      <c r="E24" s="1209">
        <v>45875</v>
      </c>
    </row>
    <row r="25" spans="2:5" ht="24.75" thickBot="1" x14ac:dyDescent="0.3">
      <c r="B25" s="1207" t="s">
        <v>1533</v>
      </c>
      <c r="C25" s="1208" t="s">
        <v>1511</v>
      </c>
      <c r="D25" s="1220" t="s">
        <v>1534</v>
      </c>
      <c r="E25" s="1209">
        <v>69037</v>
      </c>
    </row>
    <row r="26" spans="2:5" ht="24.75" thickBot="1" x14ac:dyDescent="0.3">
      <c r="B26" s="1219" t="s">
        <v>1535</v>
      </c>
      <c r="C26" s="1208" t="s">
        <v>1511</v>
      </c>
      <c r="D26" s="1220" t="s">
        <v>1536</v>
      </c>
      <c r="E26" s="1209">
        <v>20016</v>
      </c>
    </row>
    <row r="27" spans="2:5" ht="24.75" thickBot="1" x14ac:dyDescent="0.3">
      <c r="B27" s="1219" t="s">
        <v>1537</v>
      </c>
      <c r="C27" s="1208" t="s">
        <v>1511</v>
      </c>
      <c r="D27" s="1220" t="s">
        <v>1538</v>
      </c>
      <c r="E27" s="1209">
        <v>40000</v>
      </c>
    </row>
    <row r="28" spans="2:5" ht="15.75" thickBot="1" x14ac:dyDescent="0.3">
      <c r="B28" s="1204" t="s">
        <v>152</v>
      </c>
      <c r="C28" s="1205"/>
      <c r="D28" s="1205"/>
      <c r="E28" s="1206">
        <v>724672.46</v>
      </c>
    </row>
    <row r="29" spans="2:5" x14ac:dyDescent="0.25"/>
    <row r="30" spans="2:5" x14ac:dyDescent="0.25"/>
    <row r="31" spans="2:5" x14ac:dyDescent="0.25"/>
    <row r="32" spans="2:5" x14ac:dyDescent="0.25"/>
  </sheetData>
  <mergeCells count="3">
    <mergeCell ref="B4:E4"/>
    <mergeCell ref="B1:E3"/>
    <mergeCell ref="B6:E8"/>
  </mergeCells>
  <pageMargins left="0.7" right="0.7" top="0.75" bottom="0.75" header="0.3" footer="0.3"/>
  <drawing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2"/>
  <dimension ref="A1:M33"/>
  <sheetViews>
    <sheetView showGridLines="0" zoomScaleNormal="100" workbookViewId="0"/>
  </sheetViews>
  <sheetFormatPr baseColWidth="10" defaultColWidth="0" defaultRowHeight="15" zeroHeight="1" x14ac:dyDescent="0.25"/>
  <cols>
    <col min="1" max="1" width="3.5703125" customWidth="1"/>
    <col min="2" max="4" width="18.140625" customWidth="1"/>
    <col min="5" max="5" width="10.28515625" customWidth="1"/>
    <col min="6" max="8" width="18.140625" customWidth="1"/>
    <col min="9" max="9" width="7.5703125" customWidth="1"/>
    <col min="10" max="13" width="0" hidden="1" customWidth="1"/>
    <col min="14"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4">
      <c r="B4" s="1911" t="s">
        <v>591</v>
      </c>
      <c r="C4" s="1912"/>
      <c r="D4" s="1912"/>
      <c r="E4" s="1912"/>
      <c r="F4" s="1912"/>
      <c r="G4" s="1912"/>
      <c r="H4" s="1912"/>
    </row>
    <row r="5" spans="2:8" x14ac:dyDescent="0.25"/>
    <row r="6" spans="2:8" ht="15.75" x14ac:dyDescent="0.25">
      <c r="B6" s="2578" t="s">
        <v>1818</v>
      </c>
      <c r="C6" s="2579"/>
      <c r="D6" s="2579"/>
      <c r="E6" s="2579"/>
      <c r="F6" s="2579"/>
      <c r="G6" s="2579"/>
      <c r="H6" s="2580"/>
    </row>
    <row r="7" spans="2:8" x14ac:dyDescent="0.25">
      <c r="B7" s="98"/>
      <c r="H7" s="99"/>
    </row>
    <row r="8" spans="2:8" x14ac:dyDescent="0.25">
      <c r="B8" s="98"/>
      <c r="H8" s="99"/>
    </row>
    <row r="9" spans="2:8" x14ac:dyDescent="0.25">
      <c r="B9" s="98"/>
      <c r="H9" s="99"/>
    </row>
    <row r="10" spans="2:8" x14ac:dyDescent="0.25">
      <c r="B10" s="98"/>
      <c r="H10" s="99"/>
    </row>
    <row r="11" spans="2:8" x14ac:dyDescent="0.25">
      <c r="B11" s="98"/>
      <c r="H11" s="99"/>
    </row>
    <row r="12" spans="2:8" x14ac:dyDescent="0.25">
      <c r="B12" s="98"/>
      <c r="H12" s="99"/>
    </row>
    <row r="13" spans="2:8" x14ac:dyDescent="0.25">
      <c r="B13" s="98"/>
      <c r="H13" s="99"/>
    </row>
    <row r="14" spans="2:8" x14ac:dyDescent="0.25">
      <c r="B14" s="98"/>
      <c r="H14" s="99"/>
    </row>
    <row r="15" spans="2:8" x14ac:dyDescent="0.25">
      <c r="B15" s="98"/>
      <c r="H15" s="99"/>
    </row>
    <row r="16" spans="2:8" x14ac:dyDescent="0.25">
      <c r="B16" s="98"/>
      <c r="H16" s="99"/>
    </row>
    <row r="17" spans="2:13" x14ac:dyDescent="0.25">
      <c r="B17" s="98"/>
      <c r="H17" s="99"/>
    </row>
    <row r="18" spans="2:13" x14ac:dyDescent="0.25">
      <c r="B18" s="98"/>
      <c r="H18" s="99"/>
    </row>
    <row r="19" spans="2:13" x14ac:dyDescent="0.25">
      <c r="B19" s="98"/>
      <c r="H19" s="99"/>
    </row>
    <row r="20" spans="2:13" x14ac:dyDescent="0.25">
      <c r="B20" s="98"/>
      <c r="H20" s="99"/>
    </row>
    <row r="21" spans="2:13" x14ac:dyDescent="0.25">
      <c r="B21" s="98"/>
      <c r="H21" s="99"/>
      <c r="M21" s="77"/>
    </row>
    <row r="22" spans="2:13" x14ac:dyDescent="0.25">
      <c r="B22" s="98"/>
      <c r="H22" s="99"/>
      <c r="M22" s="76"/>
    </row>
    <row r="23" spans="2:13" x14ac:dyDescent="0.25">
      <c r="B23" s="98"/>
      <c r="H23" s="99"/>
      <c r="M23" s="76"/>
    </row>
    <row r="24" spans="2:13" x14ac:dyDescent="0.25">
      <c r="B24" s="98"/>
      <c r="H24" s="99"/>
      <c r="M24" s="76"/>
    </row>
    <row r="25" spans="2:13" x14ac:dyDescent="0.25">
      <c r="B25" s="98"/>
      <c r="H25" s="99"/>
      <c r="M25" s="76"/>
    </row>
    <row r="26" spans="2:13" x14ac:dyDescent="0.25">
      <c r="B26" s="98"/>
      <c r="H26" s="99"/>
      <c r="M26" s="76"/>
    </row>
    <row r="27" spans="2:13" x14ac:dyDescent="0.25">
      <c r="B27" s="2575" t="s">
        <v>1539</v>
      </c>
      <c r="C27" s="2576"/>
      <c r="D27" s="2576"/>
      <c r="E27" s="2576"/>
      <c r="F27" s="2576"/>
      <c r="G27" s="2576"/>
      <c r="H27" s="2577"/>
      <c r="M27" s="76"/>
    </row>
    <row r="28" spans="2:13" x14ac:dyDescent="0.25">
      <c r="B28" s="2569" t="s">
        <v>1820</v>
      </c>
      <c r="C28" s="2570"/>
      <c r="D28" s="2570"/>
      <c r="E28" s="494"/>
      <c r="F28" s="2573" t="s">
        <v>1826</v>
      </c>
      <c r="G28" s="2573"/>
      <c r="H28" s="2574"/>
      <c r="M28" s="76"/>
    </row>
    <row r="29" spans="2:13" x14ac:dyDescent="0.25">
      <c r="B29" s="2569" t="s">
        <v>1819</v>
      </c>
      <c r="C29" s="2570"/>
      <c r="D29" s="2570"/>
      <c r="F29" s="2573" t="s">
        <v>1823</v>
      </c>
      <c r="G29" s="2573"/>
      <c r="H29" s="2574"/>
      <c r="M29" s="76"/>
    </row>
    <row r="30" spans="2:13" x14ac:dyDescent="0.25">
      <c r="B30" s="2569" t="s">
        <v>1821</v>
      </c>
      <c r="C30" s="2570"/>
      <c r="D30" s="2570"/>
      <c r="F30" s="2573" t="s">
        <v>1822</v>
      </c>
      <c r="G30" s="2573"/>
      <c r="H30" s="2574"/>
    </row>
    <row r="31" spans="2:13" x14ac:dyDescent="0.25">
      <c r="B31" s="2571" t="s">
        <v>1825</v>
      </c>
      <c r="C31" s="2572"/>
      <c r="D31" s="2572"/>
      <c r="E31" s="85"/>
      <c r="F31" s="2567" t="s">
        <v>1824</v>
      </c>
      <c r="G31" s="2567"/>
      <c r="H31" s="2568"/>
    </row>
    <row r="32" spans="2:13" x14ac:dyDescent="0.25"/>
    <row r="33" x14ac:dyDescent="0.25"/>
  </sheetData>
  <mergeCells count="12">
    <mergeCell ref="B4:H4"/>
    <mergeCell ref="B1:H3"/>
    <mergeCell ref="B27:H27"/>
    <mergeCell ref="B6:H6"/>
    <mergeCell ref="F30:H30"/>
    <mergeCell ref="F31:H31"/>
    <mergeCell ref="B28:D28"/>
    <mergeCell ref="B29:D29"/>
    <mergeCell ref="B30:D30"/>
    <mergeCell ref="B31:D31"/>
    <mergeCell ref="F28:H28"/>
    <mergeCell ref="F29:H29"/>
  </mergeCells>
  <pageMargins left="0.7" right="0.7" top="0.75" bottom="0.75" header="0.3" footer="0.3"/>
  <drawing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3"/>
  <dimension ref="A1:L57"/>
  <sheetViews>
    <sheetView showGridLines="0" workbookViewId="0"/>
  </sheetViews>
  <sheetFormatPr baseColWidth="10" defaultColWidth="0" defaultRowHeight="15" zeroHeight="1" x14ac:dyDescent="0.25"/>
  <cols>
    <col min="1" max="1" width="3.5703125" customWidth="1"/>
    <col min="2" max="4" width="18.140625" customWidth="1"/>
    <col min="5" max="5" width="10.28515625" customWidth="1"/>
    <col min="6" max="8" width="18.140625" customWidth="1"/>
    <col min="9" max="9" width="7.5703125" customWidth="1"/>
    <col min="10" max="12" width="0" hidden="1" customWidth="1"/>
    <col min="13"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4">
      <c r="B4" s="1911" t="s">
        <v>1861</v>
      </c>
      <c r="C4" s="1912"/>
      <c r="D4" s="1912"/>
      <c r="E4" s="1912"/>
      <c r="F4" s="1912"/>
      <c r="G4" s="1912"/>
      <c r="H4" s="1912"/>
    </row>
    <row r="5" spans="2:8" x14ac:dyDescent="0.25"/>
    <row r="6" spans="2:8" x14ac:dyDescent="0.25">
      <c r="B6" s="2591" t="s">
        <v>1830</v>
      </c>
      <c r="C6" s="2592"/>
      <c r="D6" s="2592"/>
      <c r="E6" s="2592"/>
      <c r="F6" s="2592"/>
      <c r="G6" s="2592"/>
      <c r="H6" s="2593"/>
    </row>
    <row r="7" spans="2:8" x14ac:dyDescent="0.25">
      <c r="B7" s="2584"/>
      <c r="C7" s="2585"/>
      <c r="D7" s="2585"/>
      <c r="E7" s="2585"/>
      <c r="F7" s="2585"/>
      <c r="G7" s="2585"/>
      <c r="H7" s="2586"/>
    </row>
    <row r="8" spans="2:8" x14ac:dyDescent="0.25">
      <c r="B8" s="2584"/>
      <c r="C8" s="2585"/>
      <c r="D8" s="2585"/>
      <c r="E8" s="2585"/>
      <c r="F8" s="2585"/>
      <c r="G8" s="2585"/>
      <c r="H8" s="2586"/>
    </row>
    <row r="9" spans="2:8" x14ac:dyDescent="0.25">
      <c r="B9" s="495"/>
      <c r="C9" s="496"/>
      <c r="D9" s="496"/>
      <c r="E9" s="496"/>
      <c r="F9" s="496"/>
      <c r="G9" s="496"/>
      <c r="H9" s="497"/>
    </row>
    <row r="10" spans="2:8" x14ac:dyDescent="0.25">
      <c r="B10" s="495"/>
      <c r="C10" s="496"/>
      <c r="D10" s="496"/>
      <c r="E10" s="496"/>
      <c r="F10" s="496"/>
      <c r="G10" s="496"/>
      <c r="H10" s="497"/>
    </row>
    <row r="11" spans="2:8" x14ac:dyDescent="0.25">
      <c r="B11" s="495"/>
      <c r="C11" s="496"/>
      <c r="D11" s="496"/>
      <c r="E11" s="496"/>
      <c r="F11" s="496"/>
      <c r="G11" s="496"/>
      <c r="H11" s="497"/>
    </row>
    <row r="12" spans="2:8" x14ac:dyDescent="0.25">
      <c r="B12" s="495"/>
      <c r="C12" s="496"/>
      <c r="D12" s="496"/>
      <c r="E12" s="496"/>
      <c r="F12" s="496"/>
      <c r="G12" s="496"/>
      <c r="H12" s="497"/>
    </row>
    <row r="13" spans="2:8" x14ac:dyDescent="0.25">
      <c r="B13" s="495"/>
      <c r="C13" s="496"/>
      <c r="D13" s="496"/>
      <c r="E13" s="496"/>
      <c r="F13" s="496"/>
      <c r="G13" s="496"/>
      <c r="H13" s="497"/>
    </row>
    <row r="14" spans="2:8" x14ac:dyDescent="0.25">
      <c r="B14" s="495"/>
      <c r="C14" s="496"/>
      <c r="D14" s="496"/>
      <c r="E14" s="496"/>
      <c r="F14" s="496"/>
      <c r="G14" s="496"/>
      <c r="H14" s="497"/>
    </row>
    <row r="15" spans="2:8" x14ac:dyDescent="0.25">
      <c r="B15" s="495"/>
      <c r="C15" s="496"/>
      <c r="D15" s="496"/>
      <c r="E15" s="496"/>
      <c r="F15" s="496"/>
      <c r="G15" s="496"/>
      <c r="H15" s="497"/>
    </row>
    <row r="16" spans="2:8" x14ac:dyDescent="0.25">
      <c r="B16" s="495"/>
      <c r="C16" s="496"/>
      <c r="D16" s="496"/>
      <c r="E16" s="496"/>
      <c r="F16" s="496"/>
      <c r="G16" s="496"/>
      <c r="H16" s="497"/>
    </row>
    <row r="17" spans="2:8" x14ac:dyDescent="0.25">
      <c r="B17" s="495"/>
      <c r="C17" s="496"/>
      <c r="D17" s="496"/>
      <c r="E17" s="496"/>
      <c r="F17" s="496"/>
      <c r="G17" s="496"/>
      <c r="H17" s="497"/>
    </row>
    <row r="18" spans="2:8" x14ac:dyDescent="0.25">
      <c r="B18" s="495"/>
      <c r="C18" s="496"/>
      <c r="D18" s="496"/>
      <c r="E18" s="496"/>
      <c r="F18" s="496"/>
      <c r="G18" s="496"/>
      <c r="H18" s="497"/>
    </row>
    <row r="19" spans="2:8" x14ac:dyDescent="0.25">
      <c r="B19" s="495"/>
      <c r="C19" s="496"/>
      <c r="D19" s="496"/>
      <c r="E19" s="496"/>
      <c r="F19" s="496"/>
      <c r="G19" s="496"/>
      <c r="H19" s="497"/>
    </row>
    <row r="20" spans="2:8" x14ac:dyDescent="0.25">
      <c r="B20" s="495"/>
      <c r="C20" s="496"/>
      <c r="D20" s="496"/>
      <c r="E20" s="496"/>
      <c r="F20" s="496"/>
      <c r="G20" s="496"/>
      <c r="H20" s="497"/>
    </row>
    <row r="21" spans="2:8" x14ac:dyDescent="0.25">
      <c r="B21" s="495"/>
      <c r="C21" s="496"/>
      <c r="D21" s="496"/>
      <c r="E21" s="496"/>
      <c r="F21" s="496"/>
      <c r="G21" s="496"/>
      <c r="H21" s="497"/>
    </row>
    <row r="22" spans="2:8" x14ac:dyDescent="0.25">
      <c r="B22" s="495"/>
      <c r="C22" s="496"/>
      <c r="D22" s="496"/>
      <c r="E22" s="496"/>
      <c r="F22" s="496"/>
      <c r="G22" s="496"/>
      <c r="H22" s="497"/>
    </row>
    <row r="23" spans="2:8" x14ac:dyDescent="0.25">
      <c r="B23" s="495"/>
      <c r="C23" s="496"/>
      <c r="D23" s="496"/>
      <c r="E23" s="496"/>
      <c r="F23" s="496"/>
      <c r="G23" s="496"/>
      <c r="H23" s="497"/>
    </row>
    <row r="24" spans="2:8" x14ac:dyDescent="0.25">
      <c r="B24" s="495"/>
      <c r="C24" s="496"/>
      <c r="D24" s="496"/>
      <c r="E24" s="496"/>
      <c r="F24" s="496"/>
      <c r="G24" s="496"/>
      <c r="H24" s="497"/>
    </row>
    <row r="25" spans="2:8" x14ac:dyDescent="0.25">
      <c r="B25" s="495"/>
      <c r="C25" s="496"/>
      <c r="D25" s="496"/>
      <c r="E25" s="496"/>
      <c r="F25" s="496"/>
      <c r="G25" s="496"/>
      <c r="H25" s="497"/>
    </row>
    <row r="26" spans="2:8" x14ac:dyDescent="0.25">
      <c r="B26" s="495"/>
      <c r="C26" s="496"/>
      <c r="D26" s="496"/>
      <c r="E26" s="496"/>
      <c r="F26" s="496"/>
      <c r="G26" s="496"/>
      <c r="H26" s="497"/>
    </row>
    <row r="27" spans="2:8" x14ac:dyDescent="0.25">
      <c r="B27" s="495"/>
      <c r="C27" s="496"/>
      <c r="D27" s="496"/>
      <c r="E27" s="496"/>
      <c r="F27" s="496"/>
      <c r="G27" s="496"/>
      <c r="H27" s="497"/>
    </row>
    <row r="28" spans="2:8" x14ac:dyDescent="0.25">
      <c r="B28" s="2575" t="s">
        <v>1540</v>
      </c>
      <c r="C28" s="2576"/>
      <c r="D28" s="2576"/>
      <c r="E28" s="2576"/>
      <c r="F28" s="2576"/>
      <c r="G28" s="2576"/>
      <c r="H28" s="2577"/>
    </row>
    <row r="29" spans="2:8" ht="15.75" x14ac:dyDescent="0.25">
      <c r="B29" s="2589" t="s">
        <v>2504</v>
      </c>
      <c r="C29" s="2590"/>
      <c r="D29" s="2590"/>
      <c r="F29" s="2581" t="s">
        <v>1548</v>
      </c>
      <c r="G29" s="2581"/>
      <c r="H29" s="2582"/>
    </row>
    <row r="30" spans="2:8" ht="15.75" x14ac:dyDescent="0.25">
      <c r="B30" s="2589" t="s">
        <v>1827</v>
      </c>
      <c r="C30" s="2590"/>
      <c r="D30" s="2590"/>
      <c r="F30" s="2581" t="s">
        <v>1549</v>
      </c>
      <c r="G30" s="2581"/>
      <c r="H30" s="2582"/>
    </row>
    <row r="31" spans="2:8" ht="15.75" x14ac:dyDescent="0.25">
      <c r="B31" s="2589" t="s">
        <v>1541</v>
      </c>
      <c r="C31" s="2590"/>
      <c r="D31" s="2590"/>
      <c r="F31" s="2581" t="s">
        <v>1550</v>
      </c>
      <c r="G31" s="2581"/>
      <c r="H31" s="2582"/>
    </row>
    <row r="32" spans="2:8" ht="15.75" x14ac:dyDescent="0.25">
      <c r="B32" s="2589" t="s">
        <v>1542</v>
      </c>
      <c r="C32" s="2590"/>
      <c r="D32" s="2590"/>
      <c r="F32" s="2581" t="s">
        <v>1551</v>
      </c>
      <c r="G32" s="2581"/>
      <c r="H32" s="2582"/>
    </row>
    <row r="33" spans="2:8" ht="15.75" x14ac:dyDescent="0.25">
      <c r="B33" s="2589" t="s">
        <v>1543</v>
      </c>
      <c r="C33" s="2590"/>
      <c r="D33" s="2590"/>
      <c r="F33" s="2581" t="s">
        <v>1552</v>
      </c>
      <c r="G33" s="2581"/>
      <c r="H33" s="2582"/>
    </row>
    <row r="34" spans="2:8" ht="15.75" x14ac:dyDescent="0.25">
      <c r="B34" s="2589" t="s">
        <v>1544</v>
      </c>
      <c r="C34" s="2590"/>
      <c r="D34" s="2590"/>
      <c r="F34" s="2581" t="s">
        <v>1553</v>
      </c>
      <c r="G34" s="2581"/>
      <c r="H34" s="2582"/>
    </row>
    <row r="35" spans="2:8" ht="15.75" x14ac:dyDescent="0.25">
      <c r="B35" s="2589" t="s">
        <v>1545</v>
      </c>
      <c r="C35" s="2590"/>
      <c r="D35" s="2590"/>
      <c r="F35" s="2581" t="s">
        <v>1554</v>
      </c>
      <c r="G35" s="2581"/>
      <c r="H35" s="2582"/>
    </row>
    <row r="36" spans="2:8" ht="15.75" x14ac:dyDescent="0.25">
      <c r="B36" s="2589" t="s">
        <v>1828</v>
      </c>
      <c r="C36" s="2590"/>
      <c r="D36" s="2590"/>
      <c r="F36" s="2581" t="s">
        <v>1555</v>
      </c>
      <c r="G36" s="2581"/>
      <c r="H36" s="2582"/>
    </row>
    <row r="37" spans="2:8" ht="29.25" customHeight="1" x14ac:dyDescent="0.25">
      <c r="B37" s="2589" t="s">
        <v>1829</v>
      </c>
      <c r="C37" s="2590"/>
      <c r="D37" s="2590"/>
      <c r="F37" s="2581" t="s">
        <v>1556</v>
      </c>
      <c r="G37" s="2581"/>
      <c r="H37" s="2582"/>
    </row>
    <row r="38" spans="2:8" ht="15.75" x14ac:dyDescent="0.25">
      <c r="B38" s="2589" t="s">
        <v>1546</v>
      </c>
      <c r="C38" s="2590"/>
      <c r="D38" s="2590"/>
      <c r="F38" s="2581" t="s">
        <v>1557</v>
      </c>
      <c r="G38" s="2581"/>
      <c r="H38" s="2582"/>
    </row>
    <row r="39" spans="2:8" ht="15.75" x14ac:dyDescent="0.25">
      <c r="B39" s="2587" t="s">
        <v>1547</v>
      </c>
      <c r="C39" s="2588"/>
      <c r="D39" s="2588"/>
      <c r="F39" s="2581" t="s">
        <v>1558</v>
      </c>
      <c r="G39" s="2581"/>
      <c r="H39" s="2582"/>
    </row>
    <row r="40" spans="2:8" x14ac:dyDescent="0.25">
      <c r="B40" s="98"/>
      <c r="H40" s="99"/>
    </row>
    <row r="41" spans="2:8" ht="15.75" customHeight="1" x14ac:dyDescent="0.25">
      <c r="B41" s="2584" t="s">
        <v>1559</v>
      </c>
      <c r="C41" s="2585"/>
      <c r="D41" s="2585"/>
      <c r="E41" s="2585"/>
      <c r="F41" s="2585"/>
      <c r="G41" s="2585"/>
      <c r="H41" s="2586"/>
    </row>
    <row r="42" spans="2:8" x14ac:dyDescent="0.25">
      <c r="B42" s="2584"/>
      <c r="C42" s="2585"/>
      <c r="D42" s="2585"/>
      <c r="E42" s="2585"/>
      <c r="F42" s="2585"/>
      <c r="G42" s="2585"/>
      <c r="H42" s="2586"/>
    </row>
    <row r="43" spans="2:8" x14ac:dyDescent="0.25">
      <c r="B43" s="2584"/>
      <c r="C43" s="2585"/>
      <c r="D43" s="2585"/>
      <c r="E43" s="2585"/>
      <c r="F43" s="2585"/>
      <c r="G43" s="2585"/>
      <c r="H43" s="2586"/>
    </row>
    <row r="44" spans="2:8" x14ac:dyDescent="0.25">
      <c r="B44" s="2584"/>
      <c r="C44" s="2585"/>
      <c r="D44" s="2585"/>
      <c r="E44" s="2585"/>
      <c r="F44" s="2585"/>
      <c r="G44" s="2585"/>
      <c r="H44" s="2586"/>
    </row>
    <row r="45" spans="2:8" x14ac:dyDescent="0.25">
      <c r="B45" s="2584"/>
      <c r="C45" s="2585"/>
      <c r="D45" s="2585"/>
      <c r="E45" s="2585"/>
      <c r="F45" s="2585"/>
      <c r="G45" s="2585"/>
      <c r="H45" s="2586"/>
    </row>
    <row r="46" spans="2:8" x14ac:dyDescent="0.25">
      <c r="B46" s="100"/>
      <c r="C46" s="85"/>
      <c r="D46" s="85"/>
      <c r="E46" s="85"/>
      <c r="F46" s="85"/>
      <c r="G46" s="85"/>
      <c r="H46" s="101"/>
    </row>
    <row r="47" spans="2:8" x14ac:dyDescent="0.25"/>
    <row r="48" spans="2:8" x14ac:dyDescent="0.25"/>
    <row r="49" spans="2:4" x14ac:dyDescent="0.25"/>
    <row r="50" spans="2:4" ht="15.75" hidden="1" x14ac:dyDescent="0.25">
      <c r="B50" s="2583"/>
      <c r="C50" s="2583"/>
      <c r="D50" s="2583"/>
    </row>
    <row r="51" spans="2:4" ht="15.75" hidden="1" x14ac:dyDescent="0.25">
      <c r="B51" s="492"/>
      <c r="C51" s="1"/>
      <c r="D51" s="1"/>
    </row>
    <row r="52" spans="2:4" ht="15.75" hidden="1" x14ac:dyDescent="0.25">
      <c r="C52" s="1"/>
      <c r="D52" s="1"/>
    </row>
    <row r="53" spans="2:4" hidden="1" x14ac:dyDescent="0.25"/>
    <row r="54" spans="2:4" hidden="1" x14ac:dyDescent="0.25"/>
    <row r="55" spans="2:4" hidden="1" x14ac:dyDescent="0.25"/>
    <row r="56" spans="2:4" hidden="1" x14ac:dyDescent="0.25"/>
    <row r="57" spans="2:4" hidden="1" x14ac:dyDescent="0.25"/>
  </sheetData>
  <mergeCells count="28">
    <mergeCell ref="B34:D34"/>
    <mergeCell ref="B4:H4"/>
    <mergeCell ref="B1:H3"/>
    <mergeCell ref="B6:H8"/>
    <mergeCell ref="B28:H28"/>
    <mergeCell ref="B29:D29"/>
    <mergeCell ref="F29:H29"/>
    <mergeCell ref="B30:D30"/>
    <mergeCell ref="B31:D31"/>
    <mergeCell ref="B32:D32"/>
    <mergeCell ref="B33:D33"/>
    <mergeCell ref="F30:H30"/>
    <mergeCell ref="F31:H31"/>
    <mergeCell ref="F32:H32"/>
    <mergeCell ref="F33:H33"/>
    <mergeCell ref="F34:H34"/>
    <mergeCell ref="F39:H39"/>
    <mergeCell ref="B50:D50"/>
    <mergeCell ref="B41:H45"/>
    <mergeCell ref="B39:D39"/>
    <mergeCell ref="F35:H35"/>
    <mergeCell ref="B35:D35"/>
    <mergeCell ref="B36:D36"/>
    <mergeCell ref="B37:D37"/>
    <mergeCell ref="B38:D38"/>
    <mergeCell ref="F36:H36"/>
    <mergeCell ref="F37:H37"/>
    <mergeCell ref="F38:H38"/>
  </mergeCells>
  <pageMargins left="0.7" right="0.7" top="0.75" bottom="0.75" header="0.3" footer="0.3"/>
  <drawing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4"/>
  <dimension ref="A1:L33"/>
  <sheetViews>
    <sheetView showGridLines="0" zoomScaleNormal="100" workbookViewId="0"/>
  </sheetViews>
  <sheetFormatPr baseColWidth="10" defaultColWidth="0" defaultRowHeight="15" zeroHeight="1" x14ac:dyDescent="0.25"/>
  <cols>
    <col min="1" max="1" width="3.5703125" customWidth="1"/>
    <col min="2" max="4" width="18.140625" customWidth="1"/>
    <col min="5" max="5" width="10.28515625" customWidth="1"/>
    <col min="6" max="8" width="18.140625" customWidth="1"/>
    <col min="9" max="9" width="7.5703125" customWidth="1"/>
    <col min="10" max="12" width="0" hidden="1" customWidth="1"/>
    <col min="13"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4">
      <c r="B4" s="1911" t="s">
        <v>1862</v>
      </c>
      <c r="C4" s="1912"/>
      <c r="D4" s="1912"/>
      <c r="E4" s="1912"/>
      <c r="F4" s="1912"/>
      <c r="G4" s="1912"/>
      <c r="H4" s="1912"/>
    </row>
    <row r="5" spans="2:8" x14ac:dyDescent="0.25">
      <c r="B5" s="76"/>
    </row>
    <row r="6" spans="2:8" ht="15" customHeight="1" x14ac:dyDescent="0.25">
      <c r="B6" s="2591" t="s">
        <v>1560</v>
      </c>
      <c r="C6" s="2592"/>
      <c r="D6" s="2592"/>
      <c r="E6" s="2592"/>
      <c r="F6" s="2592"/>
      <c r="G6" s="2592"/>
      <c r="H6" s="2593"/>
    </row>
    <row r="7" spans="2:8" ht="15" customHeight="1" x14ac:dyDescent="0.25">
      <c r="B7" s="2584"/>
      <c r="C7" s="2585"/>
      <c r="D7" s="2585"/>
      <c r="E7" s="2585"/>
      <c r="F7" s="2585"/>
      <c r="G7" s="2585"/>
      <c r="H7" s="2586"/>
    </row>
    <row r="8" spans="2:8" x14ac:dyDescent="0.25">
      <c r="B8" s="2584"/>
      <c r="C8" s="2585"/>
      <c r="D8" s="2585"/>
      <c r="E8" s="2585"/>
      <c r="F8" s="2585"/>
      <c r="G8" s="2585"/>
      <c r="H8" s="2586"/>
    </row>
    <row r="9" spans="2:8" x14ac:dyDescent="0.25">
      <c r="B9" s="98"/>
      <c r="H9" s="99"/>
    </row>
    <row r="10" spans="2:8" x14ac:dyDescent="0.25">
      <c r="B10" s="98"/>
      <c r="H10" s="99"/>
    </row>
    <row r="11" spans="2:8" x14ac:dyDescent="0.25">
      <c r="B11" s="98"/>
      <c r="H11" s="99"/>
    </row>
    <row r="12" spans="2:8" x14ac:dyDescent="0.25">
      <c r="B12" s="98"/>
      <c r="H12" s="99"/>
    </row>
    <row r="13" spans="2:8" x14ac:dyDescent="0.25">
      <c r="B13" s="98"/>
      <c r="H13" s="99"/>
    </row>
    <row r="14" spans="2:8" x14ac:dyDescent="0.25">
      <c r="B14" s="98"/>
      <c r="H14" s="99"/>
    </row>
    <row r="15" spans="2:8" x14ac:dyDescent="0.25">
      <c r="B15" s="98"/>
      <c r="H15" s="99"/>
    </row>
    <row r="16" spans="2:8" x14ac:dyDescent="0.25">
      <c r="B16" s="98"/>
      <c r="H16" s="99"/>
    </row>
    <row r="17" spans="2:8" x14ac:dyDescent="0.25">
      <c r="B17" s="98"/>
      <c r="H17" s="99"/>
    </row>
    <row r="18" spans="2:8" x14ac:dyDescent="0.25">
      <c r="B18" s="98"/>
      <c r="H18" s="99"/>
    </row>
    <row r="19" spans="2:8" x14ac:dyDescent="0.25">
      <c r="B19" s="98"/>
      <c r="H19" s="99"/>
    </row>
    <row r="20" spans="2:8" x14ac:dyDescent="0.25">
      <c r="B20" s="98"/>
      <c r="H20" s="99"/>
    </row>
    <row r="21" spans="2:8" x14ac:dyDescent="0.25">
      <c r="B21" s="98"/>
      <c r="H21" s="99"/>
    </row>
    <row r="22" spans="2:8" x14ac:dyDescent="0.25">
      <c r="B22" s="98"/>
      <c r="H22" s="99"/>
    </row>
    <row r="23" spans="2:8" x14ac:dyDescent="0.25">
      <c r="B23" s="98"/>
      <c r="H23" s="99"/>
    </row>
    <row r="24" spans="2:8" x14ac:dyDescent="0.25">
      <c r="B24" s="98"/>
      <c r="H24" s="99"/>
    </row>
    <row r="25" spans="2:8" x14ac:dyDescent="0.25">
      <c r="B25" s="98"/>
      <c r="H25" s="99"/>
    </row>
    <row r="26" spans="2:8" x14ac:dyDescent="0.25">
      <c r="B26" s="98"/>
      <c r="H26" s="99"/>
    </row>
    <row r="27" spans="2:8" x14ac:dyDescent="0.25">
      <c r="B27" s="98"/>
      <c r="H27" s="99"/>
    </row>
    <row r="28" spans="2:8" x14ac:dyDescent="0.25">
      <c r="B28" s="98"/>
      <c r="H28" s="99"/>
    </row>
    <row r="29" spans="2:8" x14ac:dyDescent="0.25">
      <c r="B29" s="98"/>
      <c r="H29" s="99"/>
    </row>
    <row r="30" spans="2:8" x14ac:dyDescent="0.25">
      <c r="B30" s="2575" t="s">
        <v>1561</v>
      </c>
      <c r="C30" s="2576"/>
      <c r="D30" s="2576"/>
      <c r="E30" s="2576"/>
      <c r="F30" s="2576"/>
      <c r="G30" s="2576"/>
      <c r="H30" s="2577"/>
    </row>
    <row r="31" spans="2:8" x14ac:dyDescent="0.25">
      <c r="B31" s="100"/>
      <c r="C31" s="85"/>
      <c r="D31" s="85"/>
      <c r="E31" s="85"/>
      <c r="F31" s="85"/>
      <c r="G31" s="85"/>
      <c r="H31" s="101"/>
    </row>
    <row r="32" spans="2:8" x14ac:dyDescent="0.25"/>
    <row r="33" x14ac:dyDescent="0.25"/>
  </sheetData>
  <mergeCells count="4">
    <mergeCell ref="B4:H4"/>
    <mergeCell ref="B6:H8"/>
    <mergeCell ref="B30:H30"/>
    <mergeCell ref="B1:H3"/>
  </mergeCells>
  <pageMargins left="0.7" right="0.7" top="0.75" bottom="0.75" header="0.3" footer="0.3"/>
  <drawing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5"/>
  <dimension ref="A1:M54"/>
  <sheetViews>
    <sheetView showGridLines="0" zoomScaleNormal="100" workbookViewId="0">
      <selection activeCell="I25" sqref="I25"/>
    </sheetView>
  </sheetViews>
  <sheetFormatPr baseColWidth="10" defaultColWidth="0" defaultRowHeight="15" zeroHeight="1" x14ac:dyDescent="0.25"/>
  <cols>
    <col min="1" max="1" width="3.5703125" customWidth="1"/>
    <col min="2" max="4" width="18.140625" customWidth="1"/>
    <col min="5" max="5" width="10.28515625" customWidth="1"/>
    <col min="6" max="8" width="18.140625" customWidth="1"/>
    <col min="9" max="9" width="7.5703125" customWidth="1"/>
    <col min="10" max="13" width="0" hidden="1" customWidth="1"/>
    <col min="14"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4">
      <c r="B4" s="1911" t="s">
        <v>1863</v>
      </c>
      <c r="C4" s="1912"/>
      <c r="D4" s="1912"/>
      <c r="E4" s="1912"/>
      <c r="F4" s="1912"/>
      <c r="G4" s="1912"/>
      <c r="H4" s="1912"/>
    </row>
    <row r="5" spans="2:8" x14ac:dyDescent="0.25"/>
    <row r="6" spans="2:8" x14ac:dyDescent="0.25">
      <c r="B6" s="2591" t="s">
        <v>1562</v>
      </c>
      <c r="C6" s="2592"/>
      <c r="D6" s="2592"/>
      <c r="E6" s="2592"/>
      <c r="F6" s="2592"/>
      <c r="G6" s="2592"/>
      <c r="H6" s="2593"/>
    </row>
    <row r="7" spans="2:8" x14ac:dyDescent="0.25">
      <c r="B7" s="2584"/>
      <c r="C7" s="2585"/>
      <c r="D7" s="2585"/>
      <c r="E7" s="2585"/>
      <c r="F7" s="2585"/>
      <c r="G7" s="2585"/>
      <c r="H7" s="2586"/>
    </row>
    <row r="8" spans="2:8" x14ac:dyDescent="0.25">
      <c r="B8" s="2584"/>
      <c r="C8" s="2585"/>
      <c r="D8" s="2585"/>
      <c r="E8" s="2585"/>
      <c r="F8" s="2585"/>
      <c r="G8" s="2585"/>
      <c r="H8" s="2586"/>
    </row>
    <row r="9" spans="2:8" x14ac:dyDescent="0.25">
      <c r="B9" s="98"/>
      <c r="H9" s="99"/>
    </row>
    <row r="10" spans="2:8" x14ac:dyDescent="0.25">
      <c r="B10" s="498"/>
      <c r="H10" s="99"/>
    </row>
    <row r="11" spans="2:8" x14ac:dyDescent="0.25">
      <c r="B11" s="98"/>
      <c r="H11" s="99"/>
    </row>
    <row r="12" spans="2:8" x14ac:dyDescent="0.25">
      <c r="B12" s="98"/>
      <c r="H12" s="99"/>
    </row>
    <row r="13" spans="2:8" x14ac:dyDescent="0.25">
      <c r="B13" s="98"/>
      <c r="H13" s="99"/>
    </row>
    <row r="14" spans="2:8" x14ac:dyDescent="0.25">
      <c r="B14" s="98"/>
      <c r="H14" s="99"/>
    </row>
    <row r="15" spans="2:8" x14ac:dyDescent="0.25">
      <c r="B15" s="98"/>
      <c r="H15" s="99"/>
    </row>
    <row r="16" spans="2:8" x14ac:dyDescent="0.25">
      <c r="B16" s="98"/>
      <c r="H16" s="99"/>
    </row>
    <row r="17" spans="2:8" x14ac:dyDescent="0.25">
      <c r="B17" s="499"/>
      <c r="H17" s="99"/>
    </row>
    <row r="18" spans="2:8" x14ac:dyDescent="0.25">
      <c r="B18" s="98"/>
      <c r="H18" s="99"/>
    </row>
    <row r="19" spans="2:8" x14ac:dyDescent="0.25">
      <c r="B19" s="98"/>
      <c r="H19" s="99"/>
    </row>
    <row r="20" spans="2:8" x14ac:dyDescent="0.25">
      <c r="B20" s="98"/>
      <c r="H20" s="99"/>
    </row>
    <row r="21" spans="2:8" x14ac:dyDescent="0.25">
      <c r="B21" s="98"/>
      <c r="H21" s="99"/>
    </row>
    <row r="22" spans="2:8" x14ac:dyDescent="0.25">
      <c r="B22" s="98"/>
      <c r="H22" s="99"/>
    </row>
    <row r="23" spans="2:8" x14ac:dyDescent="0.25">
      <c r="B23" s="98"/>
      <c r="H23" s="99"/>
    </row>
    <row r="24" spans="2:8" x14ac:dyDescent="0.25">
      <c r="B24" s="98"/>
      <c r="H24" s="99"/>
    </row>
    <row r="25" spans="2:8" x14ac:dyDescent="0.25">
      <c r="B25" s="98"/>
      <c r="H25" s="99"/>
    </row>
    <row r="26" spans="2:8" x14ac:dyDescent="0.25">
      <c r="B26" s="98"/>
      <c r="H26" s="99"/>
    </row>
    <row r="27" spans="2:8" x14ac:dyDescent="0.25">
      <c r="B27" s="98"/>
      <c r="H27" s="99"/>
    </row>
    <row r="28" spans="2:8" x14ac:dyDescent="0.25">
      <c r="B28" s="98"/>
      <c r="H28" s="99"/>
    </row>
    <row r="29" spans="2:8" x14ac:dyDescent="0.25">
      <c r="B29" s="2575" t="s">
        <v>1563</v>
      </c>
      <c r="C29" s="2576"/>
      <c r="D29" s="2576"/>
      <c r="E29" s="2576"/>
      <c r="F29" s="2576"/>
      <c r="G29" s="2576"/>
      <c r="H29" s="2577"/>
    </row>
    <row r="30" spans="2:8" x14ac:dyDescent="0.25">
      <c r="B30" s="2594" t="s">
        <v>1564</v>
      </c>
      <c r="C30" s="2595"/>
      <c r="D30" s="2595"/>
      <c r="F30" s="2596" t="s">
        <v>1567</v>
      </c>
      <c r="G30" s="2596"/>
      <c r="H30" s="2597"/>
    </row>
    <row r="31" spans="2:8" x14ac:dyDescent="0.25">
      <c r="B31" s="2594" t="s">
        <v>1565</v>
      </c>
      <c r="C31" s="2595"/>
      <c r="D31" s="2595"/>
      <c r="F31" s="2596" t="s">
        <v>1568</v>
      </c>
      <c r="G31" s="2596"/>
      <c r="H31" s="2597"/>
    </row>
    <row r="32" spans="2:8" x14ac:dyDescent="0.25">
      <c r="B32" s="2594" t="s">
        <v>1566</v>
      </c>
      <c r="C32" s="2595"/>
      <c r="D32" s="2595"/>
      <c r="H32" s="99"/>
    </row>
    <row r="33" spans="2:8" ht="15" customHeight="1" x14ac:dyDescent="0.25">
      <c r="B33" s="2598" t="s">
        <v>1569</v>
      </c>
      <c r="C33" s="2599"/>
      <c r="D33" s="2599"/>
      <c r="E33" s="2599"/>
      <c r="F33" s="2599"/>
      <c r="G33" s="2599"/>
      <c r="H33" s="2600"/>
    </row>
    <row r="34" spans="2:8" x14ac:dyDescent="0.25">
      <c r="B34" s="2598"/>
      <c r="C34" s="2599"/>
      <c r="D34" s="2599"/>
      <c r="E34" s="2599"/>
      <c r="F34" s="2599"/>
      <c r="G34" s="2599"/>
      <c r="H34" s="2600"/>
    </row>
    <row r="35" spans="2:8" x14ac:dyDescent="0.25">
      <c r="B35" s="2598"/>
      <c r="C35" s="2599"/>
      <c r="D35" s="2599"/>
      <c r="E35" s="2599"/>
      <c r="F35" s="2599"/>
      <c r="G35" s="2599"/>
      <c r="H35" s="2600"/>
    </row>
    <row r="36" spans="2:8" x14ac:dyDescent="0.25">
      <c r="B36" s="2601"/>
      <c r="C36" s="2602"/>
      <c r="D36" s="2602"/>
      <c r="E36" s="2602"/>
      <c r="F36" s="2602"/>
      <c r="G36" s="2602"/>
      <c r="H36" s="2603"/>
    </row>
    <row r="37" spans="2:8" x14ac:dyDescent="0.25"/>
    <row r="38" spans="2:8" hidden="1" x14ac:dyDescent="0.25"/>
    <row r="39" spans="2:8" hidden="1" x14ac:dyDescent="0.25"/>
    <row r="40" spans="2:8" hidden="1" x14ac:dyDescent="0.25"/>
    <row r="41" spans="2:8" hidden="1" x14ac:dyDescent="0.25"/>
    <row r="42" spans="2:8" hidden="1" x14ac:dyDescent="0.25"/>
    <row r="43" spans="2:8" hidden="1" x14ac:dyDescent="0.25"/>
    <row r="44" spans="2:8" hidden="1" x14ac:dyDescent="0.25"/>
    <row r="45" spans="2:8" hidden="1" x14ac:dyDescent="0.25"/>
    <row r="46" spans="2:8" hidden="1" x14ac:dyDescent="0.25"/>
    <row r="47" spans="2:8" hidden="1" x14ac:dyDescent="0.25"/>
    <row r="48" spans="2:8" hidden="1" x14ac:dyDescent="0.25"/>
    <row r="49" hidden="1" x14ac:dyDescent="0.25"/>
    <row r="50" hidden="1" x14ac:dyDescent="0.25"/>
    <row r="51" hidden="1" x14ac:dyDescent="0.25"/>
    <row r="52" hidden="1" x14ac:dyDescent="0.25"/>
    <row r="53" hidden="1" x14ac:dyDescent="0.25"/>
    <row r="54" hidden="1" x14ac:dyDescent="0.25"/>
  </sheetData>
  <mergeCells count="10">
    <mergeCell ref="B1:H3"/>
    <mergeCell ref="B6:H8"/>
    <mergeCell ref="B29:H29"/>
    <mergeCell ref="B30:D30"/>
    <mergeCell ref="B31:D31"/>
    <mergeCell ref="B32:D32"/>
    <mergeCell ref="F30:H30"/>
    <mergeCell ref="F31:H31"/>
    <mergeCell ref="B33:H36"/>
    <mergeCell ref="B4:H4"/>
  </mergeCells>
  <pageMargins left="0.7" right="0.7" top="0.75" bottom="0.75" header="0.3" footer="0.3"/>
  <drawing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6"/>
  <dimension ref="A1:I33"/>
  <sheetViews>
    <sheetView showGridLines="0" workbookViewId="0">
      <selection activeCell="I25" sqref="I25"/>
    </sheetView>
  </sheetViews>
  <sheetFormatPr baseColWidth="10" defaultColWidth="0" defaultRowHeight="15" zeroHeight="1" x14ac:dyDescent="0.25"/>
  <cols>
    <col min="1" max="1" width="3.5703125" customWidth="1"/>
    <col min="2" max="4" width="18.140625" customWidth="1"/>
    <col min="5" max="5" width="10.28515625" customWidth="1"/>
    <col min="6" max="8" width="18.140625" customWidth="1"/>
    <col min="9" max="9" width="7.5703125" customWidth="1"/>
    <col min="10"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4">
      <c r="B4" s="1911" t="s">
        <v>1864</v>
      </c>
      <c r="C4" s="1912"/>
      <c r="D4" s="1912"/>
      <c r="E4" s="1912"/>
      <c r="F4" s="1912"/>
      <c r="G4" s="1912"/>
      <c r="H4" s="1912"/>
    </row>
    <row r="5" spans="2:8" x14ac:dyDescent="0.25"/>
    <row r="6" spans="2:8" x14ac:dyDescent="0.25">
      <c r="B6" s="2591" t="s">
        <v>1570</v>
      </c>
      <c r="C6" s="2592"/>
      <c r="D6" s="2592"/>
      <c r="E6" s="2592"/>
      <c r="F6" s="2592"/>
      <c r="G6" s="2592"/>
      <c r="H6" s="2593"/>
    </row>
    <row r="7" spans="2:8" x14ac:dyDescent="0.25">
      <c r="B7" s="2584"/>
      <c r="C7" s="2585"/>
      <c r="D7" s="2585"/>
      <c r="E7" s="2585"/>
      <c r="F7" s="2585"/>
      <c r="G7" s="2585"/>
      <c r="H7" s="2586"/>
    </row>
    <row r="8" spans="2:8" x14ac:dyDescent="0.25">
      <c r="B8" s="2584"/>
      <c r="C8" s="2585"/>
      <c r="D8" s="2585"/>
      <c r="E8" s="2585"/>
      <c r="F8" s="2585"/>
      <c r="G8" s="2585"/>
      <c r="H8" s="2586"/>
    </row>
    <row r="9" spans="2:8" x14ac:dyDescent="0.25">
      <c r="B9" s="499"/>
      <c r="H9" s="99"/>
    </row>
    <row r="10" spans="2:8" x14ac:dyDescent="0.25">
      <c r="B10" s="499"/>
      <c r="H10" s="99"/>
    </row>
    <row r="11" spans="2:8" x14ac:dyDescent="0.25">
      <c r="B11" s="98"/>
      <c r="H11" s="99"/>
    </row>
    <row r="12" spans="2:8" x14ac:dyDescent="0.25">
      <c r="B12" s="98"/>
      <c r="H12" s="99"/>
    </row>
    <row r="13" spans="2:8" x14ac:dyDescent="0.25">
      <c r="B13" s="499"/>
      <c r="H13" s="99"/>
    </row>
    <row r="14" spans="2:8" x14ac:dyDescent="0.25">
      <c r="B14" s="98"/>
      <c r="H14" s="99"/>
    </row>
    <row r="15" spans="2:8" x14ac:dyDescent="0.25">
      <c r="B15" s="98"/>
      <c r="H15" s="99"/>
    </row>
    <row r="16" spans="2:8" x14ac:dyDescent="0.25">
      <c r="B16" s="98"/>
      <c r="H16" s="99"/>
    </row>
    <row r="17" spans="2:8" x14ac:dyDescent="0.25">
      <c r="B17" s="98"/>
      <c r="H17" s="99"/>
    </row>
    <row r="18" spans="2:8" x14ac:dyDescent="0.25">
      <c r="B18" s="98"/>
      <c r="H18" s="99"/>
    </row>
    <row r="19" spans="2:8" x14ac:dyDescent="0.25">
      <c r="B19" s="98"/>
      <c r="H19" s="99"/>
    </row>
    <row r="20" spans="2:8" x14ac:dyDescent="0.25">
      <c r="B20" s="98"/>
      <c r="H20" s="99"/>
    </row>
    <row r="21" spans="2:8" x14ac:dyDescent="0.25">
      <c r="B21" s="98"/>
      <c r="H21" s="99"/>
    </row>
    <row r="22" spans="2:8" x14ac:dyDescent="0.25">
      <c r="B22" s="98"/>
      <c r="H22" s="99"/>
    </row>
    <row r="23" spans="2:8" x14ac:dyDescent="0.25">
      <c r="B23" s="98"/>
      <c r="H23" s="99"/>
    </row>
    <row r="24" spans="2:8" x14ac:dyDescent="0.25">
      <c r="B24" s="98"/>
      <c r="H24" s="99"/>
    </row>
    <row r="25" spans="2:8" x14ac:dyDescent="0.25">
      <c r="B25" s="98"/>
      <c r="H25" s="99"/>
    </row>
    <row r="26" spans="2:8" x14ac:dyDescent="0.25">
      <c r="B26" s="98"/>
      <c r="H26" s="99"/>
    </row>
    <row r="27" spans="2:8" x14ac:dyDescent="0.25">
      <c r="B27" s="98"/>
      <c r="H27" s="99"/>
    </row>
    <row r="28" spans="2:8" x14ac:dyDescent="0.25">
      <c r="B28" s="98"/>
      <c r="H28" s="99"/>
    </row>
    <row r="29" spans="2:8" x14ac:dyDescent="0.25">
      <c r="B29" s="98"/>
      <c r="H29" s="99"/>
    </row>
    <row r="30" spans="2:8" x14ac:dyDescent="0.25">
      <c r="B30" s="98"/>
      <c r="D30" s="77" t="s">
        <v>1571</v>
      </c>
      <c r="H30" s="99"/>
    </row>
    <row r="31" spans="2:8" x14ac:dyDescent="0.25">
      <c r="B31" s="100"/>
      <c r="C31" s="85"/>
      <c r="D31" s="85"/>
      <c r="E31" s="85"/>
      <c r="F31" s="85"/>
      <c r="G31" s="85"/>
      <c r="H31" s="101"/>
    </row>
    <row r="32" spans="2:8" x14ac:dyDescent="0.25"/>
    <row r="33" x14ac:dyDescent="0.25"/>
  </sheetData>
  <mergeCells count="3">
    <mergeCell ref="B4:H4"/>
    <mergeCell ref="B1:H3"/>
    <mergeCell ref="B6:H8"/>
  </mergeCells>
  <pageMargins left="0.7" right="0.7" top="0.75" bottom="0.75" header="0.3" footer="0.3"/>
  <drawing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7"/>
  <dimension ref="A1:I33"/>
  <sheetViews>
    <sheetView showGridLines="0" workbookViewId="0"/>
  </sheetViews>
  <sheetFormatPr baseColWidth="10" defaultColWidth="0" defaultRowHeight="15" zeroHeight="1" x14ac:dyDescent="0.25"/>
  <cols>
    <col min="1" max="1" width="3.5703125" customWidth="1"/>
    <col min="2" max="4" width="18.140625" customWidth="1"/>
    <col min="5" max="5" width="10.28515625" customWidth="1"/>
    <col min="6" max="8" width="18.140625" customWidth="1"/>
    <col min="9" max="9" width="7.5703125" customWidth="1"/>
    <col min="10"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4">
      <c r="B4" s="1911" t="s">
        <v>1865</v>
      </c>
      <c r="C4" s="1912"/>
      <c r="D4" s="1912"/>
      <c r="E4" s="1912"/>
      <c r="F4" s="1912"/>
      <c r="G4" s="1912"/>
      <c r="H4" s="1912"/>
    </row>
    <row r="5" spans="2:8" x14ac:dyDescent="0.25">
      <c r="B5" s="75"/>
    </row>
    <row r="6" spans="2:8" x14ac:dyDescent="0.25">
      <c r="B6" s="2591" t="s">
        <v>1572</v>
      </c>
      <c r="C6" s="2592"/>
      <c r="D6" s="2592"/>
      <c r="E6" s="2592"/>
      <c r="F6" s="2592"/>
      <c r="G6" s="2592"/>
      <c r="H6" s="2593"/>
    </row>
    <row r="7" spans="2:8" x14ac:dyDescent="0.25">
      <c r="B7" s="2584"/>
      <c r="C7" s="2585"/>
      <c r="D7" s="2585"/>
      <c r="E7" s="2585"/>
      <c r="F7" s="2585"/>
      <c r="G7" s="2585"/>
      <c r="H7" s="2586"/>
    </row>
    <row r="8" spans="2:8" x14ac:dyDescent="0.25">
      <c r="B8" s="2584"/>
      <c r="C8" s="2585"/>
      <c r="D8" s="2585"/>
      <c r="E8" s="2585"/>
      <c r="F8" s="2585"/>
      <c r="G8" s="2585"/>
      <c r="H8" s="2586"/>
    </row>
    <row r="9" spans="2:8" x14ac:dyDescent="0.25">
      <c r="B9" s="500"/>
      <c r="H9" s="99"/>
    </row>
    <row r="10" spans="2:8" x14ac:dyDescent="0.25">
      <c r="B10" s="98"/>
      <c r="H10" s="99"/>
    </row>
    <row r="11" spans="2:8" x14ac:dyDescent="0.25">
      <c r="B11" s="98"/>
      <c r="H11" s="99"/>
    </row>
    <row r="12" spans="2:8" x14ac:dyDescent="0.25">
      <c r="B12" s="98"/>
      <c r="H12" s="99"/>
    </row>
    <row r="13" spans="2:8" x14ac:dyDescent="0.25">
      <c r="B13" s="98"/>
      <c r="H13" s="99"/>
    </row>
    <row r="14" spans="2:8" x14ac:dyDescent="0.25">
      <c r="B14" s="98"/>
      <c r="H14" s="99"/>
    </row>
    <row r="15" spans="2:8" x14ac:dyDescent="0.25">
      <c r="B15" s="98"/>
      <c r="H15" s="99"/>
    </row>
    <row r="16" spans="2:8" x14ac:dyDescent="0.25">
      <c r="B16" s="98"/>
      <c r="H16" s="99"/>
    </row>
    <row r="17" spans="2:8" x14ac:dyDescent="0.25">
      <c r="B17" s="98"/>
      <c r="H17" s="99"/>
    </row>
    <row r="18" spans="2:8" x14ac:dyDescent="0.25">
      <c r="B18" s="98"/>
      <c r="H18" s="99"/>
    </row>
    <row r="19" spans="2:8" x14ac:dyDescent="0.25">
      <c r="B19" s="98"/>
      <c r="H19" s="99"/>
    </row>
    <row r="20" spans="2:8" x14ac:dyDescent="0.25">
      <c r="B20" s="98"/>
      <c r="H20" s="99"/>
    </row>
    <row r="21" spans="2:8" x14ac:dyDescent="0.25">
      <c r="B21" s="98"/>
      <c r="H21" s="99"/>
    </row>
    <row r="22" spans="2:8" x14ac:dyDescent="0.25">
      <c r="B22" s="98"/>
      <c r="H22" s="99"/>
    </row>
    <row r="23" spans="2:8" x14ac:dyDescent="0.25">
      <c r="B23" s="98"/>
      <c r="H23" s="99"/>
    </row>
    <row r="24" spans="2:8" x14ac:dyDescent="0.25">
      <c r="B24" s="98"/>
      <c r="H24" s="99"/>
    </row>
    <row r="25" spans="2:8" x14ac:dyDescent="0.25">
      <c r="B25" s="98"/>
      <c r="H25" s="99"/>
    </row>
    <row r="26" spans="2:8" x14ac:dyDescent="0.25">
      <c r="B26" s="98"/>
      <c r="H26" s="99"/>
    </row>
    <row r="27" spans="2:8" x14ac:dyDescent="0.25">
      <c r="B27" s="98"/>
      <c r="H27" s="99"/>
    </row>
    <row r="28" spans="2:8" x14ac:dyDescent="0.25">
      <c r="B28" s="98"/>
      <c r="H28" s="99"/>
    </row>
    <row r="29" spans="2:8" x14ac:dyDescent="0.25">
      <c r="B29" s="98"/>
      <c r="H29" s="99"/>
    </row>
    <row r="30" spans="2:8" x14ac:dyDescent="0.25">
      <c r="B30" s="98"/>
      <c r="H30" s="99"/>
    </row>
    <row r="31" spans="2:8" x14ac:dyDescent="0.25">
      <c r="B31" s="2575" t="s">
        <v>1573</v>
      </c>
      <c r="C31" s="2576"/>
      <c r="D31" s="2576"/>
      <c r="E31" s="2576"/>
      <c r="F31" s="2576"/>
      <c r="G31" s="2576"/>
      <c r="H31" s="2577"/>
    </row>
    <row r="32" spans="2:8" x14ac:dyDescent="0.25">
      <c r="B32" s="100"/>
      <c r="C32" s="85"/>
      <c r="D32" s="85"/>
      <c r="E32" s="85"/>
      <c r="F32" s="85"/>
      <c r="G32" s="85"/>
      <c r="H32" s="101"/>
    </row>
    <row r="33" x14ac:dyDescent="0.25"/>
  </sheetData>
  <mergeCells count="4">
    <mergeCell ref="B4:H4"/>
    <mergeCell ref="B6:H8"/>
    <mergeCell ref="B31:H31"/>
    <mergeCell ref="B1:H3"/>
  </mergeCells>
  <pageMargins left="0.7" right="0.7" top="0.75" bottom="0.75" header="0.3" footer="0.3"/>
  <drawing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8"/>
  <dimension ref="A1:I38"/>
  <sheetViews>
    <sheetView showGridLines="0" workbookViewId="0"/>
  </sheetViews>
  <sheetFormatPr baseColWidth="10" defaultColWidth="0" defaultRowHeight="15" zeroHeight="1" x14ac:dyDescent="0.25"/>
  <cols>
    <col min="1" max="1" width="3.5703125" customWidth="1"/>
    <col min="2" max="4" width="18.140625" customWidth="1"/>
    <col min="5" max="5" width="10.28515625" customWidth="1"/>
    <col min="6" max="8" width="18.140625" customWidth="1"/>
    <col min="9" max="9" width="7.5703125" customWidth="1"/>
    <col min="10"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4">
      <c r="B4" s="1911" t="s">
        <v>1866</v>
      </c>
      <c r="C4" s="1912"/>
      <c r="D4" s="1912"/>
      <c r="E4" s="1912"/>
      <c r="F4" s="1912"/>
      <c r="G4" s="1912"/>
      <c r="H4" s="1912"/>
    </row>
    <row r="5" spans="2:8" x14ac:dyDescent="0.25">
      <c r="B5" s="78"/>
    </row>
    <row r="6" spans="2:8" x14ac:dyDescent="0.25">
      <c r="B6" s="2591" t="s">
        <v>1574</v>
      </c>
      <c r="C6" s="2592"/>
      <c r="D6" s="2592"/>
      <c r="E6" s="2592"/>
      <c r="F6" s="2592"/>
      <c r="G6" s="2592"/>
      <c r="H6" s="2593"/>
    </row>
    <row r="7" spans="2:8" x14ac:dyDescent="0.25">
      <c r="B7" s="2584"/>
      <c r="C7" s="2585"/>
      <c r="D7" s="2585"/>
      <c r="E7" s="2585"/>
      <c r="F7" s="2585"/>
      <c r="G7" s="2585"/>
      <c r="H7" s="2586"/>
    </row>
    <row r="8" spans="2:8" x14ac:dyDescent="0.25">
      <c r="B8" s="2584"/>
      <c r="C8" s="2585"/>
      <c r="D8" s="2585"/>
      <c r="E8" s="2585"/>
      <c r="F8" s="2585"/>
      <c r="G8" s="2585"/>
      <c r="H8" s="2586"/>
    </row>
    <row r="9" spans="2:8" x14ac:dyDescent="0.25">
      <c r="B9" s="2584"/>
      <c r="C9" s="2585"/>
      <c r="D9" s="2585"/>
      <c r="E9" s="2585"/>
      <c r="F9" s="2585"/>
      <c r="G9" s="2585"/>
      <c r="H9" s="2586"/>
    </row>
    <row r="10" spans="2:8" x14ac:dyDescent="0.25">
      <c r="B10" s="98"/>
      <c r="H10" s="99"/>
    </row>
    <row r="11" spans="2:8" x14ac:dyDescent="0.25">
      <c r="B11" s="98"/>
      <c r="H11" s="99"/>
    </row>
    <row r="12" spans="2:8" x14ac:dyDescent="0.25">
      <c r="B12" s="98"/>
      <c r="H12" s="99"/>
    </row>
    <row r="13" spans="2:8" x14ac:dyDescent="0.25">
      <c r="B13" s="98"/>
      <c r="H13" s="99"/>
    </row>
    <row r="14" spans="2:8" x14ac:dyDescent="0.25">
      <c r="B14" s="98"/>
      <c r="H14" s="99"/>
    </row>
    <row r="15" spans="2:8" x14ac:dyDescent="0.25">
      <c r="B15" s="98"/>
      <c r="H15" s="99"/>
    </row>
    <row r="16" spans="2:8" x14ac:dyDescent="0.25">
      <c r="B16" s="98"/>
      <c r="H16" s="99"/>
    </row>
    <row r="17" spans="2:8" x14ac:dyDescent="0.25">
      <c r="B17" s="98"/>
      <c r="H17" s="99"/>
    </row>
    <row r="18" spans="2:8" x14ac:dyDescent="0.25">
      <c r="B18" s="98"/>
      <c r="H18" s="99"/>
    </row>
    <row r="19" spans="2:8" x14ac:dyDescent="0.25">
      <c r="B19" s="98"/>
      <c r="H19" s="99"/>
    </row>
    <row r="20" spans="2:8" x14ac:dyDescent="0.25">
      <c r="B20" s="98"/>
      <c r="H20" s="99"/>
    </row>
    <row r="21" spans="2:8" x14ac:dyDescent="0.25">
      <c r="B21" s="98"/>
      <c r="H21" s="99"/>
    </row>
    <row r="22" spans="2:8" x14ac:dyDescent="0.25">
      <c r="B22" s="98"/>
      <c r="H22" s="99"/>
    </row>
    <row r="23" spans="2:8" x14ac:dyDescent="0.25">
      <c r="B23" s="98"/>
      <c r="H23" s="99"/>
    </row>
    <row r="24" spans="2:8" x14ac:dyDescent="0.25">
      <c r="B24" s="98"/>
      <c r="H24" s="99"/>
    </row>
    <row r="25" spans="2:8" x14ac:dyDescent="0.25">
      <c r="B25" s="98"/>
      <c r="H25" s="99"/>
    </row>
    <row r="26" spans="2:8" x14ac:dyDescent="0.25">
      <c r="B26" s="98"/>
      <c r="H26" s="99"/>
    </row>
    <row r="27" spans="2:8" x14ac:dyDescent="0.25">
      <c r="B27" s="98"/>
      <c r="H27" s="99"/>
    </row>
    <row r="28" spans="2:8" x14ac:dyDescent="0.25">
      <c r="B28" s="98"/>
      <c r="H28" s="99"/>
    </row>
    <row r="29" spans="2:8" x14ac:dyDescent="0.25">
      <c r="B29" s="98"/>
      <c r="H29" s="99"/>
    </row>
    <row r="30" spans="2:8" x14ac:dyDescent="0.25">
      <c r="B30" s="98"/>
      <c r="H30" s="99"/>
    </row>
    <row r="31" spans="2:8" x14ac:dyDescent="0.25">
      <c r="B31" s="98"/>
      <c r="H31" s="99"/>
    </row>
    <row r="32" spans="2:8" x14ac:dyDescent="0.25">
      <c r="B32" s="98"/>
      <c r="H32" s="99"/>
    </row>
    <row r="33" spans="2:8" x14ac:dyDescent="0.25">
      <c r="B33" s="98"/>
      <c r="H33" s="99"/>
    </row>
    <row r="34" spans="2:8" x14ac:dyDescent="0.25">
      <c r="B34" s="98"/>
      <c r="H34" s="99"/>
    </row>
    <row r="35" spans="2:8" x14ac:dyDescent="0.25">
      <c r="B35" s="98"/>
      <c r="H35" s="99"/>
    </row>
    <row r="36" spans="2:8" x14ac:dyDescent="0.25">
      <c r="B36" s="2575" t="s">
        <v>1575</v>
      </c>
      <c r="C36" s="2576"/>
      <c r="D36" s="2576"/>
      <c r="E36" s="2576"/>
      <c r="F36" s="2576"/>
      <c r="G36" s="2576"/>
      <c r="H36" s="2577"/>
    </row>
    <row r="37" spans="2:8" x14ac:dyDescent="0.25">
      <c r="B37" s="100"/>
      <c r="C37" s="85"/>
      <c r="D37" s="85"/>
      <c r="E37" s="85"/>
      <c r="F37" s="85"/>
      <c r="G37" s="85"/>
      <c r="H37" s="101"/>
    </row>
    <row r="38" spans="2:8" x14ac:dyDescent="0.25"/>
  </sheetData>
  <mergeCells count="4">
    <mergeCell ref="B4:H4"/>
    <mergeCell ref="B6:H9"/>
    <mergeCell ref="B36:H36"/>
    <mergeCell ref="B1:H3"/>
  </mergeCells>
  <pageMargins left="0.7" right="0.7" top="0.75" bottom="0.75" header="0.3" footer="0.3"/>
  <drawing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9"/>
  <dimension ref="A1:I33"/>
  <sheetViews>
    <sheetView showGridLines="0" zoomScaleNormal="100" workbookViewId="0">
      <selection activeCell="I25" sqref="I25"/>
    </sheetView>
  </sheetViews>
  <sheetFormatPr baseColWidth="10" defaultColWidth="0" defaultRowHeight="15" zeroHeight="1" x14ac:dyDescent="0.25"/>
  <cols>
    <col min="1" max="1" width="3.5703125" customWidth="1"/>
    <col min="2" max="4" width="18.140625" customWidth="1"/>
    <col min="5" max="5" width="10.28515625" customWidth="1"/>
    <col min="6" max="8" width="18.140625" customWidth="1"/>
    <col min="9" max="9" width="7.5703125" customWidth="1"/>
    <col min="10"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4">
      <c r="B4" s="1911" t="s">
        <v>1867</v>
      </c>
      <c r="C4" s="1912"/>
      <c r="D4" s="1912"/>
      <c r="E4" s="1912"/>
      <c r="F4" s="1912"/>
      <c r="G4" s="1912"/>
      <c r="H4" s="1912"/>
    </row>
    <row r="5" spans="2:8" x14ac:dyDescent="0.25"/>
    <row r="6" spans="2:8" x14ac:dyDescent="0.25">
      <c r="B6" s="2591" t="s">
        <v>1576</v>
      </c>
      <c r="C6" s="2592"/>
      <c r="D6" s="2592"/>
      <c r="E6" s="2592"/>
      <c r="F6" s="2592"/>
      <c r="G6" s="2592"/>
      <c r="H6" s="2593"/>
    </row>
    <row r="7" spans="2:8" x14ac:dyDescent="0.25">
      <c r="B7" s="2584"/>
      <c r="C7" s="2585"/>
      <c r="D7" s="2585"/>
      <c r="E7" s="2585"/>
      <c r="F7" s="2585"/>
      <c r="G7" s="2585"/>
      <c r="H7" s="2586"/>
    </row>
    <row r="8" spans="2:8" x14ac:dyDescent="0.25">
      <c r="B8" s="2584"/>
      <c r="C8" s="2585"/>
      <c r="D8" s="2585"/>
      <c r="E8" s="2585"/>
      <c r="F8" s="2585"/>
      <c r="G8" s="2585"/>
      <c r="H8" s="2586"/>
    </row>
  </sheetData>
  <mergeCells count="3">
    <mergeCell ref="B4:H4"/>
    <mergeCell ref="B6:H8"/>
    <mergeCell ref="B1:H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J335"/>
  <sheetViews>
    <sheetView showGridLines="0" topLeftCell="A22" zoomScaleNormal="100" workbookViewId="0">
      <selection activeCell="I25" sqref="I25"/>
    </sheetView>
  </sheetViews>
  <sheetFormatPr baseColWidth="10" defaultColWidth="0" defaultRowHeight="18.75" customHeight="1" zeroHeight="1" x14ac:dyDescent="0.25"/>
  <cols>
    <col min="1" max="1" width="1.85546875" customWidth="1"/>
    <col min="2" max="8" width="18.42578125" customWidth="1"/>
    <col min="9" max="9" width="1.85546875" customWidth="1"/>
    <col min="10" max="10" width="0" hidden="1" customWidth="1"/>
    <col min="11" max="16384" width="9.140625" hidden="1"/>
  </cols>
  <sheetData>
    <row r="1" spans="2:8" ht="18.75" customHeight="1" thickBot="1" x14ac:dyDescent="0.3"/>
    <row r="2" spans="2:8" ht="18.75" customHeight="1" thickBot="1" x14ac:dyDescent="0.3">
      <c r="B2" s="1921"/>
      <c r="C2" s="1922"/>
      <c r="D2" s="1922"/>
      <c r="E2" s="1922"/>
      <c r="F2" s="1922"/>
      <c r="G2" s="1922"/>
      <c r="H2" s="1923"/>
    </row>
    <row r="3" spans="2:8" ht="18.75" customHeight="1" x14ac:dyDescent="0.25">
      <c r="B3" s="242"/>
      <c r="C3" s="243"/>
      <c r="D3" s="243"/>
      <c r="E3" s="243"/>
      <c r="F3" s="243"/>
      <c r="G3" s="243"/>
      <c r="H3" s="244"/>
    </row>
    <row r="4" spans="2:8" ht="18.75" customHeight="1" x14ac:dyDescent="0.25">
      <c r="B4" s="242"/>
      <c r="C4" s="243"/>
      <c r="D4" s="243"/>
      <c r="E4" s="243"/>
      <c r="F4" s="243"/>
      <c r="G4" s="243"/>
      <c r="H4" s="244"/>
    </row>
    <row r="5" spans="2:8" ht="18.75" customHeight="1" x14ac:dyDescent="0.25">
      <c r="B5" s="242"/>
      <c r="C5" s="243"/>
      <c r="D5" s="243"/>
      <c r="E5" s="243"/>
      <c r="F5" s="243"/>
      <c r="G5" s="243"/>
      <c r="H5" s="244"/>
    </row>
    <row r="6" spans="2:8" ht="18.75" customHeight="1" x14ac:dyDescent="0.25">
      <c r="B6" s="242"/>
      <c r="C6" s="243"/>
      <c r="D6" s="243"/>
      <c r="E6" s="243"/>
      <c r="F6" s="243"/>
      <c r="G6" s="243"/>
      <c r="H6" s="244"/>
    </row>
    <row r="7" spans="2:8" ht="18.75" customHeight="1" x14ac:dyDescent="0.25">
      <c r="B7" s="242"/>
      <c r="C7" s="243"/>
      <c r="D7" s="243"/>
      <c r="E7" s="243"/>
      <c r="F7" s="243"/>
      <c r="G7" s="243"/>
      <c r="H7" s="244"/>
    </row>
    <row r="8" spans="2:8" ht="18.75" customHeight="1" x14ac:dyDescent="0.25">
      <c r="B8" s="242"/>
      <c r="C8" s="243"/>
      <c r="D8" s="243"/>
      <c r="E8" s="243"/>
      <c r="F8" s="243"/>
      <c r="G8" s="243"/>
      <c r="H8" s="244"/>
    </row>
    <row r="9" spans="2:8" ht="18.75" customHeight="1" x14ac:dyDescent="0.25">
      <c r="B9" s="242"/>
      <c r="C9" s="243"/>
      <c r="D9" s="243"/>
      <c r="E9" s="243"/>
      <c r="F9" s="243"/>
      <c r="G9" s="243"/>
      <c r="H9" s="244"/>
    </row>
    <row r="10" spans="2:8" ht="18.75" customHeight="1" x14ac:dyDescent="0.25">
      <c r="B10" s="242"/>
      <c r="C10" s="243"/>
      <c r="D10" s="243"/>
      <c r="E10" s="243"/>
      <c r="F10" s="243"/>
      <c r="G10" s="243"/>
      <c r="H10" s="244"/>
    </row>
    <row r="11" spans="2:8" ht="18.75" customHeight="1" x14ac:dyDescent="0.25">
      <c r="B11" s="242"/>
      <c r="C11" s="243"/>
      <c r="D11" s="243"/>
      <c r="E11" s="243"/>
      <c r="F11" s="243"/>
      <c r="G11" s="243"/>
      <c r="H11" s="244"/>
    </row>
    <row r="12" spans="2:8" ht="21" x14ac:dyDescent="0.25">
      <c r="B12" s="1924" t="s">
        <v>84</v>
      </c>
      <c r="C12" s="1925"/>
      <c r="D12" s="1925"/>
      <c r="E12" s="1925"/>
      <c r="F12" s="1925"/>
      <c r="G12" s="1925"/>
      <c r="H12" s="1926"/>
    </row>
    <row r="13" spans="2:8" x14ac:dyDescent="0.25">
      <c r="B13" s="1927" t="s">
        <v>85</v>
      </c>
      <c r="C13" s="1928"/>
      <c r="D13" s="1928"/>
      <c r="E13" s="1928"/>
      <c r="F13" s="1928"/>
      <c r="G13" s="1928"/>
      <c r="H13" s="1929"/>
    </row>
    <row r="14" spans="2:8" ht="18.75" customHeight="1" x14ac:dyDescent="0.25">
      <c r="B14" s="245"/>
      <c r="C14" s="246"/>
      <c r="D14" s="246"/>
      <c r="E14" s="246"/>
      <c r="F14" s="246"/>
      <c r="G14" s="246"/>
      <c r="H14" s="247"/>
    </row>
    <row r="15" spans="2:8" x14ac:dyDescent="0.25">
      <c r="B15" s="1927" t="s">
        <v>2561</v>
      </c>
      <c r="C15" s="1928"/>
      <c r="D15" s="1928"/>
      <c r="E15" s="1928"/>
      <c r="F15" s="1928"/>
      <c r="G15" s="1928"/>
      <c r="H15" s="1929"/>
    </row>
    <row r="16" spans="2:8" ht="18.75" customHeight="1" x14ac:dyDescent="0.25">
      <c r="B16" s="245"/>
      <c r="C16" s="246"/>
      <c r="D16" s="246"/>
      <c r="E16" s="246"/>
      <c r="F16" s="246"/>
      <c r="G16" s="246"/>
      <c r="H16" s="247"/>
    </row>
    <row r="17" spans="2:8" x14ac:dyDescent="0.25">
      <c r="B17" s="1927" t="s">
        <v>2562</v>
      </c>
      <c r="C17" s="1928"/>
      <c r="D17" s="1928"/>
      <c r="E17" s="1928"/>
      <c r="F17" s="1928"/>
      <c r="G17" s="1928"/>
      <c r="H17" s="1929"/>
    </row>
    <row r="18" spans="2:8" ht="18.75" customHeight="1" x14ac:dyDescent="0.25">
      <c r="B18" s="242"/>
      <c r="C18" s="243"/>
      <c r="D18" s="243"/>
      <c r="E18" s="243"/>
      <c r="F18" s="243"/>
      <c r="G18" s="243"/>
      <c r="H18" s="244"/>
    </row>
    <row r="19" spans="2:8" ht="18.75" customHeight="1" x14ac:dyDescent="0.25">
      <c r="B19" s="242"/>
      <c r="C19" s="243"/>
      <c r="D19" s="243"/>
      <c r="E19" s="243"/>
      <c r="F19" s="243"/>
      <c r="G19" s="243"/>
      <c r="H19" s="244"/>
    </row>
    <row r="20" spans="2:8" ht="21" x14ac:dyDescent="0.25">
      <c r="B20" s="1924" t="s">
        <v>1</v>
      </c>
      <c r="C20" s="1925"/>
      <c r="D20" s="1925"/>
      <c r="E20" s="1925"/>
      <c r="F20" s="1925"/>
      <c r="G20" s="1925"/>
      <c r="H20" s="1926"/>
    </row>
    <row r="21" spans="2:8" ht="18.75" customHeight="1" x14ac:dyDescent="0.25">
      <c r="B21" s="242"/>
      <c r="C21" s="243"/>
      <c r="D21" s="243"/>
      <c r="E21" s="243"/>
      <c r="F21" s="243"/>
      <c r="G21" s="243"/>
      <c r="H21" s="244"/>
    </row>
    <row r="22" spans="2:8" ht="18.75" customHeight="1" x14ac:dyDescent="0.25">
      <c r="B22" s="242"/>
      <c r="C22" s="243"/>
      <c r="D22" s="243"/>
      <c r="E22" s="243"/>
      <c r="F22" s="243"/>
      <c r="G22" s="243"/>
      <c r="H22" s="244"/>
    </row>
    <row r="23" spans="2:8" ht="18.75" customHeight="1" x14ac:dyDescent="0.25">
      <c r="B23" s="242"/>
      <c r="C23" s="243"/>
      <c r="D23" s="243"/>
      <c r="E23" s="243"/>
      <c r="F23" s="243"/>
      <c r="G23" s="243"/>
      <c r="H23" s="244"/>
    </row>
    <row r="24" spans="2:8" ht="18.75" customHeight="1" x14ac:dyDescent="0.25">
      <c r="B24" s="242"/>
      <c r="C24" s="243"/>
      <c r="D24" s="243"/>
      <c r="E24" s="243"/>
      <c r="F24" s="243"/>
      <c r="G24" s="243"/>
      <c r="H24" s="244"/>
    </row>
    <row r="25" spans="2:8" ht="18.75" customHeight="1" x14ac:dyDescent="0.25">
      <c r="B25" s="242"/>
      <c r="C25" s="243"/>
      <c r="D25" s="243"/>
      <c r="E25" s="243"/>
      <c r="F25" s="243"/>
      <c r="G25" s="243"/>
      <c r="H25" s="244"/>
    </row>
    <row r="26" spans="2:8" ht="18.75" customHeight="1" x14ac:dyDescent="0.25">
      <c r="B26" s="242"/>
      <c r="C26" s="243"/>
      <c r="D26" s="243"/>
      <c r="E26" s="243"/>
      <c r="F26" s="243"/>
      <c r="G26" s="243"/>
      <c r="H26" s="244"/>
    </row>
    <row r="27" spans="2:8" ht="15" customHeight="1" x14ac:dyDescent="0.25">
      <c r="B27" s="1918" t="s">
        <v>86</v>
      </c>
      <c r="C27" s="1919"/>
      <c r="D27" s="1919"/>
      <c r="E27" s="1919"/>
      <c r="F27" s="1919"/>
      <c r="G27" s="1919"/>
      <c r="H27" s="1920"/>
    </row>
    <row r="28" spans="2:8" ht="15" customHeight="1" x14ac:dyDescent="0.25">
      <c r="B28" s="1915" t="s">
        <v>87</v>
      </c>
      <c r="C28" s="1916"/>
      <c r="D28" s="1916"/>
      <c r="E28" s="1916"/>
      <c r="F28" s="1916"/>
      <c r="G28" s="1916"/>
      <c r="H28" s="1917"/>
    </row>
    <row r="29" spans="2:8" ht="15" customHeight="1" x14ac:dyDescent="0.25">
      <c r="B29" s="1915" t="s">
        <v>88</v>
      </c>
      <c r="C29" s="1916"/>
      <c r="D29" s="1916"/>
      <c r="E29" s="1916"/>
      <c r="F29" s="1916"/>
      <c r="G29" s="1916"/>
      <c r="H29" s="1917"/>
    </row>
    <row r="30" spans="2:8" ht="15" customHeight="1" x14ac:dyDescent="0.25">
      <c r="B30" s="248"/>
      <c r="C30" s="249"/>
      <c r="D30" s="249"/>
      <c r="E30" s="249"/>
      <c r="F30" s="249"/>
      <c r="G30" s="249"/>
      <c r="H30" s="250"/>
    </row>
    <row r="31" spans="2:8" ht="15" customHeight="1" x14ac:dyDescent="0.25">
      <c r="B31" s="1918" t="s">
        <v>89</v>
      </c>
      <c r="C31" s="1919"/>
      <c r="D31" s="1919"/>
      <c r="E31" s="1919"/>
      <c r="F31" s="1919"/>
      <c r="G31" s="1919"/>
      <c r="H31" s="1920"/>
    </row>
    <row r="32" spans="2:8" ht="15" customHeight="1" x14ac:dyDescent="0.25">
      <c r="B32" s="1915" t="s">
        <v>90</v>
      </c>
      <c r="C32" s="1916"/>
      <c r="D32" s="1916"/>
      <c r="E32" s="1916"/>
      <c r="F32" s="1916"/>
      <c r="G32" s="1916"/>
      <c r="H32" s="1917"/>
    </row>
    <row r="33" spans="2:10" ht="15" customHeight="1" x14ac:dyDescent="0.25">
      <c r="B33" s="1915" t="s">
        <v>2563</v>
      </c>
      <c r="C33" s="1916"/>
      <c r="D33" s="1916"/>
      <c r="E33" s="1916"/>
      <c r="F33" s="1916"/>
      <c r="G33" s="1916"/>
      <c r="H33" s="1917"/>
    </row>
    <row r="34" spans="2:10" ht="15" customHeight="1" x14ac:dyDescent="0.25">
      <c r="B34" s="248"/>
      <c r="C34" s="249"/>
      <c r="D34" s="249"/>
      <c r="E34" s="249"/>
      <c r="F34" s="249"/>
      <c r="G34" s="249"/>
      <c r="H34" s="250"/>
    </row>
    <row r="35" spans="2:10" ht="15" customHeight="1" x14ac:dyDescent="0.25">
      <c r="B35" s="1915" t="s">
        <v>91</v>
      </c>
      <c r="C35" s="1916"/>
      <c r="D35" s="1916"/>
      <c r="E35" s="1916"/>
      <c r="F35" s="1916"/>
      <c r="G35" s="1916"/>
      <c r="H35" s="1917"/>
    </row>
    <row r="36" spans="2:10" ht="15" customHeight="1" x14ac:dyDescent="0.25">
      <c r="B36" s="1915" t="s">
        <v>92</v>
      </c>
      <c r="C36" s="1916"/>
      <c r="D36" s="1916"/>
      <c r="E36" s="1916"/>
      <c r="F36" s="1916"/>
      <c r="G36" s="1916"/>
      <c r="H36" s="1917"/>
    </row>
    <row r="37" spans="2:10" ht="15" customHeight="1" x14ac:dyDescent="0.25">
      <c r="B37" s="248"/>
      <c r="C37" s="249"/>
      <c r="D37" s="249"/>
      <c r="E37" s="249"/>
      <c r="F37" s="249"/>
      <c r="G37" s="249"/>
      <c r="H37" s="250"/>
    </row>
    <row r="38" spans="2:10" ht="15" customHeight="1" x14ac:dyDescent="0.25">
      <c r="B38" s="1918" t="s">
        <v>93</v>
      </c>
      <c r="C38" s="1919"/>
      <c r="D38" s="1919"/>
      <c r="E38" s="1919"/>
      <c r="F38" s="1919"/>
      <c r="G38" s="1919"/>
      <c r="H38" s="1920"/>
    </row>
    <row r="39" spans="2:10" ht="15" customHeight="1" x14ac:dyDescent="0.25">
      <c r="B39" s="248"/>
      <c r="C39" s="249"/>
      <c r="D39" s="249"/>
      <c r="E39" s="249"/>
      <c r="F39" s="249"/>
      <c r="G39" s="249"/>
      <c r="H39" s="250"/>
    </row>
    <row r="40" spans="2:10" ht="15" customHeight="1" x14ac:dyDescent="0.25">
      <c r="B40" s="1918" t="s">
        <v>94</v>
      </c>
      <c r="C40" s="1919"/>
      <c r="D40" s="1919"/>
      <c r="E40" s="1919"/>
      <c r="F40" s="1919"/>
      <c r="G40" s="1919"/>
      <c r="H40" s="1920"/>
    </row>
    <row r="41" spans="2:10" s="2" customFormat="1" ht="15" customHeight="1" x14ac:dyDescent="0.25">
      <c r="B41" s="248"/>
      <c r="C41" s="251"/>
      <c r="D41" s="251"/>
      <c r="E41" s="251"/>
      <c r="F41" s="251"/>
      <c r="G41" s="251"/>
      <c r="H41" s="252"/>
      <c r="I41" s="5"/>
      <c r="J41" s="5"/>
    </row>
    <row r="42" spans="2:10" s="2" customFormat="1" ht="15" customHeight="1" thickBot="1" x14ac:dyDescent="0.3">
      <c r="B42" s="253"/>
      <c r="C42" s="254"/>
      <c r="D42" s="254"/>
      <c r="E42" s="254"/>
      <c r="F42" s="254"/>
      <c r="G42" s="254"/>
      <c r="H42" s="255"/>
    </row>
    <row r="43" spans="2:10" ht="18.75" customHeight="1" x14ac:dyDescent="0.25">
      <c r="B43" s="62"/>
      <c r="C43" s="62"/>
      <c r="D43" s="62"/>
      <c r="E43" s="62"/>
      <c r="F43" s="62"/>
      <c r="G43" s="62"/>
      <c r="H43" s="62"/>
    </row>
    <row r="44" spans="2:10" ht="18.75" hidden="1" customHeight="1" x14ac:dyDescent="0.25"/>
    <row r="45" spans="2:10" ht="18.75" hidden="1" customHeight="1" x14ac:dyDescent="0.25"/>
    <row r="46" spans="2:10" ht="18.75" hidden="1" customHeight="1" x14ac:dyDescent="0.25"/>
    <row r="47" spans="2:10" ht="18.75" hidden="1" customHeight="1" x14ac:dyDescent="0.25"/>
    <row r="48" spans="2:10" ht="18.75" hidden="1" customHeight="1" x14ac:dyDescent="0.25"/>
    <row r="49" ht="18.75" hidden="1" customHeight="1" x14ac:dyDescent="0.25"/>
    <row r="50" ht="18.75" hidden="1" customHeight="1" x14ac:dyDescent="0.25"/>
    <row r="51" ht="18.75" hidden="1" customHeight="1" x14ac:dyDescent="0.25"/>
    <row r="52" ht="18.75" hidden="1" customHeight="1" x14ac:dyDescent="0.25"/>
    <row r="53" ht="18.75" hidden="1" customHeight="1" x14ac:dyDescent="0.25"/>
    <row r="54" ht="18.75" hidden="1" customHeight="1" x14ac:dyDescent="0.25"/>
    <row r="55" ht="18.75" hidden="1" customHeight="1" x14ac:dyDescent="0.25"/>
    <row r="56" ht="18.75" hidden="1" customHeight="1" x14ac:dyDescent="0.25"/>
    <row r="57" ht="18.75" hidden="1" customHeight="1" x14ac:dyDescent="0.25"/>
    <row r="58" ht="18.75" hidden="1" customHeight="1" x14ac:dyDescent="0.25"/>
    <row r="59" ht="18.75" hidden="1" customHeight="1" x14ac:dyDescent="0.25"/>
    <row r="60" ht="18.75" hidden="1" customHeight="1" x14ac:dyDescent="0.25"/>
    <row r="61" ht="18.75" hidden="1" customHeight="1" x14ac:dyDescent="0.25"/>
    <row r="62" ht="18.75" hidden="1" customHeight="1" x14ac:dyDescent="0.25"/>
    <row r="63" ht="18.75" hidden="1" customHeight="1" x14ac:dyDescent="0.25"/>
    <row r="64" ht="18.75" hidden="1" customHeight="1" x14ac:dyDescent="0.25"/>
    <row r="65" ht="18.75" hidden="1" customHeight="1" x14ac:dyDescent="0.25"/>
    <row r="66" ht="18.75" hidden="1" customHeight="1" x14ac:dyDescent="0.25"/>
    <row r="67" ht="18.75" hidden="1" customHeight="1" x14ac:dyDescent="0.25"/>
    <row r="68" ht="18.75" hidden="1" customHeight="1" x14ac:dyDescent="0.25"/>
    <row r="69" ht="18.75" hidden="1" customHeight="1" x14ac:dyDescent="0.25"/>
    <row r="70" ht="18.75" hidden="1" customHeight="1" x14ac:dyDescent="0.25"/>
    <row r="71" ht="18.75" hidden="1" customHeight="1" x14ac:dyDescent="0.25"/>
    <row r="72" ht="18.75" hidden="1" customHeight="1" x14ac:dyDescent="0.25"/>
    <row r="73" ht="18.75" hidden="1" customHeight="1" x14ac:dyDescent="0.25"/>
    <row r="74" ht="18.75" hidden="1" customHeight="1" x14ac:dyDescent="0.25"/>
    <row r="75" ht="18.75" hidden="1" customHeight="1" x14ac:dyDescent="0.25"/>
    <row r="76" ht="18.75" hidden="1" customHeight="1" x14ac:dyDescent="0.25"/>
    <row r="77" ht="18.75" hidden="1" customHeight="1" x14ac:dyDescent="0.25"/>
    <row r="78" ht="18.75" hidden="1" customHeight="1" x14ac:dyDescent="0.25"/>
    <row r="79" ht="18.75" hidden="1" customHeight="1" x14ac:dyDescent="0.25"/>
    <row r="80" ht="18.75" hidden="1" customHeight="1" x14ac:dyDescent="0.25"/>
    <row r="81" ht="18.75" hidden="1" customHeight="1" x14ac:dyDescent="0.25"/>
    <row r="82" ht="18.75" hidden="1" customHeight="1" x14ac:dyDescent="0.25"/>
    <row r="83" ht="18.75" hidden="1" customHeight="1" x14ac:dyDescent="0.25"/>
    <row r="84" ht="18.75" hidden="1" customHeight="1" x14ac:dyDescent="0.25"/>
    <row r="85" ht="18.75" hidden="1" customHeight="1" x14ac:dyDescent="0.25"/>
    <row r="86" ht="18.75" hidden="1" customHeight="1" x14ac:dyDescent="0.25"/>
    <row r="87" ht="18.75" hidden="1" customHeight="1" x14ac:dyDescent="0.25"/>
    <row r="88" ht="18.75" hidden="1" customHeight="1" x14ac:dyDescent="0.25"/>
    <row r="89" ht="18.75" hidden="1" customHeight="1" x14ac:dyDescent="0.25"/>
    <row r="90" ht="18.75" hidden="1" customHeight="1" x14ac:dyDescent="0.25"/>
    <row r="91" ht="18.75" hidden="1" customHeight="1" x14ac:dyDescent="0.25"/>
    <row r="92" ht="18.75" hidden="1" customHeight="1" x14ac:dyDescent="0.25"/>
    <row r="93" ht="18.75" hidden="1" customHeight="1" x14ac:dyDescent="0.25"/>
    <row r="94" ht="18.75" hidden="1" customHeight="1" x14ac:dyDescent="0.25"/>
    <row r="95" ht="18.75" hidden="1" customHeight="1" x14ac:dyDescent="0.25"/>
    <row r="96" ht="18.75" hidden="1" customHeight="1" x14ac:dyDescent="0.25"/>
    <row r="97" ht="18.75" hidden="1" customHeight="1" x14ac:dyDescent="0.25"/>
    <row r="98" ht="18.75" hidden="1" customHeight="1" x14ac:dyDescent="0.25"/>
    <row r="99" ht="18.75" hidden="1" customHeight="1" x14ac:dyDescent="0.25"/>
    <row r="100" ht="18.75" hidden="1" customHeight="1" x14ac:dyDescent="0.25"/>
    <row r="101" ht="18.75" hidden="1" customHeight="1" x14ac:dyDescent="0.25"/>
    <row r="102" ht="18.75" hidden="1" customHeight="1" x14ac:dyDescent="0.25"/>
    <row r="103" ht="18.75" hidden="1" customHeight="1" x14ac:dyDescent="0.25"/>
    <row r="104" ht="18.75" hidden="1" customHeight="1" x14ac:dyDescent="0.25"/>
    <row r="105" ht="18.75" hidden="1" customHeight="1" x14ac:dyDescent="0.25"/>
    <row r="106" ht="18.75" hidden="1" customHeight="1" x14ac:dyDescent="0.25"/>
    <row r="107" ht="18.75" hidden="1" customHeight="1" x14ac:dyDescent="0.25"/>
    <row r="108" ht="18.75" hidden="1" customHeight="1" x14ac:dyDescent="0.25"/>
    <row r="109" ht="18.75" hidden="1" customHeight="1" x14ac:dyDescent="0.25"/>
    <row r="110" ht="18.75" hidden="1" customHeight="1" x14ac:dyDescent="0.25"/>
    <row r="111" ht="18.75" hidden="1" customHeight="1" x14ac:dyDescent="0.25"/>
    <row r="112" ht="18.75" hidden="1" customHeight="1" x14ac:dyDescent="0.25"/>
    <row r="113" ht="18.75" hidden="1" customHeight="1" x14ac:dyDescent="0.25"/>
    <row r="114" ht="18.75" hidden="1" customHeight="1" x14ac:dyDescent="0.25"/>
    <row r="115" ht="18.75" hidden="1" customHeight="1" x14ac:dyDescent="0.25"/>
    <row r="116" ht="18.75" hidden="1" customHeight="1" x14ac:dyDescent="0.25"/>
    <row r="117" ht="18.75" hidden="1" customHeight="1" x14ac:dyDescent="0.25"/>
    <row r="118" ht="18.75" hidden="1" customHeight="1" x14ac:dyDescent="0.25"/>
    <row r="119" ht="18.75" hidden="1" customHeight="1" x14ac:dyDescent="0.25"/>
    <row r="120" ht="18.75" hidden="1" customHeight="1" x14ac:dyDescent="0.25"/>
    <row r="121" ht="18.75" hidden="1" customHeight="1" x14ac:dyDescent="0.25"/>
    <row r="122" ht="18.75" hidden="1" customHeight="1" x14ac:dyDescent="0.25"/>
    <row r="123" ht="18.75" hidden="1" customHeight="1" x14ac:dyDescent="0.25"/>
    <row r="124" ht="18.75" hidden="1" customHeight="1" x14ac:dyDescent="0.25"/>
    <row r="125" ht="18.75" hidden="1" customHeight="1" x14ac:dyDescent="0.25"/>
    <row r="126" ht="18.75" hidden="1" customHeight="1" x14ac:dyDescent="0.25"/>
    <row r="127" ht="18.75" hidden="1" customHeight="1" x14ac:dyDescent="0.25"/>
    <row r="128" ht="18.75" hidden="1" customHeight="1" x14ac:dyDescent="0.25"/>
    <row r="129" ht="18.75" hidden="1" customHeight="1" x14ac:dyDescent="0.25"/>
    <row r="130" ht="18.75" hidden="1" customHeight="1" x14ac:dyDescent="0.25"/>
    <row r="131" ht="18.75" hidden="1" customHeight="1" x14ac:dyDescent="0.25"/>
    <row r="132" ht="18.75" hidden="1" customHeight="1" x14ac:dyDescent="0.25"/>
    <row r="133" ht="18.75" hidden="1" customHeight="1" x14ac:dyDescent="0.25"/>
    <row r="134" ht="18.75" hidden="1" customHeight="1" x14ac:dyDescent="0.25"/>
    <row r="135" ht="18.75" hidden="1" customHeight="1" x14ac:dyDescent="0.25"/>
    <row r="136" ht="18.75" hidden="1" customHeight="1" x14ac:dyDescent="0.25"/>
    <row r="137" ht="18.75" hidden="1" customHeight="1" x14ac:dyDescent="0.25"/>
    <row r="138" ht="18.75" hidden="1" customHeight="1" x14ac:dyDescent="0.25"/>
    <row r="139" ht="18.75" hidden="1" customHeight="1" x14ac:dyDescent="0.25"/>
    <row r="140" ht="18.75" hidden="1" customHeight="1" x14ac:dyDescent="0.25"/>
    <row r="141" ht="18.75" hidden="1" customHeight="1" x14ac:dyDescent="0.25"/>
    <row r="142" ht="18.75" hidden="1" customHeight="1" x14ac:dyDescent="0.25"/>
    <row r="143" ht="18.75" hidden="1" customHeight="1" x14ac:dyDescent="0.25"/>
    <row r="144" ht="18.75" hidden="1" customHeight="1" x14ac:dyDescent="0.25"/>
    <row r="145" ht="18.75" hidden="1" customHeight="1" x14ac:dyDescent="0.25"/>
    <row r="146" ht="18.75" hidden="1" customHeight="1" x14ac:dyDescent="0.25"/>
    <row r="147" ht="18.75" hidden="1" customHeight="1" x14ac:dyDescent="0.25"/>
    <row r="148" ht="18.75" hidden="1" customHeight="1" x14ac:dyDescent="0.25"/>
    <row r="149" ht="18.75" hidden="1" customHeight="1" x14ac:dyDescent="0.25"/>
    <row r="150" ht="18.75" hidden="1" customHeight="1" x14ac:dyDescent="0.25"/>
    <row r="151" ht="18.75" hidden="1" customHeight="1" x14ac:dyDescent="0.25"/>
    <row r="152" ht="18.75" hidden="1" customHeight="1" x14ac:dyDescent="0.25"/>
    <row r="153" ht="18.75" hidden="1" customHeight="1" x14ac:dyDescent="0.25"/>
    <row r="154" ht="18.75" hidden="1" customHeight="1" x14ac:dyDescent="0.25"/>
    <row r="155" ht="18.75" hidden="1" customHeight="1" x14ac:dyDescent="0.25"/>
    <row r="156" ht="18.75" hidden="1" customHeight="1" x14ac:dyDescent="0.25"/>
    <row r="157" ht="18.75" hidden="1" customHeight="1" x14ac:dyDescent="0.25"/>
    <row r="158" ht="18.75" hidden="1" customHeight="1" x14ac:dyDescent="0.25"/>
    <row r="159" ht="18.75" hidden="1" customHeight="1" x14ac:dyDescent="0.25"/>
    <row r="160" ht="18.75" hidden="1" customHeight="1" x14ac:dyDescent="0.25"/>
    <row r="161" ht="18.75" hidden="1" customHeight="1" x14ac:dyDescent="0.25"/>
    <row r="162" ht="18.75" hidden="1" customHeight="1" x14ac:dyDescent="0.25"/>
    <row r="163" ht="18.75" hidden="1" customHeight="1" x14ac:dyDescent="0.25"/>
    <row r="164" ht="18.75" hidden="1" customHeight="1" x14ac:dyDescent="0.25"/>
    <row r="165" ht="18.75" hidden="1" customHeight="1" x14ac:dyDescent="0.25"/>
    <row r="166" ht="18.75" hidden="1" customHeight="1" x14ac:dyDescent="0.25"/>
    <row r="167" ht="18.75" hidden="1" customHeight="1" x14ac:dyDescent="0.25"/>
    <row r="168" ht="18.75" hidden="1" customHeight="1" x14ac:dyDescent="0.25"/>
    <row r="169" ht="18.75" hidden="1" customHeight="1" x14ac:dyDescent="0.25"/>
    <row r="170" ht="18.75" hidden="1" customHeight="1" x14ac:dyDescent="0.25"/>
    <row r="171" ht="18.75" hidden="1" customHeight="1" x14ac:dyDescent="0.25"/>
    <row r="172" ht="18.75" hidden="1" customHeight="1" x14ac:dyDescent="0.25"/>
    <row r="173" ht="18.75" hidden="1" customHeight="1" x14ac:dyDescent="0.25"/>
    <row r="174" ht="18.75" hidden="1" customHeight="1" x14ac:dyDescent="0.25"/>
    <row r="175" ht="18.75" hidden="1" customHeight="1" x14ac:dyDescent="0.25"/>
    <row r="176" ht="18.75" hidden="1" customHeight="1" x14ac:dyDescent="0.25"/>
    <row r="177" ht="18.75" hidden="1" customHeight="1" x14ac:dyDescent="0.25"/>
    <row r="178" ht="18.75" hidden="1" customHeight="1" x14ac:dyDescent="0.25"/>
    <row r="179" ht="18.75" hidden="1" customHeight="1" x14ac:dyDescent="0.25"/>
    <row r="180" ht="18.75" hidden="1" customHeight="1" x14ac:dyDescent="0.25"/>
    <row r="181" ht="18.75" hidden="1" customHeight="1" x14ac:dyDescent="0.25"/>
    <row r="182" ht="18.75" hidden="1" customHeight="1" x14ac:dyDescent="0.25"/>
    <row r="183" ht="18.75" hidden="1" customHeight="1" x14ac:dyDescent="0.25"/>
    <row r="184" ht="18.75" hidden="1" customHeight="1" x14ac:dyDescent="0.25"/>
    <row r="185" ht="18.75" hidden="1" customHeight="1" x14ac:dyDescent="0.25"/>
    <row r="186" ht="18.75" hidden="1" customHeight="1" x14ac:dyDescent="0.25"/>
    <row r="187" ht="18.75" hidden="1" customHeight="1" x14ac:dyDescent="0.25"/>
    <row r="188" ht="18.75" hidden="1" customHeight="1" x14ac:dyDescent="0.25"/>
    <row r="189" ht="18.75" hidden="1" customHeight="1" x14ac:dyDescent="0.25"/>
    <row r="190" ht="18.75" hidden="1" customHeight="1" x14ac:dyDescent="0.25"/>
    <row r="191" ht="18.75" hidden="1" customHeight="1" x14ac:dyDescent="0.25"/>
    <row r="192" ht="18.75" hidden="1" customHeight="1" x14ac:dyDescent="0.25"/>
    <row r="193" ht="18.75" hidden="1" customHeight="1" x14ac:dyDescent="0.25"/>
    <row r="194" ht="18.75" hidden="1" customHeight="1" x14ac:dyDescent="0.25"/>
    <row r="195" ht="18.75" hidden="1" customHeight="1" x14ac:dyDescent="0.25"/>
    <row r="196" ht="18.75" hidden="1" customHeight="1" x14ac:dyDescent="0.25"/>
    <row r="197" ht="18.75" hidden="1" customHeight="1" x14ac:dyDescent="0.25"/>
    <row r="198" ht="18.75" hidden="1" customHeight="1" x14ac:dyDescent="0.25"/>
    <row r="199" ht="18.75" hidden="1" customHeight="1" x14ac:dyDescent="0.25"/>
    <row r="200" ht="18.75" hidden="1" customHeight="1" x14ac:dyDescent="0.25"/>
    <row r="201" ht="18.75" hidden="1" customHeight="1" x14ac:dyDescent="0.25"/>
    <row r="202" ht="18.75" hidden="1" customHeight="1" x14ac:dyDescent="0.25"/>
    <row r="203" ht="18.75" hidden="1" customHeight="1" x14ac:dyDescent="0.25"/>
    <row r="204" ht="18.75" hidden="1" customHeight="1" x14ac:dyDescent="0.25"/>
    <row r="205" ht="18.75" hidden="1" customHeight="1" x14ac:dyDescent="0.25"/>
    <row r="206" ht="18.75" hidden="1" customHeight="1" x14ac:dyDescent="0.25"/>
    <row r="207" ht="18.75" hidden="1" customHeight="1" x14ac:dyDescent="0.25"/>
    <row r="208" ht="18.75" hidden="1" customHeight="1" x14ac:dyDescent="0.25"/>
    <row r="209" ht="18.75" hidden="1" customHeight="1" x14ac:dyDescent="0.25"/>
    <row r="210" ht="18.75" hidden="1" customHeight="1" x14ac:dyDescent="0.25"/>
    <row r="211" ht="18.75" hidden="1" customHeight="1" x14ac:dyDescent="0.25"/>
    <row r="212" ht="18.75" hidden="1" customHeight="1" x14ac:dyDescent="0.25"/>
    <row r="213" ht="18.75" hidden="1" customHeight="1" x14ac:dyDescent="0.25"/>
    <row r="214" ht="18.75" hidden="1" customHeight="1" x14ac:dyDescent="0.25"/>
    <row r="215" ht="18.75" hidden="1" customHeight="1" x14ac:dyDescent="0.25"/>
    <row r="216" ht="18.75" hidden="1" customHeight="1" x14ac:dyDescent="0.25"/>
    <row r="217" ht="18.75" hidden="1" customHeight="1" x14ac:dyDescent="0.25"/>
    <row r="218" ht="18.75" hidden="1" customHeight="1" x14ac:dyDescent="0.25"/>
    <row r="219" ht="18.75" hidden="1" customHeight="1" x14ac:dyDescent="0.25"/>
    <row r="220" ht="18.75" hidden="1" customHeight="1" x14ac:dyDescent="0.25"/>
    <row r="221" ht="18.75" hidden="1" customHeight="1" x14ac:dyDescent="0.25"/>
    <row r="222" ht="18.75" hidden="1" customHeight="1" x14ac:dyDescent="0.25"/>
    <row r="223" ht="18.75" hidden="1" customHeight="1" x14ac:dyDescent="0.25"/>
    <row r="224" ht="18.75" hidden="1" customHeight="1" x14ac:dyDescent="0.25"/>
    <row r="225" ht="18.75" hidden="1" customHeight="1" x14ac:dyDescent="0.25"/>
    <row r="226" ht="18.75" hidden="1" customHeight="1" x14ac:dyDescent="0.25"/>
    <row r="227" ht="18.75" hidden="1" customHeight="1" x14ac:dyDescent="0.25"/>
    <row r="228" ht="18.75" hidden="1" customHeight="1" x14ac:dyDescent="0.25"/>
    <row r="229" ht="18.75" hidden="1" customHeight="1" x14ac:dyDescent="0.25"/>
    <row r="230" ht="18.75" hidden="1" customHeight="1" x14ac:dyDescent="0.25"/>
    <row r="231" ht="18.75" hidden="1" customHeight="1" x14ac:dyDescent="0.25"/>
    <row r="232" ht="18.75" hidden="1" customHeight="1" x14ac:dyDescent="0.25"/>
    <row r="233" ht="18.75" hidden="1" customHeight="1" x14ac:dyDescent="0.25"/>
    <row r="234" ht="18.75" hidden="1" customHeight="1" x14ac:dyDescent="0.25"/>
    <row r="235" ht="18.75" hidden="1" customHeight="1" x14ac:dyDescent="0.25"/>
    <row r="236" ht="18.75" hidden="1" customHeight="1" x14ac:dyDescent="0.25"/>
    <row r="237" ht="18.75" hidden="1" customHeight="1" x14ac:dyDescent="0.25"/>
    <row r="238" ht="18.75" hidden="1" customHeight="1" x14ac:dyDescent="0.25"/>
    <row r="239" ht="18.75" hidden="1" customHeight="1" x14ac:dyDescent="0.25"/>
    <row r="240" ht="18.75" hidden="1" customHeight="1" x14ac:dyDescent="0.25"/>
    <row r="241" ht="18.75" hidden="1" customHeight="1" x14ac:dyDescent="0.25"/>
    <row r="242" ht="18.75" hidden="1" customHeight="1" x14ac:dyDescent="0.25"/>
    <row r="243" ht="18.75" hidden="1" customHeight="1" x14ac:dyDescent="0.25"/>
    <row r="244" ht="18.75" hidden="1" customHeight="1" x14ac:dyDescent="0.25"/>
    <row r="245" ht="18.75" hidden="1" customHeight="1" x14ac:dyDescent="0.25"/>
    <row r="246" ht="18.75" hidden="1" customHeight="1" x14ac:dyDescent="0.25"/>
    <row r="247" ht="18.75" hidden="1" customHeight="1" x14ac:dyDescent="0.25"/>
    <row r="248" ht="18.75" hidden="1" customHeight="1" x14ac:dyDescent="0.25"/>
    <row r="249" ht="18.75" hidden="1" customHeight="1" x14ac:dyDescent="0.25"/>
    <row r="250" ht="18.75" hidden="1" customHeight="1" x14ac:dyDescent="0.25"/>
    <row r="251" ht="18.75" hidden="1" customHeight="1" x14ac:dyDescent="0.25"/>
    <row r="252" ht="18.75" hidden="1" customHeight="1" x14ac:dyDescent="0.25"/>
    <row r="253" ht="18.75" hidden="1" customHeight="1" x14ac:dyDescent="0.25"/>
    <row r="254" ht="18.75" hidden="1" customHeight="1" x14ac:dyDescent="0.25"/>
    <row r="255" ht="18.75" hidden="1" customHeight="1" x14ac:dyDescent="0.25"/>
    <row r="256" ht="18.75" hidden="1" customHeight="1" x14ac:dyDescent="0.25"/>
    <row r="257" ht="18.75" hidden="1" customHeight="1" x14ac:dyDescent="0.25"/>
    <row r="258" ht="18.75" hidden="1" customHeight="1" x14ac:dyDescent="0.25"/>
    <row r="259" ht="18.75" hidden="1" customHeight="1" x14ac:dyDescent="0.25"/>
    <row r="260" ht="18.75" hidden="1" customHeight="1" x14ac:dyDescent="0.25"/>
    <row r="261" ht="18.75" hidden="1" customHeight="1" x14ac:dyDescent="0.25"/>
    <row r="262" ht="18.75" hidden="1" customHeight="1" x14ac:dyDescent="0.25"/>
    <row r="263" ht="18.75" hidden="1" customHeight="1" x14ac:dyDescent="0.25"/>
    <row r="264" ht="18.75" hidden="1" customHeight="1" x14ac:dyDescent="0.25"/>
    <row r="265" ht="18.75" hidden="1" customHeight="1" x14ac:dyDescent="0.25"/>
    <row r="266" ht="18.75" hidden="1" customHeight="1" x14ac:dyDescent="0.25"/>
    <row r="267" ht="18.75" hidden="1" customHeight="1" x14ac:dyDescent="0.25"/>
    <row r="268" ht="18.75" hidden="1" customHeight="1" x14ac:dyDescent="0.25"/>
    <row r="269" ht="18.75" hidden="1" customHeight="1" x14ac:dyDescent="0.25"/>
    <row r="270" ht="18.75" hidden="1" customHeight="1" x14ac:dyDescent="0.25"/>
    <row r="271" ht="18.75" hidden="1" customHeight="1" x14ac:dyDescent="0.25"/>
    <row r="272" ht="18.75" hidden="1" customHeight="1" x14ac:dyDescent="0.25"/>
    <row r="273" ht="18.75" hidden="1" customHeight="1" x14ac:dyDescent="0.25"/>
    <row r="274" ht="18.75" hidden="1" customHeight="1" x14ac:dyDescent="0.25"/>
    <row r="275" ht="18.75" hidden="1" customHeight="1" x14ac:dyDescent="0.25"/>
    <row r="276" ht="18.75" hidden="1" customHeight="1" x14ac:dyDescent="0.25"/>
    <row r="277" ht="18.75" hidden="1" customHeight="1" x14ac:dyDescent="0.25"/>
    <row r="278" ht="18.75" hidden="1" customHeight="1" x14ac:dyDescent="0.25"/>
    <row r="279" ht="18.75" hidden="1" customHeight="1" x14ac:dyDescent="0.25"/>
    <row r="280" ht="18.75" hidden="1" customHeight="1" x14ac:dyDescent="0.25"/>
    <row r="281" ht="18.75" hidden="1" customHeight="1" x14ac:dyDescent="0.25"/>
    <row r="282" ht="18.75" hidden="1" customHeight="1" x14ac:dyDescent="0.25"/>
    <row r="283" ht="18.75" hidden="1" customHeight="1" x14ac:dyDescent="0.25"/>
    <row r="284" ht="18.75" hidden="1" customHeight="1" x14ac:dyDescent="0.25"/>
    <row r="285" ht="18.75" hidden="1" customHeight="1" x14ac:dyDescent="0.25"/>
    <row r="286" ht="18.75" hidden="1" customHeight="1" x14ac:dyDescent="0.25"/>
    <row r="287" ht="18.75" hidden="1" customHeight="1" x14ac:dyDescent="0.25"/>
    <row r="288" ht="18.75" hidden="1" customHeight="1" x14ac:dyDescent="0.25"/>
    <row r="289" ht="18.75" hidden="1" customHeight="1" x14ac:dyDescent="0.25"/>
    <row r="290" ht="18.75" hidden="1" customHeight="1" x14ac:dyDescent="0.25"/>
    <row r="291" ht="18.75" hidden="1" customHeight="1" x14ac:dyDescent="0.25"/>
    <row r="292" ht="18.75" hidden="1" customHeight="1" x14ac:dyDescent="0.25"/>
    <row r="293" ht="18.75" hidden="1" customHeight="1" x14ac:dyDescent="0.25"/>
    <row r="294" ht="18.75" hidden="1" customHeight="1" x14ac:dyDescent="0.25"/>
    <row r="295" ht="18.75" hidden="1" customHeight="1" x14ac:dyDescent="0.25"/>
    <row r="296" ht="18.75" hidden="1" customHeight="1" x14ac:dyDescent="0.25"/>
    <row r="297" ht="18.75" hidden="1" customHeight="1" x14ac:dyDescent="0.25"/>
    <row r="298" ht="18.75" hidden="1" customHeight="1" x14ac:dyDescent="0.25"/>
    <row r="299" ht="18.75" hidden="1" customHeight="1" x14ac:dyDescent="0.25"/>
    <row r="300" ht="18.75" hidden="1" customHeight="1" x14ac:dyDescent="0.25"/>
    <row r="301" ht="18.75" hidden="1" customHeight="1" x14ac:dyDescent="0.25"/>
    <row r="302" ht="18.75" hidden="1" customHeight="1" x14ac:dyDescent="0.25"/>
    <row r="303" ht="18.75" hidden="1" customHeight="1" x14ac:dyDescent="0.25"/>
    <row r="304" ht="18.75" hidden="1" customHeight="1" x14ac:dyDescent="0.25"/>
    <row r="305" ht="18.75" hidden="1" customHeight="1" x14ac:dyDescent="0.25"/>
    <row r="306" ht="18.75" hidden="1" customHeight="1" x14ac:dyDescent="0.25"/>
    <row r="307" ht="18.75" hidden="1" customHeight="1" x14ac:dyDescent="0.25"/>
    <row r="308" ht="18.75" hidden="1" customHeight="1" x14ac:dyDescent="0.25"/>
    <row r="309" ht="18.75" hidden="1" customHeight="1" x14ac:dyDescent="0.25"/>
    <row r="310" ht="18.75" hidden="1" customHeight="1" x14ac:dyDescent="0.25"/>
    <row r="311" ht="18.75" hidden="1" customHeight="1" x14ac:dyDescent="0.25"/>
    <row r="312" ht="18.75" hidden="1" customHeight="1" x14ac:dyDescent="0.25"/>
    <row r="313" ht="18.75" hidden="1" customHeight="1" x14ac:dyDescent="0.25"/>
    <row r="314" ht="18.75" hidden="1" customHeight="1" x14ac:dyDescent="0.25"/>
    <row r="315" ht="18.75" hidden="1" customHeight="1" x14ac:dyDescent="0.25"/>
    <row r="316" ht="18.75" hidden="1" customHeight="1" x14ac:dyDescent="0.25"/>
    <row r="317" ht="18.75" hidden="1" customHeight="1" x14ac:dyDescent="0.25"/>
    <row r="318" ht="18.75" hidden="1" customHeight="1" x14ac:dyDescent="0.25"/>
    <row r="319" ht="18.75" hidden="1" customHeight="1" x14ac:dyDescent="0.25"/>
    <row r="320" ht="18.75" hidden="1" customHeight="1" x14ac:dyDescent="0.25"/>
    <row r="321" ht="18.75" hidden="1" customHeight="1" x14ac:dyDescent="0.25"/>
    <row r="322" ht="18.75" hidden="1" customHeight="1" x14ac:dyDescent="0.25"/>
    <row r="323" ht="18.75" hidden="1" customHeight="1" x14ac:dyDescent="0.25"/>
    <row r="324" ht="18.75" hidden="1" customHeight="1" x14ac:dyDescent="0.25"/>
    <row r="325" ht="18.75" hidden="1" customHeight="1" x14ac:dyDescent="0.25"/>
    <row r="326" ht="18.75" hidden="1" customHeight="1" x14ac:dyDescent="0.25"/>
    <row r="327" ht="18.75" hidden="1" customHeight="1" x14ac:dyDescent="0.25"/>
    <row r="328" ht="18.75" hidden="1" customHeight="1" x14ac:dyDescent="0.25"/>
    <row r="329" ht="18.75" hidden="1" customHeight="1" x14ac:dyDescent="0.25"/>
    <row r="330" ht="18.75" hidden="1" customHeight="1" x14ac:dyDescent="0.25"/>
    <row r="331" ht="18.75" hidden="1" customHeight="1" x14ac:dyDescent="0.25"/>
    <row r="332" ht="18.75" hidden="1" customHeight="1" x14ac:dyDescent="0.25"/>
    <row r="333" ht="18.75" hidden="1" customHeight="1" x14ac:dyDescent="0.25"/>
    <row r="334" ht="18.75" hidden="1" customHeight="1" x14ac:dyDescent="0.25"/>
    <row r="335" ht="18.75" hidden="1" customHeight="1" x14ac:dyDescent="0.25"/>
  </sheetData>
  <mergeCells count="16">
    <mergeCell ref="B31:H31"/>
    <mergeCell ref="B32:H32"/>
    <mergeCell ref="B12:H12"/>
    <mergeCell ref="B13:H13"/>
    <mergeCell ref="B15:H15"/>
    <mergeCell ref="B17:H17"/>
    <mergeCell ref="B2:H2"/>
    <mergeCell ref="B20:H20"/>
    <mergeCell ref="B27:H27"/>
    <mergeCell ref="B28:H28"/>
    <mergeCell ref="B29:H29"/>
    <mergeCell ref="B33:H33"/>
    <mergeCell ref="B35:H35"/>
    <mergeCell ref="B36:H36"/>
    <mergeCell ref="B38:H38"/>
    <mergeCell ref="B40:H40"/>
  </mergeCells>
  <pageMargins left="0.31496062992125984" right="0.31496062992125984" top="0.35433070866141736" bottom="0.35433070866141736" header="0.31496062992125984" footer="0.31496062992125984"/>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J305"/>
  <sheetViews>
    <sheetView showGridLines="0" zoomScaleNormal="100" workbookViewId="0"/>
  </sheetViews>
  <sheetFormatPr baseColWidth="10" defaultColWidth="0" defaultRowHeight="15" customHeight="1" zeroHeight="1" x14ac:dyDescent="0.25"/>
  <cols>
    <col min="1" max="1" width="3.5703125" style="580" customWidth="1"/>
    <col min="2" max="2" width="39" style="580" customWidth="1"/>
    <col min="3" max="5" width="21.85546875" style="580" customWidth="1"/>
    <col min="6" max="6" width="5" style="580" customWidth="1"/>
    <col min="7" max="10" width="0" style="580" hidden="1" customWidth="1"/>
    <col min="11" max="16384" width="9.140625" style="580" hidden="1"/>
  </cols>
  <sheetData>
    <row r="1" spans="2:7" x14ac:dyDescent="0.25">
      <c r="B1" s="2047"/>
      <c r="C1" s="2048"/>
      <c r="D1" s="2048"/>
      <c r="E1" s="2049"/>
    </row>
    <row r="2" spans="2:7" x14ac:dyDescent="0.25">
      <c r="B2" s="2050"/>
      <c r="C2" s="2051"/>
      <c r="D2" s="2051"/>
      <c r="E2" s="2052"/>
    </row>
    <row r="3" spans="2:7" ht="16.5" thickBot="1" x14ac:dyDescent="0.3">
      <c r="B3" s="2053"/>
      <c r="C3" s="2054"/>
      <c r="D3" s="2054"/>
      <c r="E3" s="2055"/>
    </row>
    <row r="4" spans="2:7" ht="21.75" thickBot="1" x14ac:dyDescent="0.4">
      <c r="B4" s="2056" t="s">
        <v>2872</v>
      </c>
      <c r="C4" s="2057"/>
      <c r="D4" s="2057"/>
      <c r="E4" s="2058"/>
    </row>
    <row r="5" spans="2:7" s="583" customFormat="1" ht="15.75" x14ac:dyDescent="0.25">
      <c r="B5" s="2059"/>
      <c r="C5" s="2059"/>
      <c r="D5" s="2059"/>
      <c r="E5" s="2059"/>
    </row>
    <row r="6" spans="2:7" s="583" customFormat="1" ht="21" x14ac:dyDescent="0.35">
      <c r="B6" s="2088" t="s">
        <v>141</v>
      </c>
      <c r="C6" s="2088"/>
      <c r="D6" s="585" t="s">
        <v>4033</v>
      </c>
      <c r="E6" s="585" t="s">
        <v>4034</v>
      </c>
    </row>
    <row r="7" spans="2:7" s="583" customFormat="1" ht="18.75" customHeight="1" x14ac:dyDescent="0.25">
      <c r="B7" s="2089" t="s">
        <v>1075</v>
      </c>
      <c r="C7" s="2089" t="s">
        <v>155</v>
      </c>
      <c r="D7" s="1375">
        <v>257</v>
      </c>
      <c r="E7" s="1375">
        <v>252</v>
      </c>
    </row>
    <row r="8" spans="2:7" ht="18.75" customHeight="1" x14ac:dyDescent="0.25">
      <c r="B8" s="2089" t="s">
        <v>156</v>
      </c>
      <c r="C8" s="2089" t="s">
        <v>156</v>
      </c>
      <c r="D8" s="1374">
        <v>64</v>
      </c>
      <c r="E8" s="1375">
        <v>55</v>
      </c>
    </row>
    <row r="9" spans="2:7" ht="18.75" customHeight="1" x14ac:dyDescent="0.25">
      <c r="B9" s="2089" t="s">
        <v>1076</v>
      </c>
      <c r="C9" s="2089" t="s">
        <v>157</v>
      </c>
      <c r="D9" s="1374">
        <v>46</v>
      </c>
      <c r="E9" s="1375">
        <v>49</v>
      </c>
    </row>
    <row r="10" spans="2:7" ht="18.75" customHeight="1" x14ac:dyDescent="0.25">
      <c r="B10" s="2089" t="s">
        <v>158</v>
      </c>
      <c r="C10" s="2089" t="s">
        <v>158</v>
      </c>
      <c r="D10" s="1374">
        <v>644</v>
      </c>
      <c r="E10" s="1375">
        <v>657</v>
      </c>
    </row>
    <row r="11" spans="2:7" ht="18.75" customHeight="1" x14ac:dyDescent="0.35">
      <c r="B11" s="2088" t="s">
        <v>152</v>
      </c>
      <c r="C11" s="2088"/>
      <c r="D11" s="602">
        <f>SUM(D7:D10)</f>
        <v>1011</v>
      </c>
      <c r="E11" s="602">
        <f>SUM(E7:E10)</f>
        <v>1013</v>
      </c>
    </row>
  </sheetData>
  <sheetProtection formatCells="0" formatColumns="0" formatRows="0" insertColumns="0" insertRows="0" deleteColumns="0" deleteRows="0" sort="0"/>
  <mergeCells count="9">
    <mergeCell ref="B11:C11"/>
    <mergeCell ref="B9:C9"/>
    <mergeCell ref="B10:C10"/>
    <mergeCell ref="B1:E3"/>
    <mergeCell ref="B4:E4"/>
    <mergeCell ref="B5:E5"/>
    <mergeCell ref="B6:C6"/>
    <mergeCell ref="B7:C7"/>
    <mergeCell ref="B8:C8"/>
  </mergeCells>
  <pageMargins left="0.7" right="0.7" top="0.75" bottom="0.75" header="0.3" footer="0.3"/>
  <pageSetup paperSize="9" orientation="portrait" r:id="rId1"/>
  <drawing r:id="rId2"/>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0"/>
  <dimension ref="A1:I35"/>
  <sheetViews>
    <sheetView showGridLines="0" workbookViewId="0"/>
  </sheetViews>
  <sheetFormatPr baseColWidth="10" defaultColWidth="0" defaultRowHeight="15" zeroHeight="1" x14ac:dyDescent="0.25"/>
  <cols>
    <col min="1" max="1" width="3.5703125" customWidth="1"/>
    <col min="2" max="4" width="18.140625" customWidth="1"/>
    <col min="5" max="5" width="10.28515625" customWidth="1"/>
    <col min="6" max="8" width="18.140625" customWidth="1"/>
    <col min="9" max="9" width="7.5703125" customWidth="1"/>
    <col min="10"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4">
      <c r="B4" s="1911" t="s">
        <v>1868</v>
      </c>
      <c r="C4" s="1912"/>
      <c r="D4" s="1912"/>
      <c r="E4" s="1912"/>
      <c r="F4" s="1912"/>
      <c r="G4" s="1912"/>
      <c r="H4" s="1912"/>
    </row>
    <row r="5" spans="2:8" x14ac:dyDescent="0.25">
      <c r="B5" s="76"/>
    </row>
    <row r="6" spans="2:8" x14ac:dyDescent="0.25">
      <c r="B6" s="2591" t="s">
        <v>1577</v>
      </c>
      <c r="C6" s="2592"/>
      <c r="D6" s="2592"/>
      <c r="E6" s="2592"/>
      <c r="F6" s="2592"/>
      <c r="G6" s="2592"/>
      <c r="H6" s="2593"/>
    </row>
    <row r="7" spans="2:8" x14ac:dyDescent="0.25">
      <c r="B7" s="2584"/>
      <c r="C7" s="2585"/>
      <c r="D7" s="2585"/>
      <c r="E7" s="2585"/>
      <c r="F7" s="2585"/>
      <c r="G7" s="2585"/>
      <c r="H7" s="2586"/>
    </row>
    <row r="8" spans="2:8" x14ac:dyDescent="0.25">
      <c r="B8" s="2584"/>
      <c r="C8" s="2585"/>
      <c r="D8" s="2585"/>
      <c r="E8" s="2585"/>
      <c r="F8" s="2585"/>
      <c r="G8" s="2585"/>
      <c r="H8" s="2586"/>
    </row>
  </sheetData>
  <mergeCells count="3">
    <mergeCell ref="B4:H4"/>
    <mergeCell ref="B6:H8"/>
    <mergeCell ref="B1:H3"/>
  </mergeCells>
  <pageMargins left="0.7" right="0.7" top="0.75" bottom="0.75" header="0.3" footer="0.3"/>
  <drawing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1"/>
  <dimension ref="A1:I33"/>
  <sheetViews>
    <sheetView showGridLines="0" workbookViewId="0"/>
  </sheetViews>
  <sheetFormatPr baseColWidth="10" defaultColWidth="0" defaultRowHeight="15" zeroHeight="1" x14ac:dyDescent="0.25"/>
  <cols>
    <col min="1" max="1" width="3.5703125" customWidth="1"/>
    <col min="2" max="4" width="18.140625" customWidth="1"/>
    <col min="5" max="5" width="10.28515625" customWidth="1"/>
    <col min="6" max="8" width="18.140625" customWidth="1"/>
    <col min="9" max="9" width="7.5703125" customWidth="1"/>
    <col min="10"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4">
      <c r="B4" s="1911" t="s">
        <v>1578</v>
      </c>
      <c r="C4" s="1912"/>
      <c r="D4" s="1912"/>
      <c r="E4" s="1912"/>
      <c r="F4" s="1912"/>
      <c r="G4" s="1912"/>
      <c r="H4" s="1912"/>
    </row>
    <row r="5" spans="2:8" x14ac:dyDescent="0.25">
      <c r="B5" s="76"/>
    </row>
    <row r="6" spans="2:8" x14ac:dyDescent="0.25">
      <c r="B6" s="2591" t="s">
        <v>1579</v>
      </c>
      <c r="C6" s="2592"/>
      <c r="D6" s="2592"/>
      <c r="E6" s="2592"/>
      <c r="F6" s="2592"/>
      <c r="G6" s="2592"/>
      <c r="H6" s="2593"/>
    </row>
    <row r="7" spans="2:8" x14ac:dyDescent="0.25">
      <c r="B7" s="2584"/>
      <c r="C7" s="2585"/>
      <c r="D7" s="2585"/>
      <c r="E7" s="2585"/>
      <c r="F7" s="2585"/>
      <c r="G7" s="2585"/>
      <c r="H7" s="2586"/>
    </row>
    <row r="8" spans="2:8" x14ac:dyDescent="0.25">
      <c r="B8" s="2584"/>
      <c r="C8" s="2585"/>
      <c r="D8" s="2585"/>
      <c r="E8" s="2585"/>
      <c r="F8" s="2585"/>
      <c r="G8" s="2585"/>
      <c r="H8" s="2586"/>
    </row>
  </sheetData>
  <mergeCells count="3">
    <mergeCell ref="B4:H4"/>
    <mergeCell ref="B6:H8"/>
    <mergeCell ref="B1:H3"/>
  </mergeCells>
  <pageMargins left="0.7" right="0.7" top="0.75" bottom="0.75" header="0.3" footer="0.3"/>
  <drawing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2"/>
  <dimension ref="A1:I34"/>
  <sheetViews>
    <sheetView showGridLines="0" workbookViewId="0"/>
  </sheetViews>
  <sheetFormatPr baseColWidth="10" defaultColWidth="0" defaultRowHeight="15" zeroHeight="1" x14ac:dyDescent="0.25"/>
  <cols>
    <col min="1" max="1" width="3.5703125" customWidth="1"/>
    <col min="2" max="4" width="18.140625" customWidth="1"/>
    <col min="5" max="5" width="10.28515625" customWidth="1"/>
    <col min="6" max="8" width="18.140625" customWidth="1"/>
    <col min="9" max="9" width="7.5703125" customWidth="1"/>
    <col min="10"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4">
      <c r="B4" s="1911" t="s">
        <v>248</v>
      </c>
      <c r="C4" s="1912"/>
      <c r="D4" s="1912"/>
      <c r="E4" s="1912"/>
      <c r="F4" s="1912"/>
      <c r="G4" s="1912"/>
      <c r="H4" s="1912"/>
    </row>
    <row r="5" spans="2:8" x14ac:dyDescent="0.25"/>
    <row r="6" spans="2:8" ht="15" customHeight="1" x14ac:dyDescent="0.25">
      <c r="B6" s="2591" t="s">
        <v>1580</v>
      </c>
      <c r="C6" s="2592"/>
      <c r="D6" s="2592"/>
      <c r="E6" s="2592"/>
      <c r="F6" s="2592"/>
      <c r="G6" s="2592"/>
      <c r="H6" s="2593"/>
    </row>
    <row r="7" spans="2:8" ht="15" customHeight="1" x14ac:dyDescent="0.25">
      <c r="B7" s="2584"/>
      <c r="C7" s="2585"/>
      <c r="D7" s="2585"/>
      <c r="E7" s="2585"/>
      <c r="F7" s="2585"/>
      <c r="G7" s="2585"/>
      <c r="H7" s="2586"/>
    </row>
    <row r="8" spans="2:8" ht="15" customHeight="1" x14ac:dyDescent="0.25">
      <c r="B8" s="2584"/>
      <c r="C8" s="2585"/>
      <c r="D8" s="2585"/>
      <c r="E8" s="2585"/>
      <c r="F8" s="2585"/>
      <c r="G8" s="2585"/>
      <c r="H8" s="2586"/>
    </row>
    <row r="9" spans="2:8" ht="15.75" customHeight="1" x14ac:dyDescent="0.25">
      <c r="B9" s="2584"/>
      <c r="C9" s="2585"/>
      <c r="D9" s="2585"/>
      <c r="E9" s="2585"/>
      <c r="F9" s="2585"/>
      <c r="G9" s="2585"/>
      <c r="H9" s="2586"/>
    </row>
  </sheetData>
  <mergeCells count="3">
    <mergeCell ref="B4:H4"/>
    <mergeCell ref="B1:H3"/>
    <mergeCell ref="B6:H9"/>
  </mergeCells>
  <pageMargins left="0.7" right="0.7" top="0.75" bottom="0.75" header="0.3" footer="0.3"/>
  <drawing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3"/>
  <dimension ref="A1:I38"/>
  <sheetViews>
    <sheetView showGridLines="0" workbookViewId="0"/>
  </sheetViews>
  <sheetFormatPr baseColWidth="10" defaultColWidth="0" defaultRowHeight="15" zeroHeight="1" x14ac:dyDescent="0.25"/>
  <cols>
    <col min="1" max="1" width="3.5703125" customWidth="1"/>
    <col min="2" max="4" width="18.140625" customWidth="1"/>
    <col min="5" max="5" width="10.28515625" customWidth="1"/>
    <col min="6" max="8" width="18.140625" customWidth="1"/>
    <col min="9" max="9" width="7.5703125" customWidth="1"/>
    <col min="10" max="16384" width="11.42578125" hidden="1"/>
  </cols>
  <sheetData>
    <row r="1" spans="2:8" x14ac:dyDescent="0.25">
      <c r="B1" s="2020"/>
      <c r="C1" s="2021"/>
      <c r="D1" s="2021"/>
      <c r="E1" s="2021"/>
      <c r="F1" s="2021"/>
      <c r="G1" s="2021"/>
      <c r="H1" s="2022"/>
    </row>
    <row r="2" spans="2:8" x14ac:dyDescent="0.25">
      <c r="B2" s="2023"/>
      <c r="C2" s="2024"/>
      <c r="D2" s="2024"/>
      <c r="E2" s="2024"/>
      <c r="F2" s="2024"/>
      <c r="G2" s="2024"/>
      <c r="H2" s="2025"/>
    </row>
    <row r="3" spans="2:8" ht="15.75" thickBot="1" x14ac:dyDescent="0.3">
      <c r="B3" s="2026"/>
      <c r="C3" s="2027"/>
      <c r="D3" s="2027"/>
      <c r="E3" s="2027"/>
      <c r="F3" s="2027"/>
      <c r="G3" s="2027"/>
      <c r="H3" s="2028"/>
    </row>
    <row r="4" spans="2:8" ht="21.75" thickBot="1" x14ac:dyDescent="0.4">
      <c r="B4" s="1911" t="s">
        <v>243</v>
      </c>
      <c r="C4" s="1912"/>
      <c r="D4" s="1912"/>
      <c r="E4" s="1912"/>
      <c r="F4" s="1912"/>
      <c r="G4" s="1912"/>
      <c r="H4" s="1912"/>
    </row>
    <row r="5" spans="2:8" x14ac:dyDescent="0.25"/>
    <row r="6" spans="2:8" x14ac:dyDescent="0.25">
      <c r="B6" s="2591" t="s">
        <v>1581</v>
      </c>
      <c r="C6" s="2592"/>
      <c r="D6" s="2592"/>
      <c r="E6" s="2592"/>
      <c r="F6" s="2592"/>
      <c r="G6" s="2592"/>
      <c r="H6" s="2593"/>
    </row>
    <row r="7" spans="2:8" x14ac:dyDescent="0.25">
      <c r="B7" s="2584"/>
      <c r="C7" s="2585"/>
      <c r="D7" s="2585"/>
      <c r="E7" s="2585"/>
      <c r="F7" s="2585"/>
      <c r="G7" s="2585"/>
      <c r="H7" s="2586"/>
    </row>
    <row r="8" spans="2:8" x14ac:dyDescent="0.25">
      <c r="B8" s="2584"/>
      <c r="C8" s="2585"/>
      <c r="D8" s="2585"/>
      <c r="E8" s="2585"/>
      <c r="F8" s="2585"/>
      <c r="G8" s="2585"/>
      <c r="H8" s="2586"/>
    </row>
  </sheetData>
  <mergeCells count="3">
    <mergeCell ref="B4:H4"/>
    <mergeCell ref="B6:H8"/>
    <mergeCell ref="B1:H3"/>
  </mergeCells>
  <pageMargins left="0.7" right="0.7" top="0.75" bottom="0.75" header="0.3" footer="0.3"/>
  <drawing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4"/>
  <dimension ref="A1:G43"/>
  <sheetViews>
    <sheetView showGridLines="0" workbookViewId="0">
      <pane xSplit="1" ySplit="7"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3.5703125" customWidth="1"/>
    <col min="2" max="2" width="57.140625" customWidth="1"/>
    <col min="3" max="3" width="15.7109375" customWidth="1"/>
    <col min="4" max="4" width="16.42578125" customWidth="1"/>
    <col min="5" max="5" width="18" customWidth="1"/>
    <col min="6" max="6" width="14.7109375" customWidth="1"/>
    <col min="7" max="7" width="7" customWidth="1"/>
    <col min="8" max="16384" width="11.42578125" hidden="1"/>
  </cols>
  <sheetData>
    <row r="1" spans="2:6" x14ac:dyDescent="0.25">
      <c r="B1" s="2020"/>
      <c r="C1" s="2021"/>
      <c r="D1" s="2021"/>
      <c r="E1" s="2021"/>
      <c r="F1" s="2022"/>
    </row>
    <row r="2" spans="2:6" x14ac:dyDescent="0.25">
      <c r="B2" s="2023"/>
      <c r="C2" s="2024"/>
      <c r="D2" s="2024"/>
      <c r="E2" s="2024"/>
      <c r="F2" s="2025"/>
    </row>
    <row r="3" spans="2:6" ht="15.75" thickBot="1" x14ac:dyDescent="0.3">
      <c r="B3" s="2026"/>
      <c r="C3" s="2027"/>
      <c r="D3" s="2027"/>
      <c r="E3" s="2027"/>
      <c r="F3" s="2028"/>
    </row>
    <row r="4" spans="2:6" ht="21.75" thickBot="1" x14ac:dyDescent="0.4">
      <c r="B4" s="2032" t="s">
        <v>1869</v>
      </c>
      <c r="C4" s="2033"/>
      <c r="D4" s="2033"/>
      <c r="E4" s="2033"/>
      <c r="F4" s="2034"/>
    </row>
    <row r="5" spans="2:6" ht="15" customHeight="1" x14ac:dyDescent="0.35">
      <c r="B5" s="507"/>
      <c r="C5" s="506"/>
      <c r="D5" s="506"/>
      <c r="E5" s="506"/>
      <c r="F5" s="506"/>
    </row>
    <row r="6" spans="2:6" ht="15.75" x14ac:dyDescent="0.25">
      <c r="B6" s="2124" t="s">
        <v>1582</v>
      </c>
      <c r="C6" s="2604" t="s">
        <v>1380</v>
      </c>
      <c r="D6" s="2604"/>
      <c r="E6" s="2604"/>
      <c r="F6" s="2604"/>
    </row>
    <row r="7" spans="2:6" ht="31.5" x14ac:dyDescent="0.25">
      <c r="B7" s="2124"/>
      <c r="C7" s="162" t="s">
        <v>1583</v>
      </c>
      <c r="D7" s="162" t="s">
        <v>1584</v>
      </c>
      <c r="E7" s="162" t="s">
        <v>1585</v>
      </c>
      <c r="F7" s="162" t="s">
        <v>1586</v>
      </c>
    </row>
    <row r="8" spans="2:6" ht="15.75" x14ac:dyDescent="0.25">
      <c r="B8" s="122" t="s">
        <v>1587</v>
      </c>
      <c r="C8" s="173">
        <f>SUM(C9:C11)</f>
        <v>259</v>
      </c>
      <c r="D8" s="1830">
        <f t="shared" ref="D8:F8" si="0">SUM(D9:D11)</f>
        <v>14659</v>
      </c>
      <c r="E8" s="1830">
        <f t="shared" si="0"/>
        <v>70</v>
      </c>
      <c r="F8" s="1830">
        <f t="shared" si="0"/>
        <v>8021</v>
      </c>
    </row>
    <row r="9" spans="2:6" ht="15.75" x14ac:dyDescent="0.25">
      <c r="B9" s="484" t="s">
        <v>1588</v>
      </c>
      <c r="C9" s="56">
        <v>140</v>
      </c>
      <c r="D9" s="508">
        <v>7464</v>
      </c>
      <c r="E9" s="56">
        <v>43</v>
      </c>
      <c r="F9" s="508">
        <v>6046</v>
      </c>
    </row>
    <row r="10" spans="2:6" ht="15.75" x14ac:dyDescent="0.25">
      <c r="B10" s="484" t="s">
        <v>1589</v>
      </c>
      <c r="C10" s="56">
        <v>21</v>
      </c>
      <c r="D10" s="56">
        <v>878</v>
      </c>
      <c r="E10" s="56">
        <v>7</v>
      </c>
      <c r="F10" s="56">
        <v>195</v>
      </c>
    </row>
    <row r="11" spans="2:6" ht="15.75" x14ac:dyDescent="0.25">
      <c r="B11" s="484" t="s">
        <v>1590</v>
      </c>
      <c r="C11" s="56">
        <v>98</v>
      </c>
      <c r="D11" s="508">
        <v>6317</v>
      </c>
      <c r="E11" s="56">
        <v>20</v>
      </c>
      <c r="F11" s="508">
        <v>1780</v>
      </c>
    </row>
    <row r="12" spans="2:6" ht="15.75" x14ac:dyDescent="0.25">
      <c r="B12" s="122" t="s">
        <v>1591</v>
      </c>
      <c r="C12" s="173">
        <f>SUM(C13:C18)</f>
        <v>56</v>
      </c>
      <c r="D12" s="1830">
        <f t="shared" ref="D12:F12" si="1">SUM(D13:D18)</f>
        <v>5781</v>
      </c>
      <c r="E12" s="1830">
        <f t="shared" si="1"/>
        <v>246</v>
      </c>
      <c r="F12" s="1830">
        <f t="shared" si="1"/>
        <v>2187</v>
      </c>
    </row>
    <row r="13" spans="2:6" ht="15.75" x14ac:dyDescent="0.25">
      <c r="B13" s="484" t="s">
        <v>1592</v>
      </c>
      <c r="C13" s="56">
        <v>1</v>
      </c>
      <c r="D13" s="56">
        <v>73</v>
      </c>
      <c r="E13" s="56">
        <v>30</v>
      </c>
      <c r="F13" s="56">
        <v>30</v>
      </c>
    </row>
    <row r="14" spans="2:6" ht="15.75" x14ac:dyDescent="0.25">
      <c r="B14" s="484" t="s">
        <v>1593</v>
      </c>
      <c r="C14" s="56">
        <v>6</v>
      </c>
      <c r="D14" s="508">
        <v>2473</v>
      </c>
      <c r="E14" s="56">
        <v>42</v>
      </c>
      <c r="F14" s="56">
        <v>250</v>
      </c>
    </row>
    <row r="15" spans="2:6" ht="15.75" x14ac:dyDescent="0.25">
      <c r="B15" s="484" t="s">
        <v>1594</v>
      </c>
      <c r="C15" s="56">
        <v>3</v>
      </c>
      <c r="D15" s="56">
        <v>52</v>
      </c>
      <c r="E15" s="56">
        <v>4</v>
      </c>
      <c r="F15" s="56">
        <v>12</v>
      </c>
    </row>
    <row r="16" spans="2:6" ht="15.75" x14ac:dyDescent="0.25">
      <c r="B16" s="484" t="s">
        <v>1595</v>
      </c>
      <c r="C16" s="56">
        <v>34</v>
      </c>
      <c r="D16" s="508">
        <v>1568</v>
      </c>
      <c r="E16" s="56">
        <v>22</v>
      </c>
      <c r="F16" s="56">
        <v>757</v>
      </c>
    </row>
    <row r="17" spans="2:6" ht="15.75" x14ac:dyDescent="0.25">
      <c r="B17" s="484" t="s">
        <v>1596</v>
      </c>
      <c r="C17" s="56">
        <v>4</v>
      </c>
      <c r="D17" s="56">
        <v>165</v>
      </c>
      <c r="E17" s="56">
        <v>12</v>
      </c>
      <c r="F17" s="56">
        <v>48</v>
      </c>
    </row>
    <row r="18" spans="2:6" ht="15.75" x14ac:dyDescent="0.25">
      <c r="B18" s="484" t="s">
        <v>1597</v>
      </c>
      <c r="C18" s="56">
        <v>8</v>
      </c>
      <c r="D18" s="508">
        <v>1450</v>
      </c>
      <c r="E18" s="56">
        <v>136</v>
      </c>
      <c r="F18" s="508">
        <v>1090</v>
      </c>
    </row>
    <row r="19" spans="2:6" ht="15.75" x14ac:dyDescent="0.25">
      <c r="B19" s="122" t="s">
        <v>1598</v>
      </c>
      <c r="C19" s="173">
        <f>SUM(C20:C26)</f>
        <v>202</v>
      </c>
      <c r="D19" s="1830">
        <f t="shared" ref="D19:F19" si="2">SUM(D20:D26)</f>
        <v>7959</v>
      </c>
      <c r="E19" s="1830">
        <f t="shared" si="2"/>
        <v>42</v>
      </c>
      <c r="F19" s="1830">
        <f t="shared" si="2"/>
        <v>710</v>
      </c>
    </row>
    <row r="20" spans="2:6" ht="15.75" x14ac:dyDescent="0.25">
      <c r="B20" s="484" t="s">
        <v>1599</v>
      </c>
      <c r="C20" s="56">
        <v>93</v>
      </c>
      <c r="D20" s="508">
        <v>3447</v>
      </c>
      <c r="E20" s="56">
        <v>2</v>
      </c>
      <c r="F20" s="56">
        <v>186</v>
      </c>
    </row>
    <row r="21" spans="2:6" ht="15.75" x14ac:dyDescent="0.25">
      <c r="B21" s="484" t="s">
        <v>1600</v>
      </c>
      <c r="C21" s="56">
        <v>56</v>
      </c>
      <c r="D21" s="508">
        <v>1839</v>
      </c>
      <c r="E21" s="56">
        <v>3</v>
      </c>
      <c r="F21" s="56">
        <v>160</v>
      </c>
    </row>
    <row r="22" spans="2:6" ht="15.75" x14ac:dyDescent="0.25">
      <c r="B22" s="484" t="s">
        <v>1601</v>
      </c>
      <c r="C22" s="56">
        <v>1</v>
      </c>
      <c r="D22" s="56">
        <v>64</v>
      </c>
      <c r="E22" s="56">
        <v>18</v>
      </c>
      <c r="F22" s="56">
        <v>18</v>
      </c>
    </row>
    <row r="23" spans="2:6" ht="15.75" x14ac:dyDescent="0.25">
      <c r="B23" s="484" t="s">
        <v>1602</v>
      </c>
      <c r="C23" s="56">
        <v>0</v>
      </c>
      <c r="D23" s="56">
        <v>0</v>
      </c>
      <c r="E23" s="56">
        <v>0</v>
      </c>
      <c r="F23" s="56">
        <v>0</v>
      </c>
    </row>
    <row r="24" spans="2:6" ht="15.75" x14ac:dyDescent="0.25">
      <c r="B24" s="484" t="s">
        <v>1603</v>
      </c>
      <c r="C24" s="56">
        <v>49</v>
      </c>
      <c r="D24" s="508">
        <v>1656</v>
      </c>
      <c r="E24" s="56">
        <v>7</v>
      </c>
      <c r="F24" s="56">
        <v>330</v>
      </c>
    </row>
    <row r="25" spans="2:6" ht="15.75" x14ac:dyDescent="0.25">
      <c r="B25" s="484" t="s">
        <v>1604</v>
      </c>
      <c r="C25" s="56">
        <v>1</v>
      </c>
      <c r="D25" s="56">
        <v>76</v>
      </c>
      <c r="E25" s="56">
        <v>8</v>
      </c>
      <c r="F25" s="56">
        <v>8</v>
      </c>
    </row>
    <row r="26" spans="2:6" ht="15.75" x14ac:dyDescent="0.25">
      <c r="B26" s="484" t="s">
        <v>1605</v>
      </c>
      <c r="C26" s="56">
        <v>2</v>
      </c>
      <c r="D26" s="56">
        <v>877</v>
      </c>
      <c r="E26" s="56">
        <v>4</v>
      </c>
      <c r="F26" s="56">
        <v>8</v>
      </c>
    </row>
    <row r="27" spans="2:6" ht="15.75" x14ac:dyDescent="0.25">
      <c r="B27" s="122" t="s">
        <v>1606</v>
      </c>
      <c r="C27" s="173">
        <f>SUM(C28:C31)</f>
        <v>20</v>
      </c>
      <c r="D27" s="1830">
        <f t="shared" ref="D27:F27" si="3">SUM(D28:D31)</f>
        <v>1676</v>
      </c>
      <c r="E27" s="1830">
        <f t="shared" si="3"/>
        <v>254</v>
      </c>
      <c r="F27" s="1830">
        <f t="shared" si="3"/>
        <v>283</v>
      </c>
    </row>
    <row r="28" spans="2:6" ht="15.75" x14ac:dyDescent="0.25">
      <c r="B28" s="484" t="s">
        <v>1607</v>
      </c>
      <c r="C28" s="56">
        <v>17</v>
      </c>
      <c r="D28" s="56">
        <v>255</v>
      </c>
      <c r="E28" s="56">
        <v>2</v>
      </c>
      <c r="F28" s="56">
        <v>31</v>
      </c>
    </row>
    <row r="29" spans="2:6" ht="15.75" x14ac:dyDescent="0.25">
      <c r="B29" s="484" t="s">
        <v>1608</v>
      </c>
      <c r="C29" s="56">
        <v>1</v>
      </c>
      <c r="D29" s="56">
        <v>256</v>
      </c>
      <c r="E29" s="56">
        <v>22</v>
      </c>
      <c r="F29" s="56">
        <v>22</v>
      </c>
    </row>
    <row r="30" spans="2:6" ht="15.75" x14ac:dyDescent="0.25">
      <c r="B30" s="484" t="s">
        <v>1609</v>
      </c>
      <c r="C30" s="56">
        <v>1</v>
      </c>
      <c r="D30" s="508">
        <v>713</v>
      </c>
      <c r="E30" s="56">
        <v>150</v>
      </c>
      <c r="F30" s="56">
        <v>150</v>
      </c>
    </row>
    <row r="31" spans="2:6" ht="15.75" x14ac:dyDescent="0.25">
      <c r="B31" s="484" t="s">
        <v>1610</v>
      </c>
      <c r="C31" s="56">
        <v>1</v>
      </c>
      <c r="D31" s="56">
        <v>452</v>
      </c>
      <c r="E31" s="56">
        <v>80</v>
      </c>
      <c r="F31" s="56">
        <v>80</v>
      </c>
    </row>
    <row r="32" spans="2:6" ht="15.75" x14ac:dyDescent="0.25">
      <c r="B32" s="122" t="s">
        <v>1611</v>
      </c>
      <c r="C32" s="173">
        <f>SUM(C33:C36)</f>
        <v>268</v>
      </c>
      <c r="D32" s="1830">
        <f t="shared" ref="D32:F32" si="4">SUM(D33:D36)</f>
        <v>15903</v>
      </c>
      <c r="E32" s="1830">
        <f t="shared" si="4"/>
        <v>52</v>
      </c>
      <c r="F32" s="1830">
        <f t="shared" si="4"/>
        <v>596</v>
      </c>
    </row>
    <row r="33" spans="2:6" ht="15.75" x14ac:dyDescent="0.25">
      <c r="B33" s="493" t="s">
        <v>1612</v>
      </c>
      <c r="C33" s="56">
        <v>161</v>
      </c>
      <c r="D33" s="508">
        <v>1543</v>
      </c>
      <c r="E33" s="56">
        <v>3</v>
      </c>
      <c r="F33" s="56">
        <v>276</v>
      </c>
    </row>
    <row r="34" spans="2:6" ht="15.75" x14ac:dyDescent="0.25">
      <c r="B34" s="493" t="s">
        <v>1613</v>
      </c>
      <c r="C34" s="56">
        <v>81</v>
      </c>
      <c r="D34" s="508">
        <v>1620</v>
      </c>
      <c r="E34" s="56">
        <v>14</v>
      </c>
      <c r="F34" s="56">
        <v>59</v>
      </c>
    </row>
    <row r="35" spans="2:6" ht="15.75" x14ac:dyDescent="0.25">
      <c r="B35" s="493" t="s">
        <v>1614</v>
      </c>
      <c r="C35" s="56">
        <v>26</v>
      </c>
      <c r="D35" s="508">
        <v>1221</v>
      </c>
      <c r="E35" s="56">
        <v>35</v>
      </c>
      <c r="F35" s="56">
        <v>261</v>
      </c>
    </row>
    <row r="36" spans="2:6" ht="15.75" x14ac:dyDescent="0.25">
      <c r="B36" s="493" t="s">
        <v>1615</v>
      </c>
      <c r="C36" s="56">
        <v>0</v>
      </c>
      <c r="D36" s="508">
        <v>11519</v>
      </c>
      <c r="E36" s="56">
        <v>0</v>
      </c>
      <c r="F36" s="56">
        <v>0</v>
      </c>
    </row>
    <row r="37" spans="2:6" ht="15.75" x14ac:dyDescent="0.25">
      <c r="B37" s="122" t="s">
        <v>1616</v>
      </c>
      <c r="C37" s="173">
        <f>SUM(C38:C40)</f>
        <v>46</v>
      </c>
      <c r="D37" s="1830">
        <f t="shared" ref="D37:F37" si="5">SUM(D38:D40)</f>
        <v>58165</v>
      </c>
      <c r="E37" s="1830">
        <f t="shared" si="5"/>
        <v>30</v>
      </c>
      <c r="F37" s="1830">
        <f t="shared" si="5"/>
        <v>270</v>
      </c>
    </row>
    <row r="38" spans="2:6" ht="15.75" x14ac:dyDescent="0.25">
      <c r="B38" s="493" t="s">
        <v>1617</v>
      </c>
      <c r="C38" s="56">
        <v>15</v>
      </c>
      <c r="D38" s="508">
        <v>29576</v>
      </c>
      <c r="E38" s="56">
        <v>30</v>
      </c>
      <c r="F38" s="56">
        <v>270</v>
      </c>
    </row>
    <row r="39" spans="2:6" ht="15.75" x14ac:dyDescent="0.25">
      <c r="B39" s="493" t="s">
        <v>1618</v>
      </c>
      <c r="C39" s="56">
        <v>31</v>
      </c>
      <c r="D39" s="508">
        <v>21677</v>
      </c>
      <c r="E39" s="56">
        <v>0</v>
      </c>
      <c r="F39" s="56">
        <v>0</v>
      </c>
    </row>
    <row r="40" spans="2:6" ht="15.75" x14ac:dyDescent="0.25">
      <c r="B40" s="493" t="s">
        <v>1619</v>
      </c>
      <c r="C40" s="56">
        <v>0</v>
      </c>
      <c r="D40" s="508">
        <v>6912</v>
      </c>
      <c r="E40" s="56">
        <v>0</v>
      </c>
      <c r="F40" s="56">
        <v>0</v>
      </c>
    </row>
    <row r="41" spans="2:6" x14ac:dyDescent="0.25"/>
    <row r="42" spans="2:6" x14ac:dyDescent="0.25"/>
    <row r="43" spans="2:6" x14ac:dyDescent="0.25"/>
  </sheetData>
  <mergeCells count="4">
    <mergeCell ref="B6:B7"/>
    <mergeCell ref="C6:F6"/>
    <mergeCell ref="B4:F4"/>
    <mergeCell ref="B1:F3"/>
  </mergeCells>
  <pageMargins left="0.7" right="0.7" top="0.75" bottom="0.75" header="0.3" footer="0.3"/>
  <drawing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5"/>
  <dimension ref="A1:J23"/>
  <sheetViews>
    <sheetView showGridLines="0" zoomScaleNormal="100" workbookViewId="0">
      <pane xSplit="1" ySplit="7"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3.5703125" customWidth="1"/>
    <col min="2" max="2" width="47.85546875" customWidth="1"/>
    <col min="3" max="8" width="14.85546875" customWidth="1"/>
    <col min="9" max="9" width="6.5703125" customWidth="1"/>
    <col min="10" max="10" width="0" hidden="1" customWidth="1"/>
    <col min="11" max="16384" width="11.42578125" hidden="1"/>
  </cols>
  <sheetData>
    <row r="1" spans="2:8" x14ac:dyDescent="0.25">
      <c r="B1" s="2024"/>
      <c r="C1" s="2024"/>
      <c r="D1" s="2024"/>
      <c r="E1" s="2024"/>
      <c r="F1" s="2024"/>
      <c r="G1" s="2024"/>
      <c r="H1" s="2024"/>
    </row>
    <row r="2" spans="2:8" x14ac:dyDescent="0.25">
      <c r="B2" s="2024"/>
      <c r="C2" s="2024"/>
      <c r="D2" s="2024"/>
      <c r="E2" s="2024"/>
      <c r="F2" s="2024"/>
      <c r="G2" s="2024"/>
      <c r="H2" s="2024"/>
    </row>
    <row r="3" spans="2:8" x14ac:dyDescent="0.25">
      <c r="B3" s="2024"/>
      <c r="C3" s="2024"/>
      <c r="D3" s="2024"/>
      <c r="E3" s="2024"/>
      <c r="F3" s="2024"/>
      <c r="G3" s="2024"/>
      <c r="H3" s="2024"/>
    </row>
    <row r="4" spans="2:8" ht="21.75" thickBot="1" x14ac:dyDescent="0.4">
      <c r="B4" s="2312" t="s">
        <v>1870</v>
      </c>
      <c r="C4" s="2313"/>
      <c r="D4" s="2313"/>
      <c r="E4" s="2313"/>
      <c r="F4" s="2313"/>
      <c r="G4" s="2313"/>
      <c r="H4" s="2313"/>
    </row>
    <row r="5" spans="2:8" x14ac:dyDescent="0.25"/>
    <row r="6" spans="2:8" ht="18.75" x14ac:dyDescent="0.25">
      <c r="B6" s="2124"/>
      <c r="C6" s="2124"/>
      <c r="D6" s="2124"/>
      <c r="E6" s="2124"/>
      <c r="F6" s="2124"/>
      <c r="G6" s="2124"/>
      <c r="H6" s="2124"/>
    </row>
    <row r="7" spans="2:8" ht="18.75" x14ac:dyDescent="0.25">
      <c r="B7" s="102" t="s">
        <v>1620</v>
      </c>
      <c r="C7" s="102" t="s">
        <v>287</v>
      </c>
      <c r="D7" s="102" t="s">
        <v>599</v>
      </c>
      <c r="E7" s="102" t="s">
        <v>289</v>
      </c>
      <c r="F7" s="102" t="s">
        <v>290</v>
      </c>
      <c r="G7" s="102" t="s">
        <v>1621</v>
      </c>
      <c r="H7" s="102" t="s">
        <v>152</v>
      </c>
    </row>
    <row r="8" spans="2:8" ht="18.75" customHeight="1" x14ac:dyDescent="0.25">
      <c r="B8" s="482" t="s">
        <v>1622</v>
      </c>
      <c r="C8" s="1221">
        <v>249744</v>
      </c>
      <c r="D8" s="1221">
        <v>20016</v>
      </c>
      <c r="E8" s="1221">
        <v>40000</v>
      </c>
      <c r="F8" s="1221">
        <v>69037</v>
      </c>
      <c r="G8" s="509">
        <v>345875</v>
      </c>
      <c r="H8" s="167">
        <f t="shared" ref="H8:H21" si="0">SUM(C8:G8)</f>
        <v>724672</v>
      </c>
    </row>
    <row r="9" spans="2:8" ht="18.75" customHeight="1" x14ac:dyDescent="0.25">
      <c r="B9" s="482" t="s">
        <v>1623</v>
      </c>
      <c r="C9" s="1221">
        <v>38229</v>
      </c>
      <c r="D9" s="1221">
        <v>2455</v>
      </c>
      <c r="E9" s="1221">
        <v>3697</v>
      </c>
      <c r="F9" s="1221">
        <v>2373</v>
      </c>
      <c r="G9" s="482"/>
      <c r="H9" s="167">
        <f t="shared" si="0"/>
        <v>46754</v>
      </c>
    </row>
    <row r="10" spans="2:8" ht="63" x14ac:dyDescent="0.25">
      <c r="B10" s="482" t="s">
        <v>1624</v>
      </c>
      <c r="C10" s="1221">
        <v>15477</v>
      </c>
      <c r="D10" s="1221">
        <v>1247</v>
      </c>
      <c r="E10" s="1221">
        <v>2021</v>
      </c>
      <c r="F10" s="1221">
        <v>1343</v>
      </c>
      <c r="G10" s="482"/>
      <c r="H10" s="167">
        <f t="shared" si="0"/>
        <v>20088</v>
      </c>
    </row>
    <row r="11" spans="2:8" ht="31.5" x14ac:dyDescent="0.25">
      <c r="B11" s="482" t="s">
        <v>1625</v>
      </c>
      <c r="C11" s="1221">
        <v>18822</v>
      </c>
      <c r="D11" s="1222">
        <v>672</v>
      </c>
      <c r="E11" s="1221">
        <v>2442</v>
      </c>
      <c r="F11" s="1221">
        <v>6940</v>
      </c>
      <c r="G11" s="482"/>
      <c r="H11" s="167">
        <f t="shared" si="0"/>
        <v>28876</v>
      </c>
    </row>
    <row r="12" spans="2:8" ht="18.75" customHeight="1" x14ac:dyDescent="0.25">
      <c r="B12" s="482" t="s">
        <v>1626</v>
      </c>
      <c r="C12" s="1221">
        <v>5798</v>
      </c>
      <c r="D12" s="1222">
        <v>720</v>
      </c>
      <c r="E12" s="1221">
        <v>1242</v>
      </c>
      <c r="F12" s="1221">
        <v>837</v>
      </c>
      <c r="G12" s="482"/>
      <c r="H12" s="167">
        <f t="shared" si="0"/>
        <v>8597</v>
      </c>
    </row>
    <row r="13" spans="2:8" ht="18.75" customHeight="1" x14ac:dyDescent="0.25">
      <c r="B13" s="482" t="s">
        <v>1627</v>
      </c>
      <c r="C13" s="1221">
        <v>5251</v>
      </c>
      <c r="D13" s="1222">
        <v>137</v>
      </c>
      <c r="E13" s="1222">
        <v>242</v>
      </c>
      <c r="F13" s="1222">
        <v>148</v>
      </c>
      <c r="G13" s="482"/>
      <c r="H13" s="167">
        <f t="shared" si="0"/>
        <v>5778</v>
      </c>
    </row>
    <row r="14" spans="2:8" ht="18.75" customHeight="1" x14ac:dyDescent="0.25">
      <c r="B14" s="482" t="s">
        <v>1628</v>
      </c>
      <c r="C14" s="1222">
        <v>84</v>
      </c>
      <c r="D14" s="1222">
        <v>15</v>
      </c>
      <c r="E14" s="1222">
        <v>20</v>
      </c>
      <c r="F14" s="1222">
        <v>20</v>
      </c>
      <c r="G14" s="482"/>
      <c r="H14" s="167">
        <f t="shared" si="0"/>
        <v>139</v>
      </c>
    </row>
    <row r="15" spans="2:8" ht="18.75" customHeight="1" x14ac:dyDescent="0.25">
      <c r="B15" s="482" t="s">
        <v>1629</v>
      </c>
      <c r="C15" s="1222">
        <v>45</v>
      </c>
      <c r="D15" s="1222">
        <v>38</v>
      </c>
      <c r="E15" s="1222">
        <v>47</v>
      </c>
      <c r="F15" s="1222">
        <v>45</v>
      </c>
      <c r="G15" s="482"/>
      <c r="H15" s="167">
        <f t="shared" si="0"/>
        <v>175</v>
      </c>
    </row>
    <row r="16" spans="2:8" ht="18.75" customHeight="1" x14ac:dyDescent="0.25">
      <c r="B16" s="482" t="s">
        <v>1630</v>
      </c>
      <c r="C16" s="1222">
        <v>28</v>
      </c>
      <c r="D16" s="1222">
        <v>2</v>
      </c>
      <c r="E16" s="1222">
        <v>2</v>
      </c>
      <c r="F16" s="1222">
        <v>2</v>
      </c>
      <c r="G16" s="482"/>
      <c r="H16" s="167">
        <f t="shared" si="0"/>
        <v>34</v>
      </c>
    </row>
    <row r="17" spans="2:8" ht="18.75" customHeight="1" x14ac:dyDescent="0.25">
      <c r="B17" s="482" t="s">
        <v>1631</v>
      </c>
      <c r="C17" s="1222">
        <v>3</v>
      </c>
      <c r="D17" s="1222">
        <v>1</v>
      </c>
      <c r="E17" s="1222">
        <v>3</v>
      </c>
      <c r="F17" s="1222">
        <v>1</v>
      </c>
      <c r="G17" s="482"/>
      <c r="H17" s="167">
        <f t="shared" si="0"/>
        <v>8</v>
      </c>
    </row>
    <row r="18" spans="2:8" ht="18.75" customHeight="1" x14ac:dyDescent="0.25">
      <c r="B18" s="482" t="s">
        <v>1632</v>
      </c>
      <c r="C18" s="1222">
        <v>94</v>
      </c>
      <c r="D18" s="1222">
        <v>3</v>
      </c>
      <c r="E18" s="1222">
        <v>4</v>
      </c>
      <c r="F18" s="1223">
        <v>2</v>
      </c>
      <c r="G18" s="482"/>
      <c r="H18" s="167">
        <f t="shared" si="0"/>
        <v>103</v>
      </c>
    </row>
    <row r="19" spans="2:8" ht="31.5" x14ac:dyDescent="0.25">
      <c r="B19" s="482" t="s">
        <v>1633</v>
      </c>
      <c r="C19" s="1222">
        <v>10</v>
      </c>
      <c r="D19" s="1222">
        <v>0</v>
      </c>
      <c r="E19" s="1222">
        <v>0</v>
      </c>
      <c r="F19" s="1222">
        <v>0</v>
      </c>
      <c r="G19" s="482"/>
      <c r="H19" s="167">
        <f t="shared" si="0"/>
        <v>10</v>
      </c>
    </row>
    <row r="20" spans="2:8" ht="31.5" x14ac:dyDescent="0.25">
      <c r="B20" s="482" t="s">
        <v>1634</v>
      </c>
      <c r="C20" s="1221">
        <v>3830</v>
      </c>
      <c r="D20" s="1222">
        <v>675</v>
      </c>
      <c r="E20" s="1222">
        <v>825</v>
      </c>
      <c r="F20" s="1222">
        <v>980</v>
      </c>
      <c r="G20" s="482"/>
      <c r="H20" s="167">
        <f t="shared" si="0"/>
        <v>6310</v>
      </c>
    </row>
    <row r="21" spans="2:8" ht="31.5" x14ac:dyDescent="0.25">
      <c r="B21" s="482" t="s">
        <v>1635</v>
      </c>
      <c r="C21" s="1221">
        <v>1880</v>
      </c>
      <c r="D21" s="1222">
        <v>70</v>
      </c>
      <c r="E21" s="1222">
        <v>75</v>
      </c>
      <c r="F21" s="1222">
        <v>60</v>
      </c>
      <c r="G21" s="482"/>
      <c r="H21" s="167">
        <f t="shared" si="0"/>
        <v>2085</v>
      </c>
    </row>
    <row r="22" spans="2:8" x14ac:dyDescent="0.25"/>
    <row r="23" spans="2:8" x14ac:dyDescent="0.25"/>
  </sheetData>
  <mergeCells count="3">
    <mergeCell ref="B6:H6"/>
    <mergeCell ref="B1:H3"/>
    <mergeCell ref="B4:H4"/>
  </mergeCells>
  <pageMargins left="0.7" right="0.7" top="0.75" bottom="0.75" header="0.3" footer="0.3"/>
  <drawing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6"/>
  <dimension ref="A1:R42"/>
  <sheetViews>
    <sheetView showGridLines="0" zoomScale="85" zoomScaleNormal="85" workbookViewId="0">
      <pane xSplit="1" ySplit="7" topLeftCell="B23"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4.42578125" customWidth="1"/>
    <col min="2" max="2" width="35" bestFit="1" customWidth="1"/>
    <col min="3" max="10" width="9.5703125" customWidth="1"/>
    <col min="11" max="12" width="9" customWidth="1"/>
    <col min="13" max="16" width="9.5703125" customWidth="1"/>
    <col min="17" max="17" width="11.42578125" customWidth="1"/>
    <col min="18" max="18" width="6.7109375" customWidth="1"/>
    <col min="19" max="16384" width="11.42578125" hidden="1"/>
  </cols>
  <sheetData>
    <row r="1" spans="2:17" x14ac:dyDescent="0.25">
      <c r="B1" s="2020"/>
      <c r="C1" s="2021"/>
      <c r="D1" s="2021"/>
      <c r="E1" s="2021"/>
      <c r="F1" s="2021"/>
      <c r="G1" s="2021"/>
      <c r="H1" s="2021"/>
      <c r="I1" s="2021"/>
      <c r="J1" s="2021"/>
      <c r="K1" s="2021"/>
      <c r="L1" s="2021"/>
      <c r="M1" s="2021"/>
      <c r="N1" s="2021"/>
      <c r="O1" s="2021"/>
      <c r="P1" s="2021"/>
      <c r="Q1" s="2022"/>
    </row>
    <row r="2" spans="2:17" x14ac:dyDescent="0.25">
      <c r="B2" s="2023"/>
      <c r="C2" s="2024"/>
      <c r="D2" s="2024"/>
      <c r="E2" s="2024"/>
      <c r="F2" s="2024"/>
      <c r="G2" s="2024"/>
      <c r="H2" s="2024"/>
      <c r="I2" s="2024"/>
      <c r="J2" s="2024"/>
      <c r="K2" s="2024"/>
      <c r="L2" s="2024"/>
      <c r="M2" s="2024"/>
      <c r="N2" s="2024"/>
      <c r="O2" s="2024"/>
      <c r="P2" s="2024"/>
      <c r="Q2" s="2025"/>
    </row>
    <row r="3" spans="2:17" ht="15.75" thickBot="1" x14ac:dyDescent="0.3">
      <c r="B3" s="2026"/>
      <c r="C3" s="2027"/>
      <c r="D3" s="2027"/>
      <c r="E3" s="2027"/>
      <c r="F3" s="2027"/>
      <c r="G3" s="2027"/>
      <c r="H3" s="2027"/>
      <c r="I3" s="2027"/>
      <c r="J3" s="2027"/>
      <c r="K3" s="2027"/>
      <c r="L3" s="2027"/>
      <c r="M3" s="2027"/>
      <c r="N3" s="2027"/>
      <c r="O3" s="2027"/>
      <c r="P3" s="2027"/>
      <c r="Q3" s="2028"/>
    </row>
    <row r="4" spans="2:17" ht="21.75" thickBot="1" x14ac:dyDescent="0.4">
      <c r="B4" s="2032" t="s">
        <v>1871</v>
      </c>
      <c r="C4" s="2033"/>
      <c r="D4" s="2033"/>
      <c r="E4" s="2033"/>
      <c r="F4" s="2033"/>
      <c r="G4" s="2033"/>
      <c r="H4" s="2033"/>
      <c r="I4" s="2033"/>
      <c r="J4" s="2033"/>
      <c r="K4" s="2033"/>
      <c r="L4" s="2033"/>
      <c r="M4" s="2033"/>
      <c r="N4" s="2033"/>
      <c r="O4" s="2033"/>
      <c r="P4" s="2033"/>
      <c r="Q4" s="2034"/>
    </row>
    <row r="5" spans="2:17" x14ac:dyDescent="0.25"/>
    <row r="6" spans="2:17" ht="30.75" customHeight="1" x14ac:dyDescent="0.25">
      <c r="B6" s="173"/>
      <c r="C6" s="2604" t="s">
        <v>1636</v>
      </c>
      <c r="D6" s="2604"/>
      <c r="E6" s="2604" t="s">
        <v>1637</v>
      </c>
      <c r="F6" s="2604"/>
      <c r="G6" s="2605" t="s">
        <v>1638</v>
      </c>
      <c r="H6" s="2605"/>
      <c r="I6" s="2604" t="s">
        <v>1639</v>
      </c>
      <c r="J6" s="2604"/>
      <c r="K6" s="2605" t="s">
        <v>1640</v>
      </c>
      <c r="L6" s="2605"/>
      <c r="M6" s="2604" t="s">
        <v>1641</v>
      </c>
      <c r="N6" s="2604"/>
      <c r="O6" s="2604" t="s">
        <v>1642</v>
      </c>
      <c r="P6" s="2604"/>
      <c r="Q6" s="2604"/>
    </row>
    <row r="7" spans="2:17" ht="15.75" x14ac:dyDescent="0.25">
      <c r="B7" s="173" t="s">
        <v>1582</v>
      </c>
      <c r="C7" s="173" t="s">
        <v>1643</v>
      </c>
      <c r="D7" s="173" t="s">
        <v>1584</v>
      </c>
      <c r="E7" s="173" t="s">
        <v>1643</v>
      </c>
      <c r="F7" s="173" t="s">
        <v>1584</v>
      </c>
      <c r="G7" s="173" t="s">
        <v>1643</v>
      </c>
      <c r="H7" s="173" t="s">
        <v>1584</v>
      </c>
      <c r="I7" s="173" t="s">
        <v>1643</v>
      </c>
      <c r="J7" s="173" t="s">
        <v>1584</v>
      </c>
      <c r="K7" s="173" t="s">
        <v>1643</v>
      </c>
      <c r="L7" s="173" t="s">
        <v>1584</v>
      </c>
      <c r="M7" s="173" t="s">
        <v>1643</v>
      </c>
      <c r="N7" s="173" t="s">
        <v>1584</v>
      </c>
      <c r="O7" s="173" t="s">
        <v>1643</v>
      </c>
      <c r="P7" s="173" t="s">
        <v>1584</v>
      </c>
      <c r="Q7" s="173" t="s">
        <v>1644</v>
      </c>
    </row>
    <row r="8" spans="2:17" ht="18.75" customHeight="1" x14ac:dyDescent="0.25">
      <c r="B8" s="122" t="s">
        <v>1645</v>
      </c>
      <c r="C8" s="173">
        <f>SUM(C9:C11)</f>
        <v>144</v>
      </c>
      <c r="D8" s="1830">
        <f t="shared" ref="D8:Q8" si="0">SUM(D9:D11)</f>
        <v>8636</v>
      </c>
      <c r="E8" s="1830">
        <f t="shared" si="0"/>
        <v>37</v>
      </c>
      <c r="F8" s="1830">
        <f t="shared" si="0"/>
        <v>2117</v>
      </c>
      <c r="G8" s="1830">
        <f t="shared" si="0"/>
        <v>3</v>
      </c>
      <c r="H8" s="1830">
        <f t="shared" si="0"/>
        <v>147</v>
      </c>
      <c r="I8" s="1830">
        <f t="shared" si="0"/>
        <v>2</v>
      </c>
      <c r="J8" s="1830">
        <f t="shared" si="0"/>
        <v>79</v>
      </c>
      <c r="K8" s="1830">
        <f t="shared" si="0"/>
        <v>2</v>
      </c>
      <c r="L8" s="1830">
        <f t="shared" si="0"/>
        <v>70</v>
      </c>
      <c r="M8" s="1830">
        <f t="shared" si="0"/>
        <v>2</v>
      </c>
      <c r="N8" s="1830">
        <f t="shared" si="0"/>
        <v>59</v>
      </c>
      <c r="O8" s="1830">
        <f t="shared" si="0"/>
        <v>188</v>
      </c>
      <c r="P8" s="1830">
        <f t="shared" si="0"/>
        <v>11049</v>
      </c>
      <c r="Q8" s="1830">
        <f t="shared" si="0"/>
        <v>71</v>
      </c>
    </row>
    <row r="9" spans="2:17" ht="18.75" customHeight="1" x14ac:dyDescent="0.25">
      <c r="B9" s="484" t="s">
        <v>1588</v>
      </c>
      <c r="C9" s="56">
        <v>66</v>
      </c>
      <c r="D9" s="508">
        <v>3882</v>
      </c>
      <c r="E9" s="56">
        <v>13</v>
      </c>
      <c r="F9" s="56">
        <v>843</v>
      </c>
      <c r="G9" s="56">
        <v>3</v>
      </c>
      <c r="H9" s="56">
        <v>147</v>
      </c>
      <c r="I9" s="56"/>
      <c r="J9" s="56"/>
      <c r="K9" s="56">
        <v>2</v>
      </c>
      <c r="L9" s="56">
        <v>70</v>
      </c>
      <c r="M9" s="56">
        <v>2</v>
      </c>
      <c r="N9" s="56">
        <v>59</v>
      </c>
      <c r="O9" s="56">
        <v>84</v>
      </c>
      <c r="P9" s="508">
        <v>4942</v>
      </c>
      <c r="Q9" s="508">
        <v>46</v>
      </c>
    </row>
    <row r="10" spans="2:17" ht="18.75" customHeight="1" x14ac:dyDescent="0.25">
      <c r="B10" s="484" t="s">
        <v>1589</v>
      </c>
      <c r="C10" s="56">
        <v>10</v>
      </c>
      <c r="D10" s="56">
        <v>856</v>
      </c>
      <c r="E10" s="56"/>
      <c r="F10" s="56"/>
      <c r="G10" s="56"/>
      <c r="H10" s="56"/>
      <c r="I10" s="56"/>
      <c r="J10" s="56"/>
      <c r="K10" s="56"/>
      <c r="L10" s="56"/>
      <c r="M10" s="56"/>
      <c r="N10" s="56"/>
      <c r="O10" s="56">
        <v>10</v>
      </c>
      <c r="P10" s="56">
        <v>856</v>
      </c>
      <c r="Q10" s="56">
        <v>5</v>
      </c>
    </row>
    <row r="11" spans="2:17" ht="18.75" customHeight="1" x14ac:dyDescent="0.25">
      <c r="B11" s="484" t="s">
        <v>1590</v>
      </c>
      <c r="C11" s="56">
        <v>68</v>
      </c>
      <c r="D11" s="508">
        <v>3898</v>
      </c>
      <c r="E11" s="56">
        <v>24</v>
      </c>
      <c r="F11" s="508">
        <v>1274</v>
      </c>
      <c r="G11" s="56"/>
      <c r="H11" s="56"/>
      <c r="I11" s="56">
        <v>2</v>
      </c>
      <c r="J11" s="56">
        <v>79</v>
      </c>
      <c r="K11" s="56"/>
      <c r="L11" s="56"/>
      <c r="M11" s="56"/>
      <c r="N11" s="56"/>
      <c r="O11" s="56">
        <v>94</v>
      </c>
      <c r="P11" s="508">
        <v>5251</v>
      </c>
      <c r="Q11" s="508">
        <v>20</v>
      </c>
    </row>
    <row r="12" spans="2:17" ht="18.75" customHeight="1" x14ac:dyDescent="0.25">
      <c r="B12" s="122" t="s">
        <v>1646</v>
      </c>
      <c r="C12" s="173">
        <f>SUM(C13:C18)</f>
        <v>32</v>
      </c>
      <c r="D12" s="1830">
        <f t="shared" ref="D12:Q12" si="1">SUM(D13:D18)</f>
        <v>3420</v>
      </c>
      <c r="E12" s="1830">
        <f t="shared" si="1"/>
        <v>6</v>
      </c>
      <c r="F12" s="1830">
        <f t="shared" si="1"/>
        <v>854</v>
      </c>
      <c r="G12" s="1830">
        <f t="shared" si="1"/>
        <v>0</v>
      </c>
      <c r="H12" s="1830">
        <f t="shared" si="1"/>
        <v>0</v>
      </c>
      <c r="I12" s="1830">
        <f t="shared" si="1"/>
        <v>3</v>
      </c>
      <c r="J12" s="1830">
        <f t="shared" si="1"/>
        <v>155</v>
      </c>
      <c r="K12" s="1830">
        <f t="shared" si="1"/>
        <v>0</v>
      </c>
      <c r="L12" s="1830">
        <f t="shared" si="1"/>
        <v>0</v>
      </c>
      <c r="M12" s="1830">
        <f t="shared" si="1"/>
        <v>0</v>
      </c>
      <c r="N12" s="1830">
        <f t="shared" si="1"/>
        <v>0</v>
      </c>
      <c r="O12" s="1830">
        <f t="shared" si="1"/>
        <v>41</v>
      </c>
      <c r="P12" s="1830">
        <f t="shared" si="1"/>
        <v>4429</v>
      </c>
      <c r="Q12" s="1830">
        <f t="shared" si="1"/>
        <v>375</v>
      </c>
    </row>
    <row r="13" spans="2:17" ht="18.75" customHeight="1" x14ac:dyDescent="0.25">
      <c r="B13" s="484" t="s">
        <v>1592</v>
      </c>
      <c r="C13" s="56">
        <v>1</v>
      </c>
      <c r="D13" s="56">
        <v>73</v>
      </c>
      <c r="E13" s="56"/>
      <c r="F13" s="56"/>
      <c r="G13" s="56"/>
      <c r="H13" s="56"/>
      <c r="I13" s="56"/>
      <c r="J13" s="56"/>
      <c r="K13" s="56"/>
      <c r="L13" s="56"/>
      <c r="M13" s="56"/>
      <c r="N13" s="56"/>
      <c r="O13" s="56">
        <v>1</v>
      </c>
      <c r="P13" s="56">
        <v>73</v>
      </c>
      <c r="Q13" s="56">
        <v>30</v>
      </c>
    </row>
    <row r="14" spans="2:17" ht="18.75" customHeight="1" x14ac:dyDescent="0.25">
      <c r="B14" s="484" t="s">
        <v>1593</v>
      </c>
      <c r="C14" s="56">
        <v>2</v>
      </c>
      <c r="D14" s="508">
        <v>1744</v>
      </c>
      <c r="E14" s="56">
        <v>1</v>
      </c>
      <c r="F14" s="56">
        <v>396</v>
      </c>
      <c r="G14" s="56"/>
      <c r="H14" s="56"/>
      <c r="I14" s="56"/>
      <c r="J14" s="56"/>
      <c r="K14" s="56"/>
      <c r="L14" s="56"/>
      <c r="M14" s="56"/>
      <c r="N14" s="56"/>
      <c r="O14" s="56">
        <v>3</v>
      </c>
      <c r="P14" s="508">
        <v>2140</v>
      </c>
      <c r="Q14" s="56">
        <v>33</v>
      </c>
    </row>
    <row r="15" spans="2:17" ht="18.75" customHeight="1" x14ac:dyDescent="0.25">
      <c r="B15" s="484" t="s">
        <v>1594</v>
      </c>
      <c r="C15" s="56">
        <v>2</v>
      </c>
      <c r="D15" s="56">
        <v>33</v>
      </c>
      <c r="E15" s="56">
        <v>1</v>
      </c>
      <c r="F15" s="56">
        <v>19</v>
      </c>
      <c r="G15" s="56"/>
      <c r="H15" s="56"/>
      <c r="I15" s="56"/>
      <c r="J15" s="56"/>
      <c r="K15" s="56"/>
      <c r="L15" s="56"/>
      <c r="M15" s="56"/>
      <c r="N15" s="56"/>
      <c r="O15" s="56">
        <v>3</v>
      </c>
      <c r="P15" s="56">
        <v>52</v>
      </c>
      <c r="Q15" s="56">
        <v>4</v>
      </c>
    </row>
    <row r="16" spans="2:17" ht="18.75" customHeight="1" x14ac:dyDescent="0.25">
      <c r="B16" s="484" t="s">
        <v>1595</v>
      </c>
      <c r="C16" s="56">
        <v>24</v>
      </c>
      <c r="D16" s="508">
        <v>935</v>
      </c>
      <c r="E16" s="56">
        <v>2</v>
      </c>
      <c r="F16" s="56">
        <v>77</v>
      </c>
      <c r="G16" s="56"/>
      <c r="H16" s="56"/>
      <c r="I16" s="56">
        <v>2</v>
      </c>
      <c r="J16" s="56">
        <v>107</v>
      </c>
      <c r="K16" s="56"/>
      <c r="L16" s="56"/>
      <c r="M16" s="56"/>
      <c r="N16" s="56"/>
      <c r="O16" s="56">
        <v>28</v>
      </c>
      <c r="P16" s="508">
        <v>1119</v>
      </c>
      <c r="Q16" s="56">
        <v>22</v>
      </c>
    </row>
    <row r="17" spans="2:17" ht="18.75" customHeight="1" x14ac:dyDescent="0.25">
      <c r="B17" s="484" t="s">
        <v>1596</v>
      </c>
      <c r="C17" s="56">
        <v>2</v>
      </c>
      <c r="D17" s="56">
        <v>95</v>
      </c>
      <c r="E17" s="56"/>
      <c r="F17" s="56"/>
      <c r="G17" s="56"/>
      <c r="H17" s="56"/>
      <c r="I17" s="56">
        <v>1</v>
      </c>
      <c r="J17" s="56">
        <v>48</v>
      </c>
      <c r="K17" s="56"/>
      <c r="L17" s="56"/>
      <c r="M17" s="56"/>
      <c r="N17" s="56"/>
      <c r="O17" s="56">
        <v>3</v>
      </c>
      <c r="P17" s="56">
        <v>143</v>
      </c>
      <c r="Q17" s="56">
        <v>13</v>
      </c>
    </row>
    <row r="18" spans="2:17" ht="18.75" customHeight="1" x14ac:dyDescent="0.25">
      <c r="B18" s="484" t="s">
        <v>1597</v>
      </c>
      <c r="C18" s="56">
        <v>1</v>
      </c>
      <c r="D18" s="508">
        <v>540</v>
      </c>
      <c r="E18" s="56">
        <v>2</v>
      </c>
      <c r="F18" s="56">
        <v>362</v>
      </c>
      <c r="G18" s="56"/>
      <c r="H18" s="56"/>
      <c r="I18" s="56"/>
      <c r="J18" s="56"/>
      <c r="K18" s="56"/>
      <c r="L18" s="56"/>
      <c r="M18" s="56"/>
      <c r="N18" s="56"/>
      <c r="O18" s="56">
        <v>3</v>
      </c>
      <c r="P18" s="508">
        <v>902</v>
      </c>
      <c r="Q18" s="508">
        <v>273</v>
      </c>
    </row>
    <row r="19" spans="2:17" ht="18.75" customHeight="1" x14ac:dyDescent="0.25">
      <c r="B19" s="122" t="s">
        <v>1647</v>
      </c>
      <c r="C19" s="173">
        <f>SUM(C20:C26)</f>
        <v>126</v>
      </c>
      <c r="D19" s="1830">
        <f t="shared" ref="D19:Q19" si="2">SUM(D20:D26)</f>
        <v>5228</v>
      </c>
      <c r="E19" s="1830">
        <f t="shared" si="2"/>
        <v>32</v>
      </c>
      <c r="F19" s="1830">
        <f t="shared" si="2"/>
        <v>820</v>
      </c>
      <c r="G19" s="1830">
        <f t="shared" si="2"/>
        <v>24</v>
      </c>
      <c r="H19" s="1830">
        <f t="shared" si="2"/>
        <v>1005</v>
      </c>
      <c r="I19" s="1830">
        <f t="shared" si="2"/>
        <v>2</v>
      </c>
      <c r="J19" s="1830">
        <f t="shared" si="2"/>
        <v>63</v>
      </c>
      <c r="K19" s="1830">
        <f t="shared" si="2"/>
        <v>0</v>
      </c>
      <c r="L19" s="1830">
        <f t="shared" si="2"/>
        <v>0</v>
      </c>
      <c r="M19" s="1830">
        <f t="shared" si="2"/>
        <v>3</v>
      </c>
      <c r="N19" s="1830">
        <f t="shared" si="2"/>
        <v>419</v>
      </c>
      <c r="O19" s="1830">
        <f t="shared" si="2"/>
        <v>187</v>
      </c>
      <c r="P19" s="1830">
        <f t="shared" si="2"/>
        <v>7535</v>
      </c>
      <c r="Q19" s="1830">
        <f t="shared" si="2"/>
        <v>46</v>
      </c>
    </row>
    <row r="20" spans="2:17" ht="18.75" customHeight="1" x14ac:dyDescent="0.25">
      <c r="B20" s="484" t="s">
        <v>1599</v>
      </c>
      <c r="C20" s="56">
        <v>44</v>
      </c>
      <c r="D20" s="508">
        <v>1500</v>
      </c>
      <c r="E20" s="56">
        <v>14</v>
      </c>
      <c r="F20" s="56">
        <v>342</v>
      </c>
      <c r="G20" s="56">
        <v>20</v>
      </c>
      <c r="H20" s="56">
        <v>876</v>
      </c>
      <c r="I20" s="56">
        <v>2</v>
      </c>
      <c r="J20" s="56">
        <v>63</v>
      </c>
      <c r="K20" s="56"/>
      <c r="L20" s="56"/>
      <c r="M20" s="56">
        <v>3</v>
      </c>
      <c r="N20" s="56">
        <v>419</v>
      </c>
      <c r="O20" s="56">
        <v>83</v>
      </c>
      <c r="P20" s="508">
        <v>3200</v>
      </c>
      <c r="Q20" s="56">
        <v>2</v>
      </c>
    </row>
    <row r="21" spans="2:17" ht="31.5" x14ac:dyDescent="0.25">
      <c r="B21" s="481" t="s">
        <v>1600</v>
      </c>
      <c r="C21" s="56">
        <v>43</v>
      </c>
      <c r="D21" s="508">
        <v>1492</v>
      </c>
      <c r="E21" s="56">
        <v>9</v>
      </c>
      <c r="F21" s="56">
        <v>218</v>
      </c>
      <c r="G21" s="56">
        <v>4</v>
      </c>
      <c r="H21" s="56">
        <v>129</v>
      </c>
      <c r="I21" s="56"/>
      <c r="J21" s="56"/>
      <c r="K21" s="56"/>
      <c r="L21" s="56"/>
      <c r="M21" s="56"/>
      <c r="N21" s="56"/>
      <c r="O21" s="56">
        <v>56</v>
      </c>
      <c r="P21" s="508">
        <v>1839</v>
      </c>
      <c r="Q21" s="56">
        <v>3</v>
      </c>
    </row>
    <row r="22" spans="2:17" ht="18.75" customHeight="1" x14ac:dyDescent="0.25">
      <c r="B22" s="484" t="s">
        <v>1601</v>
      </c>
      <c r="C22" s="56">
        <v>1</v>
      </c>
      <c r="D22" s="56">
        <v>64</v>
      </c>
      <c r="E22" s="56"/>
      <c r="F22" s="56"/>
      <c r="G22" s="56">
        <v>0</v>
      </c>
      <c r="H22" s="56">
        <v>0</v>
      </c>
      <c r="I22" s="56"/>
      <c r="J22" s="56"/>
      <c r="K22" s="56"/>
      <c r="L22" s="56"/>
      <c r="M22" s="56"/>
      <c r="N22" s="56"/>
      <c r="O22" s="56">
        <v>1</v>
      </c>
      <c r="P22" s="56">
        <v>64</v>
      </c>
      <c r="Q22" s="56">
        <v>18</v>
      </c>
    </row>
    <row r="23" spans="2:17" ht="18.75" customHeight="1" x14ac:dyDescent="0.25">
      <c r="B23" s="484" t="s">
        <v>1602</v>
      </c>
      <c r="C23" s="56">
        <v>0</v>
      </c>
      <c r="D23" s="56">
        <v>0</v>
      </c>
      <c r="E23" s="56"/>
      <c r="F23" s="56"/>
      <c r="G23" s="56"/>
      <c r="H23" s="56"/>
      <c r="I23" s="56"/>
      <c r="J23" s="56"/>
      <c r="K23" s="56"/>
      <c r="L23" s="56"/>
      <c r="M23" s="56"/>
      <c r="N23" s="56"/>
      <c r="O23" s="56">
        <v>0</v>
      </c>
      <c r="P23" s="56">
        <v>0</v>
      </c>
      <c r="Q23" s="56">
        <v>0</v>
      </c>
    </row>
    <row r="24" spans="2:17" ht="18.75" customHeight="1" x14ac:dyDescent="0.25">
      <c r="B24" s="484" t="s">
        <v>1603</v>
      </c>
      <c r="C24" s="56">
        <v>36</v>
      </c>
      <c r="D24" s="508">
        <v>1244</v>
      </c>
      <c r="E24" s="56">
        <v>9</v>
      </c>
      <c r="F24" s="56">
        <v>260</v>
      </c>
      <c r="G24" s="56"/>
      <c r="H24" s="56"/>
      <c r="I24" s="56"/>
      <c r="J24" s="56"/>
      <c r="K24" s="56"/>
      <c r="L24" s="56"/>
      <c r="M24" s="56"/>
      <c r="N24" s="56"/>
      <c r="O24" s="56">
        <v>45</v>
      </c>
      <c r="P24" s="508">
        <v>1504</v>
      </c>
      <c r="Q24" s="56">
        <v>7</v>
      </c>
    </row>
    <row r="25" spans="2:17" ht="18.75" customHeight="1" x14ac:dyDescent="0.25">
      <c r="B25" s="484" t="s">
        <v>1604</v>
      </c>
      <c r="C25" s="56">
        <v>1</v>
      </c>
      <c r="D25" s="56">
        <v>76</v>
      </c>
      <c r="E25" s="56"/>
      <c r="F25" s="56"/>
      <c r="G25" s="56"/>
      <c r="H25" s="56"/>
      <c r="I25" s="56"/>
      <c r="J25" s="56"/>
      <c r="K25" s="56"/>
      <c r="L25" s="56"/>
      <c r="M25" s="56"/>
      <c r="N25" s="56"/>
      <c r="O25" s="56">
        <v>1</v>
      </c>
      <c r="P25" s="56">
        <v>76</v>
      </c>
      <c r="Q25" s="56">
        <v>8</v>
      </c>
    </row>
    <row r="26" spans="2:17" ht="18.75" customHeight="1" x14ac:dyDescent="0.25">
      <c r="B26" s="484" t="s">
        <v>1605</v>
      </c>
      <c r="C26" s="56">
        <v>1</v>
      </c>
      <c r="D26" s="56">
        <v>852</v>
      </c>
      <c r="E26" s="56"/>
      <c r="F26" s="56"/>
      <c r="G26" s="56"/>
      <c r="H26" s="56"/>
      <c r="I26" s="56"/>
      <c r="J26" s="56"/>
      <c r="K26" s="56"/>
      <c r="L26" s="56"/>
      <c r="M26" s="56"/>
      <c r="N26" s="56"/>
      <c r="O26" s="56">
        <v>1</v>
      </c>
      <c r="P26" s="56">
        <v>852</v>
      </c>
      <c r="Q26" s="56">
        <v>8</v>
      </c>
    </row>
    <row r="27" spans="2:17" ht="18.75" customHeight="1" x14ac:dyDescent="0.25">
      <c r="B27" s="122" t="s">
        <v>1648</v>
      </c>
      <c r="C27" s="173">
        <f>SUM(C28:C31)</f>
        <v>14</v>
      </c>
      <c r="D27" s="1830">
        <f t="shared" ref="D27:Q27" si="3">SUM(D28:D31)</f>
        <v>1581</v>
      </c>
      <c r="E27" s="1830">
        <f t="shared" si="3"/>
        <v>0</v>
      </c>
      <c r="F27" s="1830">
        <f t="shared" si="3"/>
        <v>0</v>
      </c>
      <c r="G27" s="1830">
        <f t="shared" si="3"/>
        <v>0</v>
      </c>
      <c r="H27" s="1830">
        <f t="shared" si="3"/>
        <v>0</v>
      </c>
      <c r="I27" s="1830">
        <f t="shared" si="3"/>
        <v>0</v>
      </c>
      <c r="J27" s="1830">
        <f t="shared" si="3"/>
        <v>0</v>
      </c>
      <c r="K27" s="1830">
        <f t="shared" si="3"/>
        <v>0</v>
      </c>
      <c r="L27" s="1830">
        <f t="shared" si="3"/>
        <v>0</v>
      </c>
      <c r="M27" s="1830">
        <f t="shared" si="3"/>
        <v>0</v>
      </c>
      <c r="N27" s="1830">
        <f t="shared" si="3"/>
        <v>0</v>
      </c>
      <c r="O27" s="1830">
        <f t="shared" si="3"/>
        <v>14</v>
      </c>
      <c r="P27" s="1830">
        <f t="shared" si="3"/>
        <v>1581</v>
      </c>
      <c r="Q27" s="1830">
        <f t="shared" si="3"/>
        <v>254</v>
      </c>
    </row>
    <row r="28" spans="2:17" ht="18.75" customHeight="1" x14ac:dyDescent="0.25">
      <c r="B28" s="484" t="s">
        <v>1607</v>
      </c>
      <c r="C28" s="56">
        <v>11</v>
      </c>
      <c r="D28" s="56">
        <v>160</v>
      </c>
      <c r="E28" s="56"/>
      <c r="F28" s="56"/>
      <c r="G28" s="56"/>
      <c r="H28" s="56"/>
      <c r="I28" s="56"/>
      <c r="J28" s="56"/>
      <c r="K28" s="56"/>
      <c r="L28" s="56"/>
      <c r="M28" s="56"/>
      <c r="N28" s="56"/>
      <c r="O28" s="56">
        <v>11</v>
      </c>
      <c r="P28" s="56">
        <v>160</v>
      </c>
      <c r="Q28" s="56">
        <v>2</v>
      </c>
    </row>
    <row r="29" spans="2:17" ht="18.75" customHeight="1" x14ac:dyDescent="0.25">
      <c r="B29" s="484" t="s">
        <v>1608</v>
      </c>
      <c r="C29" s="56">
        <v>1</v>
      </c>
      <c r="D29" s="56">
        <v>256</v>
      </c>
      <c r="E29" s="56"/>
      <c r="F29" s="56"/>
      <c r="G29" s="56"/>
      <c r="H29" s="56"/>
      <c r="I29" s="56"/>
      <c r="J29" s="56"/>
      <c r="K29" s="56"/>
      <c r="L29" s="56"/>
      <c r="M29" s="56"/>
      <c r="N29" s="56"/>
      <c r="O29" s="56">
        <v>1</v>
      </c>
      <c r="P29" s="56">
        <v>256</v>
      </c>
      <c r="Q29" s="56">
        <v>22</v>
      </c>
    </row>
    <row r="30" spans="2:17" ht="18.75" customHeight="1" x14ac:dyDescent="0.25">
      <c r="B30" s="484" t="s">
        <v>1609</v>
      </c>
      <c r="C30" s="56">
        <v>1</v>
      </c>
      <c r="D30" s="508">
        <v>713</v>
      </c>
      <c r="E30" s="56"/>
      <c r="F30" s="56"/>
      <c r="G30" s="56"/>
      <c r="H30" s="56"/>
      <c r="I30" s="56"/>
      <c r="J30" s="56"/>
      <c r="K30" s="56"/>
      <c r="L30" s="56"/>
      <c r="M30" s="56"/>
      <c r="N30" s="56"/>
      <c r="O30" s="56">
        <v>1</v>
      </c>
      <c r="P30" s="508">
        <v>713</v>
      </c>
      <c r="Q30" s="56">
        <v>150</v>
      </c>
    </row>
    <row r="31" spans="2:17" ht="18.75" customHeight="1" x14ac:dyDescent="0.25">
      <c r="B31" s="484" t="s">
        <v>1610</v>
      </c>
      <c r="C31" s="56">
        <v>1</v>
      </c>
      <c r="D31" s="56">
        <v>452</v>
      </c>
      <c r="E31" s="56"/>
      <c r="F31" s="56"/>
      <c r="G31" s="56"/>
      <c r="H31" s="56"/>
      <c r="I31" s="56"/>
      <c r="J31" s="56"/>
      <c r="K31" s="56"/>
      <c r="L31" s="56"/>
      <c r="M31" s="56"/>
      <c r="N31" s="56"/>
      <c r="O31" s="56">
        <v>1</v>
      </c>
      <c r="P31" s="56">
        <v>452</v>
      </c>
      <c r="Q31" s="56">
        <v>80</v>
      </c>
    </row>
    <row r="32" spans="2:17" ht="18.75" customHeight="1" x14ac:dyDescent="0.25">
      <c r="B32" s="122" t="s">
        <v>1649</v>
      </c>
      <c r="C32" s="173">
        <f>SUM(C33:C36)</f>
        <v>174</v>
      </c>
      <c r="D32" s="1830">
        <f t="shared" ref="D32:Q32" si="4">SUM(D33:D36)</f>
        <v>41131</v>
      </c>
      <c r="E32" s="1830">
        <f t="shared" si="4"/>
        <v>36</v>
      </c>
      <c r="F32" s="1830">
        <f t="shared" si="4"/>
        <v>1400</v>
      </c>
      <c r="G32" s="1830">
        <f t="shared" si="4"/>
        <v>39</v>
      </c>
      <c r="H32" s="1830">
        <f t="shared" si="4"/>
        <v>1798</v>
      </c>
      <c r="I32" s="1830">
        <f t="shared" si="4"/>
        <v>6</v>
      </c>
      <c r="J32" s="1830">
        <f t="shared" si="4"/>
        <v>38</v>
      </c>
      <c r="K32" s="1830">
        <f t="shared" si="4"/>
        <v>1</v>
      </c>
      <c r="L32" s="1830">
        <f t="shared" si="4"/>
        <v>2</v>
      </c>
      <c r="M32" s="1830">
        <f t="shared" si="4"/>
        <v>0</v>
      </c>
      <c r="N32" s="1830">
        <f t="shared" si="4"/>
        <v>0</v>
      </c>
      <c r="O32" s="1830">
        <f t="shared" si="4"/>
        <v>256</v>
      </c>
      <c r="P32" s="1830">
        <f t="shared" si="4"/>
        <v>44711</v>
      </c>
      <c r="Q32" s="1830">
        <f t="shared" si="4"/>
        <v>71</v>
      </c>
    </row>
    <row r="33" spans="2:17" ht="18.75" customHeight="1" x14ac:dyDescent="0.25">
      <c r="B33" s="493" t="s">
        <v>1612</v>
      </c>
      <c r="C33" s="56">
        <v>97</v>
      </c>
      <c r="D33" s="56">
        <v>920</v>
      </c>
      <c r="E33" s="56">
        <v>17</v>
      </c>
      <c r="F33" s="56">
        <v>173</v>
      </c>
      <c r="G33" s="56">
        <v>12</v>
      </c>
      <c r="H33" s="56">
        <v>92</v>
      </c>
      <c r="I33" s="56">
        <v>5</v>
      </c>
      <c r="J33" s="56">
        <v>25</v>
      </c>
      <c r="K33" s="56">
        <v>1</v>
      </c>
      <c r="L33" s="56">
        <v>2</v>
      </c>
      <c r="M33" s="56"/>
      <c r="N33" s="56"/>
      <c r="O33" s="56">
        <v>132</v>
      </c>
      <c r="P33" s="508">
        <v>1212</v>
      </c>
      <c r="Q33" s="56">
        <v>3</v>
      </c>
    </row>
    <row r="34" spans="2:17" ht="18.75" customHeight="1" x14ac:dyDescent="0.25">
      <c r="B34" s="493" t="s">
        <v>1613</v>
      </c>
      <c r="C34" s="56">
        <v>48</v>
      </c>
      <c r="D34" s="508">
        <v>1265</v>
      </c>
      <c r="E34" s="56">
        <v>15</v>
      </c>
      <c r="F34" s="56">
        <v>69</v>
      </c>
      <c r="G34" s="56">
        <v>8</v>
      </c>
      <c r="H34" s="56">
        <v>718</v>
      </c>
      <c r="I34" s="56">
        <v>0</v>
      </c>
      <c r="J34" s="56">
        <v>0</v>
      </c>
      <c r="K34" s="56">
        <v>0</v>
      </c>
      <c r="L34" s="56">
        <v>0</v>
      </c>
      <c r="M34" s="56"/>
      <c r="N34" s="56"/>
      <c r="O34" s="56">
        <v>71</v>
      </c>
      <c r="P34" s="508">
        <v>2394</v>
      </c>
      <c r="Q34" s="56">
        <v>15</v>
      </c>
    </row>
    <row r="35" spans="2:17" ht="18.75" customHeight="1" x14ac:dyDescent="0.25">
      <c r="B35" s="493" t="s">
        <v>1614</v>
      </c>
      <c r="C35" s="56">
        <v>17</v>
      </c>
      <c r="D35" s="508">
        <v>759</v>
      </c>
      <c r="E35" s="56">
        <v>2</v>
      </c>
      <c r="F35" s="56">
        <v>16</v>
      </c>
      <c r="G35" s="56">
        <v>1</v>
      </c>
      <c r="H35" s="56">
        <v>9</v>
      </c>
      <c r="I35" s="56">
        <v>1</v>
      </c>
      <c r="J35" s="56">
        <v>13</v>
      </c>
      <c r="K35" s="56">
        <v>0</v>
      </c>
      <c r="L35" s="56">
        <v>0</v>
      </c>
      <c r="M35" s="56"/>
      <c r="N35" s="56"/>
      <c r="O35" s="56">
        <v>21</v>
      </c>
      <c r="P35" s="508">
        <v>797</v>
      </c>
      <c r="Q35" s="56">
        <v>53</v>
      </c>
    </row>
    <row r="36" spans="2:17" ht="18.75" customHeight="1" x14ac:dyDescent="0.25">
      <c r="B36" s="493" t="s">
        <v>1615</v>
      </c>
      <c r="C36" s="56">
        <v>12</v>
      </c>
      <c r="D36" s="508">
        <v>38187</v>
      </c>
      <c r="E36" s="56">
        <v>2</v>
      </c>
      <c r="F36" s="508">
        <v>1142</v>
      </c>
      <c r="G36" s="56">
        <v>18</v>
      </c>
      <c r="H36" s="56">
        <v>979</v>
      </c>
      <c r="I36" s="56">
        <v>0</v>
      </c>
      <c r="J36" s="56">
        <v>0</v>
      </c>
      <c r="K36" s="56">
        <v>0</v>
      </c>
      <c r="L36" s="56">
        <v>0</v>
      </c>
      <c r="M36" s="56"/>
      <c r="N36" s="56"/>
      <c r="O36" s="56">
        <v>32</v>
      </c>
      <c r="P36" s="508">
        <v>40308</v>
      </c>
      <c r="Q36" s="56">
        <v>0</v>
      </c>
    </row>
    <row r="37" spans="2:17" ht="18.75" customHeight="1" x14ac:dyDescent="0.25">
      <c r="B37" s="122" t="s">
        <v>1616</v>
      </c>
      <c r="C37" s="173">
        <f>SUM(C38:C40)</f>
        <v>149</v>
      </c>
      <c r="D37" s="1830">
        <f t="shared" ref="D37:Q37" si="5">SUM(D38:D40)</f>
        <v>28272</v>
      </c>
      <c r="E37" s="1830">
        <f t="shared" si="5"/>
        <v>38</v>
      </c>
      <c r="F37" s="1830">
        <f t="shared" si="5"/>
        <v>2988</v>
      </c>
      <c r="G37" s="1830">
        <f t="shared" si="5"/>
        <v>21</v>
      </c>
      <c r="H37" s="1830">
        <f t="shared" si="5"/>
        <v>1127</v>
      </c>
      <c r="I37" s="1830">
        <f t="shared" si="5"/>
        <v>2</v>
      </c>
      <c r="J37" s="1830">
        <f t="shared" si="5"/>
        <v>79</v>
      </c>
      <c r="K37" s="1830">
        <f t="shared" si="5"/>
        <v>2</v>
      </c>
      <c r="L37" s="1830">
        <f t="shared" si="5"/>
        <v>70</v>
      </c>
      <c r="M37" s="1830">
        <f t="shared" si="5"/>
        <v>2</v>
      </c>
      <c r="N37" s="1830">
        <f t="shared" si="5"/>
        <v>59</v>
      </c>
      <c r="O37" s="1830">
        <f t="shared" si="5"/>
        <v>212</v>
      </c>
      <c r="P37" s="1830">
        <f t="shared" si="5"/>
        <v>32536</v>
      </c>
      <c r="Q37" s="1830">
        <f t="shared" si="5"/>
        <v>31</v>
      </c>
    </row>
    <row r="38" spans="2:17" ht="18.75" customHeight="1" x14ac:dyDescent="0.25">
      <c r="B38" s="493" t="s">
        <v>1617</v>
      </c>
      <c r="C38" s="56">
        <v>5</v>
      </c>
      <c r="D38" s="508">
        <v>15347</v>
      </c>
      <c r="E38" s="56">
        <v>1</v>
      </c>
      <c r="F38" s="56">
        <v>300</v>
      </c>
      <c r="G38" s="56">
        <v>18</v>
      </c>
      <c r="H38" s="56">
        <v>923</v>
      </c>
      <c r="I38" s="56">
        <v>0</v>
      </c>
      <c r="J38" s="56">
        <v>0</v>
      </c>
      <c r="K38" s="56">
        <v>0</v>
      </c>
      <c r="L38" s="56">
        <v>0</v>
      </c>
      <c r="M38" s="56"/>
      <c r="N38" s="56"/>
      <c r="O38" s="56">
        <v>24</v>
      </c>
      <c r="P38" s="508">
        <v>16570</v>
      </c>
      <c r="Q38" s="56">
        <v>0</v>
      </c>
    </row>
    <row r="39" spans="2:17" ht="18.75" customHeight="1" x14ac:dyDescent="0.25">
      <c r="B39" s="493" t="s">
        <v>1618</v>
      </c>
      <c r="C39" s="56">
        <v>0</v>
      </c>
      <c r="D39" s="508">
        <v>4289</v>
      </c>
      <c r="E39" s="56">
        <v>0</v>
      </c>
      <c r="F39" s="56">
        <v>571</v>
      </c>
      <c r="G39" s="56">
        <v>0</v>
      </c>
      <c r="H39" s="56">
        <v>57</v>
      </c>
      <c r="I39" s="56">
        <v>0</v>
      </c>
      <c r="J39" s="56">
        <v>0</v>
      </c>
      <c r="K39" s="56">
        <v>0</v>
      </c>
      <c r="L39" s="56">
        <v>0</v>
      </c>
      <c r="M39" s="56"/>
      <c r="N39" s="56"/>
      <c r="O39" s="56">
        <v>0</v>
      </c>
      <c r="P39" s="508">
        <v>4917</v>
      </c>
      <c r="Q39" s="56">
        <v>0</v>
      </c>
    </row>
    <row r="40" spans="2:17" ht="18.75" customHeight="1" x14ac:dyDescent="0.25">
      <c r="B40" s="493" t="s">
        <v>1619</v>
      </c>
      <c r="C40" s="56">
        <v>144</v>
      </c>
      <c r="D40" s="508">
        <v>8636</v>
      </c>
      <c r="E40" s="56">
        <v>37</v>
      </c>
      <c r="F40" s="508">
        <v>2117</v>
      </c>
      <c r="G40" s="56">
        <v>3</v>
      </c>
      <c r="H40" s="56">
        <v>147</v>
      </c>
      <c r="I40" s="56">
        <v>2</v>
      </c>
      <c r="J40" s="56">
        <v>79</v>
      </c>
      <c r="K40" s="56">
        <v>2</v>
      </c>
      <c r="L40" s="56">
        <v>70</v>
      </c>
      <c r="M40" s="56">
        <v>2</v>
      </c>
      <c r="N40" s="56">
        <v>59</v>
      </c>
      <c r="O40" s="56">
        <v>188</v>
      </c>
      <c r="P40" s="508">
        <v>11049</v>
      </c>
      <c r="Q40" s="56">
        <v>31</v>
      </c>
    </row>
    <row r="41" spans="2:17" x14ac:dyDescent="0.25"/>
    <row r="42" spans="2:17" x14ac:dyDescent="0.25"/>
  </sheetData>
  <mergeCells count="9">
    <mergeCell ref="B4:Q4"/>
    <mergeCell ref="B1:Q3"/>
    <mergeCell ref="O6:Q6"/>
    <mergeCell ref="C6:D6"/>
    <mergeCell ref="E6:F6"/>
    <mergeCell ref="G6:H6"/>
    <mergeCell ref="I6:J6"/>
    <mergeCell ref="K6:L6"/>
    <mergeCell ref="M6:N6"/>
  </mergeCells>
  <pageMargins left="0.7" right="0.7" top="0.75" bottom="0.75" header="0.3" footer="0.3"/>
  <drawing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7"/>
  <dimension ref="B1:N40"/>
  <sheetViews>
    <sheetView showGridLines="0" zoomScaleNormal="100" workbookViewId="0">
      <pane xSplit="1" ySplit="7" topLeftCell="B26" activePane="bottomRight" state="frozen"/>
      <selection activeCell="I25" sqref="I25"/>
      <selection pane="topRight" activeCell="I25" sqref="I25"/>
      <selection pane="bottomLeft" activeCell="I25" sqref="I25"/>
      <selection pane="bottomRight"/>
    </sheetView>
  </sheetViews>
  <sheetFormatPr baseColWidth="10" defaultRowHeight="15" x14ac:dyDescent="0.25"/>
  <cols>
    <col min="1" max="1" width="4.42578125" customWidth="1"/>
    <col min="2" max="2" width="39.28515625" customWidth="1"/>
    <col min="3" max="14" width="11.5703125" customWidth="1"/>
  </cols>
  <sheetData>
    <row r="1" spans="2:14" x14ac:dyDescent="0.25">
      <c r="B1" s="2020"/>
      <c r="C1" s="2021"/>
      <c r="D1" s="2021"/>
      <c r="E1" s="2021"/>
      <c r="F1" s="2021"/>
      <c r="G1" s="2021"/>
      <c r="H1" s="2021"/>
      <c r="I1" s="2021"/>
      <c r="J1" s="2021"/>
      <c r="K1" s="2021"/>
      <c r="L1" s="2021"/>
      <c r="M1" s="2021"/>
      <c r="N1" s="2022"/>
    </row>
    <row r="2" spans="2:14" x14ac:dyDescent="0.25">
      <c r="B2" s="2023"/>
      <c r="C2" s="2024"/>
      <c r="D2" s="2024"/>
      <c r="E2" s="2024"/>
      <c r="F2" s="2024"/>
      <c r="G2" s="2024"/>
      <c r="H2" s="2024"/>
      <c r="I2" s="2024"/>
      <c r="J2" s="2024"/>
      <c r="K2" s="2024"/>
      <c r="L2" s="2024"/>
      <c r="M2" s="2024"/>
      <c r="N2" s="2025"/>
    </row>
    <row r="3" spans="2:14" ht="15.75" thickBot="1" x14ac:dyDescent="0.3">
      <c r="B3" s="2026"/>
      <c r="C3" s="2027"/>
      <c r="D3" s="2027"/>
      <c r="E3" s="2027"/>
      <c r="F3" s="2027"/>
      <c r="G3" s="2027"/>
      <c r="H3" s="2027"/>
      <c r="I3" s="2027"/>
      <c r="J3" s="2027"/>
      <c r="K3" s="2027"/>
      <c r="L3" s="2027"/>
      <c r="M3" s="2027"/>
      <c r="N3" s="2028"/>
    </row>
    <row r="4" spans="2:14" ht="21.75" thickBot="1" x14ac:dyDescent="0.4">
      <c r="B4" s="2032" t="s">
        <v>5190</v>
      </c>
      <c r="C4" s="2033"/>
      <c r="D4" s="2033"/>
      <c r="E4" s="2033"/>
      <c r="F4" s="2033"/>
      <c r="G4" s="2033"/>
      <c r="H4" s="2033"/>
      <c r="I4" s="2033"/>
      <c r="J4" s="2033"/>
      <c r="K4" s="2033"/>
      <c r="L4" s="2033"/>
      <c r="M4" s="2033"/>
      <c r="N4" s="2033"/>
    </row>
    <row r="6" spans="2:14" ht="15.75" x14ac:dyDescent="0.25">
      <c r="B6" s="2605" t="s">
        <v>1582</v>
      </c>
      <c r="C6" s="2604" t="s">
        <v>288</v>
      </c>
      <c r="D6" s="2604"/>
      <c r="E6" s="2604"/>
      <c r="F6" s="2604"/>
      <c r="G6" s="2604" t="s">
        <v>289</v>
      </c>
      <c r="H6" s="2604"/>
      <c r="I6" s="2604"/>
      <c r="J6" s="2604"/>
      <c r="K6" s="2604" t="s">
        <v>290</v>
      </c>
      <c r="L6" s="2604"/>
      <c r="M6" s="2604"/>
      <c r="N6" s="2604"/>
    </row>
    <row r="7" spans="2:14" ht="31.5" x14ac:dyDescent="0.25">
      <c r="B7" s="2605"/>
      <c r="C7" s="162" t="s">
        <v>1650</v>
      </c>
      <c r="D7" s="173" t="s">
        <v>1584</v>
      </c>
      <c r="E7" s="162" t="s">
        <v>1585</v>
      </c>
      <c r="F7" s="162" t="s">
        <v>1586</v>
      </c>
      <c r="G7" s="162" t="s">
        <v>1583</v>
      </c>
      <c r="H7" s="162" t="s">
        <v>1584</v>
      </c>
      <c r="I7" s="162" t="s">
        <v>1585</v>
      </c>
      <c r="J7" s="162" t="s">
        <v>1586</v>
      </c>
      <c r="K7" s="162" t="s">
        <v>1583</v>
      </c>
      <c r="L7" s="162" t="s">
        <v>1584</v>
      </c>
      <c r="M7" s="162" t="s">
        <v>1585</v>
      </c>
      <c r="N7" s="162" t="s">
        <v>1586</v>
      </c>
    </row>
    <row r="8" spans="2:14" ht="18.75" customHeight="1" x14ac:dyDescent="0.25">
      <c r="B8" s="122" t="s">
        <v>1645</v>
      </c>
      <c r="C8" s="173">
        <f>SUM(C9:C11)</f>
        <v>18</v>
      </c>
      <c r="D8" s="1830">
        <f t="shared" ref="D8:N8" si="0">SUM(D9:D11)</f>
        <v>857</v>
      </c>
      <c r="E8" s="1830">
        <f t="shared" si="0"/>
        <v>68</v>
      </c>
      <c r="F8" s="1830">
        <f t="shared" si="0"/>
        <v>745</v>
      </c>
      <c r="G8" s="1830">
        <f t="shared" si="0"/>
        <v>24</v>
      </c>
      <c r="H8" s="1830">
        <f t="shared" si="0"/>
        <v>1484</v>
      </c>
      <c r="I8" s="1830">
        <f t="shared" si="0"/>
        <v>85</v>
      </c>
      <c r="J8" s="1830">
        <f t="shared" si="0"/>
        <v>925</v>
      </c>
      <c r="K8" s="1830">
        <f t="shared" si="0"/>
        <v>22</v>
      </c>
      <c r="L8" s="1830">
        <f t="shared" si="0"/>
        <v>985</v>
      </c>
      <c r="M8" s="1830">
        <f t="shared" si="0"/>
        <v>79</v>
      </c>
      <c r="N8" s="1830">
        <f t="shared" si="0"/>
        <v>1040</v>
      </c>
    </row>
    <row r="9" spans="2:14" ht="18.75" customHeight="1" x14ac:dyDescent="0.25">
      <c r="B9" s="484" t="s">
        <v>1588</v>
      </c>
      <c r="C9" s="56">
        <v>15</v>
      </c>
      <c r="D9" s="56">
        <v>720</v>
      </c>
      <c r="E9" s="56">
        <v>45</v>
      </c>
      <c r="F9" s="56">
        <v>675</v>
      </c>
      <c r="G9" s="56">
        <v>20</v>
      </c>
      <c r="H9" s="508">
        <v>1242</v>
      </c>
      <c r="I9" s="56">
        <v>41</v>
      </c>
      <c r="J9" s="56">
        <v>825</v>
      </c>
      <c r="K9" s="56">
        <v>20</v>
      </c>
      <c r="L9" s="56">
        <v>837</v>
      </c>
      <c r="M9" s="56">
        <v>49</v>
      </c>
      <c r="N9" s="56">
        <v>980</v>
      </c>
    </row>
    <row r="10" spans="2:14" ht="18.75" customHeight="1" x14ac:dyDescent="0.25">
      <c r="B10" s="484" t="s">
        <v>1589</v>
      </c>
      <c r="C10" s="56"/>
      <c r="D10" s="56"/>
      <c r="E10" s="56"/>
      <c r="F10" s="56"/>
      <c r="G10" s="56"/>
      <c r="H10" s="56"/>
      <c r="I10" s="56">
        <v>25</v>
      </c>
      <c r="J10" s="56">
        <v>25</v>
      </c>
      <c r="K10" s="56"/>
      <c r="L10" s="56"/>
      <c r="M10" s="56"/>
      <c r="N10" s="56"/>
    </row>
    <row r="11" spans="2:14" ht="18.75" customHeight="1" x14ac:dyDescent="0.25">
      <c r="B11" s="484" t="s">
        <v>1590</v>
      </c>
      <c r="C11" s="56">
        <v>3</v>
      </c>
      <c r="D11" s="56">
        <v>137</v>
      </c>
      <c r="E11" s="56">
        <v>23</v>
      </c>
      <c r="F11" s="56">
        <v>70</v>
      </c>
      <c r="G11" s="56">
        <v>4</v>
      </c>
      <c r="H11" s="56">
        <v>242</v>
      </c>
      <c r="I11" s="56">
        <v>19</v>
      </c>
      <c r="J11" s="56">
        <v>75</v>
      </c>
      <c r="K11" s="56">
        <v>2</v>
      </c>
      <c r="L11" s="56">
        <v>148</v>
      </c>
      <c r="M11" s="56">
        <v>30</v>
      </c>
      <c r="N11" s="56">
        <v>60</v>
      </c>
    </row>
    <row r="12" spans="2:14" ht="18.75" customHeight="1" x14ac:dyDescent="0.25">
      <c r="B12" s="122" t="s">
        <v>1651</v>
      </c>
      <c r="C12" s="173">
        <f>SUM(C13:C18)</f>
        <v>4</v>
      </c>
      <c r="D12" s="1830">
        <f t="shared" ref="D12:N12" si="1">SUM(D13:D18)</f>
        <v>390</v>
      </c>
      <c r="E12" s="1830">
        <f t="shared" si="1"/>
        <v>120</v>
      </c>
      <c r="F12" s="1830">
        <f t="shared" si="1"/>
        <v>150</v>
      </c>
      <c r="G12" s="1830">
        <f t="shared" si="1"/>
        <v>6</v>
      </c>
      <c r="H12" s="1830">
        <f t="shared" si="1"/>
        <v>537</v>
      </c>
      <c r="I12" s="1830">
        <f t="shared" si="1"/>
        <v>137</v>
      </c>
      <c r="J12" s="1830">
        <f t="shared" si="1"/>
        <v>267</v>
      </c>
      <c r="K12" s="1830">
        <f t="shared" si="1"/>
        <v>5</v>
      </c>
      <c r="L12" s="1830">
        <f t="shared" si="1"/>
        <v>358</v>
      </c>
      <c r="M12" s="1830">
        <f t="shared" si="1"/>
        <v>139</v>
      </c>
      <c r="N12" s="1830">
        <f t="shared" si="1"/>
        <v>160</v>
      </c>
    </row>
    <row r="13" spans="2:14" ht="18.75" customHeight="1" x14ac:dyDescent="0.25">
      <c r="B13" s="484" t="s">
        <v>1592</v>
      </c>
      <c r="C13" s="56"/>
      <c r="D13" s="56"/>
      <c r="E13" s="56"/>
      <c r="F13" s="56"/>
      <c r="G13" s="56"/>
      <c r="H13" s="56"/>
      <c r="I13" s="56"/>
      <c r="J13" s="56"/>
      <c r="K13" s="56"/>
      <c r="L13" s="56"/>
      <c r="M13" s="56"/>
      <c r="N13" s="56"/>
    </row>
    <row r="14" spans="2:14" ht="18.75" customHeight="1" x14ac:dyDescent="0.25">
      <c r="B14" s="484" t="s">
        <v>1593</v>
      </c>
      <c r="C14" s="56">
        <v>1</v>
      </c>
      <c r="D14" s="56">
        <v>150</v>
      </c>
      <c r="E14" s="56">
        <v>40</v>
      </c>
      <c r="F14" s="56">
        <v>40</v>
      </c>
      <c r="G14" s="56">
        <v>1</v>
      </c>
      <c r="H14" s="56">
        <v>108</v>
      </c>
      <c r="I14" s="56">
        <v>60</v>
      </c>
      <c r="J14" s="56">
        <v>60</v>
      </c>
      <c r="K14" s="56">
        <v>1</v>
      </c>
      <c r="L14" s="56">
        <v>75</v>
      </c>
      <c r="M14" s="56">
        <v>50</v>
      </c>
      <c r="N14" s="56">
        <v>50</v>
      </c>
    </row>
    <row r="15" spans="2:14" ht="18.75" customHeight="1" x14ac:dyDescent="0.25">
      <c r="B15" s="484" t="s">
        <v>1594</v>
      </c>
      <c r="C15" s="56"/>
      <c r="D15" s="56"/>
      <c r="E15" s="56"/>
      <c r="F15" s="56"/>
      <c r="G15" s="56"/>
      <c r="H15" s="56"/>
      <c r="I15" s="56"/>
      <c r="J15" s="56"/>
      <c r="K15" s="56"/>
      <c r="L15" s="56"/>
      <c r="M15" s="56"/>
      <c r="N15" s="56"/>
    </row>
    <row r="16" spans="2:14" ht="18.75" customHeight="1" x14ac:dyDescent="0.25">
      <c r="B16" s="484" t="s">
        <v>1595</v>
      </c>
      <c r="C16" s="56">
        <v>2</v>
      </c>
      <c r="D16" s="56">
        <v>152</v>
      </c>
      <c r="E16" s="56">
        <v>30</v>
      </c>
      <c r="F16" s="56">
        <v>60</v>
      </c>
      <c r="G16" s="56">
        <v>2</v>
      </c>
      <c r="H16" s="56">
        <v>99</v>
      </c>
      <c r="I16" s="56">
        <v>24</v>
      </c>
      <c r="J16" s="56">
        <v>47</v>
      </c>
      <c r="K16" s="56">
        <v>2</v>
      </c>
      <c r="L16" s="56">
        <v>131</v>
      </c>
      <c r="M16" s="56">
        <v>21</v>
      </c>
      <c r="N16" s="56">
        <v>42</v>
      </c>
    </row>
    <row r="17" spans="2:14" ht="18.75" customHeight="1" x14ac:dyDescent="0.25">
      <c r="B17" s="484" t="s">
        <v>1596</v>
      </c>
      <c r="C17" s="56"/>
      <c r="D17" s="56"/>
      <c r="E17" s="56"/>
      <c r="F17" s="56"/>
      <c r="G17" s="56"/>
      <c r="H17" s="56"/>
      <c r="I17" s="56"/>
      <c r="J17" s="56"/>
      <c r="K17" s="56">
        <v>1</v>
      </c>
      <c r="L17" s="56">
        <v>22</v>
      </c>
      <c r="M17" s="56">
        <v>8</v>
      </c>
      <c r="N17" s="56">
        <v>8</v>
      </c>
    </row>
    <row r="18" spans="2:14" ht="18.75" customHeight="1" x14ac:dyDescent="0.25">
      <c r="B18" s="484" t="s">
        <v>1597</v>
      </c>
      <c r="C18" s="56">
        <v>1</v>
      </c>
      <c r="D18" s="56">
        <v>88</v>
      </c>
      <c r="E18" s="56">
        <v>50</v>
      </c>
      <c r="F18" s="56">
        <v>50</v>
      </c>
      <c r="G18" s="56">
        <v>3</v>
      </c>
      <c r="H18" s="56">
        <v>330</v>
      </c>
      <c r="I18" s="56">
        <v>53</v>
      </c>
      <c r="J18" s="56">
        <v>160</v>
      </c>
      <c r="K18" s="56">
        <v>1</v>
      </c>
      <c r="L18" s="56">
        <v>130</v>
      </c>
      <c r="M18" s="56">
        <v>60</v>
      </c>
      <c r="N18" s="56">
        <v>60</v>
      </c>
    </row>
    <row r="19" spans="2:14" ht="18.75" customHeight="1" x14ac:dyDescent="0.25">
      <c r="B19" s="122" t="s">
        <v>1647</v>
      </c>
      <c r="C19" s="173">
        <f>SUM(C20:C26)</f>
        <v>7</v>
      </c>
      <c r="D19" s="1830">
        <f t="shared" ref="D19:N19" si="2">SUM(D20:D26)</f>
        <v>117</v>
      </c>
      <c r="E19" s="1830">
        <f t="shared" si="2"/>
        <v>6</v>
      </c>
      <c r="F19" s="1830">
        <f t="shared" si="2"/>
        <v>12</v>
      </c>
      <c r="G19" s="1830">
        <f t="shared" si="2"/>
        <v>4</v>
      </c>
      <c r="H19" s="1830">
        <f t="shared" si="2"/>
        <v>128</v>
      </c>
      <c r="I19" s="1830">
        <f t="shared" si="2"/>
        <v>12</v>
      </c>
      <c r="J19" s="1830">
        <f t="shared" si="2"/>
        <v>16</v>
      </c>
      <c r="K19" s="1830">
        <f t="shared" si="2"/>
        <v>4</v>
      </c>
      <c r="L19" s="1830">
        <f t="shared" si="2"/>
        <v>179</v>
      </c>
      <c r="M19" s="1830">
        <f t="shared" si="2"/>
        <v>17</v>
      </c>
      <c r="N19" s="1830">
        <f t="shared" si="2"/>
        <v>40</v>
      </c>
    </row>
    <row r="20" spans="2:14" ht="18.75" customHeight="1" x14ac:dyDescent="0.25">
      <c r="B20" s="484" t="s">
        <v>1599</v>
      </c>
      <c r="C20" s="56">
        <v>4</v>
      </c>
      <c r="D20" s="56">
        <v>52</v>
      </c>
      <c r="E20" s="56">
        <v>2</v>
      </c>
      <c r="F20" s="56">
        <v>8</v>
      </c>
      <c r="G20" s="56">
        <v>3</v>
      </c>
      <c r="H20" s="56">
        <v>68</v>
      </c>
      <c r="I20" s="56">
        <v>2</v>
      </c>
      <c r="J20" s="56">
        <v>6</v>
      </c>
      <c r="K20" s="56">
        <v>3</v>
      </c>
      <c r="L20" s="56">
        <v>127</v>
      </c>
      <c r="M20" s="56">
        <v>11</v>
      </c>
      <c r="N20" s="56">
        <v>34</v>
      </c>
    </row>
    <row r="21" spans="2:14" ht="18.75" customHeight="1" x14ac:dyDescent="0.25">
      <c r="B21" s="484" t="s">
        <v>1600</v>
      </c>
      <c r="C21" s="56"/>
      <c r="D21" s="56"/>
      <c r="E21" s="56"/>
      <c r="F21" s="56"/>
      <c r="G21" s="56"/>
      <c r="H21" s="56"/>
      <c r="I21" s="56"/>
      <c r="J21" s="56"/>
      <c r="K21" s="56"/>
      <c r="L21" s="56"/>
      <c r="M21" s="56"/>
      <c r="N21" s="56"/>
    </row>
    <row r="22" spans="2:14" ht="18.75" customHeight="1" x14ac:dyDescent="0.25">
      <c r="B22" s="484" t="s">
        <v>1601</v>
      </c>
      <c r="C22" s="56"/>
      <c r="D22" s="56"/>
      <c r="E22" s="56"/>
      <c r="F22" s="56"/>
      <c r="G22" s="56"/>
      <c r="H22" s="56"/>
      <c r="I22" s="56"/>
      <c r="J22" s="56"/>
      <c r="K22" s="56"/>
      <c r="L22" s="56"/>
      <c r="M22" s="56"/>
      <c r="N22" s="56"/>
    </row>
    <row r="23" spans="2:14" ht="18.75" customHeight="1" x14ac:dyDescent="0.25">
      <c r="B23" s="484" t="s">
        <v>1602</v>
      </c>
      <c r="C23" s="56"/>
      <c r="D23" s="56"/>
      <c r="E23" s="56"/>
      <c r="F23" s="56"/>
      <c r="G23" s="56"/>
      <c r="H23" s="56"/>
      <c r="I23" s="56"/>
      <c r="J23" s="56"/>
      <c r="K23" s="56"/>
      <c r="L23" s="56"/>
      <c r="M23" s="56"/>
      <c r="N23" s="56"/>
    </row>
    <row r="24" spans="2:14" ht="18.75" customHeight="1" x14ac:dyDescent="0.25">
      <c r="B24" s="484" t="s">
        <v>1603</v>
      </c>
      <c r="C24" s="56">
        <v>2</v>
      </c>
      <c r="D24" s="56">
        <v>40</v>
      </c>
      <c r="E24" s="56">
        <v>4</v>
      </c>
      <c r="F24" s="56">
        <v>4</v>
      </c>
      <c r="G24" s="56">
        <v>1</v>
      </c>
      <c r="H24" s="56">
        <v>60</v>
      </c>
      <c r="I24" s="56">
        <v>10</v>
      </c>
      <c r="J24" s="56">
        <v>10</v>
      </c>
      <c r="K24" s="56">
        <v>1</v>
      </c>
      <c r="L24" s="56">
        <v>52</v>
      </c>
      <c r="M24" s="56">
        <v>6</v>
      </c>
      <c r="N24" s="56">
        <v>6</v>
      </c>
    </row>
    <row r="25" spans="2:14" ht="18.75" customHeight="1" x14ac:dyDescent="0.25">
      <c r="B25" s="484" t="s">
        <v>1604</v>
      </c>
      <c r="C25" s="56"/>
      <c r="D25" s="56"/>
      <c r="E25" s="56"/>
      <c r="F25" s="56"/>
      <c r="G25" s="56"/>
      <c r="H25" s="56"/>
      <c r="I25" s="56"/>
      <c r="J25" s="56"/>
      <c r="K25" s="56"/>
      <c r="L25" s="56"/>
      <c r="M25" s="56"/>
      <c r="N25" s="56"/>
    </row>
    <row r="26" spans="2:14" ht="18.75" customHeight="1" x14ac:dyDescent="0.25">
      <c r="B26" s="484" t="s">
        <v>1605</v>
      </c>
      <c r="C26" s="56">
        <v>1</v>
      </c>
      <c r="D26" s="56">
        <v>25</v>
      </c>
      <c r="E26" s="56"/>
      <c r="F26" s="56"/>
      <c r="G26" s="56"/>
      <c r="H26" s="56"/>
      <c r="I26" s="56"/>
      <c r="J26" s="56"/>
      <c r="K26" s="56"/>
      <c r="L26" s="56"/>
      <c r="M26" s="56"/>
      <c r="N26" s="56"/>
    </row>
    <row r="27" spans="2:14" ht="18.75" customHeight="1" x14ac:dyDescent="0.25">
      <c r="B27" s="122" t="s">
        <v>1648</v>
      </c>
      <c r="C27" s="173">
        <f>SUM(C28:C31)</f>
        <v>3</v>
      </c>
      <c r="D27" s="1830">
        <f t="shared" ref="D27:N27" si="3">SUM(D28:D31)</f>
        <v>36</v>
      </c>
      <c r="E27" s="1830">
        <f t="shared" si="3"/>
        <v>1</v>
      </c>
      <c r="F27" s="1830">
        <f t="shared" si="3"/>
        <v>1</v>
      </c>
      <c r="G27" s="1830">
        <f t="shared" si="3"/>
        <v>2</v>
      </c>
      <c r="H27" s="1830">
        <f t="shared" si="3"/>
        <v>29</v>
      </c>
      <c r="I27" s="1830">
        <f t="shared" si="3"/>
        <v>2</v>
      </c>
      <c r="J27" s="1830">
        <f t="shared" si="3"/>
        <v>4</v>
      </c>
      <c r="K27" s="1830">
        <f t="shared" si="3"/>
        <v>1</v>
      </c>
      <c r="L27" s="1830">
        <f t="shared" si="3"/>
        <v>30</v>
      </c>
      <c r="M27" s="1830">
        <f t="shared" si="3"/>
        <v>8</v>
      </c>
      <c r="N27" s="1830">
        <f t="shared" si="3"/>
        <v>8</v>
      </c>
    </row>
    <row r="28" spans="2:14" ht="18.75" customHeight="1" x14ac:dyDescent="0.25">
      <c r="B28" s="484" t="s">
        <v>1607</v>
      </c>
      <c r="C28" s="56">
        <v>3</v>
      </c>
      <c r="D28" s="56">
        <v>36</v>
      </c>
      <c r="E28" s="56">
        <v>1</v>
      </c>
      <c r="F28" s="56">
        <v>1</v>
      </c>
      <c r="G28" s="56">
        <v>2</v>
      </c>
      <c r="H28" s="56">
        <v>29</v>
      </c>
      <c r="I28" s="56">
        <v>2</v>
      </c>
      <c r="J28" s="56">
        <v>4</v>
      </c>
      <c r="K28" s="56">
        <v>1</v>
      </c>
      <c r="L28" s="56">
        <v>30</v>
      </c>
      <c r="M28" s="56">
        <v>8</v>
      </c>
      <c r="N28" s="56">
        <v>8</v>
      </c>
    </row>
    <row r="29" spans="2:14" ht="18.75" customHeight="1" x14ac:dyDescent="0.25">
      <c r="B29" s="484" t="s">
        <v>1608</v>
      </c>
      <c r="C29" s="56"/>
      <c r="D29" s="56"/>
      <c r="E29" s="56"/>
      <c r="F29" s="56"/>
      <c r="G29" s="56"/>
      <c r="H29" s="56"/>
      <c r="I29" s="56"/>
      <c r="J29" s="56"/>
      <c r="K29" s="56"/>
      <c r="L29" s="56"/>
      <c r="M29" s="56"/>
      <c r="N29" s="56"/>
    </row>
    <row r="30" spans="2:14" ht="18.75" customHeight="1" x14ac:dyDescent="0.25">
      <c r="B30" s="484" t="s">
        <v>1609</v>
      </c>
      <c r="C30" s="56"/>
      <c r="D30" s="56"/>
      <c r="E30" s="56"/>
      <c r="F30" s="56"/>
      <c r="G30" s="56"/>
      <c r="H30" s="56"/>
      <c r="I30" s="56"/>
      <c r="J30" s="56"/>
      <c r="K30" s="56"/>
      <c r="L30" s="56"/>
      <c r="M30" s="56"/>
      <c r="N30" s="56"/>
    </row>
    <row r="31" spans="2:14" ht="18.75" customHeight="1" x14ac:dyDescent="0.25">
      <c r="B31" s="484" t="s">
        <v>1610</v>
      </c>
      <c r="C31" s="56"/>
      <c r="D31" s="56"/>
      <c r="E31" s="56"/>
      <c r="F31" s="56"/>
      <c r="G31" s="56"/>
      <c r="H31" s="56"/>
      <c r="I31" s="56"/>
      <c r="J31" s="56"/>
      <c r="K31" s="56"/>
      <c r="L31" s="56"/>
      <c r="M31" s="56"/>
      <c r="N31" s="56"/>
    </row>
    <row r="32" spans="2:14" ht="18.75" customHeight="1" x14ac:dyDescent="0.25">
      <c r="B32" s="122" t="s">
        <v>1649</v>
      </c>
      <c r="C32" s="173">
        <f>SUM(C33:C36)</f>
        <v>23</v>
      </c>
      <c r="D32" s="1830">
        <f t="shared" ref="D32:N32" si="4">SUM(D33:D36)</f>
        <v>3777</v>
      </c>
      <c r="E32" s="1830">
        <f t="shared" si="4"/>
        <v>160</v>
      </c>
      <c r="F32" s="1830">
        <f t="shared" si="4"/>
        <v>182</v>
      </c>
      <c r="G32" s="1830">
        <f t="shared" si="4"/>
        <v>33</v>
      </c>
      <c r="H32" s="1830">
        <f t="shared" si="4"/>
        <v>5766</v>
      </c>
      <c r="I32" s="1830">
        <f t="shared" si="4"/>
        <v>5</v>
      </c>
      <c r="J32" s="1830">
        <f t="shared" si="4"/>
        <v>40</v>
      </c>
      <c r="K32" s="1830">
        <f t="shared" si="4"/>
        <v>13</v>
      </c>
      <c r="L32" s="1830">
        <f t="shared" si="4"/>
        <v>8723</v>
      </c>
      <c r="M32" s="1830">
        <f t="shared" si="4"/>
        <v>126</v>
      </c>
      <c r="N32" s="1830">
        <f t="shared" si="4"/>
        <v>144</v>
      </c>
    </row>
    <row r="33" spans="2:14" ht="18.75" customHeight="1" x14ac:dyDescent="0.25">
      <c r="B33" s="493" t="s">
        <v>1612</v>
      </c>
      <c r="C33" s="56">
        <v>11</v>
      </c>
      <c r="D33" s="56">
        <v>88</v>
      </c>
      <c r="E33" s="56">
        <v>6</v>
      </c>
      <c r="F33" s="56">
        <v>28</v>
      </c>
      <c r="G33" s="56">
        <v>14</v>
      </c>
      <c r="H33" s="56">
        <v>140</v>
      </c>
      <c r="I33" s="56">
        <v>5</v>
      </c>
      <c r="J33" s="56">
        <v>40</v>
      </c>
      <c r="K33" s="56">
        <v>4</v>
      </c>
      <c r="L33" s="56">
        <v>103</v>
      </c>
      <c r="M33" s="56">
        <v>6</v>
      </c>
      <c r="N33" s="56">
        <v>24</v>
      </c>
    </row>
    <row r="34" spans="2:14" ht="18.75" customHeight="1" x14ac:dyDescent="0.25">
      <c r="B34" s="493" t="s">
        <v>1613</v>
      </c>
      <c r="C34" s="56">
        <v>7</v>
      </c>
      <c r="D34" s="56">
        <v>109</v>
      </c>
      <c r="E34" s="56">
        <v>3</v>
      </c>
      <c r="F34" s="56">
        <v>3</v>
      </c>
      <c r="G34" s="56">
        <v>11</v>
      </c>
      <c r="H34" s="56">
        <v>142</v>
      </c>
      <c r="I34" s="56">
        <v>0</v>
      </c>
      <c r="J34" s="56">
        <v>0</v>
      </c>
      <c r="K34" s="56">
        <v>3</v>
      </c>
      <c r="L34" s="56">
        <v>104</v>
      </c>
      <c r="M34" s="56">
        <v>0</v>
      </c>
      <c r="N34" s="56">
        <v>0</v>
      </c>
    </row>
    <row r="35" spans="2:14" ht="18.75" customHeight="1" x14ac:dyDescent="0.25">
      <c r="B35" s="493" t="s">
        <v>1614</v>
      </c>
      <c r="C35" s="56">
        <v>2</v>
      </c>
      <c r="D35" s="56">
        <v>136</v>
      </c>
      <c r="E35" s="56">
        <v>1</v>
      </c>
      <c r="F35" s="56">
        <v>1</v>
      </c>
      <c r="G35" s="56">
        <v>2</v>
      </c>
      <c r="H35" s="56">
        <v>166</v>
      </c>
      <c r="I35" s="56">
        <v>0</v>
      </c>
      <c r="J35" s="56">
        <v>0</v>
      </c>
      <c r="K35" s="56">
        <v>1</v>
      </c>
      <c r="L35" s="56">
        <v>122</v>
      </c>
      <c r="M35" s="56">
        <v>0</v>
      </c>
      <c r="N35" s="56">
        <v>0</v>
      </c>
    </row>
    <row r="36" spans="2:14" ht="18.75" customHeight="1" x14ac:dyDescent="0.25">
      <c r="B36" s="493" t="s">
        <v>1615</v>
      </c>
      <c r="C36" s="56">
        <v>3</v>
      </c>
      <c r="D36" s="508">
        <v>3444</v>
      </c>
      <c r="E36" s="56">
        <v>150</v>
      </c>
      <c r="F36" s="56">
        <v>150</v>
      </c>
      <c r="G36" s="56">
        <v>6</v>
      </c>
      <c r="H36" s="508">
        <v>5318</v>
      </c>
      <c r="I36" s="56">
        <v>0</v>
      </c>
      <c r="J36" s="56">
        <v>0</v>
      </c>
      <c r="K36" s="56">
        <v>5</v>
      </c>
      <c r="L36" s="508">
        <v>8394</v>
      </c>
      <c r="M36" s="56">
        <v>120</v>
      </c>
      <c r="N36" s="56">
        <v>120</v>
      </c>
    </row>
    <row r="37" spans="2:14" ht="18.75" customHeight="1" x14ac:dyDescent="0.25">
      <c r="B37" s="122" t="s">
        <v>1616</v>
      </c>
      <c r="C37" s="173">
        <f>SUM(C38:C40)</f>
        <v>20</v>
      </c>
      <c r="D37" s="1830">
        <f t="shared" ref="D37:N37" si="5">SUM(D38:D40)</f>
        <v>3629</v>
      </c>
      <c r="E37" s="1830">
        <f t="shared" si="5"/>
        <v>41</v>
      </c>
      <c r="F37" s="1830">
        <f t="shared" si="5"/>
        <v>745</v>
      </c>
      <c r="G37" s="1830">
        <f t="shared" si="5"/>
        <v>26</v>
      </c>
      <c r="H37" s="1830">
        <f t="shared" si="5"/>
        <v>4360</v>
      </c>
      <c r="I37" s="1830">
        <f t="shared" si="5"/>
        <v>39</v>
      </c>
      <c r="J37" s="1830">
        <f t="shared" si="5"/>
        <v>925</v>
      </c>
      <c r="K37" s="1830">
        <f t="shared" si="5"/>
        <v>25</v>
      </c>
      <c r="L37" s="1830">
        <f t="shared" si="5"/>
        <v>2439</v>
      </c>
      <c r="M37" s="1830">
        <f t="shared" si="5"/>
        <v>47</v>
      </c>
      <c r="N37" s="1830">
        <f t="shared" si="5"/>
        <v>1040</v>
      </c>
    </row>
    <row r="38" spans="2:14" ht="18.75" customHeight="1" x14ac:dyDescent="0.25">
      <c r="B38" s="493" t="s">
        <v>1617</v>
      </c>
      <c r="C38" s="56">
        <v>2</v>
      </c>
      <c r="D38" s="508">
        <v>2128</v>
      </c>
      <c r="E38" s="56">
        <v>0</v>
      </c>
      <c r="F38" s="56">
        <v>0</v>
      </c>
      <c r="G38" s="56">
        <v>2</v>
      </c>
      <c r="H38" s="508">
        <v>1968</v>
      </c>
      <c r="I38" s="56">
        <v>0</v>
      </c>
      <c r="J38" s="56">
        <v>0</v>
      </c>
      <c r="K38" s="56">
        <v>3</v>
      </c>
      <c r="L38" s="508">
        <v>1011</v>
      </c>
      <c r="M38" s="56">
        <v>0</v>
      </c>
      <c r="N38" s="56">
        <v>0</v>
      </c>
    </row>
    <row r="39" spans="2:14" ht="18.75" customHeight="1" x14ac:dyDescent="0.25">
      <c r="B39" s="493" t="s">
        <v>1618</v>
      </c>
      <c r="C39" s="56">
        <v>0</v>
      </c>
      <c r="D39" s="508">
        <v>644</v>
      </c>
      <c r="E39" s="56">
        <v>0</v>
      </c>
      <c r="F39" s="56">
        <v>0</v>
      </c>
      <c r="G39" s="56">
        <v>0</v>
      </c>
      <c r="H39" s="508">
        <v>908</v>
      </c>
      <c r="I39" s="56">
        <v>0</v>
      </c>
      <c r="J39" s="56">
        <v>0</v>
      </c>
      <c r="K39" s="56">
        <v>0</v>
      </c>
      <c r="L39" s="508">
        <v>443</v>
      </c>
      <c r="M39" s="56">
        <v>0</v>
      </c>
      <c r="N39" s="56">
        <v>0</v>
      </c>
    </row>
    <row r="40" spans="2:14" ht="18.75" customHeight="1" x14ac:dyDescent="0.25">
      <c r="B40" s="493" t="s">
        <v>1619</v>
      </c>
      <c r="C40" s="56">
        <v>18</v>
      </c>
      <c r="D40" s="56">
        <v>857</v>
      </c>
      <c r="E40" s="56">
        <v>41</v>
      </c>
      <c r="F40" s="56">
        <v>745</v>
      </c>
      <c r="G40" s="56">
        <v>24</v>
      </c>
      <c r="H40" s="508">
        <v>1484</v>
      </c>
      <c r="I40" s="56">
        <v>39</v>
      </c>
      <c r="J40" s="56">
        <v>925</v>
      </c>
      <c r="K40" s="56">
        <v>22</v>
      </c>
      <c r="L40" s="56">
        <v>985</v>
      </c>
      <c r="M40" s="56">
        <v>47</v>
      </c>
      <c r="N40" s="508">
        <v>1040</v>
      </c>
    </row>
  </sheetData>
  <mergeCells count="6">
    <mergeCell ref="B1:N3"/>
    <mergeCell ref="B6:B7"/>
    <mergeCell ref="C6:F6"/>
    <mergeCell ref="G6:J6"/>
    <mergeCell ref="K6:N6"/>
    <mergeCell ref="B4:N4"/>
  </mergeCells>
  <pageMargins left="0.7" right="0.7" top="0.75" bottom="0.75" header="0.3" footer="0.3"/>
  <drawing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8"/>
  <dimension ref="A1:D52"/>
  <sheetViews>
    <sheetView showGridLines="0" workbookViewId="0"/>
  </sheetViews>
  <sheetFormatPr baseColWidth="10" defaultColWidth="0" defaultRowHeight="15" zeroHeight="1" x14ac:dyDescent="0.25"/>
  <cols>
    <col min="1" max="1" width="3.5703125" customWidth="1"/>
    <col min="2" max="2" width="53" customWidth="1"/>
    <col min="3" max="3" width="37.5703125" bestFit="1" customWidth="1"/>
    <col min="4" max="4" width="8.7109375" customWidth="1"/>
    <col min="5" max="16384" width="11.42578125" hidden="1"/>
  </cols>
  <sheetData>
    <row r="1" spans="2:3" x14ac:dyDescent="0.25">
      <c r="B1" s="2020"/>
      <c r="C1" s="2022"/>
    </row>
    <row r="2" spans="2:3" x14ac:dyDescent="0.25">
      <c r="B2" s="2023"/>
      <c r="C2" s="2025"/>
    </row>
    <row r="3" spans="2:3" ht="15.75" thickBot="1" x14ac:dyDescent="0.3">
      <c r="B3" s="2026"/>
      <c r="C3" s="2028"/>
    </row>
    <row r="4" spans="2:3" ht="21.75" thickBot="1" x14ac:dyDescent="0.4">
      <c r="B4" s="2032" t="s">
        <v>5215</v>
      </c>
      <c r="C4" s="2034"/>
    </row>
    <row r="5" spans="2:3" x14ac:dyDescent="0.25"/>
    <row r="6" spans="2:3" ht="18.75" customHeight="1" x14ac:dyDescent="0.25">
      <c r="B6" s="173" t="s">
        <v>1652</v>
      </c>
      <c r="C6" s="173" t="s">
        <v>1831</v>
      </c>
    </row>
    <row r="7" spans="2:3" ht="18.75" customHeight="1" x14ac:dyDescent="0.25">
      <c r="B7" s="2604" t="s">
        <v>1653</v>
      </c>
      <c r="C7" s="2604"/>
    </row>
    <row r="8" spans="2:3" ht="18.75" customHeight="1" x14ac:dyDescent="0.25">
      <c r="B8" s="479" t="s">
        <v>5191</v>
      </c>
      <c r="C8" s="510">
        <v>1079.8599999999999</v>
      </c>
    </row>
    <row r="9" spans="2:3" ht="18.75" customHeight="1" x14ac:dyDescent="0.25">
      <c r="B9" s="479" t="s">
        <v>5192</v>
      </c>
      <c r="C9" s="511">
        <v>5051.82</v>
      </c>
    </row>
    <row r="10" spans="2:3" ht="18.75" customHeight="1" x14ac:dyDescent="0.25">
      <c r="B10" s="479" t="s">
        <v>5193</v>
      </c>
      <c r="C10" s="510">
        <v>2604.1999999999998</v>
      </c>
    </row>
    <row r="11" spans="2:3" ht="18.75" customHeight="1" x14ac:dyDescent="0.25">
      <c r="B11" s="479" t="s">
        <v>5194</v>
      </c>
      <c r="C11" s="510">
        <v>753.87</v>
      </c>
    </row>
    <row r="12" spans="2:3" ht="18.75" customHeight="1" x14ac:dyDescent="0.25">
      <c r="B12" s="479" t="s">
        <v>5195</v>
      </c>
      <c r="C12" s="511">
        <v>1280.6199999999999</v>
      </c>
    </row>
    <row r="13" spans="2:3" ht="18.75" customHeight="1" x14ac:dyDescent="0.25">
      <c r="B13" s="479" t="s">
        <v>5196</v>
      </c>
      <c r="C13" s="510">
        <v>318.07</v>
      </c>
    </row>
    <row r="14" spans="2:3" ht="18.75" customHeight="1" x14ac:dyDescent="0.25">
      <c r="B14" s="479" t="s">
        <v>5197</v>
      </c>
      <c r="C14" s="510">
        <v>987.24</v>
      </c>
    </row>
    <row r="15" spans="2:3" ht="18.75" customHeight="1" x14ac:dyDescent="0.25">
      <c r="B15" s="479" t="s">
        <v>5198</v>
      </c>
      <c r="C15" s="510">
        <v>1469.4</v>
      </c>
    </row>
    <row r="16" spans="2:3" ht="18.75" customHeight="1" x14ac:dyDescent="0.25">
      <c r="B16" s="479" t="s">
        <v>5199</v>
      </c>
      <c r="C16" s="510">
        <v>510.31</v>
      </c>
    </row>
    <row r="17" spans="2:3" ht="18.75" customHeight="1" x14ac:dyDescent="0.25">
      <c r="B17" s="479" t="s">
        <v>5200</v>
      </c>
      <c r="C17" s="510">
        <v>677</v>
      </c>
    </row>
    <row r="18" spans="2:3" ht="18.75" customHeight="1" x14ac:dyDescent="0.25">
      <c r="B18" s="479" t="s">
        <v>5201</v>
      </c>
      <c r="C18" s="510">
        <v>786.88</v>
      </c>
    </row>
    <row r="19" spans="2:3" ht="18.75" customHeight="1" x14ac:dyDescent="0.25">
      <c r="B19" s="479" t="s">
        <v>5202</v>
      </c>
      <c r="C19" s="511">
        <v>918.15</v>
      </c>
    </row>
    <row r="20" spans="2:3" ht="18.75" customHeight="1" x14ac:dyDescent="0.25">
      <c r="B20" s="479" t="s">
        <v>5203</v>
      </c>
      <c r="C20" s="510">
        <v>898.89</v>
      </c>
    </row>
    <row r="21" spans="2:3" ht="18.75" customHeight="1" x14ac:dyDescent="0.25">
      <c r="B21" s="479" t="s">
        <v>5204</v>
      </c>
      <c r="C21" s="510">
        <v>1826.46</v>
      </c>
    </row>
    <row r="22" spans="2:3" ht="18.75" customHeight="1" x14ac:dyDescent="0.25">
      <c r="B22" s="479" t="s">
        <v>5205</v>
      </c>
      <c r="C22" s="510">
        <v>348.07</v>
      </c>
    </row>
    <row r="23" spans="2:3" ht="18.75" customHeight="1" x14ac:dyDescent="0.25">
      <c r="B23" s="479" t="s">
        <v>5206</v>
      </c>
      <c r="C23" s="511">
        <v>334</v>
      </c>
    </row>
    <row r="24" spans="2:3" ht="18.75" customHeight="1" x14ac:dyDescent="0.25">
      <c r="B24" s="479" t="s">
        <v>5207</v>
      </c>
      <c r="C24" s="510">
        <v>566.4</v>
      </c>
    </row>
    <row r="25" spans="2:3" ht="18.75" customHeight="1" x14ac:dyDescent="0.25">
      <c r="B25" s="479" t="s">
        <v>5208</v>
      </c>
      <c r="C25" s="510">
        <v>2070.9699999999998</v>
      </c>
    </row>
    <row r="26" spans="2:3" ht="18.75" customHeight="1" x14ac:dyDescent="0.25">
      <c r="B26" s="479" t="s">
        <v>5209</v>
      </c>
      <c r="C26" s="510">
        <v>159.78</v>
      </c>
    </row>
    <row r="27" spans="2:3" ht="18.75" customHeight="1" x14ac:dyDescent="0.25">
      <c r="B27" s="479" t="s">
        <v>5210</v>
      </c>
      <c r="C27" s="511">
        <v>950.66</v>
      </c>
    </row>
    <row r="28" spans="2:3" ht="18.75" customHeight="1" x14ac:dyDescent="0.25">
      <c r="B28" s="479" t="s">
        <v>5211</v>
      </c>
      <c r="C28" s="510">
        <v>3814.25</v>
      </c>
    </row>
    <row r="29" spans="2:3" ht="18.75" customHeight="1" x14ac:dyDescent="0.25">
      <c r="B29" s="479" t="s">
        <v>5212</v>
      </c>
      <c r="C29" s="510">
        <v>5594.67</v>
      </c>
    </row>
    <row r="30" spans="2:3" ht="18.75" customHeight="1" x14ac:dyDescent="0.25">
      <c r="B30" s="479" t="s">
        <v>5213</v>
      </c>
      <c r="C30" s="510">
        <v>28</v>
      </c>
    </row>
    <row r="31" spans="2:3" ht="18.75" customHeight="1" x14ac:dyDescent="0.25">
      <c r="B31" s="479" t="s">
        <v>5214</v>
      </c>
      <c r="C31" s="511">
        <v>20930</v>
      </c>
    </row>
    <row r="32" spans="2:3" ht="18.75" customHeight="1" x14ac:dyDescent="0.25">
      <c r="B32" s="2604" t="s">
        <v>1654</v>
      </c>
      <c r="C32" s="2604"/>
    </row>
    <row r="33" spans="2:3" ht="18.75" customHeight="1" x14ac:dyDescent="0.25">
      <c r="B33" s="479" t="s">
        <v>1655</v>
      </c>
      <c r="C33" s="511">
        <v>3259.11</v>
      </c>
    </row>
    <row r="34" spans="2:3" ht="18.75" customHeight="1" x14ac:dyDescent="0.25">
      <c r="B34" s="2604" t="s">
        <v>1656</v>
      </c>
      <c r="C34" s="2604"/>
    </row>
    <row r="35" spans="2:3" ht="18.75" customHeight="1" x14ac:dyDescent="0.25">
      <c r="B35" s="479" t="s">
        <v>1657</v>
      </c>
      <c r="C35" s="511">
        <v>1535.25</v>
      </c>
    </row>
    <row r="36" spans="2:3" ht="18.75" customHeight="1" x14ac:dyDescent="0.25">
      <c r="B36" s="479" t="s">
        <v>1658</v>
      </c>
      <c r="C36" s="511">
        <v>2723.64</v>
      </c>
    </row>
    <row r="37" spans="2:3" ht="18.75" customHeight="1" x14ac:dyDescent="0.25">
      <c r="B37" s="479" t="s">
        <v>1659</v>
      </c>
      <c r="C37" s="510">
        <v>733.96</v>
      </c>
    </row>
    <row r="38" spans="2:3" ht="18.75" customHeight="1" x14ac:dyDescent="0.25">
      <c r="B38" s="479" t="s">
        <v>1660</v>
      </c>
      <c r="C38" s="510">
        <v>598.35</v>
      </c>
    </row>
    <row r="39" spans="2:3" ht="18.75" customHeight="1" x14ac:dyDescent="0.25">
      <c r="B39" s="479" t="s">
        <v>1661</v>
      </c>
      <c r="C39" s="510">
        <v>66.86</v>
      </c>
    </row>
    <row r="40" spans="2:3" ht="18.75" customHeight="1" x14ac:dyDescent="0.25">
      <c r="B40" s="479" t="s">
        <v>1662</v>
      </c>
      <c r="C40" s="510">
        <v>238.48</v>
      </c>
    </row>
    <row r="41" spans="2:3" ht="18.75" customHeight="1" x14ac:dyDescent="0.25">
      <c r="B41" s="2604" t="s">
        <v>1663</v>
      </c>
      <c r="C41" s="2604"/>
    </row>
    <row r="42" spans="2:3" ht="18.75" customHeight="1" x14ac:dyDescent="0.25">
      <c r="B42" s="479" t="s">
        <v>1664</v>
      </c>
      <c r="C42" s="510">
        <v>168.59</v>
      </c>
    </row>
    <row r="43" spans="2:3" ht="18.75" customHeight="1" x14ac:dyDescent="0.25">
      <c r="B43" s="2606" t="s">
        <v>1665</v>
      </c>
      <c r="C43" s="2607"/>
    </row>
    <row r="44" spans="2:3" ht="18.75" customHeight="1" x14ac:dyDescent="0.25">
      <c r="B44" s="479" t="s">
        <v>1666</v>
      </c>
      <c r="C44" s="510">
        <v>702.28</v>
      </c>
    </row>
    <row r="45" spans="2:3" ht="18.75" customHeight="1" x14ac:dyDescent="0.25">
      <c r="B45" s="2606" t="s">
        <v>1667</v>
      </c>
      <c r="C45" s="2607"/>
    </row>
    <row r="46" spans="2:3" ht="18.75" customHeight="1" x14ac:dyDescent="0.25">
      <c r="B46" s="479" t="s">
        <v>1668</v>
      </c>
      <c r="C46" s="510">
        <v>430.98</v>
      </c>
    </row>
    <row r="47" spans="2:3" x14ac:dyDescent="0.25">
      <c r="B47" s="1829"/>
      <c r="C47" s="1829"/>
    </row>
    <row r="48" spans="2:3" x14ac:dyDescent="0.25"/>
    <row r="49" x14ac:dyDescent="0.25"/>
    <row r="50" x14ac:dyDescent="0.25"/>
    <row r="51" x14ac:dyDescent="0.25"/>
    <row r="52" x14ac:dyDescent="0.25"/>
  </sheetData>
  <mergeCells count="8">
    <mergeCell ref="B4:C4"/>
    <mergeCell ref="B1:C3"/>
    <mergeCell ref="B45:C45"/>
    <mergeCell ref="B7:C7"/>
    <mergeCell ref="B32:C32"/>
    <mergeCell ref="B34:C34"/>
    <mergeCell ref="B41:C41"/>
    <mergeCell ref="B43:C43"/>
  </mergeCells>
  <pageMargins left="0.7" right="0.7" top="0.75" bottom="0.75" header="0.3" footer="0.3"/>
  <drawing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9"/>
  <dimension ref="A1:D37"/>
  <sheetViews>
    <sheetView showGridLines="0" workbookViewId="0">
      <pane ySplit="4" topLeftCell="A5" activePane="bottomLeft" state="frozen"/>
      <selection activeCell="I25" sqref="I25"/>
      <selection pane="bottomLeft"/>
    </sheetView>
  </sheetViews>
  <sheetFormatPr baseColWidth="10" defaultColWidth="0" defaultRowHeight="15" zeroHeight="1" x14ac:dyDescent="0.25"/>
  <cols>
    <col min="1" max="1" width="3.5703125" customWidth="1"/>
    <col min="2" max="2" width="53" customWidth="1"/>
    <col min="3" max="3" width="37.5703125" bestFit="1" customWidth="1"/>
    <col min="4" max="4" width="8.7109375" customWidth="1"/>
    <col min="5" max="16384" width="11.42578125" hidden="1"/>
  </cols>
  <sheetData>
    <row r="1" spans="2:3" x14ac:dyDescent="0.25">
      <c r="B1" s="2020"/>
      <c r="C1" s="2022"/>
    </row>
    <row r="2" spans="2:3" x14ac:dyDescent="0.25">
      <c r="B2" s="2023"/>
      <c r="C2" s="2025"/>
    </row>
    <row r="3" spans="2:3" ht="15.75" thickBot="1" x14ac:dyDescent="0.3">
      <c r="B3" s="2026"/>
      <c r="C3" s="2028"/>
    </row>
    <row r="4" spans="2:3" ht="21.75" thickBot="1" x14ac:dyDescent="0.4">
      <c r="B4" s="2032" t="s">
        <v>1872</v>
      </c>
      <c r="C4" s="2034"/>
    </row>
    <row r="5" spans="2:3" x14ac:dyDescent="0.25"/>
    <row r="6" spans="2:3" ht="18.75" customHeight="1" x14ac:dyDescent="0.25">
      <c r="B6" s="2125" t="s">
        <v>243</v>
      </c>
      <c r="C6" s="2125"/>
    </row>
    <row r="7" spans="2:3" ht="18.75" customHeight="1" x14ac:dyDescent="0.25">
      <c r="B7" s="112" t="s">
        <v>1669</v>
      </c>
      <c r="C7" s="112" t="s">
        <v>1670</v>
      </c>
    </row>
    <row r="8" spans="2:3" ht="18.75" customHeight="1" x14ac:dyDescent="0.25">
      <c r="B8" s="512" t="s">
        <v>5216</v>
      </c>
      <c r="C8" s="478">
        <v>689.84</v>
      </c>
    </row>
    <row r="9" spans="2:3" ht="18.75" customHeight="1" x14ac:dyDescent="0.25">
      <c r="B9" s="512" t="s">
        <v>5217</v>
      </c>
      <c r="C9" s="478">
        <v>746.71</v>
      </c>
    </row>
    <row r="10" spans="2:3" ht="18.75" customHeight="1" x14ac:dyDescent="0.25">
      <c r="B10" s="512" t="s">
        <v>5218</v>
      </c>
      <c r="C10" s="478">
        <v>866.3</v>
      </c>
    </row>
    <row r="11" spans="2:3" ht="18.75" customHeight="1" x14ac:dyDescent="0.25">
      <c r="B11" s="512" t="s">
        <v>5219</v>
      </c>
      <c r="C11" s="478">
        <v>222.04</v>
      </c>
    </row>
    <row r="12" spans="2:3" ht="18.75" customHeight="1" x14ac:dyDescent="0.25">
      <c r="B12" s="512" t="s">
        <v>5220</v>
      </c>
      <c r="C12" s="478">
        <v>122</v>
      </c>
    </row>
    <row r="13" spans="2:3" ht="18.75" customHeight="1" x14ac:dyDescent="0.25">
      <c r="B13" s="512" t="s">
        <v>5221</v>
      </c>
      <c r="C13" s="478">
        <v>579</v>
      </c>
    </row>
    <row r="14" spans="2:3" ht="18.75" customHeight="1" x14ac:dyDescent="0.25">
      <c r="B14" s="512" t="s">
        <v>5222</v>
      </c>
      <c r="C14" s="478">
        <v>6400</v>
      </c>
    </row>
    <row r="15" spans="2:3" ht="18.75" customHeight="1" x14ac:dyDescent="0.25">
      <c r="B15" s="512" t="s">
        <v>1671</v>
      </c>
      <c r="C15" s="478">
        <v>540</v>
      </c>
    </row>
    <row r="16" spans="2:3" ht="18.75" customHeight="1" x14ac:dyDescent="0.25">
      <c r="B16" s="1"/>
      <c r="C16" s="1"/>
    </row>
    <row r="17" spans="2:3" ht="18.75" customHeight="1" x14ac:dyDescent="0.25">
      <c r="B17" s="2125" t="s">
        <v>2783</v>
      </c>
      <c r="C17" s="2125"/>
    </row>
    <row r="18" spans="2:3" ht="18.75" customHeight="1" x14ac:dyDescent="0.25">
      <c r="B18" s="112" t="s">
        <v>1669</v>
      </c>
      <c r="C18" s="112" t="s">
        <v>1670</v>
      </c>
    </row>
    <row r="19" spans="2:3" ht="18.75" customHeight="1" x14ac:dyDescent="0.25">
      <c r="B19" s="512" t="s">
        <v>5223</v>
      </c>
      <c r="C19" s="478">
        <v>385.24</v>
      </c>
    </row>
    <row r="20" spans="2:3" ht="18.75" customHeight="1" x14ac:dyDescent="0.25">
      <c r="B20" s="512" t="s">
        <v>5224</v>
      </c>
      <c r="C20" s="478">
        <v>1168.92</v>
      </c>
    </row>
    <row r="21" spans="2:3" ht="18.75" customHeight="1" x14ac:dyDescent="0.25">
      <c r="B21" s="512" t="s">
        <v>5225</v>
      </c>
      <c r="C21" s="478">
        <v>725.38</v>
      </c>
    </row>
    <row r="22" spans="2:3" ht="18.75" customHeight="1" x14ac:dyDescent="0.25">
      <c r="B22" s="512" t="s">
        <v>5221</v>
      </c>
      <c r="C22" s="478">
        <v>672</v>
      </c>
    </row>
    <row r="23" spans="2:3" ht="18.75" customHeight="1" x14ac:dyDescent="0.25">
      <c r="B23" s="512" t="s">
        <v>5220</v>
      </c>
      <c r="C23" s="478">
        <v>11</v>
      </c>
    </row>
    <row r="24" spans="2:3" ht="18" customHeight="1" x14ac:dyDescent="0.25">
      <c r="B24" s="1"/>
      <c r="C24" s="1"/>
    </row>
    <row r="25" spans="2:3" ht="18.75" customHeight="1" x14ac:dyDescent="0.25">
      <c r="B25" s="2125" t="s">
        <v>248</v>
      </c>
      <c r="C25" s="2125"/>
    </row>
    <row r="26" spans="2:3" ht="18.75" customHeight="1" x14ac:dyDescent="0.25">
      <c r="B26" s="112" t="s">
        <v>1669</v>
      </c>
      <c r="C26" s="112" t="s">
        <v>1670</v>
      </c>
    </row>
    <row r="27" spans="2:3" ht="18.75" customHeight="1" x14ac:dyDescent="0.25">
      <c r="B27" s="512" t="s">
        <v>5226</v>
      </c>
      <c r="C27" s="478">
        <v>597.89</v>
      </c>
    </row>
    <row r="28" spans="2:3" ht="18.75" customHeight="1" x14ac:dyDescent="0.25">
      <c r="B28" s="512" t="s">
        <v>5227</v>
      </c>
      <c r="C28" s="478">
        <v>2022.41</v>
      </c>
    </row>
    <row r="29" spans="2:3" ht="18.75" customHeight="1" x14ac:dyDescent="0.25">
      <c r="B29" s="512" t="s">
        <v>5228</v>
      </c>
      <c r="C29" s="513">
        <v>506.78</v>
      </c>
    </row>
    <row r="30" spans="2:3" ht="18.75" customHeight="1" x14ac:dyDescent="0.25">
      <c r="B30" s="512" t="s">
        <v>5229</v>
      </c>
      <c r="C30" s="478">
        <v>740.72</v>
      </c>
    </row>
    <row r="31" spans="2:3" ht="18.75" customHeight="1" x14ac:dyDescent="0.25">
      <c r="B31" s="512" t="s">
        <v>5230</v>
      </c>
      <c r="C31" s="478">
        <v>465.9</v>
      </c>
    </row>
    <row r="32" spans="2:3" ht="18.75" customHeight="1" x14ac:dyDescent="0.25">
      <c r="B32" s="512" t="s">
        <v>5231</v>
      </c>
      <c r="C32" s="478">
        <v>2442</v>
      </c>
    </row>
    <row r="33" x14ac:dyDescent="0.25"/>
    <row r="34" x14ac:dyDescent="0.25"/>
    <row r="35" x14ac:dyDescent="0.25"/>
    <row r="36" x14ac:dyDescent="0.25"/>
    <row r="37" x14ac:dyDescent="0.25"/>
  </sheetData>
  <mergeCells count="5">
    <mergeCell ref="B6:C6"/>
    <mergeCell ref="B17:C17"/>
    <mergeCell ref="B25:C25"/>
    <mergeCell ref="B4:C4"/>
    <mergeCell ref="B1:C3"/>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M289"/>
  <sheetViews>
    <sheetView showGridLines="0" topLeftCell="A2" zoomScaleNormal="100" workbookViewId="0"/>
  </sheetViews>
  <sheetFormatPr baseColWidth="10" defaultColWidth="0" defaultRowHeight="0" customHeight="1" zeroHeight="1" x14ac:dyDescent="0.25"/>
  <cols>
    <col min="1" max="1" width="3.5703125" style="580" customWidth="1"/>
    <col min="2" max="2" width="18.140625" style="580" customWidth="1"/>
    <col min="3" max="5" width="16.42578125" style="1428" customWidth="1"/>
    <col min="6" max="6" width="23.28515625" style="580" bestFit="1" customWidth="1"/>
    <col min="7" max="8" width="15" style="580" customWidth="1"/>
    <col min="9" max="9" width="5" style="580" customWidth="1"/>
    <col min="10" max="13" width="0" style="580" hidden="1" customWidth="1"/>
    <col min="14" max="16384" width="9.140625" style="580" hidden="1"/>
  </cols>
  <sheetData>
    <row r="1" spans="2:10" ht="15" hidden="1" x14ac:dyDescent="0.25">
      <c r="B1" s="2047"/>
      <c r="C1" s="2048"/>
      <c r="D1" s="2048"/>
      <c r="E1" s="2048"/>
      <c r="F1" s="2048"/>
      <c r="G1" s="2048"/>
      <c r="H1" s="2049"/>
    </row>
    <row r="2" spans="2:10" ht="28.5" customHeight="1" x14ac:dyDescent="0.25">
      <c r="B2" s="2050"/>
      <c r="C2" s="2090"/>
      <c r="D2" s="2090"/>
      <c r="E2" s="2090"/>
      <c r="F2" s="2051"/>
      <c r="G2" s="2051"/>
      <c r="H2" s="2052"/>
    </row>
    <row r="3" spans="2:10" ht="27" customHeight="1" thickBot="1" x14ac:dyDescent="0.3">
      <c r="B3" s="2053"/>
      <c r="C3" s="2054"/>
      <c r="D3" s="2054"/>
      <c r="E3" s="2054"/>
      <c r="F3" s="2054"/>
      <c r="G3" s="2054"/>
      <c r="H3" s="2055"/>
      <c r="I3" s="581"/>
      <c r="J3" s="581"/>
    </row>
    <row r="4" spans="2:10" ht="34.5" customHeight="1" thickBot="1" x14ac:dyDescent="0.4">
      <c r="B4" s="2082" t="s">
        <v>2873</v>
      </c>
      <c r="C4" s="2091"/>
      <c r="D4" s="2091"/>
      <c r="E4" s="2091"/>
      <c r="F4" s="2083"/>
      <c r="G4" s="2083"/>
      <c r="H4" s="2085"/>
      <c r="I4" s="581"/>
      <c r="J4" s="581"/>
    </row>
    <row r="5" spans="2:10" s="583" customFormat="1" ht="13.5" customHeight="1" x14ac:dyDescent="0.25">
      <c r="B5" s="2086"/>
      <c r="C5" s="2086"/>
      <c r="D5" s="2086"/>
      <c r="E5" s="2086"/>
      <c r="F5" s="2086"/>
      <c r="G5" s="2086"/>
      <c r="H5" s="2086"/>
      <c r="I5" s="582"/>
      <c r="J5" s="582"/>
    </row>
    <row r="6" spans="2:10" s="605" customFormat="1" ht="21.75" customHeight="1" x14ac:dyDescent="0.25">
      <c r="B6" s="2092" t="s">
        <v>159</v>
      </c>
      <c r="C6" s="2094" t="s">
        <v>4065</v>
      </c>
      <c r="D6" s="2094"/>
      <c r="E6" s="2094"/>
      <c r="F6" s="2095" t="s">
        <v>4066</v>
      </c>
      <c r="G6" s="2096"/>
      <c r="H6" s="2097"/>
      <c r="I6" s="604"/>
      <c r="J6" s="604"/>
    </row>
    <row r="7" spans="2:10" s="605" customFormat="1" ht="18.75" customHeight="1" x14ac:dyDescent="0.25">
      <c r="B7" s="2093"/>
      <c r="C7" s="2095" t="s">
        <v>164</v>
      </c>
      <c r="D7" s="2096"/>
      <c r="E7" s="2097"/>
      <c r="F7" s="1651" t="s">
        <v>164</v>
      </c>
      <c r="G7" s="1650" t="s">
        <v>2874</v>
      </c>
      <c r="H7" s="1650" t="s">
        <v>152</v>
      </c>
      <c r="I7" s="604"/>
      <c r="J7" s="604"/>
    </row>
    <row r="8" spans="2:10" s="583" customFormat="1" ht="18.75" customHeight="1" x14ac:dyDescent="0.25">
      <c r="B8" s="1387" t="s">
        <v>161</v>
      </c>
      <c r="C8" s="1429">
        <v>81</v>
      </c>
      <c r="D8" s="1429">
        <v>22</v>
      </c>
      <c r="E8" s="1429">
        <f>C8+D8</f>
        <v>103</v>
      </c>
      <c r="F8" s="1376">
        <v>81</v>
      </c>
      <c r="G8" s="1376">
        <v>22</v>
      </c>
      <c r="H8" s="1376">
        <f>SUM(F8:G8)</f>
        <v>103</v>
      </c>
    </row>
    <row r="9" spans="2:10" ht="18.75" customHeight="1" x14ac:dyDescent="0.25">
      <c r="B9" s="1387" t="s">
        <v>2440</v>
      </c>
      <c r="C9" s="1429">
        <v>197</v>
      </c>
      <c r="D9" s="1429">
        <v>317</v>
      </c>
      <c r="E9" s="1429">
        <f t="shared" ref="E9:E11" si="0">C9+D9</f>
        <v>514</v>
      </c>
      <c r="F9" s="1376">
        <v>190</v>
      </c>
      <c r="G9" s="1376">
        <v>308</v>
      </c>
      <c r="H9" s="1376">
        <f t="shared" ref="H9:H11" si="1">SUM(F9:G9)</f>
        <v>498</v>
      </c>
    </row>
    <row r="10" spans="2:10" ht="18.75" customHeight="1" x14ac:dyDescent="0.25">
      <c r="B10" s="1387" t="s">
        <v>162</v>
      </c>
      <c r="C10" s="1429">
        <v>85</v>
      </c>
      <c r="D10" s="1429">
        <v>233</v>
      </c>
      <c r="E10" s="1429">
        <f t="shared" si="0"/>
        <v>318</v>
      </c>
      <c r="F10" s="1376">
        <v>82</v>
      </c>
      <c r="G10" s="1376">
        <v>234</v>
      </c>
      <c r="H10" s="1376">
        <f t="shared" si="1"/>
        <v>316</v>
      </c>
    </row>
    <row r="11" spans="2:10" ht="18.75" customHeight="1" x14ac:dyDescent="0.25">
      <c r="B11" s="1387" t="s">
        <v>163</v>
      </c>
      <c r="C11" s="1429">
        <v>4</v>
      </c>
      <c r="D11" s="1429">
        <v>72</v>
      </c>
      <c r="E11" s="1429">
        <f t="shared" si="0"/>
        <v>76</v>
      </c>
      <c r="F11" s="1376">
        <v>3</v>
      </c>
      <c r="G11" s="1376">
        <v>93</v>
      </c>
      <c r="H11" s="1376">
        <f t="shared" si="1"/>
        <v>96</v>
      </c>
    </row>
    <row r="12" spans="2:10" ht="18.75" customHeight="1" x14ac:dyDescent="0.25">
      <c r="B12" s="1678" t="s">
        <v>152</v>
      </c>
      <c r="C12" s="1653">
        <f>SUM(C8:C11)</f>
        <v>367</v>
      </c>
      <c r="D12" s="1653">
        <f t="shared" ref="D12:E12" si="2">SUM(D8:D11)</f>
        <v>644</v>
      </c>
      <c r="E12" s="1653">
        <f t="shared" si="2"/>
        <v>1011</v>
      </c>
      <c r="F12" s="172">
        <f>SUM(F8:F11)</f>
        <v>356</v>
      </c>
      <c r="G12" s="172">
        <f>SUM(G8:G11)</f>
        <v>657</v>
      </c>
      <c r="H12" s="172">
        <f>SUM(H8:H11)</f>
        <v>1013</v>
      </c>
    </row>
    <row r="13" spans="2:10" ht="16.5" customHeight="1" x14ac:dyDescent="0.25"/>
    <row r="14" spans="2:10" ht="15" hidden="1" customHeight="1" x14ac:dyDescent="0.25"/>
    <row r="15" spans="2:10" ht="15" hidden="1" customHeight="1" x14ac:dyDescent="0.25"/>
    <row r="16" spans="2:10" ht="15" hidden="1" customHeight="1" x14ac:dyDescent="0.25"/>
    <row r="17" ht="15" hidden="1" customHeight="1" x14ac:dyDescent="0.25"/>
    <row r="18" ht="15" hidden="1" customHeight="1" x14ac:dyDescent="0.25"/>
    <row r="19" ht="15" hidden="1" customHeight="1" x14ac:dyDescent="0.25"/>
    <row r="20" ht="15" hidden="1" customHeight="1" x14ac:dyDescent="0.25"/>
    <row r="21" ht="15" hidden="1" customHeight="1" x14ac:dyDescent="0.25"/>
    <row r="22" ht="15" hidden="1" customHeight="1" x14ac:dyDescent="0.25"/>
    <row r="23" ht="15" hidden="1" customHeight="1" x14ac:dyDescent="0.25"/>
    <row r="24" ht="15" hidden="1" customHeight="1" x14ac:dyDescent="0.25"/>
    <row r="25" ht="15" hidden="1" customHeight="1" x14ac:dyDescent="0.25"/>
    <row r="26" ht="15" hidden="1" customHeight="1" x14ac:dyDescent="0.25"/>
    <row r="27" ht="15" hidden="1" customHeight="1" x14ac:dyDescent="0.25"/>
    <row r="28" ht="15" hidden="1" customHeight="1" x14ac:dyDescent="0.25"/>
    <row r="29" ht="15" hidden="1" customHeight="1" x14ac:dyDescent="0.25"/>
    <row r="30" ht="15" hidden="1" customHeight="1" x14ac:dyDescent="0.25"/>
    <row r="31" ht="15" hidden="1" customHeight="1" x14ac:dyDescent="0.25"/>
    <row r="32"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sheetData>
  <sheetProtection formatCells="0" formatColumns="0" formatRows="0" insertColumns="0" insertRows="0" deleteColumns="0" deleteRows="0" sort="0"/>
  <mergeCells count="7">
    <mergeCell ref="B1:H3"/>
    <mergeCell ref="B4:H4"/>
    <mergeCell ref="B5:H5"/>
    <mergeCell ref="B6:B7"/>
    <mergeCell ref="C6:E6"/>
    <mergeCell ref="F6:H6"/>
    <mergeCell ref="C7:E7"/>
  </mergeCells>
  <pageMargins left="0.7" right="0.7" top="0.75" bottom="0.75" header="0.3" footer="0.3"/>
  <drawing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0"/>
  <dimension ref="B1:C23"/>
  <sheetViews>
    <sheetView showGridLines="0" workbookViewId="0"/>
  </sheetViews>
  <sheetFormatPr baseColWidth="10" defaultColWidth="0" defaultRowHeight="15" x14ac:dyDescent="0.25"/>
  <cols>
    <col min="1" max="1" width="3.5703125" customWidth="1"/>
    <col min="2" max="2" width="53" customWidth="1"/>
    <col min="3" max="3" width="37.5703125" bestFit="1" customWidth="1"/>
    <col min="4" max="4" width="8.7109375" customWidth="1"/>
  </cols>
  <sheetData>
    <row r="1" spans="2:3" x14ac:dyDescent="0.25">
      <c r="B1" s="2020"/>
      <c r="C1" s="2022"/>
    </row>
    <row r="2" spans="2:3" x14ac:dyDescent="0.25">
      <c r="B2" s="2023"/>
      <c r="C2" s="2025"/>
    </row>
    <row r="3" spans="2:3" ht="15.75" thickBot="1" x14ac:dyDescent="0.3">
      <c r="B3" s="2026"/>
      <c r="C3" s="2028"/>
    </row>
    <row r="4" spans="2:3" ht="21.75" thickBot="1" x14ac:dyDescent="0.4">
      <c r="B4" s="2032" t="s">
        <v>5232</v>
      </c>
      <c r="C4" s="2034"/>
    </row>
    <row r="6" spans="2:3" ht="15.75" x14ac:dyDescent="0.25">
      <c r="B6" s="173" t="s">
        <v>1584</v>
      </c>
      <c r="C6" s="456">
        <f>C7+C8</f>
        <v>724672</v>
      </c>
    </row>
    <row r="7" spans="2:3" ht="15.75" x14ac:dyDescent="0.25">
      <c r="B7" s="478" t="s">
        <v>1672</v>
      </c>
      <c r="C7" s="508">
        <v>249744</v>
      </c>
    </row>
    <row r="8" spans="2:3" ht="15.75" x14ac:dyDescent="0.25">
      <c r="B8" s="478" t="s">
        <v>1673</v>
      </c>
      <c r="C8" s="513">
        <v>474928</v>
      </c>
    </row>
    <row r="9" spans="2:3" ht="15.75" x14ac:dyDescent="0.25">
      <c r="B9" s="173" t="s">
        <v>1674</v>
      </c>
      <c r="C9" s="456">
        <f>C10+C11+C12+C13</f>
        <v>53142</v>
      </c>
    </row>
    <row r="10" spans="2:3" ht="15.75" x14ac:dyDescent="0.25">
      <c r="B10" s="478" t="s">
        <v>1672</v>
      </c>
      <c r="C10" s="513">
        <v>44774</v>
      </c>
    </row>
    <row r="11" spans="2:3" ht="15.75" x14ac:dyDescent="0.25">
      <c r="B11" s="478" t="s">
        <v>1675</v>
      </c>
      <c r="C11" s="513">
        <v>2500</v>
      </c>
    </row>
    <row r="12" spans="2:3" ht="15.75" x14ac:dyDescent="0.25">
      <c r="B12" s="478" t="s">
        <v>1676</v>
      </c>
      <c r="C12" s="513">
        <v>2106</v>
      </c>
    </row>
    <row r="13" spans="2:3" ht="15.75" x14ac:dyDescent="0.25">
      <c r="B13" s="478" t="s">
        <v>1677</v>
      </c>
      <c r="C13" s="513">
        <v>3762</v>
      </c>
    </row>
    <row r="14" spans="2:3" x14ac:dyDescent="0.25">
      <c r="B14" s="514" t="s">
        <v>1686</v>
      </c>
    </row>
    <row r="16" spans="2:3" ht="15.75" x14ac:dyDescent="0.25">
      <c r="B16" s="173" t="s">
        <v>1678</v>
      </c>
      <c r="C16" s="173" t="s">
        <v>1679</v>
      </c>
    </row>
    <row r="17" spans="2:3" ht="15.75" x14ac:dyDescent="0.25">
      <c r="B17" s="478" t="s">
        <v>1680</v>
      </c>
      <c r="C17" s="513">
        <v>14688</v>
      </c>
    </row>
    <row r="18" spans="2:3" ht="15.75" x14ac:dyDescent="0.25">
      <c r="B18" s="478" t="s">
        <v>1681</v>
      </c>
      <c r="C18" s="513">
        <v>5781</v>
      </c>
    </row>
    <row r="19" spans="2:3" ht="15.75" x14ac:dyDescent="0.25">
      <c r="B19" s="478" t="s">
        <v>1682</v>
      </c>
      <c r="C19" s="513">
        <v>7959</v>
      </c>
    </row>
    <row r="20" spans="2:3" ht="15.75" x14ac:dyDescent="0.25">
      <c r="B20" s="478" t="s">
        <v>1683</v>
      </c>
      <c r="C20" s="513">
        <v>1676</v>
      </c>
    </row>
    <row r="21" spans="2:3" ht="15.75" x14ac:dyDescent="0.25">
      <c r="B21" s="478" t="s">
        <v>1684</v>
      </c>
      <c r="C21" s="513">
        <v>15901</v>
      </c>
    </row>
    <row r="22" spans="2:3" ht="15.75" x14ac:dyDescent="0.25">
      <c r="B22" s="478" t="s">
        <v>1685</v>
      </c>
      <c r="C22" s="513">
        <v>58164</v>
      </c>
    </row>
    <row r="23" spans="2:3" x14ac:dyDescent="0.25">
      <c r="B23" s="1847" t="s">
        <v>146</v>
      </c>
      <c r="C23" s="1846">
        <f>SUM(C17:C22)</f>
        <v>104169</v>
      </c>
    </row>
  </sheetData>
  <mergeCells count="2">
    <mergeCell ref="B1:C3"/>
    <mergeCell ref="B4:C4"/>
  </mergeCells>
  <pageMargins left="0.7" right="0.7" top="0.75" bottom="0.75" header="0.3" footer="0.3"/>
  <drawing r:id="rId1"/>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1"/>
  <dimension ref="A1:H26"/>
  <sheetViews>
    <sheetView showGridLines="0" zoomScaleNormal="100" workbookViewId="0"/>
  </sheetViews>
  <sheetFormatPr baseColWidth="10" defaultColWidth="0" defaultRowHeight="15" zeroHeight="1" x14ac:dyDescent="0.25"/>
  <cols>
    <col min="1" max="1" width="3.5703125" customWidth="1"/>
    <col min="2" max="3" width="18.140625" customWidth="1"/>
    <col min="4" max="4" width="16.7109375" customWidth="1"/>
    <col min="5" max="5" width="11.7109375" customWidth="1"/>
    <col min="6" max="7" width="18.140625" customWidth="1"/>
    <col min="8" max="8" width="7.5703125" customWidth="1"/>
    <col min="9" max="16384" width="11.42578125" hidden="1"/>
  </cols>
  <sheetData>
    <row r="1" spans="2:7" x14ac:dyDescent="0.25">
      <c r="B1" s="2608"/>
      <c r="C1" s="2609"/>
      <c r="D1" s="2609"/>
      <c r="E1" s="2609"/>
      <c r="F1" s="2609"/>
      <c r="G1" s="2610"/>
    </row>
    <row r="2" spans="2:7" x14ac:dyDescent="0.25">
      <c r="B2" s="2611"/>
      <c r="C2" s="2612"/>
      <c r="D2" s="2612"/>
      <c r="E2" s="2612"/>
      <c r="F2" s="2612"/>
      <c r="G2" s="2613"/>
    </row>
    <row r="3" spans="2:7" ht="15.75" thickBot="1" x14ac:dyDescent="0.3">
      <c r="B3" s="2614"/>
      <c r="C3" s="2615"/>
      <c r="D3" s="2615"/>
      <c r="E3" s="2615"/>
      <c r="F3" s="2615"/>
      <c r="G3" s="2616"/>
    </row>
    <row r="4" spans="2:7" ht="21.75" thickBot="1" x14ac:dyDescent="0.4">
      <c r="B4" s="2032" t="s">
        <v>2784</v>
      </c>
      <c r="C4" s="2033"/>
      <c r="D4" s="2033"/>
      <c r="E4" s="2033"/>
      <c r="F4" s="2033"/>
      <c r="G4" s="2533"/>
    </row>
    <row r="5" spans="2:7" x14ac:dyDescent="0.25"/>
    <row r="6" spans="2:7" ht="15.75" x14ac:dyDescent="0.25">
      <c r="B6" s="521" t="s">
        <v>1687</v>
      </c>
      <c r="C6" s="522"/>
      <c r="D6" s="522"/>
      <c r="E6" s="522"/>
      <c r="F6" s="522"/>
      <c r="G6" s="523"/>
    </row>
    <row r="7" spans="2:7" ht="15" customHeight="1" x14ac:dyDescent="0.25">
      <c r="B7" s="2617" t="s">
        <v>2768</v>
      </c>
      <c r="C7" s="2618"/>
      <c r="D7" s="2618"/>
      <c r="E7" s="2618"/>
      <c r="F7" s="2618"/>
      <c r="G7" s="2619"/>
    </row>
    <row r="8" spans="2:7" x14ac:dyDescent="0.25">
      <c r="B8" s="2617"/>
      <c r="C8" s="2618"/>
      <c r="D8" s="2618"/>
      <c r="E8" s="2618"/>
      <c r="F8" s="2618"/>
      <c r="G8" s="2619"/>
    </row>
    <row r="9" spans="2:7" x14ac:dyDescent="0.25">
      <c r="B9" s="2617"/>
      <c r="C9" s="2618"/>
      <c r="D9" s="2618"/>
      <c r="E9" s="2618"/>
      <c r="F9" s="2618"/>
      <c r="G9" s="2619"/>
    </row>
    <row r="10" spans="2:7" x14ac:dyDescent="0.25">
      <c r="B10" s="2617"/>
      <c r="C10" s="2618"/>
      <c r="D10" s="2618"/>
      <c r="E10" s="2618"/>
      <c r="F10" s="2618"/>
      <c r="G10" s="2619"/>
    </row>
    <row r="11" spans="2:7" x14ac:dyDescent="0.25">
      <c r="B11" s="2617"/>
      <c r="C11" s="2618"/>
      <c r="D11" s="2618"/>
      <c r="E11" s="2618"/>
      <c r="F11" s="2618"/>
      <c r="G11" s="2619"/>
    </row>
    <row r="12" spans="2:7" x14ac:dyDescent="0.25">
      <c r="B12" s="525"/>
      <c r="C12" s="491"/>
      <c r="D12" s="491"/>
      <c r="E12" s="491"/>
      <c r="F12" s="491"/>
      <c r="G12" s="526"/>
    </row>
    <row r="13" spans="2:7" x14ac:dyDescent="0.25">
      <c r="B13" s="527"/>
      <c r="C13" s="524"/>
      <c r="D13" s="524"/>
      <c r="E13" s="524"/>
      <c r="F13" s="524"/>
      <c r="G13" s="528"/>
    </row>
    <row r="14" spans="2:7" x14ac:dyDescent="0.25"/>
    <row r="15" spans="2:7" x14ac:dyDescent="0.25"/>
    <row r="16" spans="2:7"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sheetData>
  <mergeCells count="3">
    <mergeCell ref="B1:G3"/>
    <mergeCell ref="B4:G4"/>
    <mergeCell ref="B7:G11"/>
  </mergeCells>
  <pageMargins left="0.7" right="0.7" top="0.75" bottom="0.75" header="0.3" footer="0.3"/>
  <drawing r:id="rId1"/>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2"/>
  <dimension ref="A1:J48"/>
  <sheetViews>
    <sheetView showGridLines="0" workbookViewId="0">
      <pane ySplit="4" topLeftCell="A20" activePane="bottomLeft" state="frozen"/>
      <selection activeCell="I25" sqref="I25"/>
      <selection pane="bottomLeft"/>
    </sheetView>
  </sheetViews>
  <sheetFormatPr baseColWidth="10" defaultColWidth="0" defaultRowHeight="15" zeroHeight="1" x14ac:dyDescent="0.25"/>
  <cols>
    <col min="1" max="1" width="3.5703125" customWidth="1"/>
    <col min="2" max="2" width="8.140625" customWidth="1"/>
    <col min="3" max="3" width="15.140625" customWidth="1"/>
    <col min="4" max="4" width="11.28515625" customWidth="1"/>
    <col min="5" max="5" width="23.7109375" customWidth="1"/>
    <col min="6" max="6" width="26.85546875" customWidth="1"/>
    <col min="7" max="7" width="12" customWidth="1"/>
    <col min="8" max="8" width="12.140625" customWidth="1"/>
    <col min="9" max="9" width="14.140625" customWidth="1"/>
    <col min="10" max="10" width="7.85546875" customWidth="1"/>
    <col min="11" max="16384" width="11.42578125" hidden="1"/>
  </cols>
  <sheetData>
    <row r="1" spans="2:9" x14ac:dyDescent="0.25">
      <c r="B1" s="2020"/>
      <c r="C1" s="2021"/>
      <c r="D1" s="2021"/>
      <c r="E1" s="2021"/>
      <c r="F1" s="2021"/>
      <c r="G1" s="2021"/>
      <c r="H1" s="2021"/>
      <c r="I1" s="2022"/>
    </row>
    <row r="2" spans="2:9" x14ac:dyDescent="0.25">
      <c r="B2" s="2023"/>
      <c r="C2" s="2024"/>
      <c r="D2" s="2024"/>
      <c r="E2" s="2024"/>
      <c r="F2" s="2024"/>
      <c r="G2" s="2024"/>
      <c r="H2" s="2024"/>
      <c r="I2" s="2025"/>
    </row>
    <row r="3" spans="2:9" ht="15.75" thickBot="1" x14ac:dyDescent="0.3">
      <c r="B3" s="2026"/>
      <c r="C3" s="2027"/>
      <c r="D3" s="2027"/>
      <c r="E3" s="2027"/>
      <c r="F3" s="2027"/>
      <c r="G3" s="2027"/>
      <c r="H3" s="2027"/>
      <c r="I3" s="2028"/>
    </row>
    <row r="4" spans="2:9" ht="21" x14ac:dyDescent="0.35">
      <c r="B4" s="2620" t="s">
        <v>5242</v>
      </c>
      <c r="C4" s="2621"/>
      <c r="D4" s="2621"/>
      <c r="E4" s="2621"/>
      <c r="F4" s="2621"/>
      <c r="G4" s="2621"/>
      <c r="H4" s="2621"/>
      <c r="I4" s="2621"/>
    </row>
    <row r="5" spans="2:9" x14ac:dyDescent="0.25"/>
    <row r="6" spans="2:9" ht="18.75" customHeight="1" x14ac:dyDescent="0.25">
      <c r="B6" s="162" t="s">
        <v>1425</v>
      </c>
      <c r="C6" s="162" t="s">
        <v>1688</v>
      </c>
      <c r="D6" s="162" t="s">
        <v>1689</v>
      </c>
      <c r="E6" s="162" t="s">
        <v>1690</v>
      </c>
      <c r="F6" s="162" t="s">
        <v>1691</v>
      </c>
      <c r="G6" s="162" t="s">
        <v>1692</v>
      </c>
      <c r="H6" s="162" t="s">
        <v>1693</v>
      </c>
      <c r="I6" s="162" t="s">
        <v>1694</v>
      </c>
    </row>
    <row r="7" spans="2:9" ht="18.75" customHeight="1" x14ac:dyDescent="0.25">
      <c r="B7" s="406">
        <v>1</v>
      </c>
      <c r="C7" s="406">
        <v>1</v>
      </c>
      <c r="D7" s="406" t="s">
        <v>1716</v>
      </c>
      <c r="E7" s="406" t="s">
        <v>5233</v>
      </c>
      <c r="F7" s="406" t="s">
        <v>1717</v>
      </c>
      <c r="G7" s="406" t="s">
        <v>1718</v>
      </c>
      <c r="H7" s="406" t="s">
        <v>1719</v>
      </c>
      <c r="I7" s="406" t="s">
        <v>1698</v>
      </c>
    </row>
    <row r="8" spans="2:9" ht="18.75" customHeight="1" x14ac:dyDescent="0.25">
      <c r="B8" s="406">
        <v>2</v>
      </c>
      <c r="C8" s="406">
        <v>1</v>
      </c>
      <c r="D8" s="406" t="s">
        <v>1695</v>
      </c>
      <c r="E8" s="406" t="s">
        <v>1696</v>
      </c>
      <c r="F8" s="406" t="s">
        <v>1697</v>
      </c>
      <c r="G8" s="406">
        <v>3</v>
      </c>
      <c r="H8" s="406">
        <v>225</v>
      </c>
      <c r="I8" s="406" t="s">
        <v>1698</v>
      </c>
    </row>
    <row r="9" spans="2:9" ht="18.75" customHeight="1" x14ac:dyDescent="0.25">
      <c r="B9" s="406">
        <v>3</v>
      </c>
      <c r="C9" s="406">
        <v>1</v>
      </c>
      <c r="D9" s="406" t="s">
        <v>1695</v>
      </c>
      <c r="E9" s="406" t="s">
        <v>1699</v>
      </c>
      <c r="F9" s="406" t="s">
        <v>1700</v>
      </c>
      <c r="G9" s="406">
        <v>5</v>
      </c>
      <c r="H9" s="406">
        <v>34</v>
      </c>
      <c r="I9" s="406" t="s">
        <v>1698</v>
      </c>
    </row>
    <row r="10" spans="2:9" ht="18.75" customHeight="1" x14ac:dyDescent="0.25">
      <c r="B10" s="406">
        <v>4</v>
      </c>
      <c r="C10" s="406">
        <v>1</v>
      </c>
      <c r="D10" s="406" t="s">
        <v>1695</v>
      </c>
      <c r="E10" s="406" t="s">
        <v>1699</v>
      </c>
      <c r="F10" s="406" t="s">
        <v>1697</v>
      </c>
      <c r="G10" s="406">
        <v>9</v>
      </c>
      <c r="H10" s="406">
        <v>146</v>
      </c>
      <c r="I10" s="406" t="s">
        <v>1698</v>
      </c>
    </row>
    <row r="11" spans="2:9" ht="18.75" customHeight="1" x14ac:dyDescent="0.25">
      <c r="B11" s="406">
        <v>5</v>
      </c>
      <c r="C11" s="406">
        <v>1</v>
      </c>
      <c r="D11" s="406" t="s">
        <v>1695</v>
      </c>
      <c r="E11" s="406" t="s">
        <v>1701</v>
      </c>
      <c r="F11" s="406" t="s">
        <v>1702</v>
      </c>
      <c r="G11" s="406">
        <v>4</v>
      </c>
      <c r="H11" s="406">
        <v>118</v>
      </c>
      <c r="I11" s="406" t="s">
        <v>1698</v>
      </c>
    </row>
    <row r="12" spans="2:9" ht="15.75" x14ac:dyDescent="0.25">
      <c r="B12" s="406">
        <v>6</v>
      </c>
      <c r="C12" s="406">
        <v>1</v>
      </c>
      <c r="D12" s="406" t="s">
        <v>1695</v>
      </c>
      <c r="E12" s="406" t="s">
        <v>1701</v>
      </c>
      <c r="F12" s="406" t="s">
        <v>1703</v>
      </c>
      <c r="G12" s="406">
        <v>8</v>
      </c>
      <c r="H12" s="406">
        <v>280</v>
      </c>
      <c r="I12" s="406" t="s">
        <v>1698</v>
      </c>
    </row>
    <row r="13" spans="2:9" s="1844" customFormat="1" ht="31.5" x14ac:dyDescent="0.25">
      <c r="B13" s="406">
        <v>7</v>
      </c>
      <c r="C13" s="406">
        <v>1</v>
      </c>
      <c r="D13" s="406" t="s">
        <v>1695</v>
      </c>
      <c r="E13" s="406" t="s">
        <v>1704</v>
      </c>
      <c r="F13" s="406" t="s">
        <v>1705</v>
      </c>
      <c r="G13" s="406">
        <v>64</v>
      </c>
      <c r="H13" s="406">
        <v>1200</v>
      </c>
      <c r="I13" s="406" t="s">
        <v>1706</v>
      </c>
    </row>
    <row r="14" spans="2:9" s="1844" customFormat="1" ht="31.5" x14ac:dyDescent="0.25">
      <c r="B14" s="406">
        <v>8</v>
      </c>
      <c r="C14" s="406">
        <v>1</v>
      </c>
      <c r="D14" s="406" t="s">
        <v>1695</v>
      </c>
      <c r="E14" s="406" t="s">
        <v>1704</v>
      </c>
      <c r="F14" s="406" t="s">
        <v>1705</v>
      </c>
      <c r="G14" s="406">
        <v>64</v>
      </c>
      <c r="H14" s="406">
        <v>1200</v>
      </c>
      <c r="I14" s="406" t="s">
        <v>1698</v>
      </c>
    </row>
    <row r="15" spans="2:9" s="1844" customFormat="1" ht="15.75" x14ac:dyDescent="0.25">
      <c r="B15" s="406">
        <v>9</v>
      </c>
      <c r="C15" s="406">
        <v>1</v>
      </c>
      <c r="D15" s="406" t="s">
        <v>1695</v>
      </c>
      <c r="E15" s="406" t="s">
        <v>1701</v>
      </c>
      <c r="F15" s="406" t="s">
        <v>1697</v>
      </c>
      <c r="G15" s="406">
        <v>4</v>
      </c>
      <c r="H15" s="406">
        <v>36</v>
      </c>
      <c r="I15" s="406" t="s">
        <v>1698</v>
      </c>
    </row>
    <row r="16" spans="2:9" s="1844" customFormat="1" ht="15.75" x14ac:dyDescent="0.25">
      <c r="B16" s="406">
        <v>10</v>
      </c>
      <c r="C16" s="406">
        <v>1</v>
      </c>
      <c r="D16" s="406" t="s">
        <v>1695</v>
      </c>
      <c r="E16" s="406" t="s">
        <v>1699</v>
      </c>
      <c r="F16" s="406" t="s">
        <v>1700</v>
      </c>
      <c r="G16" s="406" t="s">
        <v>1707</v>
      </c>
      <c r="H16" s="406">
        <v>92</v>
      </c>
      <c r="I16" s="406" t="s">
        <v>1698</v>
      </c>
    </row>
    <row r="17" spans="2:9" s="1844" customFormat="1" ht="15.75" x14ac:dyDescent="0.25">
      <c r="B17" s="406">
        <v>11</v>
      </c>
      <c r="C17" s="406">
        <v>1</v>
      </c>
      <c r="D17" s="406" t="s">
        <v>1695</v>
      </c>
      <c r="E17" s="406" t="s">
        <v>1708</v>
      </c>
      <c r="F17" s="406" t="s">
        <v>1709</v>
      </c>
      <c r="G17" s="406">
        <v>12</v>
      </c>
      <c r="H17" s="406">
        <v>636</v>
      </c>
      <c r="I17" s="406" t="s">
        <v>1698</v>
      </c>
    </row>
    <row r="18" spans="2:9" s="1844" customFormat="1" ht="15.75" x14ac:dyDescent="0.25">
      <c r="B18" s="406">
        <v>12</v>
      </c>
      <c r="C18" s="406">
        <v>1</v>
      </c>
      <c r="D18" s="406"/>
      <c r="E18" s="406" t="s">
        <v>1708</v>
      </c>
      <c r="F18" s="406" t="s">
        <v>1709</v>
      </c>
      <c r="G18" s="406">
        <v>4</v>
      </c>
      <c r="H18" s="406">
        <v>72</v>
      </c>
      <c r="I18" s="406" t="s">
        <v>1698</v>
      </c>
    </row>
    <row r="19" spans="2:9" s="1844" customFormat="1" ht="31.5" x14ac:dyDescent="0.25">
      <c r="B19" s="406">
        <v>13</v>
      </c>
      <c r="C19" s="406">
        <v>1</v>
      </c>
      <c r="D19" s="406" t="s">
        <v>1695</v>
      </c>
      <c r="E19" s="406" t="s">
        <v>1710</v>
      </c>
      <c r="F19" s="406" t="s">
        <v>1711</v>
      </c>
      <c r="G19" s="406">
        <v>39</v>
      </c>
      <c r="H19" s="406">
        <v>900</v>
      </c>
      <c r="I19" s="406" t="s">
        <v>1698</v>
      </c>
    </row>
    <row r="20" spans="2:9" s="1844" customFormat="1" ht="31.5" x14ac:dyDescent="0.25">
      <c r="B20" s="406">
        <v>14</v>
      </c>
      <c r="C20" s="406">
        <v>1</v>
      </c>
      <c r="D20" s="406" t="s">
        <v>1695</v>
      </c>
      <c r="E20" s="406" t="s">
        <v>1710</v>
      </c>
      <c r="F20" s="406" t="s">
        <v>1711</v>
      </c>
      <c r="G20" s="406">
        <v>62</v>
      </c>
      <c r="H20" s="406">
        <v>300</v>
      </c>
      <c r="I20" s="406" t="s">
        <v>1698</v>
      </c>
    </row>
    <row r="21" spans="2:9" s="1844" customFormat="1" ht="31.5" x14ac:dyDescent="0.25">
      <c r="B21" s="406">
        <v>15</v>
      </c>
      <c r="C21" s="406">
        <v>1</v>
      </c>
      <c r="D21" s="406" t="s">
        <v>1695</v>
      </c>
      <c r="E21" s="406" t="s">
        <v>1710</v>
      </c>
      <c r="F21" s="406" t="s">
        <v>1711</v>
      </c>
      <c r="G21" s="406">
        <v>32</v>
      </c>
      <c r="H21" s="406">
        <v>900</v>
      </c>
      <c r="I21" s="406" t="s">
        <v>1698</v>
      </c>
    </row>
    <row r="22" spans="2:9" s="1844" customFormat="1" ht="15.75" x14ac:dyDescent="0.25">
      <c r="B22" s="406">
        <v>16</v>
      </c>
      <c r="C22" s="406">
        <v>1</v>
      </c>
      <c r="D22" s="406" t="s">
        <v>1695</v>
      </c>
      <c r="E22" s="406" t="s">
        <v>1708</v>
      </c>
      <c r="F22" s="406" t="s">
        <v>1709</v>
      </c>
      <c r="G22" s="406">
        <v>12</v>
      </c>
      <c r="H22" s="406">
        <v>440</v>
      </c>
      <c r="I22" s="406" t="s">
        <v>1698</v>
      </c>
    </row>
    <row r="23" spans="2:9" s="1844" customFormat="1" ht="15.75" x14ac:dyDescent="0.25">
      <c r="B23" s="406">
        <v>17</v>
      </c>
      <c r="C23" s="406">
        <v>1</v>
      </c>
      <c r="D23" s="406" t="s">
        <v>1695</v>
      </c>
      <c r="E23" s="406" t="s">
        <v>1708</v>
      </c>
      <c r="F23" s="406" t="s">
        <v>1709</v>
      </c>
      <c r="G23" s="406">
        <v>12</v>
      </c>
      <c r="H23" s="406">
        <v>146</v>
      </c>
      <c r="I23" s="406" t="s">
        <v>1698</v>
      </c>
    </row>
    <row r="24" spans="2:9" s="1844" customFormat="1" ht="15.75" x14ac:dyDescent="0.25">
      <c r="B24" s="406">
        <v>18</v>
      </c>
      <c r="C24" s="406">
        <v>1</v>
      </c>
      <c r="D24" s="406" t="s">
        <v>1712</v>
      </c>
      <c r="E24" s="406" t="s">
        <v>1713</v>
      </c>
      <c r="F24" s="406" t="s">
        <v>1714</v>
      </c>
      <c r="G24" s="406">
        <v>8</v>
      </c>
      <c r="H24" s="406">
        <v>150</v>
      </c>
      <c r="I24" s="406" t="s">
        <v>1698</v>
      </c>
    </row>
    <row r="25" spans="2:9" s="1844" customFormat="1" ht="31.5" x14ac:dyDescent="0.25">
      <c r="B25" s="406">
        <v>19</v>
      </c>
      <c r="C25" s="406">
        <v>1</v>
      </c>
      <c r="D25" s="406" t="s">
        <v>1695</v>
      </c>
      <c r="E25" s="406" t="s">
        <v>1704</v>
      </c>
      <c r="F25" s="406" t="s">
        <v>1705</v>
      </c>
      <c r="G25" s="406">
        <v>64</v>
      </c>
      <c r="H25" s="406">
        <v>1200</v>
      </c>
      <c r="I25" s="406" t="s">
        <v>1698</v>
      </c>
    </row>
    <row r="26" spans="2:9" ht="31.5" x14ac:dyDescent="0.25">
      <c r="B26" s="406">
        <v>20</v>
      </c>
      <c r="C26" s="406">
        <v>1</v>
      </c>
      <c r="D26" s="406" t="s">
        <v>1695</v>
      </c>
      <c r="E26" s="406" t="s">
        <v>1704</v>
      </c>
      <c r="F26" s="406" t="s">
        <v>1715</v>
      </c>
      <c r="G26" s="406">
        <v>64</v>
      </c>
      <c r="H26" s="406">
        <v>3600</v>
      </c>
      <c r="I26" s="406" t="s">
        <v>1698</v>
      </c>
    </row>
    <row r="27" spans="2:9" ht="31.5" customHeight="1" x14ac:dyDescent="0.25">
      <c r="B27" s="406">
        <v>21</v>
      </c>
      <c r="C27" s="406">
        <v>1</v>
      </c>
      <c r="D27" s="406" t="s">
        <v>1695</v>
      </c>
      <c r="E27" s="406" t="s">
        <v>1704</v>
      </c>
      <c r="F27" s="406" t="s">
        <v>1715</v>
      </c>
      <c r="G27" s="406">
        <v>64</v>
      </c>
      <c r="H27" s="406">
        <v>3600</v>
      </c>
      <c r="I27" s="406" t="s">
        <v>1698</v>
      </c>
    </row>
    <row r="28" spans="2:9" ht="31.5" customHeight="1" x14ac:dyDescent="0.25">
      <c r="B28" s="406">
        <v>22</v>
      </c>
      <c r="C28" s="406">
        <v>3</v>
      </c>
      <c r="D28" s="406" t="s">
        <v>1695</v>
      </c>
      <c r="E28" s="406" t="s">
        <v>1720</v>
      </c>
      <c r="F28" s="406" t="s">
        <v>1721</v>
      </c>
      <c r="G28" s="406" t="s">
        <v>1722</v>
      </c>
      <c r="H28" s="406" t="s">
        <v>1723</v>
      </c>
      <c r="I28" s="406" t="s">
        <v>1698</v>
      </c>
    </row>
    <row r="29" spans="2:9" ht="31.5" customHeight="1" x14ac:dyDescent="0.25">
      <c r="B29" s="406">
        <v>23</v>
      </c>
      <c r="C29" s="406">
        <v>4</v>
      </c>
      <c r="D29" s="406" t="s">
        <v>1695</v>
      </c>
      <c r="E29" s="406" t="s">
        <v>5234</v>
      </c>
      <c r="F29" s="406" t="s">
        <v>5235</v>
      </c>
      <c r="G29" s="406" t="s">
        <v>5236</v>
      </c>
      <c r="H29" s="406" t="s">
        <v>5237</v>
      </c>
      <c r="I29" s="406" t="s">
        <v>5238</v>
      </c>
    </row>
    <row r="30" spans="2:9" ht="18.75" customHeight="1" x14ac:dyDescent="0.25">
      <c r="B30" s="406">
        <v>24</v>
      </c>
      <c r="C30" s="406">
        <v>1</v>
      </c>
      <c r="D30" s="406" t="s">
        <v>1695</v>
      </c>
      <c r="E30" s="406" t="s">
        <v>5239</v>
      </c>
      <c r="F30" s="406"/>
      <c r="G30" s="406"/>
      <c r="H30" s="406" t="s">
        <v>5240</v>
      </c>
      <c r="I30" s="406"/>
    </row>
    <row r="31" spans="2:9" ht="15.75" x14ac:dyDescent="0.25">
      <c r="B31" s="406">
        <v>25</v>
      </c>
      <c r="C31" s="406">
        <v>1</v>
      </c>
      <c r="D31" s="406" t="s">
        <v>1695</v>
      </c>
      <c r="E31" s="406" t="s">
        <v>5241</v>
      </c>
      <c r="F31" s="406"/>
      <c r="G31" s="406"/>
      <c r="H31" s="406" t="s">
        <v>5240</v>
      </c>
      <c r="I31" s="406"/>
    </row>
    <row r="32" spans="2:9" x14ac:dyDescent="0.25"/>
    <row r="33" x14ac:dyDescent="0.25"/>
    <row r="34" x14ac:dyDescent="0.25"/>
    <row r="35" hidden="1" x14ac:dyDescent="0.25"/>
    <row r="36" hidden="1" x14ac:dyDescent="0.25"/>
    <row r="37" hidden="1" x14ac:dyDescent="0.25"/>
    <row r="38" hidden="1" x14ac:dyDescent="0.25"/>
    <row r="39" x14ac:dyDescent="0.25"/>
    <row r="40" x14ac:dyDescent="0.25"/>
    <row r="41" x14ac:dyDescent="0.25"/>
    <row r="42" x14ac:dyDescent="0.25"/>
    <row r="43" x14ac:dyDescent="0.25"/>
    <row r="44" x14ac:dyDescent="0.25"/>
    <row r="45" x14ac:dyDescent="0.25"/>
    <row r="46" x14ac:dyDescent="0.25"/>
    <row r="47" x14ac:dyDescent="0.25"/>
    <row r="48" x14ac:dyDescent="0.25"/>
  </sheetData>
  <mergeCells count="2">
    <mergeCell ref="B4:I4"/>
    <mergeCell ref="B1:I3"/>
  </mergeCells>
  <pageMargins left="0.7" right="0.7" top="0.75" bottom="0.75" header="0.3" footer="0.3"/>
  <pageSetup paperSize="9" orientation="portrait" r:id="rId1"/>
  <drawing r:id="rId2"/>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9"/>
  <dimension ref="B1:C21"/>
  <sheetViews>
    <sheetView showGridLines="0" workbookViewId="0"/>
  </sheetViews>
  <sheetFormatPr baseColWidth="10" defaultColWidth="0" defaultRowHeight="0" customHeight="1" zeroHeight="1" x14ac:dyDescent="0.25"/>
  <cols>
    <col min="1" max="1" width="3.5703125" customWidth="1"/>
    <col min="2" max="2" width="24.5703125" customWidth="1"/>
    <col min="3" max="3" width="73.42578125" customWidth="1"/>
    <col min="4" max="4" width="8.7109375" customWidth="1"/>
  </cols>
  <sheetData>
    <row r="1" spans="2:3" ht="15" x14ac:dyDescent="0.25">
      <c r="B1" s="2020"/>
      <c r="C1" s="2022"/>
    </row>
    <row r="2" spans="2:3" ht="15" x14ac:dyDescent="0.25">
      <c r="B2" s="2023"/>
      <c r="C2" s="2025"/>
    </row>
    <row r="3" spans="2:3" ht="15.75" thickBot="1" x14ac:dyDescent="0.3">
      <c r="B3" s="2026"/>
      <c r="C3" s="2028"/>
    </row>
    <row r="4" spans="2:3" ht="21.75" thickBot="1" x14ac:dyDescent="0.4">
      <c r="B4" s="2032" t="s">
        <v>5244</v>
      </c>
      <c r="C4" s="2034"/>
    </row>
    <row r="5" spans="2:3" ht="15.75" x14ac:dyDescent="0.25">
      <c r="B5" s="74"/>
    </row>
    <row r="6" spans="2:3" ht="16.5" thickBot="1" x14ac:dyDescent="0.3">
      <c r="B6" s="162" t="s">
        <v>1688</v>
      </c>
      <c r="C6" s="162" t="s">
        <v>1582</v>
      </c>
    </row>
    <row r="7" spans="2:3" ht="15.75" thickBot="1" x14ac:dyDescent="0.3">
      <c r="B7" s="1848">
        <v>2225</v>
      </c>
      <c r="C7" s="1630" t="s">
        <v>1724</v>
      </c>
    </row>
    <row r="8" spans="2:3" ht="15.75" thickBot="1" x14ac:dyDescent="0.3">
      <c r="B8" s="1849">
        <v>300</v>
      </c>
      <c r="C8" s="1630" t="s">
        <v>1725</v>
      </c>
    </row>
    <row r="9" spans="2:3" ht="15.75" thickBot="1" x14ac:dyDescent="0.3">
      <c r="B9" s="1850">
        <v>64</v>
      </c>
      <c r="C9" s="1851" t="s">
        <v>1726</v>
      </c>
    </row>
    <row r="10" spans="2:3" ht="15.75" thickBot="1" x14ac:dyDescent="0.3">
      <c r="B10" s="1850">
        <v>54</v>
      </c>
      <c r="C10" s="1851" t="s">
        <v>5243</v>
      </c>
    </row>
    <row r="11" spans="2:3" ht="15" hidden="1" x14ac:dyDescent="0.25"/>
    <row r="12" spans="2:3" ht="15" hidden="1" x14ac:dyDescent="0.25"/>
    <row r="13" spans="2:3" ht="15" hidden="1" x14ac:dyDescent="0.25"/>
    <row r="14" spans="2:3" ht="15" hidden="1" x14ac:dyDescent="0.25"/>
    <row r="15" spans="2:3" ht="15" hidden="1" x14ac:dyDescent="0.25"/>
    <row r="16" spans="2:3" ht="0" hidden="1" customHeight="1" x14ac:dyDescent="0.25"/>
    <row r="17" ht="0" hidden="1" customHeight="1" x14ac:dyDescent="0.25"/>
    <row r="18" ht="0" hidden="1" customHeight="1" x14ac:dyDescent="0.25"/>
    <row r="19" ht="0" hidden="1" customHeight="1" x14ac:dyDescent="0.25"/>
    <row r="20" ht="0" hidden="1" customHeight="1" x14ac:dyDescent="0.25"/>
    <row r="21" ht="0" hidden="1" customHeight="1" x14ac:dyDescent="0.25"/>
  </sheetData>
  <mergeCells count="2">
    <mergeCell ref="B1:C3"/>
    <mergeCell ref="B4:C4"/>
  </mergeCells>
  <pageMargins left="0.7" right="0.7" top="0.75" bottom="0.75" header="0.3" footer="0.3"/>
  <pageSetup paperSize="9" orientation="portrait" r:id="rId1"/>
  <drawing r:id="rId2"/>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0"/>
  <dimension ref="B1:D20"/>
  <sheetViews>
    <sheetView showGridLines="0" workbookViewId="0"/>
  </sheetViews>
  <sheetFormatPr baseColWidth="10" defaultColWidth="0" defaultRowHeight="15" customHeight="1" zeroHeight="1" x14ac:dyDescent="0.25"/>
  <cols>
    <col min="1" max="1" width="3.5703125" customWidth="1"/>
    <col min="2" max="2" width="29.85546875" customWidth="1"/>
    <col min="3" max="3" width="53.85546875" customWidth="1"/>
    <col min="4" max="4" width="16.5703125" bestFit="1" customWidth="1"/>
    <col min="5" max="5" width="8.7109375" customWidth="1"/>
  </cols>
  <sheetData>
    <row r="1" spans="2:4" x14ac:dyDescent="0.25">
      <c r="B1" s="2020"/>
      <c r="C1" s="2021"/>
      <c r="D1" s="2022"/>
    </row>
    <row r="2" spans="2:4" x14ac:dyDescent="0.25">
      <c r="B2" s="2023"/>
      <c r="C2" s="2024"/>
      <c r="D2" s="2025"/>
    </row>
    <row r="3" spans="2:4" ht="15.75" thickBot="1" x14ac:dyDescent="0.3">
      <c r="B3" s="2026"/>
      <c r="C3" s="2027"/>
      <c r="D3" s="2028"/>
    </row>
    <row r="4" spans="2:4" ht="21.75" thickBot="1" x14ac:dyDescent="0.4">
      <c r="B4" s="2032" t="s">
        <v>2442</v>
      </c>
      <c r="C4" s="2033"/>
      <c r="D4" s="2034"/>
    </row>
    <row r="5" spans="2:4" ht="15.75" x14ac:dyDescent="0.25">
      <c r="B5" s="74"/>
    </row>
    <row r="6" spans="2:4" ht="15.75" x14ac:dyDescent="0.25">
      <c r="B6" s="162" t="s">
        <v>1688</v>
      </c>
      <c r="C6" s="162" t="s">
        <v>1420</v>
      </c>
      <c r="D6" s="162" t="s">
        <v>1727</v>
      </c>
    </row>
    <row r="7" spans="2:4" ht="15.75" x14ac:dyDescent="0.25">
      <c r="B7" s="1619">
        <v>1</v>
      </c>
      <c r="C7" s="1619" t="s">
        <v>1728</v>
      </c>
      <c r="D7" s="1619" t="s">
        <v>1729</v>
      </c>
    </row>
    <row r="8" spans="2:4" ht="15.75" x14ac:dyDescent="0.25">
      <c r="B8" s="1619">
        <v>1</v>
      </c>
      <c r="C8" s="1619" t="s">
        <v>1730</v>
      </c>
      <c r="D8" s="1619" t="s">
        <v>1731</v>
      </c>
    </row>
    <row r="9" spans="2:4" ht="15.75" x14ac:dyDescent="0.25">
      <c r="B9" s="1619">
        <v>1</v>
      </c>
      <c r="C9" s="1619" t="s">
        <v>5245</v>
      </c>
      <c r="D9" s="1619" t="s">
        <v>5246</v>
      </c>
    </row>
    <row r="10" spans="2:4" ht="15.75" x14ac:dyDescent="0.25">
      <c r="B10" s="1619">
        <v>1</v>
      </c>
      <c r="C10" s="1619" t="s">
        <v>5247</v>
      </c>
      <c r="D10" s="1619" t="s">
        <v>5248</v>
      </c>
    </row>
    <row r="11" spans="2:4" ht="15.75" x14ac:dyDescent="0.25">
      <c r="B11" s="1619">
        <v>1</v>
      </c>
      <c r="C11" s="1619" t="s">
        <v>2443</v>
      </c>
      <c r="D11" s="1619" t="s">
        <v>5249</v>
      </c>
    </row>
    <row r="12" spans="2:4" x14ac:dyDescent="0.25"/>
    <row r="13" spans="2:4" x14ac:dyDescent="0.25"/>
    <row r="14" spans="2:4" hidden="1" x14ac:dyDescent="0.25"/>
    <row r="15" spans="2:4" hidden="1" x14ac:dyDescent="0.25"/>
    <row r="16" spans="2:4" hidden="1" x14ac:dyDescent="0.25"/>
    <row r="17" hidden="1" x14ac:dyDescent="0.25"/>
    <row r="18" hidden="1" x14ac:dyDescent="0.25"/>
    <row r="19" ht="15" hidden="1" customHeight="1" x14ac:dyDescent="0.25"/>
    <row r="20" ht="15" hidden="1" customHeight="1" x14ac:dyDescent="0.25"/>
  </sheetData>
  <mergeCells count="2">
    <mergeCell ref="B1:D3"/>
    <mergeCell ref="B4:D4"/>
  </mergeCells>
  <pageMargins left="0.7" right="0.7" top="0.75" bottom="0.75" header="0.3" footer="0.3"/>
  <drawing r:id="rId1"/>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3"/>
  <dimension ref="A1:E158"/>
  <sheetViews>
    <sheetView showGridLines="0" workbookViewId="0">
      <pane xSplit="1" ySplit="6" topLeftCell="B36"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3.5703125" customWidth="1"/>
    <col min="2" max="2" width="40.85546875" customWidth="1"/>
    <col min="3" max="3" width="32.42578125" customWidth="1"/>
    <col min="4" max="4" width="46.42578125" customWidth="1"/>
    <col min="5" max="5" width="8.7109375" customWidth="1"/>
    <col min="6" max="16384" width="11.42578125" hidden="1"/>
  </cols>
  <sheetData>
    <row r="1" spans="2:4" x14ac:dyDescent="0.25">
      <c r="B1" s="2020"/>
      <c r="C1" s="2021"/>
      <c r="D1" s="2022"/>
    </row>
    <row r="2" spans="2:4" x14ac:dyDescent="0.25">
      <c r="B2" s="2023"/>
      <c r="C2" s="2024"/>
      <c r="D2" s="2025"/>
    </row>
    <row r="3" spans="2:4" ht="15.75" thickBot="1" x14ac:dyDescent="0.3">
      <c r="B3" s="2026"/>
      <c r="C3" s="2027"/>
      <c r="D3" s="2028"/>
    </row>
    <row r="4" spans="2:4" ht="21.75" thickBot="1" x14ac:dyDescent="0.4">
      <c r="B4" s="2032" t="s">
        <v>5306</v>
      </c>
      <c r="C4" s="2033"/>
      <c r="D4" s="2034"/>
    </row>
    <row r="5" spans="2:4" x14ac:dyDescent="0.25"/>
    <row r="6" spans="2:4" ht="63" customHeight="1" x14ac:dyDescent="0.25">
      <c r="B6" s="2626" t="s">
        <v>2446</v>
      </c>
      <c r="C6" s="2627"/>
      <c r="D6" s="178" t="s">
        <v>1732</v>
      </c>
    </row>
    <row r="7" spans="2:4" ht="18.75" customHeight="1" x14ac:dyDescent="0.25">
      <c r="B7" s="2622" t="s">
        <v>5250</v>
      </c>
      <c r="C7" s="2623"/>
      <c r="D7" s="2630" t="s">
        <v>2444</v>
      </c>
    </row>
    <row r="8" spans="2:4" ht="18.75" customHeight="1" x14ac:dyDescent="0.25">
      <c r="B8" s="2622" t="s">
        <v>5251</v>
      </c>
      <c r="C8" s="2623"/>
      <c r="D8" s="2631"/>
    </row>
    <row r="9" spans="2:4" ht="17.25" customHeight="1" x14ac:dyDescent="0.25">
      <c r="B9" s="2622" t="s">
        <v>5252</v>
      </c>
      <c r="C9" s="2623"/>
      <c r="D9" s="2631"/>
    </row>
    <row r="10" spans="2:4" ht="18.75" customHeight="1" x14ac:dyDescent="0.25">
      <c r="B10" s="2622" t="s">
        <v>5253</v>
      </c>
      <c r="C10" s="2623"/>
      <c r="D10" s="2631"/>
    </row>
    <row r="11" spans="2:4" ht="18.75" customHeight="1" x14ac:dyDescent="0.25">
      <c r="B11" s="2622" t="s">
        <v>5254</v>
      </c>
      <c r="C11" s="2623"/>
      <c r="D11" s="2631"/>
    </row>
    <row r="12" spans="2:4" ht="18.75" customHeight="1" x14ac:dyDescent="0.25">
      <c r="B12" s="2622" t="s">
        <v>5255</v>
      </c>
      <c r="C12" s="2623"/>
      <c r="D12" s="2631"/>
    </row>
    <row r="13" spans="2:4" ht="18" customHeight="1" x14ac:dyDescent="0.25">
      <c r="B13" s="2622" t="s">
        <v>5256</v>
      </c>
      <c r="C13" s="2623"/>
      <c r="D13" s="2631"/>
    </row>
    <row r="14" spans="2:4" ht="18.75" customHeight="1" x14ac:dyDescent="0.25">
      <c r="B14" s="2622" t="s">
        <v>5257</v>
      </c>
      <c r="C14" s="2623"/>
      <c r="D14" s="2631"/>
    </row>
    <row r="15" spans="2:4" ht="18.75" customHeight="1" x14ac:dyDescent="0.25">
      <c r="B15" s="2622" t="s">
        <v>5258</v>
      </c>
      <c r="C15" s="2623"/>
      <c r="D15" s="2631"/>
    </row>
    <row r="16" spans="2:4" ht="18.75" customHeight="1" x14ac:dyDescent="0.25">
      <c r="B16" s="2622" t="s">
        <v>5259</v>
      </c>
      <c r="C16" s="2623"/>
      <c r="D16" s="2632"/>
    </row>
    <row r="17" spans="2:4" ht="18.75" customHeight="1" x14ac:dyDescent="0.25">
      <c r="B17" s="2624" t="s">
        <v>5260</v>
      </c>
      <c r="C17" s="2625"/>
      <c r="D17" s="1845" t="s">
        <v>2444</v>
      </c>
    </row>
    <row r="18" spans="2:4" ht="18.75" customHeight="1" x14ac:dyDescent="0.25">
      <c r="B18" s="2624" t="s">
        <v>5261</v>
      </c>
      <c r="C18" s="2625"/>
      <c r="D18" s="1845" t="s">
        <v>2444</v>
      </c>
    </row>
    <row r="19" spans="2:4" ht="18.75" customHeight="1" x14ac:dyDescent="0.25">
      <c r="B19" s="2624" t="s">
        <v>5262</v>
      </c>
      <c r="C19" s="2625"/>
      <c r="D19" s="2630" t="s">
        <v>2444</v>
      </c>
    </row>
    <row r="20" spans="2:4" ht="18.75" customHeight="1" x14ac:dyDescent="0.25">
      <c r="B20" s="2622" t="s">
        <v>5263</v>
      </c>
      <c r="C20" s="2623"/>
      <c r="D20" s="2631"/>
    </row>
    <row r="21" spans="2:4" ht="18.75" customHeight="1" x14ac:dyDescent="0.25">
      <c r="B21" s="2622" t="s">
        <v>5264</v>
      </c>
      <c r="C21" s="2623"/>
      <c r="D21" s="2631"/>
    </row>
    <row r="22" spans="2:4" ht="31.5" customHeight="1" x14ac:dyDescent="0.25">
      <c r="B22" s="2622" t="s">
        <v>5265</v>
      </c>
      <c r="C22" s="2623"/>
      <c r="D22" s="2632"/>
    </row>
    <row r="23" spans="2:4" ht="31.5" customHeight="1" x14ac:dyDescent="0.25">
      <c r="B23" s="2624" t="s">
        <v>5266</v>
      </c>
      <c r="C23" s="2625"/>
      <c r="D23" s="2630" t="s">
        <v>2444</v>
      </c>
    </row>
    <row r="24" spans="2:4" ht="18.75" customHeight="1" x14ac:dyDescent="0.25">
      <c r="B24" s="2622" t="s">
        <v>5267</v>
      </c>
      <c r="C24" s="2623"/>
      <c r="D24" s="2631"/>
    </row>
    <row r="25" spans="2:4" ht="16.5" customHeight="1" x14ac:dyDescent="0.25">
      <c r="B25" s="2622" t="s">
        <v>5268</v>
      </c>
      <c r="C25" s="2623"/>
      <c r="D25" s="2632"/>
    </row>
    <row r="26" spans="2:4" ht="16.5" customHeight="1" x14ac:dyDescent="0.25">
      <c r="B26" s="2624" t="s">
        <v>5269</v>
      </c>
      <c r="C26" s="2625"/>
      <c r="D26" s="2630" t="s">
        <v>2444</v>
      </c>
    </row>
    <row r="27" spans="2:4" ht="16.5" customHeight="1" x14ac:dyDescent="0.25">
      <c r="B27" s="2622" t="s">
        <v>5270</v>
      </c>
      <c r="C27" s="2623"/>
      <c r="D27" s="2631"/>
    </row>
    <row r="28" spans="2:4" ht="18.75" customHeight="1" x14ac:dyDescent="0.25">
      <c r="B28" s="2622" t="s">
        <v>5271</v>
      </c>
      <c r="C28" s="2623"/>
      <c r="D28" s="2631"/>
    </row>
    <row r="29" spans="2:4" ht="18.75" customHeight="1" x14ac:dyDescent="0.25">
      <c r="B29" s="2622" t="s">
        <v>5272</v>
      </c>
      <c r="C29" s="2623"/>
      <c r="D29" s="2631"/>
    </row>
    <row r="30" spans="2:4" ht="18.75" customHeight="1" x14ac:dyDescent="0.25">
      <c r="B30" s="2622" t="s">
        <v>5273</v>
      </c>
      <c r="C30" s="2623"/>
      <c r="D30" s="2632"/>
    </row>
    <row r="31" spans="2:4" ht="18.75" customHeight="1" x14ac:dyDescent="0.25">
      <c r="B31" s="2624" t="s">
        <v>5274</v>
      </c>
      <c r="C31" s="2625"/>
      <c r="D31" s="1845" t="s">
        <v>5275</v>
      </c>
    </row>
    <row r="32" spans="2:4" ht="17.25" customHeight="1" x14ac:dyDescent="0.25">
      <c r="B32" s="2622" t="s">
        <v>5276</v>
      </c>
      <c r="C32" s="2623"/>
      <c r="D32" s="2630" t="s">
        <v>2444</v>
      </c>
    </row>
    <row r="33" spans="2:4" ht="18.75" customHeight="1" x14ac:dyDescent="0.25">
      <c r="B33" s="2622" t="s">
        <v>5277</v>
      </c>
      <c r="C33" s="2623"/>
      <c r="D33" s="2631"/>
    </row>
    <row r="34" spans="2:4" ht="15.75" customHeight="1" x14ac:dyDescent="0.25">
      <c r="B34" s="2622" t="s">
        <v>5278</v>
      </c>
      <c r="C34" s="2623"/>
      <c r="D34" s="2632"/>
    </row>
    <row r="35" spans="2:4" ht="15.75" customHeight="1" x14ac:dyDescent="0.25">
      <c r="B35" s="2624" t="s">
        <v>5279</v>
      </c>
      <c r="C35" s="2625"/>
      <c r="D35" s="2630" t="s">
        <v>2444</v>
      </c>
    </row>
    <row r="36" spans="2:4" ht="15.75" customHeight="1" x14ac:dyDescent="0.25">
      <c r="B36" s="2622" t="s">
        <v>5280</v>
      </c>
      <c r="C36" s="2623"/>
      <c r="D36" s="2631"/>
    </row>
    <row r="37" spans="2:4" ht="18.75" customHeight="1" x14ac:dyDescent="0.25">
      <c r="B37" s="2622" t="s">
        <v>5281</v>
      </c>
      <c r="C37" s="2623"/>
      <c r="D37" s="2631"/>
    </row>
    <row r="38" spans="2:4" ht="18.75" customHeight="1" x14ac:dyDescent="0.25">
      <c r="B38" s="2622" t="s">
        <v>5282</v>
      </c>
      <c r="C38" s="2623"/>
      <c r="D38" s="2631"/>
    </row>
    <row r="39" spans="2:4" ht="18.75" customHeight="1" x14ac:dyDescent="0.25">
      <c r="B39" s="2622" t="s">
        <v>5283</v>
      </c>
      <c r="C39" s="2623"/>
      <c r="D39" s="2631"/>
    </row>
    <row r="40" spans="2:4" ht="15.75" customHeight="1" x14ac:dyDescent="0.25">
      <c r="B40" s="2622" t="s">
        <v>5284</v>
      </c>
      <c r="C40" s="2623"/>
      <c r="D40" s="2631"/>
    </row>
    <row r="41" spans="2:4" ht="18.75" customHeight="1" x14ac:dyDescent="0.25">
      <c r="B41" s="2622" t="s">
        <v>5285</v>
      </c>
      <c r="C41" s="2623"/>
      <c r="D41" s="2631"/>
    </row>
    <row r="42" spans="2:4" ht="18.75" customHeight="1" x14ac:dyDescent="0.25">
      <c r="B42" s="2622" t="s">
        <v>5286</v>
      </c>
      <c r="C42" s="2623"/>
      <c r="D42" s="2631"/>
    </row>
    <row r="43" spans="2:4" ht="18" customHeight="1" x14ac:dyDescent="0.25">
      <c r="B43" s="2622" t="s">
        <v>5287</v>
      </c>
      <c r="C43" s="2623"/>
      <c r="D43" s="2632"/>
    </row>
    <row r="44" spans="2:4" ht="29.25" customHeight="1" x14ac:dyDescent="0.25">
      <c r="B44" s="2624" t="s">
        <v>5288</v>
      </c>
      <c r="C44" s="2625"/>
      <c r="D44" s="2630" t="s">
        <v>2444</v>
      </c>
    </row>
    <row r="45" spans="2:4" ht="43.5" customHeight="1" x14ac:dyDescent="0.25">
      <c r="B45" s="2622" t="s">
        <v>5289</v>
      </c>
      <c r="C45" s="2623"/>
      <c r="D45" s="2631"/>
    </row>
    <row r="46" spans="2:4" ht="18.75" customHeight="1" x14ac:dyDescent="0.25">
      <c r="B46" s="2622" t="s">
        <v>5290</v>
      </c>
      <c r="C46" s="2623"/>
      <c r="D46" s="2631"/>
    </row>
    <row r="47" spans="2:4" ht="38.25" customHeight="1" x14ac:dyDescent="0.25">
      <c r="B47" s="2622" t="s">
        <v>5291</v>
      </c>
      <c r="C47" s="2623"/>
      <c r="D47" s="2631"/>
    </row>
    <row r="48" spans="2:4" ht="13.5" customHeight="1" x14ac:dyDescent="0.25">
      <c r="B48" s="2622" t="s">
        <v>5292</v>
      </c>
      <c r="C48" s="2623"/>
      <c r="D48" s="2631"/>
    </row>
    <row r="49" spans="2:4" ht="13.5" customHeight="1" x14ac:dyDescent="0.25">
      <c r="B49" s="2622" t="s">
        <v>5293</v>
      </c>
      <c r="C49" s="2623"/>
      <c r="D49" s="2631"/>
    </row>
    <row r="50" spans="2:4" ht="13.5" customHeight="1" x14ac:dyDescent="0.25">
      <c r="B50" s="2622" t="s">
        <v>5294</v>
      </c>
      <c r="C50" s="2623"/>
      <c r="D50" s="2631"/>
    </row>
    <row r="51" spans="2:4" ht="13.5" customHeight="1" x14ac:dyDescent="0.25">
      <c r="B51" s="2622" t="s">
        <v>5295</v>
      </c>
      <c r="C51" s="2623"/>
      <c r="D51" s="2631"/>
    </row>
    <row r="52" spans="2:4" ht="13.5" customHeight="1" x14ac:dyDescent="0.25">
      <c r="B52" s="2622" t="s">
        <v>5296</v>
      </c>
      <c r="C52" s="2623"/>
      <c r="D52" s="2631"/>
    </row>
    <row r="53" spans="2:4" ht="13.5" customHeight="1" x14ac:dyDescent="0.25">
      <c r="B53" s="2622" t="s">
        <v>5297</v>
      </c>
      <c r="C53" s="2623"/>
      <c r="D53" s="2631"/>
    </row>
    <row r="54" spans="2:4" ht="31.5" customHeight="1" x14ac:dyDescent="0.25">
      <c r="B54" s="2622" t="s">
        <v>5298</v>
      </c>
      <c r="C54" s="2623"/>
      <c r="D54" s="2631"/>
    </row>
    <row r="55" spans="2:4" ht="18.75" customHeight="1" x14ac:dyDescent="0.25">
      <c r="B55" s="2622" t="s">
        <v>5299</v>
      </c>
      <c r="C55" s="2623"/>
      <c r="D55" s="2631"/>
    </row>
    <row r="56" spans="2:4" ht="18" customHeight="1" x14ac:dyDescent="0.25">
      <c r="B56" s="2622" t="s">
        <v>5300</v>
      </c>
      <c r="C56" s="2623"/>
      <c r="D56" s="2631"/>
    </row>
    <row r="57" spans="2:4" ht="18" customHeight="1" x14ac:dyDescent="0.25">
      <c r="B57" s="2622" t="s">
        <v>5301</v>
      </c>
      <c r="C57" s="2623"/>
      <c r="D57" s="2631"/>
    </row>
    <row r="58" spans="2:4" ht="18" customHeight="1" x14ac:dyDescent="0.25">
      <c r="B58" s="2622" t="s">
        <v>5302</v>
      </c>
      <c r="C58" s="2623"/>
      <c r="D58" s="2631"/>
    </row>
    <row r="59" spans="2:4" ht="15.75" customHeight="1" x14ac:dyDescent="0.25">
      <c r="B59" s="2622" t="s">
        <v>5303</v>
      </c>
      <c r="C59" s="2623"/>
      <c r="D59" s="2631"/>
    </row>
    <row r="60" spans="2:4" ht="15" customHeight="1" x14ac:dyDescent="0.25">
      <c r="B60" s="2628" t="s">
        <v>5304</v>
      </c>
      <c r="C60" s="2629"/>
      <c r="D60" s="2631"/>
    </row>
    <row r="61" spans="2:4" s="1844" customFormat="1" ht="15" customHeight="1" x14ac:dyDescent="0.25">
      <c r="B61" s="2628" t="s">
        <v>5305</v>
      </c>
      <c r="C61" s="2629"/>
      <c r="D61" s="2632"/>
    </row>
    <row r="62" spans="2:4" s="1844" customFormat="1" ht="15" customHeight="1" x14ac:dyDescent="0.25">
      <c r="B62" s="1855" t="s">
        <v>5311</v>
      </c>
      <c r="C62" s="1854"/>
      <c r="D62" s="2630" t="s">
        <v>2444</v>
      </c>
    </row>
    <row r="63" spans="2:4" s="1844" customFormat="1" ht="15" customHeight="1" x14ac:dyDescent="0.25">
      <c r="B63" s="1853" t="s">
        <v>5312</v>
      </c>
      <c r="C63" s="1854"/>
      <c r="D63" s="2631"/>
    </row>
    <row r="64" spans="2:4" s="1844" customFormat="1" ht="15" customHeight="1" x14ac:dyDescent="0.25">
      <c r="B64" s="1853" t="s">
        <v>5313</v>
      </c>
      <c r="C64" s="1854"/>
      <c r="D64" s="2631"/>
    </row>
    <row r="65" spans="2:4" s="1844" customFormat="1" ht="15" customHeight="1" x14ac:dyDescent="0.25">
      <c r="B65" s="1853" t="s">
        <v>5314</v>
      </c>
      <c r="C65" s="1854"/>
      <c r="D65" s="2632"/>
    </row>
    <row r="66" spans="2:4" s="1844" customFormat="1" ht="15" customHeight="1" x14ac:dyDescent="0.25">
      <c r="B66" s="1855" t="s">
        <v>5315</v>
      </c>
      <c r="C66" s="1854"/>
      <c r="D66" s="2630" t="s">
        <v>2444</v>
      </c>
    </row>
    <row r="67" spans="2:4" s="1844" customFormat="1" ht="15" customHeight="1" x14ac:dyDescent="0.25">
      <c r="B67" s="1853" t="s">
        <v>5316</v>
      </c>
      <c r="C67" s="1854"/>
      <c r="D67" s="2632"/>
    </row>
    <row r="68" spans="2:4" s="1844" customFormat="1" ht="15" customHeight="1" x14ac:dyDescent="0.25">
      <c r="B68" s="1855" t="s">
        <v>5317</v>
      </c>
      <c r="C68" s="1854"/>
      <c r="D68" s="2630" t="s">
        <v>2444</v>
      </c>
    </row>
    <row r="69" spans="2:4" s="1844" customFormat="1" ht="15" customHeight="1" x14ac:dyDescent="0.25">
      <c r="B69" s="1853" t="s">
        <v>5318</v>
      </c>
      <c r="C69" s="1854"/>
      <c r="D69" s="2631"/>
    </row>
    <row r="70" spans="2:4" s="1844" customFormat="1" ht="15" customHeight="1" x14ac:dyDescent="0.25">
      <c r="B70" s="1853" t="s">
        <v>5319</v>
      </c>
      <c r="C70" s="1854"/>
      <c r="D70" s="2631"/>
    </row>
    <row r="71" spans="2:4" s="1844" customFormat="1" ht="15" customHeight="1" x14ac:dyDescent="0.25">
      <c r="B71" s="1853" t="s">
        <v>5320</v>
      </c>
      <c r="C71" s="1854"/>
      <c r="D71" s="2631"/>
    </row>
    <row r="72" spans="2:4" s="1844" customFormat="1" ht="15" customHeight="1" x14ac:dyDescent="0.25">
      <c r="B72" s="1853" t="s">
        <v>5321</v>
      </c>
      <c r="C72" s="1854"/>
      <c r="D72" s="2632"/>
    </row>
    <row r="73" spans="2:4" s="1844" customFormat="1" ht="15" customHeight="1" x14ac:dyDescent="0.25">
      <c r="B73" s="1855" t="s">
        <v>5322</v>
      </c>
      <c r="C73" s="1854"/>
      <c r="D73" s="1845" t="s">
        <v>2444</v>
      </c>
    </row>
    <row r="74" spans="2:4" s="1844" customFormat="1" ht="15" customHeight="1" x14ac:dyDescent="0.25">
      <c r="B74" s="1855" t="s">
        <v>5323</v>
      </c>
      <c r="C74" s="1854"/>
      <c r="D74" s="2630" t="s">
        <v>2444</v>
      </c>
    </row>
    <row r="75" spans="2:4" s="1844" customFormat="1" ht="15" customHeight="1" x14ac:dyDescent="0.25">
      <c r="B75" s="1853" t="s">
        <v>5324</v>
      </c>
      <c r="C75" s="1854"/>
      <c r="D75" s="2631"/>
    </row>
    <row r="76" spans="2:4" s="1844" customFormat="1" ht="15" customHeight="1" x14ac:dyDescent="0.25">
      <c r="B76" s="1853" t="s">
        <v>5325</v>
      </c>
      <c r="C76" s="1854"/>
      <c r="D76" s="2631"/>
    </row>
    <row r="77" spans="2:4" s="1844" customFormat="1" ht="15" customHeight="1" x14ac:dyDescent="0.25">
      <c r="B77" s="1853" t="s">
        <v>5326</v>
      </c>
      <c r="C77" s="1854"/>
      <c r="D77" s="2631"/>
    </row>
    <row r="78" spans="2:4" s="1844" customFormat="1" ht="15" customHeight="1" x14ac:dyDescent="0.25">
      <c r="B78" s="1853" t="s">
        <v>5327</v>
      </c>
      <c r="C78" s="1854"/>
      <c r="D78" s="2631"/>
    </row>
    <row r="79" spans="2:4" s="1844" customFormat="1" ht="15" customHeight="1" x14ac:dyDescent="0.25">
      <c r="B79" s="1853" t="s">
        <v>5328</v>
      </c>
      <c r="C79" s="1854"/>
      <c r="D79" s="2632"/>
    </row>
    <row r="80" spans="2:4" s="1844" customFormat="1" ht="15" customHeight="1" x14ac:dyDescent="0.25">
      <c r="B80" s="1853" t="s">
        <v>5329</v>
      </c>
      <c r="C80" s="1854"/>
      <c r="D80" s="2630" t="s">
        <v>2444</v>
      </c>
    </row>
    <row r="81" spans="2:4" s="1844" customFormat="1" ht="15" customHeight="1" x14ac:dyDescent="0.25">
      <c r="B81" s="1853" t="s">
        <v>5330</v>
      </c>
      <c r="C81" s="1854"/>
      <c r="D81" s="2631"/>
    </row>
    <row r="82" spans="2:4" s="1844" customFormat="1" ht="15" customHeight="1" x14ac:dyDescent="0.25">
      <c r="B82" s="1853" t="s">
        <v>5331</v>
      </c>
      <c r="C82" s="1854"/>
      <c r="D82" s="2631"/>
    </row>
    <row r="83" spans="2:4" s="1844" customFormat="1" ht="15" customHeight="1" x14ac:dyDescent="0.25">
      <c r="B83" s="1853" t="s">
        <v>5332</v>
      </c>
      <c r="C83" s="1854"/>
      <c r="D83" s="2632"/>
    </row>
    <row r="84" spans="2:4" s="1844" customFormat="1" ht="15" customHeight="1" x14ac:dyDescent="0.25">
      <c r="B84" s="1853" t="s">
        <v>5333</v>
      </c>
      <c r="C84" s="1854"/>
      <c r="D84" s="2630" t="s">
        <v>2444</v>
      </c>
    </row>
    <row r="85" spans="2:4" s="1844" customFormat="1" ht="15" customHeight="1" x14ac:dyDescent="0.25">
      <c r="B85" s="1853" t="s">
        <v>5334</v>
      </c>
      <c r="C85" s="1854"/>
      <c r="D85" s="2631"/>
    </row>
    <row r="86" spans="2:4" s="1844" customFormat="1" ht="15" customHeight="1" x14ac:dyDescent="0.25">
      <c r="B86" s="1853" t="s">
        <v>5335</v>
      </c>
      <c r="C86" s="1854"/>
      <c r="D86" s="2632"/>
    </row>
    <row r="87" spans="2:4" s="1844" customFormat="1" ht="15" customHeight="1" x14ac:dyDescent="0.25">
      <c r="B87" s="1855" t="s">
        <v>5336</v>
      </c>
      <c r="C87" s="1854"/>
      <c r="D87" s="2630" t="s">
        <v>2444</v>
      </c>
    </row>
    <row r="88" spans="2:4" s="1844" customFormat="1" ht="15" customHeight="1" x14ac:dyDescent="0.25">
      <c r="B88" s="1853" t="s">
        <v>5337</v>
      </c>
      <c r="C88" s="1854"/>
      <c r="D88" s="2631"/>
    </row>
    <row r="89" spans="2:4" s="1844" customFormat="1" ht="15" customHeight="1" x14ac:dyDescent="0.25">
      <c r="B89" s="1853" t="s">
        <v>5338</v>
      </c>
      <c r="C89" s="1854"/>
      <c r="D89" s="2631"/>
    </row>
    <row r="90" spans="2:4" s="1844" customFormat="1" ht="15" customHeight="1" x14ac:dyDescent="0.25">
      <c r="B90" s="1853" t="s">
        <v>183</v>
      </c>
      <c r="C90" s="1854"/>
      <c r="D90" s="2631"/>
    </row>
    <row r="91" spans="2:4" s="1844" customFormat="1" ht="15" customHeight="1" x14ac:dyDescent="0.25">
      <c r="B91" s="1853" t="s">
        <v>5339</v>
      </c>
      <c r="C91" s="1854"/>
      <c r="D91" s="2631"/>
    </row>
    <row r="92" spans="2:4" s="1844" customFormat="1" ht="15" customHeight="1" x14ac:dyDescent="0.25">
      <c r="B92" s="1853" t="s">
        <v>697</v>
      </c>
      <c r="C92" s="1854"/>
      <c r="D92" s="2631"/>
    </row>
    <row r="93" spans="2:4" s="1844" customFormat="1" ht="15" customHeight="1" x14ac:dyDescent="0.25">
      <c r="B93" s="1853" t="s">
        <v>5340</v>
      </c>
      <c r="C93" s="1854"/>
      <c r="D93" s="2631"/>
    </row>
    <row r="94" spans="2:4" s="1844" customFormat="1" ht="15" customHeight="1" x14ac:dyDescent="0.25">
      <c r="B94" s="1853" t="s">
        <v>5341</v>
      </c>
      <c r="C94" s="1854"/>
      <c r="D94" s="2631"/>
    </row>
    <row r="95" spans="2:4" s="1844" customFormat="1" ht="15" customHeight="1" x14ac:dyDescent="0.25">
      <c r="B95" s="1853" t="s">
        <v>5342</v>
      </c>
      <c r="C95" s="1854"/>
      <c r="D95" s="2631"/>
    </row>
    <row r="96" spans="2:4" s="1844" customFormat="1" ht="15" customHeight="1" x14ac:dyDescent="0.25">
      <c r="B96" s="1853" t="s">
        <v>5343</v>
      </c>
      <c r="C96" s="1854"/>
      <c r="D96" s="2631"/>
    </row>
    <row r="97" spans="2:4" s="1844" customFormat="1" ht="15" customHeight="1" x14ac:dyDescent="0.25">
      <c r="B97" s="1853" t="s">
        <v>5344</v>
      </c>
      <c r="C97" s="1854"/>
      <c r="D97" s="2631"/>
    </row>
    <row r="98" spans="2:4" s="1844" customFormat="1" ht="15" customHeight="1" x14ac:dyDescent="0.25">
      <c r="B98" s="1853" t="s">
        <v>5345</v>
      </c>
      <c r="C98" s="1854"/>
      <c r="D98" s="2631"/>
    </row>
    <row r="99" spans="2:4" s="1844" customFormat="1" ht="15" customHeight="1" x14ac:dyDescent="0.25">
      <c r="B99" s="1853" t="s">
        <v>5346</v>
      </c>
      <c r="C99" s="1854"/>
      <c r="D99" s="2631"/>
    </row>
    <row r="100" spans="2:4" s="1844" customFormat="1" ht="15" customHeight="1" x14ac:dyDescent="0.25">
      <c r="B100" s="1853" t="s">
        <v>5347</v>
      </c>
      <c r="C100" s="1854"/>
      <c r="D100" s="2632"/>
    </row>
    <row r="101" spans="2:4" s="1844" customFormat="1" ht="15" customHeight="1" x14ac:dyDescent="0.25">
      <c r="B101" s="1855" t="s">
        <v>5348</v>
      </c>
      <c r="C101" s="1854"/>
      <c r="D101" s="1852"/>
    </row>
    <row r="102" spans="2:4" s="1844" customFormat="1" ht="15" customHeight="1" x14ac:dyDescent="0.25">
      <c r="B102" s="1853" t="s">
        <v>5349</v>
      </c>
      <c r="C102" s="1854"/>
      <c r="D102" s="1852"/>
    </row>
    <row r="103" spans="2:4" s="1844" customFormat="1" ht="15" customHeight="1" x14ac:dyDescent="0.25">
      <c r="B103" s="1853" t="s">
        <v>5350</v>
      </c>
      <c r="C103" s="1854"/>
      <c r="D103" s="1852"/>
    </row>
    <row r="104" spans="2:4" s="1844" customFormat="1" ht="15" customHeight="1" x14ac:dyDescent="0.25">
      <c r="B104" s="1853" t="s">
        <v>5351</v>
      </c>
      <c r="C104" s="1854"/>
      <c r="D104" s="1852"/>
    </row>
    <row r="105" spans="2:4" s="1844" customFormat="1" ht="15" customHeight="1" x14ac:dyDescent="0.25">
      <c r="B105" s="1853" t="s">
        <v>5352</v>
      </c>
      <c r="C105" s="1854"/>
      <c r="D105" s="1852"/>
    </row>
    <row r="106" spans="2:4" s="1844" customFormat="1" ht="15" customHeight="1" x14ac:dyDescent="0.25">
      <c r="B106" s="1853" t="s">
        <v>5353</v>
      </c>
      <c r="C106" s="1854"/>
      <c r="D106" s="1852"/>
    </row>
    <row r="107" spans="2:4" s="1844" customFormat="1" ht="15" customHeight="1" x14ac:dyDescent="0.25">
      <c r="B107" s="1853" t="s">
        <v>5354</v>
      </c>
      <c r="C107" s="1854"/>
      <c r="D107" s="1852"/>
    </row>
    <row r="108" spans="2:4" s="1844" customFormat="1" ht="15" customHeight="1" x14ac:dyDescent="0.25">
      <c r="B108" s="1853" t="s">
        <v>5355</v>
      </c>
      <c r="C108" s="1854"/>
      <c r="D108" s="1852"/>
    </row>
    <row r="109" spans="2:4" s="1844" customFormat="1" ht="15" customHeight="1" x14ac:dyDescent="0.25">
      <c r="B109" s="1853" t="s">
        <v>5356</v>
      </c>
      <c r="C109" s="1854"/>
      <c r="D109" s="482" t="s">
        <v>5307</v>
      </c>
    </row>
    <row r="110" spans="2:4" s="1844" customFormat="1" ht="15" customHeight="1" x14ac:dyDescent="0.25">
      <c r="B110" s="1853" t="s">
        <v>5357</v>
      </c>
      <c r="C110" s="1854"/>
      <c r="D110" s="482" t="s">
        <v>5307</v>
      </c>
    </row>
    <row r="111" spans="2:4" s="1844" customFormat="1" ht="15" customHeight="1" x14ac:dyDescent="0.25">
      <c r="B111" s="1853" t="s">
        <v>5358</v>
      </c>
      <c r="C111" s="1854"/>
      <c r="D111" s="482" t="s">
        <v>2445</v>
      </c>
    </row>
    <row r="112" spans="2:4" s="1844" customFormat="1" ht="15" customHeight="1" x14ac:dyDescent="0.25">
      <c r="B112" s="1853" t="s">
        <v>5359</v>
      </c>
      <c r="C112" s="1854"/>
      <c r="D112" s="482" t="s">
        <v>5308</v>
      </c>
    </row>
    <row r="113" spans="2:4" s="1844" customFormat="1" ht="15" customHeight="1" x14ac:dyDescent="0.25">
      <c r="B113" s="1853" t="s">
        <v>5360</v>
      </c>
      <c r="C113" s="1854"/>
      <c r="D113" s="482" t="s">
        <v>5309</v>
      </c>
    </row>
    <row r="114" spans="2:4" s="1844" customFormat="1" ht="15" customHeight="1" x14ac:dyDescent="0.25">
      <c r="B114" s="1853" t="s">
        <v>5361</v>
      </c>
      <c r="C114" s="1854"/>
      <c r="D114" s="482" t="s">
        <v>5310</v>
      </c>
    </row>
    <row r="115" spans="2:4" x14ac:dyDescent="0.25"/>
    <row r="116" spans="2:4" hidden="1" x14ac:dyDescent="0.25"/>
    <row r="117" spans="2:4" hidden="1" x14ac:dyDescent="0.25"/>
    <row r="118" spans="2:4" hidden="1" x14ac:dyDescent="0.25"/>
    <row r="119" spans="2:4" hidden="1" x14ac:dyDescent="0.25"/>
    <row r="120" spans="2:4" hidden="1" x14ac:dyDescent="0.25"/>
    <row r="121" spans="2:4" hidden="1" x14ac:dyDescent="0.25"/>
    <row r="122" spans="2:4" hidden="1" x14ac:dyDescent="0.25"/>
    <row r="123" spans="2:4" hidden="1" x14ac:dyDescent="0.25"/>
    <row r="124" spans="2:4" x14ac:dyDescent="0.25"/>
    <row r="125" spans="2:4" x14ac:dyDescent="0.25"/>
    <row r="126" spans="2:4" x14ac:dyDescent="0.25"/>
    <row r="127" spans="2:4" x14ac:dyDescent="0.25"/>
    <row r="128" spans="2:4"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sheetData>
  <mergeCells count="72">
    <mergeCell ref="D66:D67"/>
    <mergeCell ref="D62:D65"/>
    <mergeCell ref="D87:D100"/>
    <mergeCell ref="D84:D86"/>
    <mergeCell ref="D80:D83"/>
    <mergeCell ref="D74:D79"/>
    <mergeCell ref="D68:D72"/>
    <mergeCell ref="B58:C58"/>
    <mergeCell ref="B59:C59"/>
    <mergeCell ref="B60:C60"/>
    <mergeCell ref="D7:D16"/>
    <mergeCell ref="D19:D22"/>
    <mergeCell ref="D23:D25"/>
    <mergeCell ref="D26:D30"/>
    <mergeCell ref="D32:D34"/>
    <mergeCell ref="D35:D43"/>
    <mergeCell ref="D44:D61"/>
    <mergeCell ref="B61:C61"/>
    <mergeCell ref="B53:C53"/>
    <mergeCell ref="B54:C54"/>
    <mergeCell ref="B55:C55"/>
    <mergeCell ref="B56:C56"/>
    <mergeCell ref="B57:C57"/>
    <mergeCell ref="B39:C39"/>
    <mergeCell ref="B40:C40"/>
    <mergeCell ref="B41:C41"/>
    <mergeCell ref="B42:C42"/>
    <mergeCell ref="B43:C43"/>
    <mergeCell ref="B34:C34"/>
    <mergeCell ref="B35:C35"/>
    <mergeCell ref="B36:C36"/>
    <mergeCell ref="B37:C37"/>
    <mergeCell ref="B38:C38"/>
    <mergeCell ref="B29:C29"/>
    <mergeCell ref="B30:C30"/>
    <mergeCell ref="B31:C31"/>
    <mergeCell ref="B32:C32"/>
    <mergeCell ref="B33:C33"/>
    <mergeCell ref="B24:C24"/>
    <mergeCell ref="B25:C25"/>
    <mergeCell ref="B26:C26"/>
    <mergeCell ref="B27:C27"/>
    <mergeCell ref="B28:C28"/>
    <mergeCell ref="B1:D3"/>
    <mergeCell ref="B7:C7"/>
    <mergeCell ref="B6:C6"/>
    <mergeCell ref="B8:C8"/>
    <mergeCell ref="B9:C9"/>
    <mergeCell ref="B10:C10"/>
    <mergeCell ref="B11:C11"/>
    <mergeCell ref="B12:C12"/>
    <mergeCell ref="B13:C13"/>
    <mergeCell ref="B4:D4"/>
    <mergeCell ref="B14:C14"/>
    <mergeCell ref="B15:C15"/>
    <mergeCell ref="B16:C16"/>
    <mergeCell ref="B17:C17"/>
    <mergeCell ref="B18:C18"/>
    <mergeCell ref="B19:C19"/>
    <mergeCell ref="B20:C20"/>
    <mergeCell ref="B21:C21"/>
    <mergeCell ref="B22:C22"/>
    <mergeCell ref="B23:C23"/>
    <mergeCell ref="B49:C49"/>
    <mergeCell ref="B50:C50"/>
    <mergeCell ref="B51:C51"/>
    <mergeCell ref="B52:C52"/>
    <mergeCell ref="B44:C44"/>
    <mergeCell ref="B45:C45"/>
    <mergeCell ref="B46:C46"/>
    <mergeCell ref="B47:C47"/>
    <mergeCell ref="B48:C48"/>
  </mergeCells>
  <pageMargins left="0.7" right="0.7" top="0.75" bottom="0.75" header="0.3" footer="0.3"/>
  <drawing r:id="rId1"/>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4"/>
  <dimension ref="B1:D16"/>
  <sheetViews>
    <sheetView showGridLines="0" workbookViewId="0"/>
  </sheetViews>
  <sheetFormatPr baseColWidth="10" defaultColWidth="0" defaultRowHeight="15" zeroHeight="1" x14ac:dyDescent="0.25"/>
  <cols>
    <col min="1" max="1" width="3.5703125" customWidth="1"/>
    <col min="2" max="2" width="48.42578125" customWidth="1"/>
    <col min="3" max="3" width="35" customWidth="1"/>
    <col min="4" max="4" width="16.5703125" bestFit="1" customWidth="1"/>
    <col min="5" max="5" width="8.7109375" customWidth="1"/>
  </cols>
  <sheetData>
    <row r="1" spans="2:4" x14ac:dyDescent="0.25">
      <c r="B1" s="2020"/>
      <c r="C1" s="2021"/>
      <c r="D1" s="2022"/>
    </row>
    <row r="2" spans="2:4" x14ac:dyDescent="0.25">
      <c r="B2" s="2023"/>
      <c r="C2" s="2024"/>
      <c r="D2" s="2025"/>
    </row>
    <row r="3" spans="2:4" ht="15.75" thickBot="1" x14ac:dyDescent="0.3">
      <c r="B3" s="2026"/>
      <c r="C3" s="2027"/>
      <c r="D3" s="2028"/>
    </row>
    <row r="4" spans="2:4" ht="21.75" thickBot="1" x14ac:dyDescent="0.4">
      <c r="B4" s="2032" t="s">
        <v>2785</v>
      </c>
      <c r="C4" s="2033"/>
      <c r="D4" s="2034"/>
    </row>
    <row r="5" spans="2:4" ht="15.75" x14ac:dyDescent="0.25">
      <c r="B5" s="74"/>
    </row>
    <row r="6" spans="2:4" ht="37.5" x14ac:dyDescent="0.25">
      <c r="B6" s="178" t="s">
        <v>1733</v>
      </c>
      <c r="C6" s="178" t="s">
        <v>1734</v>
      </c>
      <c r="D6" s="102" t="s">
        <v>1735</v>
      </c>
    </row>
    <row r="7" spans="2:4" ht="31.5" x14ac:dyDescent="0.25">
      <c r="B7" s="1619" t="s">
        <v>1736</v>
      </c>
      <c r="C7" s="1619" t="s">
        <v>1737</v>
      </c>
      <c r="D7" s="1619" t="s">
        <v>1738</v>
      </c>
    </row>
    <row r="8" spans="2:4" ht="15.75" x14ac:dyDescent="0.25">
      <c r="B8" s="1619" t="s">
        <v>1739</v>
      </c>
      <c r="C8" s="1619">
        <v>10</v>
      </c>
      <c r="D8" s="1619" t="s">
        <v>1740</v>
      </c>
    </row>
    <row r="9" spans="2:4" ht="15.75" x14ac:dyDescent="0.25">
      <c r="B9" s="1619" t="s">
        <v>1741</v>
      </c>
      <c r="C9" s="1619">
        <v>100</v>
      </c>
      <c r="D9" s="1619" t="s">
        <v>1740</v>
      </c>
    </row>
    <row r="10" spans="2:4" x14ac:dyDescent="0.25"/>
    <row r="11" spans="2:4" x14ac:dyDescent="0.25"/>
    <row r="12" spans="2:4" hidden="1" x14ac:dyDescent="0.25"/>
    <row r="13" spans="2:4" hidden="1" x14ac:dyDescent="0.25"/>
    <row r="14" spans="2:4" hidden="1" x14ac:dyDescent="0.25"/>
    <row r="15" spans="2:4" hidden="1" x14ac:dyDescent="0.25"/>
    <row r="16" spans="2:4" hidden="1" x14ac:dyDescent="0.25"/>
  </sheetData>
  <mergeCells count="2">
    <mergeCell ref="B4:D4"/>
    <mergeCell ref="B1:D3"/>
  </mergeCells>
  <pageMargins left="0.7" right="0.7" top="0.75" bottom="0.75" header="0.3" footer="0.3"/>
  <drawing r:id="rId1"/>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5"/>
  <dimension ref="A1:H30"/>
  <sheetViews>
    <sheetView showGridLines="0" workbookViewId="0">
      <pane xSplit="1" ySplit="6" topLeftCell="B7"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3.5703125" customWidth="1"/>
    <col min="2" max="2" width="12.7109375" customWidth="1"/>
    <col min="3" max="3" width="21.42578125" customWidth="1"/>
    <col min="4" max="4" width="18.42578125" customWidth="1"/>
    <col min="5" max="5" width="14.28515625" customWidth="1"/>
    <col min="6" max="6" width="15.140625" customWidth="1"/>
    <col min="7" max="7" width="18.7109375" customWidth="1"/>
    <col min="8" max="8" width="6.140625" customWidth="1"/>
    <col min="9" max="16384" width="11.42578125" hidden="1"/>
  </cols>
  <sheetData>
    <row r="1" spans="2:7" x14ac:dyDescent="0.25">
      <c r="B1" s="2608"/>
      <c r="C1" s="2609"/>
      <c r="D1" s="2609"/>
      <c r="E1" s="2609"/>
      <c r="F1" s="2609"/>
      <c r="G1" s="2610"/>
    </row>
    <row r="2" spans="2:7" x14ac:dyDescent="0.25">
      <c r="B2" s="2611"/>
      <c r="C2" s="2612"/>
      <c r="D2" s="2612"/>
      <c r="E2" s="2612"/>
      <c r="F2" s="2612"/>
      <c r="G2" s="2613"/>
    </row>
    <row r="3" spans="2:7" ht="15.75" thickBot="1" x14ac:dyDescent="0.3">
      <c r="B3" s="2614"/>
      <c r="C3" s="2615"/>
      <c r="D3" s="2615"/>
      <c r="E3" s="2615"/>
      <c r="F3" s="2615"/>
      <c r="G3" s="2616"/>
    </row>
    <row r="4" spans="2:7" ht="21.75" thickBot="1" x14ac:dyDescent="0.4">
      <c r="B4" s="2032" t="s">
        <v>5385</v>
      </c>
      <c r="C4" s="2033"/>
      <c r="D4" s="2033"/>
      <c r="E4" s="2033"/>
      <c r="F4" s="2033"/>
      <c r="G4" s="2034"/>
    </row>
    <row r="5" spans="2:7" x14ac:dyDescent="0.25"/>
    <row r="6" spans="2:7" ht="18.75" customHeight="1" x14ac:dyDescent="0.25">
      <c r="B6" s="162" t="s">
        <v>1688</v>
      </c>
      <c r="C6" s="162" t="s">
        <v>1742</v>
      </c>
      <c r="D6" s="162" t="s">
        <v>1743</v>
      </c>
      <c r="E6" s="162" t="s">
        <v>1744</v>
      </c>
      <c r="F6" s="162" t="s">
        <v>1745</v>
      </c>
      <c r="G6" s="162" t="s">
        <v>1746</v>
      </c>
    </row>
    <row r="7" spans="2:7" ht="18.75" customHeight="1" x14ac:dyDescent="0.25">
      <c r="B7" s="1845">
        <v>1</v>
      </c>
      <c r="C7" s="1845" t="s">
        <v>1750</v>
      </c>
      <c r="D7" s="1845" t="s">
        <v>5362</v>
      </c>
      <c r="E7" s="1845" t="s">
        <v>5363</v>
      </c>
      <c r="F7" s="516" t="s">
        <v>5364</v>
      </c>
      <c r="G7" s="1845" t="s">
        <v>5365</v>
      </c>
    </row>
    <row r="8" spans="2:7" ht="18.75" customHeight="1" x14ac:dyDescent="0.25">
      <c r="B8" s="1845">
        <v>1</v>
      </c>
      <c r="C8" s="1845" t="s">
        <v>5362</v>
      </c>
      <c r="D8" s="1845" t="s">
        <v>5366</v>
      </c>
      <c r="E8" s="1845" t="s">
        <v>5367</v>
      </c>
      <c r="F8" s="516">
        <v>4.2361111111111106E-2</v>
      </c>
      <c r="G8" s="1845" t="s">
        <v>1747</v>
      </c>
    </row>
    <row r="9" spans="2:7" ht="18.75" customHeight="1" x14ac:dyDescent="0.25">
      <c r="B9" s="1845">
        <v>1</v>
      </c>
      <c r="C9" s="1845" t="s">
        <v>1748</v>
      </c>
      <c r="D9" s="1845" t="s">
        <v>5368</v>
      </c>
      <c r="E9" s="1845" t="s">
        <v>5369</v>
      </c>
      <c r="F9" s="516">
        <v>4.2361111111111106E-2</v>
      </c>
      <c r="G9" s="1845" t="s">
        <v>1747</v>
      </c>
    </row>
    <row r="10" spans="2:7" ht="18.75" customHeight="1" x14ac:dyDescent="0.25">
      <c r="B10" s="1845">
        <v>1</v>
      </c>
      <c r="C10" s="1845" t="s">
        <v>1748</v>
      </c>
      <c r="D10" s="1845" t="s">
        <v>1749</v>
      </c>
      <c r="E10" s="1845" t="s">
        <v>5369</v>
      </c>
      <c r="F10" s="516">
        <v>4.2361111111111106E-2</v>
      </c>
      <c r="G10" s="1845" t="s">
        <v>1747</v>
      </c>
    </row>
    <row r="11" spans="2:7" ht="18.75" customHeight="1" x14ac:dyDescent="0.25">
      <c r="B11" s="1845">
        <v>1</v>
      </c>
      <c r="C11" s="1845" t="s">
        <v>5362</v>
      </c>
      <c r="D11" s="1845" t="s">
        <v>5370</v>
      </c>
      <c r="E11" s="1845" t="s">
        <v>5367</v>
      </c>
      <c r="F11" s="516">
        <v>4.2361111111111106E-2</v>
      </c>
      <c r="G11" s="1845" t="s">
        <v>1747</v>
      </c>
    </row>
    <row r="12" spans="2:7" ht="18.75" customHeight="1" x14ac:dyDescent="0.25">
      <c r="B12" s="1845">
        <v>1</v>
      </c>
      <c r="C12" s="1845" t="s">
        <v>5371</v>
      </c>
      <c r="D12" s="1845" t="s">
        <v>5372</v>
      </c>
      <c r="E12" s="1845" t="s">
        <v>2771</v>
      </c>
      <c r="F12" s="516">
        <v>4.2361111111111106E-2</v>
      </c>
      <c r="G12" s="1845" t="s">
        <v>1751</v>
      </c>
    </row>
    <row r="13" spans="2:7" ht="18.75" customHeight="1" x14ac:dyDescent="0.25">
      <c r="B13" s="1845">
        <v>1</v>
      </c>
      <c r="C13" s="1845" t="s">
        <v>5371</v>
      </c>
      <c r="D13" s="1845" t="s">
        <v>5373</v>
      </c>
      <c r="E13" s="1845" t="s">
        <v>2771</v>
      </c>
      <c r="F13" s="516">
        <v>4.2361111111111106E-2</v>
      </c>
      <c r="G13" s="1845" t="s">
        <v>1751</v>
      </c>
    </row>
    <row r="14" spans="2:7" ht="18.75" customHeight="1" x14ac:dyDescent="0.25">
      <c r="B14" s="1845">
        <v>1</v>
      </c>
      <c r="C14" s="1845" t="s">
        <v>5371</v>
      </c>
      <c r="D14" s="1845" t="s">
        <v>5374</v>
      </c>
      <c r="E14" s="1845" t="s">
        <v>2771</v>
      </c>
      <c r="F14" s="516">
        <v>4.2361111111111106E-2</v>
      </c>
      <c r="G14" s="1845" t="s">
        <v>1751</v>
      </c>
    </row>
    <row r="15" spans="2:7" ht="18.75" customHeight="1" x14ac:dyDescent="0.25">
      <c r="B15" s="1845">
        <v>1</v>
      </c>
      <c r="C15" s="1845" t="s">
        <v>5362</v>
      </c>
      <c r="D15" s="1845" t="s">
        <v>5375</v>
      </c>
      <c r="E15" s="1845" t="s">
        <v>5367</v>
      </c>
      <c r="F15" s="516">
        <v>4.2361111111111106E-2</v>
      </c>
      <c r="G15" s="1845" t="s">
        <v>1747</v>
      </c>
    </row>
    <row r="16" spans="2:7" ht="18.75" customHeight="1" x14ac:dyDescent="0.25">
      <c r="B16" s="1845">
        <v>1</v>
      </c>
      <c r="C16" s="1845" t="s">
        <v>5375</v>
      </c>
      <c r="D16" s="1845" t="s">
        <v>5376</v>
      </c>
      <c r="E16" s="1845" t="s">
        <v>5369</v>
      </c>
      <c r="F16" s="516">
        <v>4.2361111111111106E-2</v>
      </c>
      <c r="G16" s="1845" t="s">
        <v>1747</v>
      </c>
    </row>
    <row r="17" spans="2:7" ht="18.75" customHeight="1" x14ac:dyDescent="0.25">
      <c r="B17" s="1845">
        <v>1</v>
      </c>
      <c r="C17" s="1845" t="s">
        <v>5375</v>
      </c>
      <c r="D17" s="1845" t="s">
        <v>5377</v>
      </c>
      <c r="E17" s="1845" t="s">
        <v>5369</v>
      </c>
      <c r="F17" s="516">
        <v>4.2361111111111106E-2</v>
      </c>
      <c r="G17" s="1845" t="s">
        <v>1747</v>
      </c>
    </row>
    <row r="18" spans="2:7" ht="27.75" customHeight="1" x14ac:dyDescent="0.25">
      <c r="B18" s="1845">
        <v>1</v>
      </c>
      <c r="C18" s="1845" t="s">
        <v>5362</v>
      </c>
      <c r="D18" s="1845" t="s">
        <v>5378</v>
      </c>
      <c r="E18" s="1845" t="s">
        <v>2771</v>
      </c>
      <c r="F18" s="516">
        <v>4.2361111111111106E-2</v>
      </c>
      <c r="G18" s="1845" t="s">
        <v>1751</v>
      </c>
    </row>
    <row r="19" spans="2:7" ht="18.75" customHeight="1" x14ac:dyDescent="0.25">
      <c r="B19" s="1845">
        <v>1</v>
      </c>
      <c r="C19" s="1845" t="s">
        <v>5362</v>
      </c>
      <c r="D19" s="1845" t="s">
        <v>5379</v>
      </c>
      <c r="E19" s="1845" t="s">
        <v>5369</v>
      </c>
      <c r="F19" s="516">
        <v>4.2361111111111106E-2</v>
      </c>
      <c r="G19" s="1845" t="s">
        <v>1747</v>
      </c>
    </row>
    <row r="20" spans="2:7" ht="18.75" customHeight="1" x14ac:dyDescent="0.25">
      <c r="B20" s="1845">
        <v>1</v>
      </c>
      <c r="C20" s="1845" t="s">
        <v>5379</v>
      </c>
      <c r="D20" s="1845" t="s">
        <v>5380</v>
      </c>
      <c r="E20" s="1845" t="s">
        <v>5369</v>
      </c>
      <c r="F20" s="516">
        <v>4.2361111111111106E-2</v>
      </c>
      <c r="G20" s="1845" t="s">
        <v>1747</v>
      </c>
    </row>
    <row r="21" spans="2:7" ht="18.75" customHeight="1" x14ac:dyDescent="0.25">
      <c r="B21" s="1845">
        <v>1</v>
      </c>
      <c r="C21" s="1845" t="s">
        <v>5362</v>
      </c>
      <c r="D21" s="1845" t="s">
        <v>5381</v>
      </c>
      <c r="E21" s="1845" t="s">
        <v>5369</v>
      </c>
      <c r="F21" s="516">
        <v>4.2361111111111106E-2</v>
      </c>
      <c r="G21" s="1845" t="s">
        <v>1747</v>
      </c>
    </row>
    <row r="22" spans="2:7" ht="15" customHeight="1" x14ac:dyDescent="0.25">
      <c r="B22" s="1845">
        <v>1</v>
      </c>
      <c r="C22" s="1845" t="s">
        <v>5362</v>
      </c>
      <c r="D22" s="1845" t="s">
        <v>5382</v>
      </c>
      <c r="E22" s="1845" t="s">
        <v>5369</v>
      </c>
      <c r="F22" s="516">
        <v>4.2361111111111106E-2</v>
      </c>
      <c r="G22" s="1845" t="s">
        <v>1747</v>
      </c>
    </row>
    <row r="23" spans="2:7" ht="15" customHeight="1" x14ac:dyDescent="0.25">
      <c r="B23" s="1845">
        <v>1</v>
      </c>
      <c r="C23" s="1845" t="s">
        <v>5362</v>
      </c>
      <c r="D23" s="1845" t="s">
        <v>5383</v>
      </c>
      <c r="E23" s="1845" t="s">
        <v>5369</v>
      </c>
      <c r="F23" s="516">
        <v>4.2361111111111106E-2</v>
      </c>
      <c r="G23" s="1845" t="s">
        <v>1747</v>
      </c>
    </row>
    <row r="24" spans="2:7" x14ac:dyDescent="0.25">
      <c r="B24" s="1843">
        <v>1</v>
      </c>
      <c r="C24" s="1843" t="s">
        <v>5362</v>
      </c>
      <c r="D24" s="1843" t="s">
        <v>5384</v>
      </c>
      <c r="E24" s="1843" t="s">
        <v>5369</v>
      </c>
      <c r="F24" s="1631">
        <v>4.2361111111111106E-2</v>
      </c>
      <c r="G24" s="1843" t="s">
        <v>1747</v>
      </c>
    </row>
    <row r="25" spans="2:7" x14ac:dyDescent="0.25">
      <c r="B25" s="1843">
        <v>1</v>
      </c>
      <c r="C25" s="1843" t="s">
        <v>5362</v>
      </c>
      <c r="D25" s="1843" t="s">
        <v>2447</v>
      </c>
      <c r="E25" s="1843" t="s">
        <v>5369</v>
      </c>
      <c r="F25" s="1631">
        <v>4.2361111111111106E-2</v>
      </c>
      <c r="G25" s="1843" t="s">
        <v>1747</v>
      </c>
    </row>
    <row r="26" spans="2:7" x14ac:dyDescent="0.25"/>
    <row r="27" spans="2:7" x14ac:dyDescent="0.25"/>
    <row r="28" spans="2:7" x14ac:dyDescent="0.25"/>
    <row r="29" spans="2:7" x14ac:dyDescent="0.25"/>
    <row r="30" spans="2:7" x14ac:dyDescent="0.25"/>
  </sheetData>
  <mergeCells count="2">
    <mergeCell ref="B1:G3"/>
    <mergeCell ref="B4:G4"/>
  </mergeCells>
  <pageMargins left="0.7" right="0.7" top="0.75" bottom="0.75" header="0.3" footer="0.3"/>
  <drawing r:id="rId1"/>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6"/>
  <dimension ref="A1:G46"/>
  <sheetViews>
    <sheetView showGridLines="0" workbookViewId="0">
      <pane ySplit="7" topLeftCell="A8" activePane="bottomLeft" state="frozen"/>
      <selection activeCell="I25" sqref="I25"/>
      <selection pane="bottomLeft" activeCell="B4" sqref="B4:F4"/>
    </sheetView>
  </sheetViews>
  <sheetFormatPr baseColWidth="10" defaultColWidth="0" defaultRowHeight="15" zeroHeight="1" x14ac:dyDescent="0.25"/>
  <cols>
    <col min="1" max="1" width="3.5703125" customWidth="1"/>
    <col min="2" max="2" width="15.140625" customWidth="1"/>
    <col min="3" max="3" width="23.85546875" customWidth="1"/>
    <col min="4" max="4" width="20.140625" customWidth="1"/>
    <col min="5" max="5" width="20.85546875" customWidth="1"/>
    <col min="6" max="6" width="15.140625" customWidth="1"/>
    <col min="7" max="7" width="6.7109375" customWidth="1"/>
    <col min="8" max="16384" width="11.42578125" hidden="1"/>
  </cols>
  <sheetData>
    <row r="1" spans="2:6" x14ac:dyDescent="0.25">
      <c r="B1" s="2020"/>
      <c r="C1" s="2021"/>
      <c r="D1" s="2021"/>
      <c r="E1" s="2021"/>
      <c r="F1" s="2022"/>
    </row>
    <row r="2" spans="2:6" x14ac:dyDescent="0.25">
      <c r="B2" s="2023"/>
      <c r="C2" s="2024"/>
      <c r="D2" s="2024"/>
      <c r="E2" s="2024"/>
      <c r="F2" s="2025"/>
    </row>
    <row r="3" spans="2:6" ht="15.75" thickBot="1" x14ac:dyDescent="0.3">
      <c r="B3" s="2026"/>
      <c r="C3" s="2027"/>
      <c r="D3" s="2027"/>
      <c r="E3" s="2027"/>
      <c r="F3" s="2028"/>
    </row>
    <row r="4" spans="2:6" ht="21.75" thickBot="1" x14ac:dyDescent="0.4">
      <c r="B4" s="2032" t="s">
        <v>5399</v>
      </c>
      <c r="C4" s="2033"/>
      <c r="D4" s="2033"/>
      <c r="E4" s="2033"/>
      <c r="F4" s="2034"/>
    </row>
    <row r="5" spans="2:6" x14ac:dyDescent="0.25">
      <c r="B5" s="2633"/>
      <c r="C5" s="2633"/>
      <c r="D5" s="2633"/>
      <c r="E5" s="2633"/>
      <c r="F5" s="2633"/>
    </row>
    <row r="6" spans="2:6" x14ac:dyDescent="0.25">
      <c r="B6" s="2605" t="s">
        <v>1688</v>
      </c>
      <c r="C6" s="2605" t="s">
        <v>1582</v>
      </c>
      <c r="D6" s="2605" t="s">
        <v>1689</v>
      </c>
      <c r="E6" s="2605" t="s">
        <v>1690</v>
      </c>
      <c r="F6" s="2605" t="s">
        <v>1752</v>
      </c>
    </row>
    <row r="7" spans="2:6" x14ac:dyDescent="0.25">
      <c r="B7" s="2605"/>
      <c r="C7" s="2605"/>
      <c r="D7" s="2605"/>
      <c r="E7" s="2605"/>
      <c r="F7" s="2605"/>
    </row>
    <row r="8" spans="2:6" ht="31.5" x14ac:dyDescent="0.25">
      <c r="B8" s="1619">
        <v>1</v>
      </c>
      <c r="C8" s="1619" t="s">
        <v>5386</v>
      </c>
      <c r="D8" s="1619" t="s">
        <v>5387</v>
      </c>
      <c r="E8" s="1619" t="s">
        <v>5388</v>
      </c>
      <c r="F8" s="1619">
        <v>8</v>
      </c>
    </row>
    <row r="9" spans="2:6" ht="15.75" x14ac:dyDescent="0.25">
      <c r="B9" s="1619">
        <v>1</v>
      </c>
      <c r="C9" s="1619" t="s">
        <v>1753</v>
      </c>
      <c r="D9" s="1619" t="s">
        <v>1754</v>
      </c>
      <c r="E9" s="1619">
        <v>2800</v>
      </c>
      <c r="F9" s="1619">
        <v>8</v>
      </c>
    </row>
    <row r="10" spans="2:6" ht="15.75" x14ac:dyDescent="0.25">
      <c r="B10" s="1619">
        <v>1</v>
      </c>
      <c r="C10" s="1619" t="s">
        <v>1753</v>
      </c>
      <c r="D10" s="1619" t="s">
        <v>1695</v>
      </c>
      <c r="E10" s="1619" t="s">
        <v>5389</v>
      </c>
      <c r="F10" s="1619">
        <v>3</v>
      </c>
    </row>
    <row r="11" spans="2:6" ht="15.75" x14ac:dyDescent="0.25">
      <c r="B11" s="1619">
        <v>2</v>
      </c>
      <c r="C11" s="1619" t="s">
        <v>1755</v>
      </c>
      <c r="D11" s="1619" t="s">
        <v>1756</v>
      </c>
      <c r="E11" s="1619" t="s">
        <v>5390</v>
      </c>
      <c r="F11" s="1619">
        <v>6</v>
      </c>
    </row>
    <row r="12" spans="2:6" ht="15.75" x14ac:dyDescent="0.25">
      <c r="B12" s="1619">
        <v>1</v>
      </c>
      <c r="C12" s="1619" t="s">
        <v>5391</v>
      </c>
      <c r="D12" s="1619" t="s">
        <v>1695</v>
      </c>
      <c r="E12" s="1619" t="s">
        <v>5392</v>
      </c>
      <c r="F12" s="1619">
        <v>44781</v>
      </c>
    </row>
    <row r="13" spans="2:6" ht="15.75" x14ac:dyDescent="0.25">
      <c r="B13" s="1619">
        <v>2</v>
      </c>
      <c r="C13" s="1619" t="s">
        <v>1757</v>
      </c>
      <c r="D13" s="1619" t="s">
        <v>1695</v>
      </c>
      <c r="E13" s="1619">
        <v>5800</v>
      </c>
      <c r="F13" s="1619">
        <v>24</v>
      </c>
    </row>
    <row r="14" spans="2:6" ht="15.75" x14ac:dyDescent="0.25">
      <c r="B14" s="1619">
        <v>4</v>
      </c>
      <c r="C14" s="1619" t="s">
        <v>1757</v>
      </c>
      <c r="D14" s="1619" t="s">
        <v>1695</v>
      </c>
      <c r="E14" s="1619">
        <v>5500</v>
      </c>
      <c r="F14" s="1619">
        <v>48</v>
      </c>
    </row>
    <row r="15" spans="2:6" ht="15.75" x14ac:dyDescent="0.25">
      <c r="B15" s="1619">
        <v>2</v>
      </c>
      <c r="C15" s="1619" t="s">
        <v>1757</v>
      </c>
      <c r="D15" s="1619" t="s">
        <v>1695</v>
      </c>
      <c r="E15" s="1619" t="s">
        <v>2448</v>
      </c>
      <c r="F15" s="1619">
        <v>40</v>
      </c>
    </row>
    <row r="16" spans="2:6" ht="15.75" x14ac:dyDescent="0.25">
      <c r="B16" s="1619">
        <v>21</v>
      </c>
      <c r="C16" s="1619" t="s">
        <v>1757</v>
      </c>
      <c r="D16" s="1619" t="s">
        <v>1695</v>
      </c>
      <c r="E16" s="1619">
        <v>5120</v>
      </c>
      <c r="F16" s="1619">
        <v>24</v>
      </c>
    </row>
    <row r="17" spans="2:6" ht="15.75" x14ac:dyDescent="0.25">
      <c r="B17" s="1619">
        <v>31</v>
      </c>
      <c r="C17" s="1619" t="s">
        <v>1757</v>
      </c>
      <c r="D17" s="1619" t="s">
        <v>1695</v>
      </c>
      <c r="E17" s="1619">
        <v>5120</v>
      </c>
      <c r="F17" s="1619">
        <v>48</v>
      </c>
    </row>
    <row r="18" spans="2:6" ht="15.75" x14ac:dyDescent="0.25">
      <c r="B18" s="1619">
        <v>1</v>
      </c>
      <c r="C18" s="1619" t="s">
        <v>1757</v>
      </c>
      <c r="D18" s="1619" t="s">
        <v>1695</v>
      </c>
      <c r="E18" s="1619">
        <v>5130</v>
      </c>
      <c r="F18" s="1619">
        <v>24</v>
      </c>
    </row>
    <row r="19" spans="2:6" ht="15.75" x14ac:dyDescent="0.25">
      <c r="B19" s="1619">
        <v>2</v>
      </c>
      <c r="C19" s="1619" t="s">
        <v>1757</v>
      </c>
      <c r="D19" s="1619" t="s">
        <v>1695</v>
      </c>
      <c r="E19" s="1619" t="s">
        <v>2449</v>
      </c>
      <c r="F19" s="1619">
        <v>24</v>
      </c>
    </row>
    <row r="20" spans="2:6" ht="15.75" x14ac:dyDescent="0.25">
      <c r="B20" s="1619">
        <v>5</v>
      </c>
      <c r="C20" s="1619" t="s">
        <v>1757</v>
      </c>
      <c r="D20" s="1619" t="s">
        <v>5393</v>
      </c>
      <c r="E20" s="1619">
        <v>2530</v>
      </c>
      <c r="F20" s="1619">
        <v>48</v>
      </c>
    </row>
    <row r="21" spans="2:6" ht="15.75" x14ac:dyDescent="0.25">
      <c r="B21" s="1619">
        <v>3</v>
      </c>
      <c r="C21" s="1619" t="s">
        <v>1757</v>
      </c>
      <c r="D21" s="1619" t="s">
        <v>5393</v>
      </c>
      <c r="E21" s="1619">
        <v>2530</v>
      </c>
      <c r="F21" s="1619">
        <v>24</v>
      </c>
    </row>
    <row r="22" spans="2:6" ht="15.75" x14ac:dyDescent="0.25">
      <c r="B22" s="1619">
        <v>1</v>
      </c>
      <c r="C22" s="1619" t="s">
        <v>1757</v>
      </c>
      <c r="D22" s="1619" t="s">
        <v>1758</v>
      </c>
      <c r="E22" s="1619">
        <v>4200</v>
      </c>
      <c r="F22" s="1619">
        <v>24</v>
      </c>
    </row>
    <row r="23" spans="2:6" ht="15.75" x14ac:dyDescent="0.25">
      <c r="B23" s="1619">
        <v>1</v>
      </c>
      <c r="C23" s="1619" t="s">
        <v>1757</v>
      </c>
      <c r="D23" s="1619" t="s">
        <v>1758</v>
      </c>
      <c r="E23" s="1619">
        <v>4210</v>
      </c>
      <c r="F23" s="1619">
        <v>48</v>
      </c>
    </row>
    <row r="24" spans="2:6" ht="15.75" x14ac:dyDescent="0.25">
      <c r="B24" s="1619">
        <v>2</v>
      </c>
      <c r="C24" s="1619" t="s">
        <v>1757</v>
      </c>
      <c r="D24" s="1619" t="s">
        <v>1758</v>
      </c>
      <c r="E24" s="1619">
        <v>4400</v>
      </c>
      <c r="F24" s="1619">
        <v>24</v>
      </c>
    </row>
    <row r="25" spans="2:6" ht="15.75" x14ac:dyDescent="0.25">
      <c r="B25" s="1619">
        <v>10</v>
      </c>
      <c r="C25" s="1619" t="s">
        <v>1757</v>
      </c>
      <c r="D25" s="1619" t="s">
        <v>1758</v>
      </c>
      <c r="E25" s="1619">
        <v>4500</v>
      </c>
      <c r="F25" s="1619">
        <v>26</v>
      </c>
    </row>
    <row r="26" spans="2:6" ht="15.75" x14ac:dyDescent="0.25">
      <c r="B26" s="1619">
        <v>1</v>
      </c>
      <c r="C26" s="1619" t="s">
        <v>1757</v>
      </c>
      <c r="D26" s="1619" t="s">
        <v>1758</v>
      </c>
      <c r="E26" s="1619" t="s">
        <v>2450</v>
      </c>
      <c r="F26" s="1619">
        <v>24</v>
      </c>
    </row>
    <row r="27" spans="2:6" ht="15.75" x14ac:dyDescent="0.25">
      <c r="B27" s="1619">
        <v>25</v>
      </c>
      <c r="C27" s="1619" t="s">
        <v>1757</v>
      </c>
      <c r="D27" s="1619" t="s">
        <v>1758</v>
      </c>
      <c r="E27" s="1619" t="s">
        <v>1759</v>
      </c>
      <c r="F27" s="1619">
        <v>28</v>
      </c>
    </row>
    <row r="28" spans="2:6" ht="15.75" x14ac:dyDescent="0.25">
      <c r="B28" s="1619">
        <v>1</v>
      </c>
      <c r="C28" s="1619" t="s">
        <v>1757</v>
      </c>
      <c r="D28" s="1619" t="s">
        <v>1758</v>
      </c>
      <c r="E28" s="1619">
        <v>5500</v>
      </c>
      <c r="F28" s="1619">
        <v>52</v>
      </c>
    </row>
    <row r="29" spans="2:6" ht="31.5" x14ac:dyDescent="0.25">
      <c r="B29" s="1619">
        <v>1</v>
      </c>
      <c r="C29" s="1619" t="s">
        <v>1760</v>
      </c>
      <c r="D29" s="1619" t="s">
        <v>1758</v>
      </c>
      <c r="E29" s="1619" t="s">
        <v>1761</v>
      </c>
      <c r="F29" s="1619">
        <v>2</v>
      </c>
    </row>
    <row r="30" spans="2:6" ht="31.5" x14ac:dyDescent="0.25">
      <c r="B30" s="1619">
        <v>2</v>
      </c>
      <c r="C30" s="1619" t="s">
        <v>1760</v>
      </c>
      <c r="D30" s="1619" t="s">
        <v>1695</v>
      </c>
      <c r="E30" s="1619" t="s">
        <v>1762</v>
      </c>
      <c r="F30" s="1619">
        <v>2</v>
      </c>
    </row>
    <row r="31" spans="2:6" ht="31.5" x14ac:dyDescent="0.25">
      <c r="B31" s="1619">
        <v>1</v>
      </c>
      <c r="C31" s="1619" t="s">
        <v>1760</v>
      </c>
      <c r="D31" s="1619" t="s">
        <v>1765</v>
      </c>
      <c r="E31" s="1619">
        <v>5520</v>
      </c>
      <c r="F31" s="1619">
        <v>2</v>
      </c>
    </row>
    <row r="32" spans="2:6" ht="15.75" x14ac:dyDescent="0.25">
      <c r="B32" s="1619">
        <v>2</v>
      </c>
      <c r="C32" s="1619" t="s">
        <v>5394</v>
      </c>
      <c r="D32" s="1619" t="s">
        <v>1758</v>
      </c>
      <c r="E32" s="1619">
        <v>3750</v>
      </c>
      <c r="F32" s="1619">
        <v>2</v>
      </c>
    </row>
    <row r="33" spans="2:6" ht="15.75" x14ac:dyDescent="0.25">
      <c r="B33" s="1619">
        <v>18</v>
      </c>
      <c r="C33" s="1619" t="s">
        <v>5394</v>
      </c>
      <c r="D33" s="1619" t="s">
        <v>1695</v>
      </c>
      <c r="E33" s="1619" t="s">
        <v>1763</v>
      </c>
      <c r="F33" s="1619">
        <v>2</v>
      </c>
    </row>
    <row r="34" spans="2:6" ht="15.75" x14ac:dyDescent="0.25">
      <c r="B34" s="1619">
        <v>58</v>
      </c>
      <c r="C34" s="1619" t="s">
        <v>5394</v>
      </c>
      <c r="D34" s="1619" t="s">
        <v>1695</v>
      </c>
      <c r="E34" s="1619" t="s">
        <v>1764</v>
      </c>
      <c r="F34" s="1619">
        <v>2</v>
      </c>
    </row>
    <row r="35" spans="2:6" ht="31.5" x14ac:dyDescent="0.25">
      <c r="B35" s="1619">
        <v>2</v>
      </c>
      <c r="C35" s="1619" t="s">
        <v>5395</v>
      </c>
      <c r="D35" s="1619" t="s">
        <v>1695</v>
      </c>
      <c r="E35" s="1619" t="s">
        <v>2451</v>
      </c>
      <c r="F35" s="1619">
        <v>1</v>
      </c>
    </row>
    <row r="36" spans="2:6" x14ac:dyDescent="0.25">
      <c r="B36" s="1843">
        <v>15</v>
      </c>
      <c r="C36" s="1843" t="s">
        <v>5394</v>
      </c>
      <c r="D36" s="1843" t="s">
        <v>1765</v>
      </c>
      <c r="E36" s="1843" t="s">
        <v>5396</v>
      </c>
      <c r="F36" s="1843">
        <v>2</v>
      </c>
    </row>
    <row r="37" spans="2:6" x14ac:dyDescent="0.25">
      <c r="B37" s="1843">
        <v>101</v>
      </c>
      <c r="C37" s="1843" t="s">
        <v>5394</v>
      </c>
      <c r="D37" s="1843" t="s">
        <v>1765</v>
      </c>
      <c r="E37" s="1843" t="s">
        <v>5397</v>
      </c>
      <c r="F37" s="1843">
        <v>3</v>
      </c>
    </row>
    <row r="38" spans="2:6" x14ac:dyDescent="0.25">
      <c r="B38" s="1843">
        <v>10</v>
      </c>
      <c r="C38" s="1843" t="s">
        <v>5394</v>
      </c>
      <c r="D38" s="1843" t="s">
        <v>1765</v>
      </c>
      <c r="E38" s="1843" t="s">
        <v>5398</v>
      </c>
      <c r="F38" s="1843">
        <v>3</v>
      </c>
    </row>
    <row r="39" spans="2:6" hidden="1" x14ac:dyDescent="0.25"/>
    <row r="40" spans="2:6" hidden="1" x14ac:dyDescent="0.25"/>
    <row r="41" spans="2:6" hidden="1" x14ac:dyDescent="0.25"/>
    <row r="42" spans="2:6" hidden="1" x14ac:dyDescent="0.25"/>
    <row r="43" spans="2:6" hidden="1" x14ac:dyDescent="0.25"/>
    <row r="44" spans="2:6" hidden="1" x14ac:dyDescent="0.25"/>
    <row r="45" spans="2:6" hidden="1" x14ac:dyDescent="0.25"/>
    <row r="46" spans="2:6" hidden="1" x14ac:dyDescent="0.25"/>
  </sheetData>
  <mergeCells count="8">
    <mergeCell ref="B4:F4"/>
    <mergeCell ref="B1:F3"/>
    <mergeCell ref="B5:F5"/>
    <mergeCell ref="B6:B7"/>
    <mergeCell ref="C6:C7"/>
    <mergeCell ref="D6:D7"/>
    <mergeCell ref="E6:E7"/>
    <mergeCell ref="F6:F7"/>
  </mergeCells>
  <pageMargins left="0.7" right="0.7" top="0.75" bottom="0.75" header="0.3" footer="0.3"/>
  <drawing r:id="rId1"/>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7"/>
  <dimension ref="B1:E20"/>
  <sheetViews>
    <sheetView showGridLines="0" workbookViewId="0">
      <selection activeCell="C9" sqref="C9"/>
    </sheetView>
  </sheetViews>
  <sheetFormatPr baseColWidth="10" defaultColWidth="0" defaultRowHeight="15" zeroHeight="1" x14ac:dyDescent="0.25"/>
  <cols>
    <col min="1" max="1" width="3.5703125" customWidth="1"/>
    <col min="2" max="2" width="15.140625" customWidth="1"/>
    <col min="3" max="3" width="29.140625" customWidth="1"/>
    <col min="4" max="4" width="22.7109375" customWidth="1"/>
    <col min="5" max="5" width="36" customWidth="1"/>
    <col min="6" max="6" width="6.7109375" customWidth="1"/>
  </cols>
  <sheetData>
    <row r="1" spans="2:5" x14ac:dyDescent="0.25">
      <c r="B1" s="2020"/>
      <c r="C1" s="2021"/>
      <c r="D1" s="2021"/>
      <c r="E1" s="2022"/>
    </row>
    <row r="2" spans="2:5" x14ac:dyDescent="0.25">
      <c r="B2" s="2023"/>
      <c r="C2" s="2024"/>
      <c r="D2" s="2024"/>
      <c r="E2" s="2025"/>
    </row>
    <row r="3" spans="2:5" ht="15.75" thickBot="1" x14ac:dyDescent="0.3">
      <c r="B3" s="2026"/>
      <c r="C3" s="2027"/>
      <c r="D3" s="2027"/>
      <c r="E3" s="2028"/>
    </row>
    <row r="4" spans="2:5" ht="21.75" thickBot="1" x14ac:dyDescent="0.4">
      <c r="B4" s="2032" t="s">
        <v>5400</v>
      </c>
      <c r="C4" s="2033"/>
      <c r="D4" s="2033"/>
      <c r="E4" s="2033"/>
    </row>
    <row r="5" spans="2:5" x14ac:dyDescent="0.25"/>
    <row r="6" spans="2:5" ht="15.75" x14ac:dyDescent="0.25">
      <c r="B6" s="162" t="s">
        <v>1688</v>
      </c>
      <c r="C6" s="162" t="s">
        <v>1582</v>
      </c>
      <c r="D6" s="162" t="s">
        <v>1689</v>
      </c>
      <c r="E6" s="162" t="s">
        <v>1690</v>
      </c>
    </row>
    <row r="7" spans="2:5" ht="31.5" x14ac:dyDescent="0.25">
      <c r="B7" s="1845">
        <v>1</v>
      </c>
      <c r="C7" s="1845" t="s">
        <v>1766</v>
      </c>
      <c r="D7" s="1845" t="s">
        <v>1767</v>
      </c>
      <c r="E7" s="1845" t="s">
        <v>1768</v>
      </c>
    </row>
    <row r="8" spans="2:5" ht="15.75" x14ac:dyDescent="0.25">
      <c r="B8" s="1845">
        <v>1</v>
      </c>
      <c r="C8" s="1845" t="s">
        <v>1769</v>
      </c>
      <c r="D8" s="1845" t="s">
        <v>1767</v>
      </c>
      <c r="E8" s="1845" t="s">
        <v>1770</v>
      </c>
    </row>
    <row r="9" spans="2:5" ht="15.75" x14ac:dyDescent="0.25">
      <c r="B9" s="1845">
        <v>6</v>
      </c>
      <c r="C9" s="1845" t="s">
        <v>1769</v>
      </c>
      <c r="D9" s="1845" t="s">
        <v>1767</v>
      </c>
      <c r="E9" s="1845" t="s">
        <v>1771</v>
      </c>
    </row>
    <row r="10" spans="2:5" ht="15.75" x14ac:dyDescent="0.25">
      <c r="B10" s="1845">
        <v>1</v>
      </c>
      <c r="C10" s="1845" t="s">
        <v>1769</v>
      </c>
      <c r="D10" s="1845" t="s">
        <v>1767</v>
      </c>
      <c r="E10" s="1845" t="s">
        <v>1772</v>
      </c>
    </row>
    <row r="11" spans="2:5" ht="15.75" x14ac:dyDescent="0.25">
      <c r="B11" s="1845">
        <v>1</v>
      </c>
      <c r="C11" s="1845" t="s">
        <v>1773</v>
      </c>
      <c r="D11" s="1845" t="s">
        <v>1767</v>
      </c>
      <c r="E11" s="1845" t="s">
        <v>1774</v>
      </c>
    </row>
    <row r="12" spans="2:5" ht="15.75" x14ac:dyDescent="0.25">
      <c r="B12" s="1845">
        <v>4</v>
      </c>
      <c r="C12" s="1845" t="s">
        <v>1726</v>
      </c>
      <c r="D12" s="1845" t="s">
        <v>1775</v>
      </c>
      <c r="E12" s="1845" t="s">
        <v>1776</v>
      </c>
    </row>
    <row r="13" spans="2:5" ht="15.75" customHeight="1" x14ac:dyDescent="0.25">
      <c r="B13" s="1845">
        <v>1</v>
      </c>
      <c r="C13" s="1845" t="s">
        <v>1777</v>
      </c>
      <c r="D13" s="1845" t="s">
        <v>1778</v>
      </c>
      <c r="E13" s="1845" t="s">
        <v>1779</v>
      </c>
    </row>
    <row r="14" spans="2:5" ht="15.75" customHeight="1" x14ac:dyDescent="0.25">
      <c r="B14" s="1845">
        <v>4</v>
      </c>
      <c r="C14" s="1845" t="s">
        <v>1780</v>
      </c>
      <c r="D14" s="1845"/>
      <c r="E14" s="1845" t="s">
        <v>1781</v>
      </c>
    </row>
    <row r="15" spans="2:5" x14ac:dyDescent="0.25"/>
    <row r="16" spans="2:5" x14ac:dyDescent="0.25"/>
    <row r="17" x14ac:dyDescent="0.25"/>
    <row r="18" x14ac:dyDescent="0.25"/>
    <row r="19" hidden="1" x14ac:dyDescent="0.25"/>
    <row r="20" hidden="1" x14ac:dyDescent="0.25"/>
  </sheetData>
  <mergeCells count="2">
    <mergeCell ref="B4:E4"/>
    <mergeCell ref="B1:E3"/>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K307"/>
  <sheetViews>
    <sheetView showGridLines="0" zoomScaleNormal="100" workbookViewId="0"/>
  </sheetViews>
  <sheetFormatPr baseColWidth="10" defaultColWidth="0" defaultRowHeight="15" customHeight="1" zeroHeight="1" x14ac:dyDescent="0.25"/>
  <cols>
    <col min="1" max="1" width="3.5703125" style="580" customWidth="1"/>
    <col min="2" max="2" width="39" style="580" customWidth="1"/>
    <col min="3" max="6" width="21.85546875" style="580" customWidth="1"/>
    <col min="7" max="7" width="5" style="580" customWidth="1"/>
    <col min="8" max="11" width="0" style="580" hidden="1" customWidth="1"/>
    <col min="12" max="16384" width="9.140625" style="580" hidden="1"/>
  </cols>
  <sheetData>
    <row r="1" spans="2:8" x14ac:dyDescent="0.25">
      <c r="B1" s="2047"/>
      <c r="C1" s="2048"/>
      <c r="D1" s="2048"/>
      <c r="E1" s="2048"/>
      <c r="F1" s="2049"/>
    </row>
    <row r="2" spans="2:8" x14ac:dyDescent="0.25">
      <c r="B2" s="2050"/>
      <c r="C2" s="2051"/>
      <c r="D2" s="2051"/>
      <c r="E2" s="2051"/>
      <c r="F2" s="2052"/>
    </row>
    <row r="3" spans="2:8" ht="16.5" thickBot="1" x14ac:dyDescent="0.3">
      <c r="B3" s="2053"/>
      <c r="C3" s="2054"/>
      <c r="D3" s="2054"/>
      <c r="E3" s="2054"/>
      <c r="F3" s="2055"/>
    </row>
    <row r="4" spans="2:8" ht="21.75" thickBot="1" x14ac:dyDescent="0.4">
      <c r="B4" s="2056" t="s">
        <v>4067</v>
      </c>
      <c r="C4" s="2057"/>
      <c r="D4" s="2057"/>
      <c r="E4" s="2057"/>
      <c r="F4" s="2058"/>
    </row>
    <row r="5" spans="2:8" s="583" customFormat="1" ht="15.75" x14ac:dyDescent="0.25">
      <c r="B5" s="2086"/>
      <c r="C5" s="2086"/>
      <c r="D5" s="2086"/>
      <c r="E5" s="2086"/>
      <c r="F5" s="582"/>
    </row>
    <row r="6" spans="2:8" s="583" customFormat="1" ht="21" x14ac:dyDescent="0.35">
      <c r="B6" s="2098" t="s">
        <v>141</v>
      </c>
      <c r="C6" s="2099"/>
      <c r="D6" s="584"/>
      <c r="E6" s="585" t="s">
        <v>2100</v>
      </c>
      <c r="F6" s="585" t="s">
        <v>2441</v>
      </c>
    </row>
    <row r="7" spans="2:8" s="583" customFormat="1" ht="18.75" customHeight="1" x14ac:dyDescent="0.25">
      <c r="B7" s="2077" t="s">
        <v>165</v>
      </c>
      <c r="C7" s="2078" t="s">
        <v>165</v>
      </c>
      <c r="D7" s="595"/>
      <c r="E7" s="613">
        <v>197</v>
      </c>
      <c r="F7" s="613">
        <v>197</v>
      </c>
    </row>
    <row r="8" spans="2:8" ht="18.75" customHeight="1" x14ac:dyDescent="0.25">
      <c r="B8" s="2077" t="s">
        <v>166</v>
      </c>
      <c r="C8" s="2078" t="s">
        <v>166</v>
      </c>
      <c r="D8" s="596"/>
      <c r="E8" s="613">
        <v>52</v>
      </c>
      <c r="F8" s="613">
        <v>52</v>
      </c>
    </row>
    <row r="9" spans="2:8" ht="18.75" customHeight="1" x14ac:dyDescent="0.25">
      <c r="B9" s="2077" t="s">
        <v>167</v>
      </c>
      <c r="C9" s="2078" t="s">
        <v>167</v>
      </c>
      <c r="D9" s="596"/>
      <c r="E9" s="613">
        <v>453</v>
      </c>
      <c r="F9" s="613">
        <v>392</v>
      </c>
    </row>
    <row r="10" spans="2:8" ht="18.75" customHeight="1" x14ac:dyDescent="0.35">
      <c r="B10" s="2100" t="s">
        <v>168</v>
      </c>
      <c r="C10" s="2101" t="s">
        <v>168</v>
      </c>
      <c r="D10" s="608"/>
      <c r="E10" s="585"/>
      <c r="F10" s="585"/>
    </row>
    <row r="11" spans="2:8" ht="18.75" customHeight="1" x14ac:dyDescent="0.25">
      <c r="B11" s="2077" t="s">
        <v>169</v>
      </c>
      <c r="C11" s="2078"/>
      <c r="D11" s="596"/>
      <c r="E11" s="613">
        <v>26</v>
      </c>
      <c r="F11" s="613">
        <v>26</v>
      </c>
    </row>
    <row r="12" spans="2:8" ht="18.75" customHeight="1" x14ac:dyDescent="0.25">
      <c r="B12" s="2077" t="s">
        <v>170</v>
      </c>
      <c r="C12" s="2078"/>
      <c r="D12" s="596"/>
      <c r="E12" s="613">
        <v>2</v>
      </c>
      <c r="F12" s="613">
        <v>2</v>
      </c>
    </row>
    <row r="13" spans="2:8" ht="18.75" customHeight="1" x14ac:dyDescent="0.25">
      <c r="B13" s="2077" t="s">
        <v>171</v>
      </c>
      <c r="C13" s="2078"/>
      <c r="D13" s="596"/>
      <c r="E13" s="613">
        <v>42</v>
      </c>
      <c r="F13" s="613">
        <v>42</v>
      </c>
    </row>
    <row r="14" spans="2:8" ht="18.75" customHeight="1" x14ac:dyDescent="0.25">
      <c r="B14" s="2077" t="s">
        <v>172</v>
      </c>
      <c r="C14" s="2078"/>
      <c r="D14" s="596"/>
      <c r="E14" s="613">
        <v>112</v>
      </c>
      <c r="F14" s="613">
        <v>112</v>
      </c>
    </row>
    <row r="15" spans="2:8" ht="18.75" customHeight="1" x14ac:dyDescent="0.25">
      <c r="B15" s="2077" t="s">
        <v>173</v>
      </c>
      <c r="C15" s="2078"/>
      <c r="D15" s="596"/>
      <c r="E15" s="613">
        <v>15</v>
      </c>
      <c r="F15" s="613">
        <v>15</v>
      </c>
    </row>
    <row r="16" spans="2:8" ht="18.75" customHeight="1" x14ac:dyDescent="0.25">
      <c r="B16" s="609" t="s">
        <v>174</v>
      </c>
      <c r="C16" s="610"/>
      <c r="D16" s="611"/>
      <c r="E16" s="612"/>
      <c r="F16" s="612"/>
    </row>
  </sheetData>
  <sheetProtection formatCells="0" formatColumns="0" formatRows="0" insertColumns="0" insertRows="0" deleteColumns="0" deleteRows="0" sort="0"/>
  <mergeCells count="13">
    <mergeCell ref="B1:F3"/>
    <mergeCell ref="B4:F4"/>
    <mergeCell ref="B15:C15"/>
    <mergeCell ref="B11:C11"/>
    <mergeCell ref="B5:E5"/>
    <mergeCell ref="B6:C6"/>
    <mergeCell ref="B7:C7"/>
    <mergeCell ref="B8:C8"/>
    <mergeCell ref="B9:C9"/>
    <mergeCell ref="B10:C10"/>
    <mergeCell ref="B12:C12"/>
    <mergeCell ref="B13:C13"/>
    <mergeCell ref="B14:C14"/>
  </mergeCells>
  <pageMargins left="0.7" right="0.7" top="0.75" bottom="0.75" header="0.3" footer="0.3"/>
  <drawing r:id="rId1"/>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8"/>
  <dimension ref="B1:C17"/>
  <sheetViews>
    <sheetView showGridLines="0" workbookViewId="0">
      <selection activeCell="C17" sqref="C17"/>
    </sheetView>
  </sheetViews>
  <sheetFormatPr baseColWidth="10" defaultColWidth="0" defaultRowHeight="15" zeroHeight="1" x14ac:dyDescent="0.25"/>
  <cols>
    <col min="1" max="1" width="3.5703125" customWidth="1"/>
    <col min="2" max="2" width="53" customWidth="1"/>
    <col min="3" max="3" width="37.5703125" bestFit="1" customWidth="1"/>
    <col min="4" max="4" width="8.7109375" customWidth="1"/>
  </cols>
  <sheetData>
    <row r="1" spans="2:3" x14ac:dyDescent="0.25">
      <c r="B1" s="2020"/>
      <c r="C1" s="2022"/>
    </row>
    <row r="2" spans="2:3" x14ac:dyDescent="0.25">
      <c r="B2" s="2023"/>
      <c r="C2" s="2025"/>
    </row>
    <row r="3" spans="2:3" ht="15.75" thickBot="1" x14ac:dyDescent="0.3">
      <c r="B3" s="2026"/>
      <c r="C3" s="2028"/>
    </row>
    <row r="4" spans="2:3" ht="21.75" thickBot="1" x14ac:dyDescent="0.4">
      <c r="B4" s="2032" t="s">
        <v>5403</v>
      </c>
      <c r="C4" s="2034"/>
    </row>
    <row r="5" spans="2:3" x14ac:dyDescent="0.25"/>
    <row r="6" spans="2:3" ht="15.75" x14ac:dyDescent="0.25">
      <c r="B6" s="162" t="s">
        <v>1782</v>
      </c>
      <c r="C6" s="162" t="s">
        <v>1783</v>
      </c>
    </row>
    <row r="7" spans="2:3" ht="15.75" x14ac:dyDescent="0.25">
      <c r="B7" s="483" t="s">
        <v>1339</v>
      </c>
      <c r="C7" s="483" t="s">
        <v>5401</v>
      </c>
    </row>
    <row r="8" spans="2:3" ht="15.75" x14ac:dyDescent="0.25">
      <c r="B8" s="226" t="s">
        <v>1784</v>
      </c>
      <c r="C8" s="226"/>
    </row>
    <row r="9" spans="2:3" ht="15.75" x14ac:dyDescent="0.25">
      <c r="B9" s="483" t="s">
        <v>1785</v>
      </c>
      <c r="C9" s="483" t="s">
        <v>5402</v>
      </c>
    </row>
    <row r="10" spans="2:3" ht="15.75" x14ac:dyDescent="0.25">
      <c r="B10" s="226" t="s">
        <v>1786</v>
      </c>
      <c r="C10" s="226"/>
    </row>
    <row r="11" spans="2:3" ht="15.75" x14ac:dyDescent="0.25">
      <c r="B11" s="483" t="s">
        <v>1787</v>
      </c>
      <c r="C11" s="483">
        <v>482</v>
      </c>
    </row>
    <row r="12" spans="2:3" ht="15.75" x14ac:dyDescent="0.25">
      <c r="B12" s="483" t="s">
        <v>1788</v>
      </c>
      <c r="C12" s="483">
        <v>482</v>
      </c>
    </row>
    <row r="13" spans="2:3" ht="15.75" x14ac:dyDescent="0.25">
      <c r="B13" s="483" t="s">
        <v>1789</v>
      </c>
      <c r="C13" s="483">
        <v>421</v>
      </c>
    </row>
    <row r="14" spans="2:3" x14ac:dyDescent="0.25">
      <c r="B14" s="518" t="s">
        <v>2774</v>
      </c>
      <c r="C14" s="1844"/>
    </row>
    <row r="15" spans="2:3" x14ac:dyDescent="0.25"/>
    <row r="16" spans="2:3" x14ac:dyDescent="0.25"/>
    <row r="17" x14ac:dyDescent="0.25"/>
  </sheetData>
  <mergeCells count="2">
    <mergeCell ref="B4:C4"/>
    <mergeCell ref="B1:C3"/>
  </mergeCells>
  <pageMargins left="0.7" right="0.7" top="0.75" bottom="0.75" header="0.3" footer="0.3"/>
  <drawing r:id="rId1"/>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9"/>
  <dimension ref="A1:D16"/>
  <sheetViews>
    <sheetView showGridLines="0" workbookViewId="0"/>
  </sheetViews>
  <sheetFormatPr baseColWidth="10" defaultColWidth="0" defaultRowHeight="15" zeroHeight="1" x14ac:dyDescent="0.25"/>
  <cols>
    <col min="1" max="1" width="3.5703125" customWidth="1"/>
    <col min="2" max="2" width="53" customWidth="1"/>
    <col min="3" max="3" width="37.5703125" bestFit="1" customWidth="1"/>
    <col min="4" max="4" width="8.7109375" customWidth="1"/>
    <col min="5" max="16384" width="11.42578125" hidden="1"/>
  </cols>
  <sheetData>
    <row r="1" spans="2:3" x14ac:dyDescent="0.25">
      <c r="B1" s="2020"/>
      <c r="C1" s="2022"/>
    </row>
    <row r="2" spans="2:3" x14ac:dyDescent="0.25">
      <c r="B2" s="2023"/>
      <c r="C2" s="2025"/>
    </row>
    <row r="3" spans="2:3" ht="15.75" thickBot="1" x14ac:dyDescent="0.3">
      <c r="B3" s="2026"/>
      <c r="C3" s="2028"/>
    </row>
    <row r="4" spans="2:3" ht="21.75" thickBot="1" x14ac:dyDescent="0.4">
      <c r="B4" s="2032" t="s">
        <v>5412</v>
      </c>
      <c r="C4" s="2034"/>
    </row>
    <row r="5" spans="2:3" x14ac:dyDescent="0.25"/>
    <row r="6" spans="2:3" ht="18.75" x14ac:dyDescent="0.25">
      <c r="B6" s="102" t="s">
        <v>1790</v>
      </c>
      <c r="C6" s="102" t="s">
        <v>295</v>
      </c>
    </row>
    <row r="7" spans="2:3" ht="31.5" x14ac:dyDescent="0.25">
      <c r="B7" s="519" t="s">
        <v>2769</v>
      </c>
      <c r="C7" s="515" t="s">
        <v>5404</v>
      </c>
    </row>
    <row r="8" spans="2:3" ht="31.5" x14ac:dyDescent="0.25">
      <c r="B8" s="519" t="s">
        <v>2770</v>
      </c>
      <c r="C8" s="1845" t="s">
        <v>5405</v>
      </c>
    </row>
    <row r="9" spans="2:3" ht="31.5" x14ac:dyDescent="0.25">
      <c r="B9" s="519" t="s">
        <v>2772</v>
      </c>
      <c r="C9" s="1845" t="s">
        <v>2771</v>
      </c>
    </row>
    <row r="10" spans="2:3" ht="31.5" x14ac:dyDescent="0.25">
      <c r="B10" s="519" t="s">
        <v>2773</v>
      </c>
      <c r="C10" s="515" t="s">
        <v>2771</v>
      </c>
    </row>
    <row r="11" spans="2:3" x14ac:dyDescent="0.25">
      <c r="B11" s="1354" t="s">
        <v>5406</v>
      </c>
      <c r="C11" s="1843">
        <v>0.8</v>
      </c>
    </row>
    <row r="12" spans="2:3" x14ac:dyDescent="0.25">
      <c r="B12" s="1354" t="s">
        <v>5407</v>
      </c>
      <c r="C12" s="1843">
        <v>2225</v>
      </c>
    </row>
    <row r="13" spans="2:3" x14ac:dyDescent="0.25">
      <c r="B13" s="1354" t="s">
        <v>5408</v>
      </c>
      <c r="C13" s="1843">
        <v>739</v>
      </c>
    </row>
    <row r="14" spans="2:3" x14ac:dyDescent="0.25">
      <c r="B14" s="1354" t="s">
        <v>5409</v>
      </c>
      <c r="C14" s="1843">
        <v>817</v>
      </c>
    </row>
    <row r="15" spans="2:3" x14ac:dyDescent="0.25">
      <c r="B15" s="1354" t="s">
        <v>5410</v>
      </c>
      <c r="C15" s="1843">
        <v>669</v>
      </c>
    </row>
    <row r="16" spans="2:3" x14ac:dyDescent="0.25">
      <c r="B16" s="1354" t="s">
        <v>5411</v>
      </c>
      <c r="C16" s="1843">
        <v>480</v>
      </c>
    </row>
  </sheetData>
  <mergeCells count="2">
    <mergeCell ref="B4:C4"/>
    <mergeCell ref="B1:C3"/>
  </mergeCells>
  <pageMargins left="0.7" right="0.7" top="0.75" bottom="0.75" header="0.3" footer="0.3"/>
  <pageSetup paperSize="9" orientation="portrait" r:id="rId1"/>
  <drawing r:id="rId2"/>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0"/>
  <dimension ref="A1:D15"/>
  <sheetViews>
    <sheetView showGridLines="0" workbookViewId="0"/>
  </sheetViews>
  <sheetFormatPr baseColWidth="10" defaultColWidth="0" defaultRowHeight="15" zeroHeight="1" x14ac:dyDescent="0.25"/>
  <cols>
    <col min="1" max="1" width="3.5703125" customWidth="1"/>
    <col min="2" max="2" width="53" customWidth="1"/>
    <col min="3" max="3" width="37.5703125" bestFit="1" customWidth="1"/>
    <col min="4" max="4" width="8.7109375" customWidth="1"/>
    <col min="5" max="16384" width="11.42578125" hidden="1"/>
  </cols>
  <sheetData>
    <row r="1" spans="2:3" x14ac:dyDescent="0.25">
      <c r="B1" s="2020"/>
      <c r="C1" s="2022"/>
    </row>
    <row r="2" spans="2:3" ht="15.75" customHeight="1" x14ac:dyDescent="0.25">
      <c r="B2" s="2023"/>
      <c r="C2" s="2025"/>
    </row>
    <row r="3" spans="2:3" ht="16.5" customHeight="1" thickBot="1" x14ac:dyDescent="0.3">
      <c r="B3" s="2026"/>
      <c r="C3" s="2028"/>
    </row>
    <row r="4" spans="2:3" ht="21.75" thickBot="1" x14ac:dyDescent="0.4">
      <c r="B4" s="2032" t="s">
        <v>1874</v>
      </c>
      <c r="C4" s="2034"/>
    </row>
    <row r="5" spans="2:3" x14ac:dyDescent="0.25">
      <c r="B5" s="79"/>
    </row>
    <row r="6" spans="2:3" ht="18.75" customHeight="1" x14ac:dyDescent="0.25">
      <c r="B6" s="162" t="s">
        <v>1791</v>
      </c>
      <c r="C6" s="162" t="s">
        <v>1792</v>
      </c>
    </row>
    <row r="7" spans="2:3" ht="18.75" customHeight="1" x14ac:dyDescent="0.25">
      <c r="B7" s="519" t="s">
        <v>287</v>
      </c>
      <c r="C7" s="407">
        <v>22</v>
      </c>
    </row>
    <row r="8" spans="2:3" ht="18.75" customHeight="1" x14ac:dyDescent="0.25">
      <c r="B8" s="519" t="s">
        <v>290</v>
      </c>
      <c r="C8" s="407">
        <v>2</v>
      </c>
    </row>
    <row r="9" spans="2:3" ht="18.75" customHeight="1" x14ac:dyDescent="0.25">
      <c r="B9" s="519" t="s">
        <v>601</v>
      </c>
      <c r="C9" s="407">
        <v>3</v>
      </c>
    </row>
    <row r="10" spans="2:3" ht="18.75" customHeight="1" x14ac:dyDescent="0.25">
      <c r="B10" s="519" t="s">
        <v>2780</v>
      </c>
      <c r="C10" s="407">
        <v>2</v>
      </c>
    </row>
    <row r="11" spans="2:3" ht="18.75" customHeight="1" x14ac:dyDescent="0.25">
      <c r="B11" s="162" t="s">
        <v>1832</v>
      </c>
      <c r="C11" s="162">
        <f>SUM(C7:C10)</f>
        <v>29</v>
      </c>
    </row>
    <row r="12" spans="2:3" ht="18.75" customHeight="1" x14ac:dyDescent="0.25">
      <c r="B12" s="162" t="s">
        <v>2452</v>
      </c>
      <c r="C12" s="162">
        <v>654</v>
      </c>
    </row>
    <row r="13" spans="2:3" x14ac:dyDescent="0.25"/>
    <row r="14" spans="2:3" x14ac:dyDescent="0.25"/>
    <row r="15" spans="2:3" x14ac:dyDescent="0.25"/>
  </sheetData>
  <mergeCells count="2">
    <mergeCell ref="B4:C4"/>
    <mergeCell ref="B1:C3"/>
  </mergeCells>
  <pageMargins left="0.7" right="0.7" top="0.75" bottom="0.75" header="0.3" footer="0.3"/>
  <drawing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
  <dimension ref="B1:G30"/>
  <sheetViews>
    <sheetView showGridLines="0" workbookViewId="0"/>
  </sheetViews>
  <sheetFormatPr baseColWidth="10" defaultColWidth="0" defaultRowHeight="15" zeroHeight="1" x14ac:dyDescent="0.25"/>
  <cols>
    <col min="1" max="1" width="3.5703125" customWidth="1"/>
    <col min="2" max="3" width="18.140625" customWidth="1"/>
    <col min="4" max="4" width="16.7109375" customWidth="1"/>
    <col min="5" max="5" width="11.7109375" customWidth="1"/>
    <col min="6" max="7" width="18.140625" customWidth="1"/>
    <col min="8" max="8" width="7.5703125" customWidth="1"/>
  </cols>
  <sheetData>
    <row r="1" spans="2:7" x14ac:dyDescent="0.25">
      <c r="B1" s="2020"/>
      <c r="C1" s="2021"/>
      <c r="D1" s="2021"/>
      <c r="E1" s="2021"/>
      <c r="F1" s="2021"/>
      <c r="G1" s="2022"/>
    </row>
    <row r="2" spans="2:7" x14ac:dyDescent="0.25">
      <c r="B2" s="2023"/>
      <c r="C2" s="2024"/>
      <c r="D2" s="2024"/>
      <c r="E2" s="2024"/>
      <c r="F2" s="2024"/>
      <c r="G2" s="2025"/>
    </row>
    <row r="3" spans="2:7" ht="15.75" thickBot="1" x14ac:dyDescent="0.3">
      <c r="B3" s="2026"/>
      <c r="C3" s="2027"/>
      <c r="D3" s="2027"/>
      <c r="E3" s="2027"/>
      <c r="F3" s="2027"/>
      <c r="G3" s="2028"/>
    </row>
    <row r="4" spans="2:7" ht="21.75" thickBot="1" x14ac:dyDescent="0.4">
      <c r="B4" s="2032" t="s">
        <v>1875</v>
      </c>
      <c r="C4" s="2033"/>
      <c r="D4" s="2033"/>
      <c r="E4" s="2033"/>
      <c r="F4" s="2033"/>
      <c r="G4" s="2034"/>
    </row>
    <row r="5" spans="2:7" x14ac:dyDescent="0.25"/>
    <row r="6" spans="2:7" ht="15" customHeight="1" x14ac:dyDescent="0.25">
      <c r="B6" s="2634" t="s">
        <v>5413</v>
      </c>
      <c r="C6" s="2635"/>
      <c r="D6" s="2635"/>
      <c r="E6" s="2635"/>
      <c r="F6" s="2635"/>
      <c r="G6" s="2636"/>
    </row>
    <row r="7" spans="2:7" x14ac:dyDescent="0.25">
      <c r="B7" s="2637"/>
      <c r="C7" s="2638"/>
      <c r="D7" s="2638"/>
      <c r="E7" s="2638"/>
      <c r="F7" s="2638"/>
      <c r="G7" s="2639"/>
    </row>
    <row r="8" spans="2:7" x14ac:dyDescent="0.25">
      <c r="B8" s="2637"/>
      <c r="C8" s="2638"/>
      <c r="D8" s="2638"/>
      <c r="E8" s="2638"/>
      <c r="F8" s="2638"/>
      <c r="G8" s="2639"/>
    </row>
    <row r="9" spans="2:7" x14ac:dyDescent="0.25">
      <c r="B9" s="2637"/>
      <c r="C9" s="2638"/>
      <c r="D9" s="2638"/>
      <c r="E9" s="2638"/>
      <c r="F9" s="2638"/>
      <c r="G9" s="2639"/>
    </row>
    <row r="10" spans="2:7" x14ac:dyDescent="0.25">
      <c r="B10" s="2637"/>
      <c r="C10" s="2638"/>
      <c r="D10" s="2638"/>
      <c r="E10" s="2638"/>
      <c r="F10" s="2638"/>
      <c r="G10" s="2639"/>
    </row>
    <row r="11" spans="2:7" x14ac:dyDescent="0.25">
      <c r="B11" s="2637"/>
      <c r="C11" s="2638"/>
      <c r="D11" s="2638"/>
      <c r="E11" s="2638"/>
      <c r="F11" s="2638"/>
      <c r="G11" s="2639"/>
    </row>
    <row r="12" spans="2:7" x14ac:dyDescent="0.25">
      <c r="B12" s="2637"/>
      <c r="C12" s="2638"/>
      <c r="D12" s="2638"/>
      <c r="E12" s="2638"/>
      <c r="F12" s="2638"/>
      <c r="G12" s="2639"/>
    </row>
    <row r="13" spans="2:7" x14ac:dyDescent="0.25">
      <c r="B13" s="2637"/>
      <c r="C13" s="2638"/>
      <c r="D13" s="2638"/>
      <c r="E13" s="2638"/>
      <c r="F13" s="2638"/>
      <c r="G13" s="2639"/>
    </row>
    <row r="14" spans="2:7" x14ac:dyDescent="0.25">
      <c r="B14" s="2637"/>
      <c r="C14" s="2638"/>
      <c r="D14" s="2638"/>
      <c r="E14" s="2638"/>
      <c r="F14" s="2638"/>
      <c r="G14" s="2639"/>
    </row>
    <row r="15" spans="2:7" x14ac:dyDescent="0.25">
      <c r="B15" s="2637"/>
      <c r="C15" s="2638"/>
      <c r="D15" s="2638"/>
      <c r="E15" s="2638"/>
      <c r="F15" s="2638"/>
      <c r="G15" s="2639"/>
    </row>
    <row r="16" spans="2:7" x14ac:dyDescent="0.25">
      <c r="B16" s="2637"/>
      <c r="C16" s="2638"/>
      <c r="D16" s="2638"/>
      <c r="E16" s="2638"/>
      <c r="F16" s="2638"/>
      <c r="G16" s="2639"/>
    </row>
    <row r="17" spans="2:7" ht="15.75" customHeight="1" x14ac:dyDescent="0.25">
      <c r="B17" s="2637"/>
      <c r="C17" s="2638"/>
      <c r="D17" s="2638"/>
      <c r="E17" s="2638"/>
      <c r="F17" s="2638"/>
      <c r="G17" s="2639"/>
    </row>
    <row r="18" spans="2:7" x14ac:dyDescent="0.25">
      <c r="B18" s="2637"/>
      <c r="C18" s="2638"/>
      <c r="D18" s="2638"/>
      <c r="E18" s="2638"/>
      <c r="F18" s="2638"/>
      <c r="G18" s="2639"/>
    </row>
    <row r="19" spans="2:7" x14ac:dyDescent="0.25">
      <c r="B19" s="2637"/>
      <c r="C19" s="2638"/>
      <c r="D19" s="2638"/>
      <c r="E19" s="2638"/>
      <c r="F19" s="2638"/>
      <c r="G19" s="2639"/>
    </row>
    <row r="20" spans="2:7" x14ac:dyDescent="0.25">
      <c r="B20" s="2637"/>
      <c r="C20" s="2638"/>
      <c r="D20" s="2638"/>
      <c r="E20" s="2638"/>
      <c r="F20" s="2638"/>
      <c r="G20" s="2639"/>
    </row>
    <row r="21" spans="2:7" x14ac:dyDescent="0.25">
      <c r="B21" s="2637"/>
      <c r="C21" s="2638"/>
      <c r="D21" s="2638"/>
      <c r="E21" s="2638"/>
      <c r="F21" s="2638"/>
      <c r="G21" s="2639"/>
    </row>
    <row r="22" spans="2:7" x14ac:dyDescent="0.25">
      <c r="B22" s="2637"/>
      <c r="C22" s="2638"/>
      <c r="D22" s="2638"/>
      <c r="E22" s="2638"/>
      <c r="F22" s="2638"/>
      <c r="G22" s="2639"/>
    </row>
    <row r="23" spans="2:7" x14ac:dyDescent="0.25">
      <c r="B23" s="2637"/>
      <c r="C23" s="2638"/>
      <c r="D23" s="2638"/>
      <c r="E23" s="2638"/>
      <c r="F23" s="2638"/>
      <c r="G23" s="2639"/>
    </row>
    <row r="24" spans="2:7" x14ac:dyDescent="0.25">
      <c r="B24" s="2637"/>
      <c r="C24" s="2638"/>
      <c r="D24" s="2638"/>
      <c r="E24" s="2638"/>
      <c r="F24" s="2638"/>
      <c r="G24" s="2639"/>
    </row>
    <row r="25" spans="2:7" x14ac:dyDescent="0.25">
      <c r="B25" s="2637"/>
      <c r="C25" s="2638"/>
      <c r="D25" s="2638"/>
      <c r="E25" s="2638"/>
      <c r="F25" s="2638"/>
      <c r="G25" s="2639"/>
    </row>
    <row r="26" spans="2:7" x14ac:dyDescent="0.25">
      <c r="B26" s="2640"/>
      <c r="C26" s="2641"/>
      <c r="D26" s="2641"/>
      <c r="E26" s="2641"/>
      <c r="F26" s="2641"/>
      <c r="G26" s="2642"/>
    </row>
    <row r="27" spans="2:7" x14ac:dyDescent="0.25">
      <c r="B27" s="520"/>
      <c r="C27" s="520"/>
      <c r="D27" s="520"/>
      <c r="E27" s="520"/>
      <c r="F27" s="520"/>
      <c r="G27" s="520"/>
    </row>
    <row r="28" spans="2:7" x14ac:dyDescent="0.25">
      <c r="B28" s="520"/>
      <c r="C28" s="520"/>
      <c r="D28" s="520"/>
      <c r="E28" s="520"/>
      <c r="F28" s="520"/>
      <c r="G28" s="520"/>
    </row>
    <row r="29" spans="2:7" x14ac:dyDescent="0.25"/>
    <row r="30" spans="2:7" x14ac:dyDescent="0.25"/>
  </sheetData>
  <mergeCells count="3">
    <mergeCell ref="B1:G3"/>
    <mergeCell ref="B4:G4"/>
    <mergeCell ref="B6:G26"/>
  </mergeCells>
  <pageMargins left="0.7" right="0.7" top="0.75" bottom="0.75" header="0.3" footer="0.3"/>
  <drawing r:id="rId1"/>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2"/>
  <dimension ref="B1:C36"/>
  <sheetViews>
    <sheetView showGridLines="0" workbookViewId="0">
      <selection activeCell="B10" sqref="B10"/>
    </sheetView>
  </sheetViews>
  <sheetFormatPr baseColWidth="10" defaultColWidth="0" defaultRowHeight="15" zeroHeight="1" x14ac:dyDescent="0.25"/>
  <cols>
    <col min="1" max="1" width="3.5703125" customWidth="1"/>
    <col min="2" max="2" width="53" customWidth="1"/>
    <col min="3" max="3" width="37.5703125" bestFit="1" customWidth="1"/>
    <col min="4" max="4" width="8.7109375" customWidth="1"/>
  </cols>
  <sheetData>
    <row r="1" spans="2:3" x14ac:dyDescent="0.25">
      <c r="B1" s="2020"/>
      <c r="C1" s="2022"/>
    </row>
    <row r="2" spans="2:3" x14ac:dyDescent="0.25">
      <c r="B2" s="2023"/>
      <c r="C2" s="2025"/>
    </row>
    <row r="3" spans="2:3" ht="15.75" thickBot="1" x14ac:dyDescent="0.3">
      <c r="B3" s="2026"/>
      <c r="C3" s="2028"/>
    </row>
    <row r="4" spans="2:3" ht="21.75" thickBot="1" x14ac:dyDescent="0.4">
      <c r="B4" s="2032" t="s">
        <v>2945</v>
      </c>
      <c r="C4" s="2034"/>
    </row>
    <row r="5" spans="2:3" x14ac:dyDescent="0.25"/>
    <row r="6" spans="2:3" ht="18.75" x14ac:dyDescent="0.3">
      <c r="B6" s="529" t="s">
        <v>1809</v>
      </c>
      <c r="C6" s="529" t="s">
        <v>1810</v>
      </c>
    </row>
    <row r="7" spans="2:3" ht="18.75" customHeight="1" x14ac:dyDescent="0.25">
      <c r="B7" s="1897" t="s">
        <v>2935</v>
      </c>
      <c r="C7" s="1898">
        <v>18</v>
      </c>
    </row>
    <row r="8" spans="2:3" s="1649" customFormat="1" ht="18.75" customHeight="1" x14ac:dyDescent="0.25">
      <c r="B8" s="1897" t="s">
        <v>2936</v>
      </c>
      <c r="C8" s="1898">
        <v>274</v>
      </c>
    </row>
    <row r="9" spans="2:3" s="1649" customFormat="1" ht="18.75" customHeight="1" x14ac:dyDescent="0.25">
      <c r="B9" s="1897" t="s">
        <v>2937</v>
      </c>
      <c r="C9" s="1898">
        <v>83</v>
      </c>
    </row>
    <row r="10" spans="2:3" s="1649" customFormat="1" ht="18.75" customHeight="1" x14ac:dyDescent="0.25">
      <c r="B10" s="1897" t="s">
        <v>2938</v>
      </c>
      <c r="C10" s="1898">
        <v>572</v>
      </c>
    </row>
    <row r="11" spans="2:3" s="1649" customFormat="1" ht="18.75" customHeight="1" x14ac:dyDescent="0.25">
      <c r="B11" s="1897" t="s">
        <v>2939</v>
      </c>
      <c r="C11" s="1898">
        <v>16</v>
      </c>
    </row>
    <row r="12" spans="2:3" ht="18.75" customHeight="1" x14ac:dyDescent="0.25">
      <c r="B12" s="1897" t="s">
        <v>2940</v>
      </c>
      <c r="C12" s="1898">
        <v>576</v>
      </c>
    </row>
    <row r="13" spans="2:3" ht="18.75" customHeight="1" x14ac:dyDescent="0.25">
      <c r="B13" s="1897" t="s">
        <v>2941</v>
      </c>
      <c r="C13" s="1898">
        <v>39</v>
      </c>
    </row>
    <row r="14" spans="2:3" ht="18.75" customHeight="1" x14ac:dyDescent="0.25">
      <c r="B14" s="1897" t="s">
        <v>2942</v>
      </c>
      <c r="C14" s="1898">
        <v>120</v>
      </c>
    </row>
    <row r="15" spans="2:3" ht="18.75" customHeight="1" x14ac:dyDescent="0.25">
      <c r="B15" s="1897" t="s">
        <v>2943</v>
      </c>
      <c r="C15" s="1898">
        <v>7</v>
      </c>
    </row>
    <row r="16" spans="2:3" ht="18.75" customHeight="1" x14ac:dyDescent="0.25">
      <c r="B16" s="1897" t="s">
        <v>2944</v>
      </c>
      <c r="C16" s="1898">
        <v>4</v>
      </c>
    </row>
    <row r="17" spans="2:3" ht="15.75" x14ac:dyDescent="0.25">
      <c r="B17" s="210" t="s">
        <v>152</v>
      </c>
      <c r="C17" s="210">
        <f>SUM(C7:C16)</f>
        <v>1709</v>
      </c>
    </row>
    <row r="18" spans="2:3" x14ac:dyDescent="0.25"/>
    <row r="19" spans="2:3" x14ac:dyDescent="0.25"/>
    <row r="20" spans="2:3" x14ac:dyDescent="0.25"/>
    <row r="21" spans="2:3" hidden="1" x14ac:dyDescent="0.25"/>
    <row r="22" spans="2:3" hidden="1" x14ac:dyDescent="0.25"/>
    <row r="23" spans="2:3" x14ac:dyDescent="0.25"/>
    <row r="24" spans="2:3" x14ac:dyDescent="0.25"/>
    <row r="25" spans="2:3" hidden="1" x14ac:dyDescent="0.25"/>
    <row r="26" spans="2:3" hidden="1" x14ac:dyDescent="0.25"/>
    <row r="27" spans="2:3" hidden="1" x14ac:dyDescent="0.25"/>
    <row r="28" spans="2:3" hidden="1" x14ac:dyDescent="0.25"/>
    <row r="29" spans="2:3" hidden="1" x14ac:dyDescent="0.25"/>
    <row r="30" spans="2:3" hidden="1" x14ac:dyDescent="0.25"/>
    <row r="31" spans="2:3" hidden="1" x14ac:dyDescent="0.25"/>
    <row r="32" spans="2:3" hidden="1" x14ac:dyDescent="0.25"/>
    <row r="33" hidden="1" x14ac:dyDescent="0.25"/>
    <row r="34" hidden="1" x14ac:dyDescent="0.25"/>
    <row r="35" hidden="1" x14ac:dyDescent="0.25"/>
    <row r="36" hidden="1" x14ac:dyDescent="0.25"/>
  </sheetData>
  <mergeCells count="2">
    <mergeCell ref="B4:C4"/>
    <mergeCell ref="B1:C3"/>
  </mergeCells>
  <pageMargins left="0.7" right="0.7" top="0.75" bottom="0.75" header="0.3" footer="0.3"/>
  <pageSetup paperSize="9" orientation="portrait" r:id="rId1"/>
  <drawing r:id="rId2"/>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3"/>
  <dimension ref="B1:J32"/>
  <sheetViews>
    <sheetView showGridLines="0" workbookViewId="0"/>
  </sheetViews>
  <sheetFormatPr baseColWidth="10" defaultColWidth="0" defaultRowHeight="15" x14ac:dyDescent="0.25"/>
  <cols>
    <col min="1" max="1" width="3.5703125" customWidth="1"/>
    <col min="2" max="9" width="15" customWidth="1"/>
    <col min="10" max="10" width="5" customWidth="1"/>
  </cols>
  <sheetData>
    <row r="1" spans="2:10" x14ac:dyDescent="0.25">
      <c r="B1" s="2020"/>
      <c r="C1" s="2021"/>
      <c r="D1" s="2021"/>
      <c r="E1" s="2021"/>
      <c r="F1" s="2021"/>
      <c r="G1" s="2021"/>
      <c r="H1" s="2021"/>
      <c r="I1" s="2022"/>
    </row>
    <row r="2" spans="2:10" x14ac:dyDescent="0.25">
      <c r="B2" s="2023"/>
      <c r="C2" s="2024"/>
      <c r="D2" s="2024"/>
      <c r="E2" s="2024"/>
      <c r="F2" s="2024"/>
      <c r="G2" s="2024"/>
      <c r="H2" s="2024"/>
      <c r="I2" s="2025"/>
    </row>
    <row r="3" spans="2:10" ht="15.75" thickBot="1" x14ac:dyDescent="0.3">
      <c r="B3" s="2026"/>
      <c r="C3" s="2027"/>
      <c r="D3" s="2027"/>
      <c r="E3" s="2027"/>
      <c r="F3" s="2027"/>
      <c r="G3" s="2027"/>
      <c r="H3" s="2027"/>
      <c r="I3" s="2028"/>
    </row>
    <row r="4" spans="2:10" ht="21.75" thickBot="1" x14ac:dyDescent="0.4">
      <c r="B4" s="1911" t="s">
        <v>1876</v>
      </c>
      <c r="C4" s="1912"/>
      <c r="D4" s="1912"/>
      <c r="E4" s="1912"/>
      <c r="F4" s="1912"/>
      <c r="G4" s="1912"/>
      <c r="H4" s="1912"/>
      <c r="I4" s="1913"/>
    </row>
  </sheetData>
  <mergeCells count="2">
    <mergeCell ref="B4:I4"/>
    <mergeCell ref="B1:I3"/>
  </mergeCells>
  <pageMargins left="0.7" right="0.7" top="0.75" bottom="0.75" header="0.3" footer="0.3"/>
  <drawing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4"/>
  <dimension ref="A1:I699"/>
  <sheetViews>
    <sheetView showGridLines="0" workbookViewId="0">
      <pane xSplit="1" ySplit="6" topLeftCell="B19" activePane="bottomRight" state="frozen"/>
      <selection activeCell="I25" sqref="I25"/>
      <selection pane="topRight" activeCell="I25" sqref="I25"/>
      <selection pane="bottomLeft" activeCell="I25" sqref="I25"/>
      <selection pane="bottomRight" activeCell="B7" sqref="B7"/>
    </sheetView>
  </sheetViews>
  <sheetFormatPr baseColWidth="10" defaultColWidth="0" defaultRowHeight="15" zeroHeight="1" x14ac:dyDescent="0.25"/>
  <cols>
    <col min="1" max="1" width="3.5703125" customWidth="1"/>
    <col min="2" max="2" width="42.85546875" customWidth="1"/>
    <col min="3" max="3" width="33.28515625" customWidth="1"/>
    <col min="4" max="4" width="15" customWidth="1"/>
    <col min="5" max="5" width="26.85546875" customWidth="1"/>
    <col min="6" max="6" width="27.7109375" customWidth="1"/>
    <col min="7" max="7" width="31" customWidth="1"/>
    <col min="8" max="8" width="19.85546875" customWidth="1"/>
    <col min="9" max="9" width="6.140625" customWidth="1"/>
    <col min="10" max="16384" width="11.42578125" hidden="1"/>
  </cols>
  <sheetData>
    <row r="1" spans="2:9" x14ac:dyDescent="0.25">
      <c r="B1" s="2020"/>
      <c r="C1" s="2021"/>
      <c r="D1" s="2021"/>
      <c r="E1" s="2021"/>
      <c r="F1" s="2021"/>
      <c r="G1" s="2021"/>
      <c r="H1" s="2022"/>
    </row>
    <row r="2" spans="2:9" x14ac:dyDescent="0.25">
      <c r="B2" s="2023"/>
      <c r="C2" s="2024"/>
      <c r="D2" s="2024"/>
      <c r="E2" s="2024"/>
      <c r="F2" s="2024"/>
      <c r="G2" s="2024"/>
      <c r="H2" s="2025"/>
    </row>
    <row r="3" spans="2:9" ht="15.75" thickBot="1" x14ac:dyDescent="0.3">
      <c r="B3" s="2026"/>
      <c r="C3" s="2027"/>
      <c r="D3" s="2027"/>
      <c r="E3" s="2027"/>
      <c r="F3" s="2027"/>
      <c r="G3" s="2027"/>
      <c r="H3" s="2028"/>
    </row>
    <row r="4" spans="2:9" ht="21.75" thickBot="1" x14ac:dyDescent="0.4">
      <c r="B4" s="2032" t="s">
        <v>3540</v>
      </c>
      <c r="C4" s="2033"/>
      <c r="D4" s="2033"/>
      <c r="E4" s="2033"/>
      <c r="F4" s="2033"/>
      <c r="G4" s="2033"/>
      <c r="H4" s="2034"/>
    </row>
    <row r="5" spans="2:9" x14ac:dyDescent="0.25">
      <c r="B5" s="80"/>
      <c r="E5" s="81"/>
      <c r="H5" s="9"/>
      <c r="I5" s="9"/>
    </row>
    <row r="6" spans="2:9" ht="37.5" x14ac:dyDescent="0.25">
      <c r="B6" s="228" t="s">
        <v>1421</v>
      </c>
      <c r="C6" s="228" t="s">
        <v>593</v>
      </c>
      <c r="D6" s="468" t="s">
        <v>1793</v>
      </c>
      <c r="E6" s="468" t="s">
        <v>1794</v>
      </c>
      <c r="F6" s="468" t="s">
        <v>1795</v>
      </c>
      <c r="G6" s="468" t="s">
        <v>1796</v>
      </c>
      <c r="H6" s="468" t="s">
        <v>1797</v>
      </c>
      <c r="I6" s="530"/>
    </row>
    <row r="7" spans="2:9" ht="26.25" customHeight="1" x14ac:dyDescent="0.25">
      <c r="B7" s="1226" t="s">
        <v>2946</v>
      </c>
      <c r="C7" s="1226" t="s">
        <v>2947</v>
      </c>
      <c r="D7" s="1655" t="s">
        <v>2948</v>
      </c>
      <c r="E7" s="1655">
        <v>1</v>
      </c>
      <c r="F7" s="1654" t="s">
        <v>2949</v>
      </c>
      <c r="G7" s="1226" t="s">
        <v>2950</v>
      </c>
      <c r="H7" s="1448">
        <v>5536</v>
      </c>
      <c r="I7" s="531"/>
    </row>
    <row r="8" spans="2:9" s="1649" customFormat="1" x14ac:dyDescent="0.25">
      <c r="B8" s="1226" t="s">
        <v>2951</v>
      </c>
      <c r="C8" s="1226" t="s">
        <v>2947</v>
      </c>
      <c r="D8" s="1655" t="s">
        <v>2948</v>
      </c>
      <c r="E8" s="1655">
        <v>1</v>
      </c>
      <c r="F8" s="1654" t="s">
        <v>2952</v>
      </c>
      <c r="G8" s="1226" t="s">
        <v>2953</v>
      </c>
      <c r="H8" s="1448">
        <v>5536</v>
      </c>
      <c r="I8" s="531"/>
    </row>
    <row r="9" spans="2:9" s="1649" customFormat="1" ht="30" x14ac:dyDescent="0.25">
      <c r="B9" s="1226" t="s">
        <v>2954</v>
      </c>
      <c r="C9" s="1226" t="s">
        <v>2947</v>
      </c>
      <c r="D9" s="1655" t="s">
        <v>2948</v>
      </c>
      <c r="E9" s="1655">
        <v>1</v>
      </c>
      <c r="F9" s="1654" t="s">
        <v>2955</v>
      </c>
      <c r="G9" s="1226" t="s">
        <v>1799</v>
      </c>
      <c r="H9" s="1448">
        <v>19765</v>
      </c>
      <c r="I9" s="531"/>
    </row>
    <row r="10" spans="2:9" s="1649" customFormat="1" ht="30" x14ac:dyDescent="0.25">
      <c r="B10" s="1226" t="s">
        <v>2956</v>
      </c>
      <c r="C10" s="1226" t="s">
        <v>2947</v>
      </c>
      <c r="D10" s="1655" t="s">
        <v>2948</v>
      </c>
      <c r="E10" s="1655">
        <v>1</v>
      </c>
      <c r="F10" s="1654" t="s">
        <v>2957</v>
      </c>
      <c r="G10" s="1226" t="s">
        <v>1801</v>
      </c>
      <c r="H10" s="1448">
        <v>19765</v>
      </c>
      <c r="I10" s="531"/>
    </row>
    <row r="11" spans="2:9" s="1649" customFormat="1" ht="30" x14ac:dyDescent="0.25">
      <c r="B11" s="1226" t="s">
        <v>2958</v>
      </c>
      <c r="C11" s="1226" t="s">
        <v>2947</v>
      </c>
      <c r="D11" s="1655" t="s">
        <v>2948</v>
      </c>
      <c r="E11" s="1655">
        <v>1</v>
      </c>
      <c r="F11" s="1654" t="s">
        <v>2957</v>
      </c>
      <c r="G11" s="1226" t="s">
        <v>1801</v>
      </c>
      <c r="H11" s="1448">
        <v>19765</v>
      </c>
      <c r="I11" s="531"/>
    </row>
    <row r="12" spans="2:9" s="1649" customFormat="1" ht="30" x14ac:dyDescent="0.25">
      <c r="B12" s="1226" t="s">
        <v>2959</v>
      </c>
      <c r="C12" s="1226" t="s">
        <v>2947</v>
      </c>
      <c r="D12" s="1655" t="s">
        <v>2948</v>
      </c>
      <c r="E12" s="1655">
        <v>1</v>
      </c>
      <c r="F12" s="1654" t="s">
        <v>2957</v>
      </c>
      <c r="G12" s="1226" t="s">
        <v>1801</v>
      </c>
      <c r="H12" s="1448">
        <v>19765</v>
      </c>
      <c r="I12" s="531"/>
    </row>
    <row r="13" spans="2:9" s="1649" customFormat="1" ht="30" x14ac:dyDescent="0.25">
      <c r="B13" s="1226" t="s">
        <v>2960</v>
      </c>
      <c r="C13" s="1226" t="s">
        <v>2947</v>
      </c>
      <c r="D13" s="1655" t="s">
        <v>2948</v>
      </c>
      <c r="E13" s="1655">
        <v>1</v>
      </c>
      <c r="F13" s="1654" t="s">
        <v>2961</v>
      </c>
      <c r="G13" s="1226" t="s">
        <v>1802</v>
      </c>
      <c r="H13" s="1448">
        <v>5536</v>
      </c>
      <c r="I13" s="531"/>
    </row>
    <row r="14" spans="2:9" s="1649" customFormat="1" ht="30" x14ac:dyDescent="0.25">
      <c r="B14" s="1226" t="s">
        <v>2962</v>
      </c>
      <c r="C14" s="1226" t="s">
        <v>2947</v>
      </c>
      <c r="D14" s="1655" t="s">
        <v>2948</v>
      </c>
      <c r="E14" s="1655">
        <v>1</v>
      </c>
      <c r="F14" s="1654" t="s">
        <v>2963</v>
      </c>
      <c r="G14" s="1226" t="s">
        <v>1799</v>
      </c>
      <c r="H14" s="1448">
        <v>5536</v>
      </c>
      <c r="I14" s="531"/>
    </row>
    <row r="15" spans="2:9" s="1649" customFormat="1" ht="30" x14ac:dyDescent="0.25">
      <c r="B15" s="1226" t="s">
        <v>2964</v>
      </c>
      <c r="C15" s="1226" t="s">
        <v>2947</v>
      </c>
      <c r="D15" s="1655" t="s">
        <v>2948</v>
      </c>
      <c r="E15" s="1655">
        <v>1</v>
      </c>
      <c r="F15" s="1654" t="s">
        <v>2963</v>
      </c>
      <c r="G15" s="1226" t="s">
        <v>1799</v>
      </c>
      <c r="H15" s="1448">
        <v>5536</v>
      </c>
      <c r="I15" s="531"/>
    </row>
    <row r="16" spans="2:9" s="1649" customFormat="1" ht="30" x14ac:dyDescent="0.25">
      <c r="B16" s="1226" t="s">
        <v>2965</v>
      </c>
      <c r="C16" s="1226" t="s">
        <v>2947</v>
      </c>
      <c r="D16" s="1655" t="s">
        <v>2948</v>
      </c>
      <c r="E16" s="1655">
        <v>1</v>
      </c>
      <c r="F16" s="1654" t="s">
        <v>2963</v>
      </c>
      <c r="G16" s="1226" t="s">
        <v>1799</v>
      </c>
      <c r="H16" s="1448">
        <v>5536</v>
      </c>
      <c r="I16" s="531"/>
    </row>
    <row r="17" spans="2:9" s="1649" customFormat="1" ht="30" x14ac:dyDescent="0.25">
      <c r="B17" s="1226" t="s">
        <v>2966</v>
      </c>
      <c r="C17" s="1226" t="s">
        <v>2947</v>
      </c>
      <c r="D17" s="1655" t="s">
        <v>2948</v>
      </c>
      <c r="E17" s="1655">
        <v>1</v>
      </c>
      <c r="F17" s="1654" t="s">
        <v>2967</v>
      </c>
      <c r="G17" s="1226" t="s">
        <v>2968</v>
      </c>
      <c r="H17" s="1448">
        <v>19765</v>
      </c>
      <c r="I17" s="531"/>
    </row>
    <row r="18" spans="2:9" s="1649" customFormat="1" ht="30" x14ac:dyDescent="0.25">
      <c r="B18" s="1226" t="s">
        <v>2969</v>
      </c>
      <c r="C18" s="1226" t="s">
        <v>2947</v>
      </c>
      <c r="D18" s="1655" t="s">
        <v>2948</v>
      </c>
      <c r="E18" s="1655">
        <v>1</v>
      </c>
      <c r="F18" s="1654" t="s">
        <v>2967</v>
      </c>
      <c r="G18" s="1226" t="s">
        <v>2968</v>
      </c>
      <c r="H18" s="1448">
        <v>5536</v>
      </c>
      <c r="I18" s="531"/>
    </row>
    <row r="19" spans="2:9" s="1649" customFormat="1" ht="45" x14ac:dyDescent="0.25">
      <c r="B19" s="1226" t="s">
        <v>2970</v>
      </c>
      <c r="C19" s="1226" t="s">
        <v>2947</v>
      </c>
      <c r="D19" s="1655" t="s">
        <v>2948</v>
      </c>
      <c r="E19" s="1655">
        <v>1</v>
      </c>
      <c r="F19" s="1654" t="s">
        <v>2971</v>
      </c>
      <c r="G19" s="1226" t="s">
        <v>1798</v>
      </c>
      <c r="H19" s="1448">
        <v>5536</v>
      </c>
      <c r="I19" s="531"/>
    </row>
    <row r="20" spans="2:9" s="1649" customFormat="1" ht="45" x14ac:dyDescent="0.25">
      <c r="B20" s="1226" t="s">
        <v>2972</v>
      </c>
      <c r="C20" s="1226" t="s">
        <v>2947</v>
      </c>
      <c r="D20" s="1655" t="s">
        <v>2948</v>
      </c>
      <c r="E20" s="1655">
        <v>1</v>
      </c>
      <c r="F20" s="1654" t="s">
        <v>2971</v>
      </c>
      <c r="G20" s="1226" t="s">
        <v>1798</v>
      </c>
      <c r="H20" s="1448">
        <v>5536</v>
      </c>
      <c r="I20" s="531"/>
    </row>
    <row r="21" spans="2:9" s="1649" customFormat="1" ht="45" x14ac:dyDescent="0.25">
      <c r="B21" s="1226" t="s">
        <v>2973</v>
      </c>
      <c r="C21" s="1226" t="s">
        <v>2947</v>
      </c>
      <c r="D21" s="1655" t="s">
        <v>2948</v>
      </c>
      <c r="E21" s="1655">
        <v>1</v>
      </c>
      <c r="F21" s="1654" t="s">
        <v>2971</v>
      </c>
      <c r="G21" s="1226" t="s">
        <v>1798</v>
      </c>
      <c r="H21" s="1448">
        <v>5536</v>
      </c>
      <c r="I21" s="531"/>
    </row>
    <row r="22" spans="2:9" s="1649" customFormat="1" ht="30" x14ac:dyDescent="0.25">
      <c r="B22" s="1226" t="s">
        <v>2974</v>
      </c>
      <c r="C22" s="1226" t="s">
        <v>2947</v>
      </c>
      <c r="D22" s="1655" t="s">
        <v>2948</v>
      </c>
      <c r="E22" s="1655">
        <v>1</v>
      </c>
      <c r="F22" s="1654" t="s">
        <v>2975</v>
      </c>
      <c r="G22" s="1226" t="s">
        <v>1800</v>
      </c>
      <c r="H22" s="1448">
        <v>5536</v>
      </c>
      <c r="I22" s="531"/>
    </row>
    <row r="23" spans="2:9" s="1649" customFormat="1" ht="30" x14ac:dyDescent="0.25">
      <c r="B23" s="1226" t="s">
        <v>2976</v>
      </c>
      <c r="C23" s="1226" t="s">
        <v>2947</v>
      </c>
      <c r="D23" s="1655" t="s">
        <v>2948</v>
      </c>
      <c r="E23" s="1655">
        <v>1</v>
      </c>
      <c r="F23" s="1654" t="s">
        <v>2977</v>
      </c>
      <c r="G23" s="1226" t="s">
        <v>1800</v>
      </c>
      <c r="H23" s="1448">
        <v>5536</v>
      </c>
      <c r="I23" s="531"/>
    </row>
    <row r="24" spans="2:9" s="1649" customFormat="1" ht="30" x14ac:dyDescent="0.25">
      <c r="B24" s="1226" t="s">
        <v>2978</v>
      </c>
      <c r="C24" s="1226" t="s">
        <v>2947</v>
      </c>
      <c r="D24" s="1655" t="s">
        <v>2948</v>
      </c>
      <c r="E24" s="1655">
        <v>1</v>
      </c>
      <c r="F24" s="1654" t="s">
        <v>2977</v>
      </c>
      <c r="G24" s="1226" t="s">
        <v>1800</v>
      </c>
      <c r="H24" s="1448">
        <v>5536</v>
      </c>
      <c r="I24" s="531"/>
    </row>
    <row r="25" spans="2:9" s="1649" customFormat="1" ht="30" x14ac:dyDescent="0.25">
      <c r="B25" s="1226" t="s">
        <v>2979</v>
      </c>
      <c r="C25" s="1226" t="s">
        <v>2947</v>
      </c>
      <c r="D25" s="1655" t="s">
        <v>2948</v>
      </c>
      <c r="E25" s="1655">
        <v>1</v>
      </c>
      <c r="F25" s="1654" t="s">
        <v>2977</v>
      </c>
      <c r="G25" s="1226" t="s">
        <v>1800</v>
      </c>
      <c r="H25" s="1448">
        <v>5536</v>
      </c>
      <c r="I25" s="531"/>
    </row>
    <row r="26" spans="2:9" s="1649" customFormat="1" x14ac:dyDescent="0.25">
      <c r="B26" s="1226" t="s">
        <v>2980</v>
      </c>
      <c r="C26" s="1226" t="s">
        <v>2947</v>
      </c>
      <c r="D26" s="1655" t="s">
        <v>2948</v>
      </c>
      <c r="E26" s="1655">
        <v>1</v>
      </c>
      <c r="F26" s="1654" t="s">
        <v>2981</v>
      </c>
      <c r="G26" s="1226" t="s">
        <v>1800</v>
      </c>
      <c r="H26" s="1448">
        <v>19765</v>
      </c>
      <c r="I26" s="531"/>
    </row>
    <row r="27" spans="2:9" s="1649" customFormat="1" ht="45" x14ac:dyDescent="0.25">
      <c r="B27" s="1226" t="s">
        <v>2982</v>
      </c>
      <c r="C27" s="1226" t="s">
        <v>2947</v>
      </c>
      <c r="D27" s="1655" t="s">
        <v>2948</v>
      </c>
      <c r="E27" s="1655">
        <v>1</v>
      </c>
      <c r="F27" s="1654" t="s">
        <v>2949</v>
      </c>
      <c r="G27" s="1226" t="s">
        <v>2950</v>
      </c>
      <c r="H27" s="1448">
        <v>19765</v>
      </c>
      <c r="I27" s="531"/>
    </row>
    <row r="28" spans="2:9" s="1649" customFormat="1" ht="30" x14ac:dyDescent="0.25">
      <c r="B28" s="1226" t="s">
        <v>2954</v>
      </c>
      <c r="C28" s="1226" t="s">
        <v>2947</v>
      </c>
      <c r="D28" s="1655" t="s">
        <v>2948</v>
      </c>
      <c r="E28" s="1655">
        <v>1</v>
      </c>
      <c r="F28" s="1654" t="s">
        <v>2955</v>
      </c>
      <c r="G28" s="1226" t="s">
        <v>1799</v>
      </c>
      <c r="H28" s="1448">
        <v>19765</v>
      </c>
      <c r="I28" s="531"/>
    </row>
    <row r="29" spans="2:9" s="1649" customFormat="1" ht="30" x14ac:dyDescent="0.25">
      <c r="B29" s="1226" t="s">
        <v>2983</v>
      </c>
      <c r="C29" s="1226" t="s">
        <v>2947</v>
      </c>
      <c r="D29" s="1655" t="s">
        <v>2948</v>
      </c>
      <c r="E29" s="1655">
        <v>1</v>
      </c>
      <c r="F29" s="1654" t="s">
        <v>2955</v>
      </c>
      <c r="G29" s="1226" t="s">
        <v>1799</v>
      </c>
      <c r="H29" s="1448">
        <v>102662</v>
      </c>
      <c r="I29" s="531"/>
    </row>
    <row r="30" spans="2:9" s="1649" customFormat="1" ht="30" x14ac:dyDescent="0.25">
      <c r="B30" s="1226" t="s">
        <v>2984</v>
      </c>
      <c r="C30" s="1226" t="s">
        <v>2947</v>
      </c>
      <c r="D30" s="1655" t="s">
        <v>2948</v>
      </c>
      <c r="E30" s="1655">
        <v>1</v>
      </c>
      <c r="F30" s="1654" t="s">
        <v>2985</v>
      </c>
      <c r="G30" s="1226" t="s">
        <v>1798</v>
      </c>
      <c r="H30" s="1448">
        <v>19765</v>
      </c>
      <c r="I30" s="531"/>
    </row>
    <row r="31" spans="2:9" s="1649" customFormat="1" ht="30" x14ac:dyDescent="0.25">
      <c r="B31" s="1226" t="s">
        <v>2986</v>
      </c>
      <c r="C31" s="1226" t="s">
        <v>2947</v>
      </c>
      <c r="D31" s="1655" t="s">
        <v>2948</v>
      </c>
      <c r="E31" s="1655">
        <v>1</v>
      </c>
      <c r="F31" s="1654" t="s">
        <v>2987</v>
      </c>
      <c r="G31" s="1226" t="s">
        <v>1800</v>
      </c>
      <c r="H31" s="1448">
        <v>19765</v>
      </c>
      <c r="I31" s="531"/>
    </row>
    <row r="32" spans="2:9" s="1649" customFormat="1" ht="30" x14ac:dyDescent="0.25">
      <c r="B32" s="1226" t="s">
        <v>2956</v>
      </c>
      <c r="C32" s="1226" t="s">
        <v>2947</v>
      </c>
      <c r="D32" s="1655" t="s">
        <v>2948</v>
      </c>
      <c r="E32" s="1655">
        <v>1</v>
      </c>
      <c r="F32" s="1654" t="s">
        <v>2957</v>
      </c>
      <c r="G32" s="1226" t="s">
        <v>1801</v>
      </c>
      <c r="H32" s="1448">
        <v>19765</v>
      </c>
      <c r="I32" s="531"/>
    </row>
    <row r="33" spans="2:9" s="1649" customFormat="1" ht="30" x14ac:dyDescent="0.25">
      <c r="B33" s="1226" t="s">
        <v>2958</v>
      </c>
      <c r="C33" s="1226" t="s">
        <v>2947</v>
      </c>
      <c r="D33" s="1655" t="s">
        <v>2948</v>
      </c>
      <c r="E33" s="1655">
        <v>1</v>
      </c>
      <c r="F33" s="1654" t="s">
        <v>2957</v>
      </c>
      <c r="G33" s="1226" t="s">
        <v>1801</v>
      </c>
      <c r="H33" s="1448">
        <v>19765</v>
      </c>
      <c r="I33" s="531"/>
    </row>
    <row r="34" spans="2:9" s="1649" customFormat="1" ht="30" x14ac:dyDescent="0.25">
      <c r="B34" s="1226" t="s">
        <v>2988</v>
      </c>
      <c r="C34" s="1226" t="s">
        <v>2947</v>
      </c>
      <c r="D34" s="1655" t="s">
        <v>2948</v>
      </c>
      <c r="E34" s="1655">
        <v>1</v>
      </c>
      <c r="F34" s="1654" t="s">
        <v>2957</v>
      </c>
      <c r="G34" s="1226" t="s">
        <v>1801</v>
      </c>
      <c r="H34" s="1448">
        <v>19765</v>
      </c>
      <c r="I34" s="531"/>
    </row>
    <row r="35" spans="2:9" s="1649" customFormat="1" ht="30" x14ac:dyDescent="0.25">
      <c r="B35" s="1226" t="s">
        <v>2959</v>
      </c>
      <c r="C35" s="1226" t="s">
        <v>2947</v>
      </c>
      <c r="D35" s="1655" t="s">
        <v>2948</v>
      </c>
      <c r="E35" s="1655">
        <v>1</v>
      </c>
      <c r="F35" s="1654" t="s">
        <v>2957</v>
      </c>
      <c r="G35" s="1226" t="s">
        <v>1801</v>
      </c>
      <c r="H35" s="1448">
        <v>19765</v>
      </c>
      <c r="I35" s="531"/>
    </row>
    <row r="36" spans="2:9" s="1649" customFormat="1" ht="30" x14ac:dyDescent="0.25">
      <c r="B36" s="1226" t="s">
        <v>2989</v>
      </c>
      <c r="C36" s="1226" t="s">
        <v>2947</v>
      </c>
      <c r="D36" s="1655" t="s">
        <v>2948</v>
      </c>
      <c r="E36" s="1655">
        <v>1</v>
      </c>
      <c r="F36" s="1654" t="s">
        <v>2961</v>
      </c>
      <c r="G36" s="1226" t="s">
        <v>1802</v>
      </c>
      <c r="H36" s="1448">
        <v>5536</v>
      </c>
      <c r="I36" s="531"/>
    </row>
    <row r="37" spans="2:9" s="1649" customFormat="1" ht="30" x14ac:dyDescent="0.25">
      <c r="B37" s="1226" t="s">
        <v>2962</v>
      </c>
      <c r="C37" s="1226" t="s">
        <v>2947</v>
      </c>
      <c r="D37" s="1655" t="s">
        <v>2948</v>
      </c>
      <c r="E37" s="1655">
        <v>1</v>
      </c>
      <c r="F37" s="1654" t="s">
        <v>2963</v>
      </c>
      <c r="G37" s="1226" t="s">
        <v>1799</v>
      </c>
      <c r="H37" s="1448">
        <v>5536</v>
      </c>
      <c r="I37" s="531"/>
    </row>
    <row r="38" spans="2:9" s="1649" customFormat="1" ht="30" x14ac:dyDescent="0.25">
      <c r="B38" s="1226" t="s">
        <v>2990</v>
      </c>
      <c r="C38" s="1226" t="s">
        <v>2947</v>
      </c>
      <c r="D38" s="1655" t="s">
        <v>2948</v>
      </c>
      <c r="E38" s="1655">
        <v>1</v>
      </c>
      <c r="F38" s="1654" t="s">
        <v>2963</v>
      </c>
      <c r="G38" s="1226" t="s">
        <v>1799</v>
      </c>
      <c r="H38" s="1448">
        <v>5536</v>
      </c>
      <c r="I38" s="531"/>
    </row>
    <row r="39" spans="2:9" s="1649" customFormat="1" ht="30" x14ac:dyDescent="0.25">
      <c r="B39" s="1226" t="s">
        <v>2991</v>
      </c>
      <c r="C39" s="1226" t="s">
        <v>2947</v>
      </c>
      <c r="D39" s="1655" t="s">
        <v>2948</v>
      </c>
      <c r="E39" s="1655">
        <v>1</v>
      </c>
      <c r="F39" s="1654" t="s">
        <v>2963</v>
      </c>
      <c r="G39" s="1226" t="s">
        <v>1799</v>
      </c>
      <c r="H39" s="1448">
        <v>5536</v>
      </c>
      <c r="I39" s="531"/>
    </row>
    <row r="40" spans="2:9" s="1649" customFormat="1" ht="30" x14ac:dyDescent="0.25">
      <c r="B40" s="1226" t="s">
        <v>2964</v>
      </c>
      <c r="C40" s="1226" t="s">
        <v>2947</v>
      </c>
      <c r="D40" s="1655" t="s">
        <v>2948</v>
      </c>
      <c r="E40" s="1655">
        <v>1</v>
      </c>
      <c r="F40" s="1654" t="s">
        <v>2963</v>
      </c>
      <c r="G40" s="1226" t="s">
        <v>1799</v>
      </c>
      <c r="H40" s="1448">
        <v>5536</v>
      </c>
      <c r="I40" s="531"/>
    </row>
    <row r="41" spans="2:9" s="1649" customFormat="1" ht="30" x14ac:dyDescent="0.25">
      <c r="B41" s="1226" t="s">
        <v>2965</v>
      </c>
      <c r="C41" s="1226" t="s">
        <v>2947</v>
      </c>
      <c r="D41" s="1655" t="s">
        <v>2948</v>
      </c>
      <c r="E41" s="1655">
        <v>1</v>
      </c>
      <c r="F41" s="1654" t="s">
        <v>2963</v>
      </c>
      <c r="G41" s="1226" t="s">
        <v>1799</v>
      </c>
      <c r="H41" s="1448">
        <v>5536</v>
      </c>
      <c r="I41" s="531"/>
    </row>
    <row r="42" spans="2:9" s="1649" customFormat="1" ht="30" x14ac:dyDescent="0.25">
      <c r="B42" s="1226" t="s">
        <v>2992</v>
      </c>
      <c r="C42" s="1226" t="s">
        <v>2947</v>
      </c>
      <c r="D42" s="1655" t="s">
        <v>2948</v>
      </c>
      <c r="E42" s="1655">
        <v>1</v>
      </c>
      <c r="F42" s="1654" t="s">
        <v>2967</v>
      </c>
      <c r="G42" s="1226" t="s">
        <v>2968</v>
      </c>
      <c r="H42" s="1448">
        <v>5536</v>
      </c>
      <c r="I42" s="531"/>
    </row>
    <row r="43" spans="2:9" s="1649" customFormat="1" ht="30" x14ac:dyDescent="0.25">
      <c r="B43" s="1226" t="s">
        <v>2993</v>
      </c>
      <c r="C43" s="1226" t="s">
        <v>2947</v>
      </c>
      <c r="D43" s="1655" t="s">
        <v>2948</v>
      </c>
      <c r="E43" s="1655">
        <v>1</v>
      </c>
      <c r="F43" s="1654" t="s">
        <v>2967</v>
      </c>
      <c r="G43" s="1226" t="s">
        <v>2968</v>
      </c>
      <c r="H43" s="1448">
        <v>5536</v>
      </c>
      <c r="I43" s="531"/>
    </row>
    <row r="44" spans="2:9" s="1649" customFormat="1" ht="30" x14ac:dyDescent="0.25">
      <c r="B44" s="1226" t="s">
        <v>2994</v>
      </c>
      <c r="C44" s="1226" t="s">
        <v>2947</v>
      </c>
      <c r="D44" s="1655" t="s">
        <v>2948</v>
      </c>
      <c r="E44" s="1655">
        <v>1</v>
      </c>
      <c r="F44" s="1654" t="s">
        <v>2967</v>
      </c>
      <c r="G44" s="1226" t="s">
        <v>2968</v>
      </c>
      <c r="H44" s="1448">
        <v>5536</v>
      </c>
      <c r="I44" s="531"/>
    </row>
    <row r="45" spans="2:9" s="1649" customFormat="1" ht="30" x14ac:dyDescent="0.25">
      <c r="B45" s="1226" t="s">
        <v>2969</v>
      </c>
      <c r="C45" s="1226" t="s">
        <v>2947</v>
      </c>
      <c r="D45" s="1655" t="s">
        <v>2948</v>
      </c>
      <c r="E45" s="1655">
        <v>1</v>
      </c>
      <c r="F45" s="1654" t="s">
        <v>2967</v>
      </c>
      <c r="G45" s="1226" t="s">
        <v>2968</v>
      </c>
      <c r="H45" s="1448">
        <v>5536</v>
      </c>
      <c r="I45" s="531"/>
    </row>
    <row r="46" spans="2:9" s="1649" customFormat="1" ht="45" x14ac:dyDescent="0.25">
      <c r="B46" s="1226" t="s">
        <v>2970</v>
      </c>
      <c r="C46" s="1226" t="s">
        <v>2947</v>
      </c>
      <c r="D46" s="1655" t="s">
        <v>2948</v>
      </c>
      <c r="E46" s="1655">
        <v>1</v>
      </c>
      <c r="F46" s="1654" t="s">
        <v>2971</v>
      </c>
      <c r="G46" s="1226" t="s">
        <v>1798</v>
      </c>
      <c r="H46" s="1448">
        <v>5536</v>
      </c>
      <c r="I46" s="531"/>
    </row>
    <row r="47" spans="2:9" s="1649" customFormat="1" ht="45" x14ac:dyDescent="0.25">
      <c r="B47" s="1226" t="s">
        <v>2995</v>
      </c>
      <c r="C47" s="1226" t="s">
        <v>2947</v>
      </c>
      <c r="D47" s="1655" t="s">
        <v>2948</v>
      </c>
      <c r="E47" s="1655">
        <v>1</v>
      </c>
      <c r="F47" s="1654" t="s">
        <v>2971</v>
      </c>
      <c r="G47" s="1226" t="s">
        <v>1798</v>
      </c>
      <c r="H47" s="1448">
        <v>5536</v>
      </c>
      <c r="I47" s="531"/>
    </row>
    <row r="48" spans="2:9" s="1649" customFormat="1" ht="45" x14ac:dyDescent="0.25">
      <c r="B48" s="1226" t="s">
        <v>2972</v>
      </c>
      <c r="C48" s="1226" t="s">
        <v>2947</v>
      </c>
      <c r="D48" s="1655" t="s">
        <v>2948</v>
      </c>
      <c r="E48" s="1655">
        <v>1</v>
      </c>
      <c r="F48" s="1654" t="s">
        <v>2971</v>
      </c>
      <c r="G48" s="1226" t="s">
        <v>1798</v>
      </c>
      <c r="H48" s="1448">
        <v>5536</v>
      </c>
      <c r="I48" s="531"/>
    </row>
    <row r="49" spans="2:9" s="1649" customFormat="1" ht="45" x14ac:dyDescent="0.25">
      <c r="B49" s="1226" t="s">
        <v>2973</v>
      </c>
      <c r="C49" s="1226" t="s">
        <v>2947</v>
      </c>
      <c r="D49" s="1655" t="s">
        <v>2948</v>
      </c>
      <c r="E49" s="1655">
        <v>1</v>
      </c>
      <c r="F49" s="1654" t="s">
        <v>2971</v>
      </c>
      <c r="G49" s="1226" t="s">
        <v>1798</v>
      </c>
      <c r="H49" s="1448">
        <v>5536</v>
      </c>
      <c r="I49" s="531"/>
    </row>
    <row r="50" spans="2:9" s="1649" customFormat="1" ht="45" x14ac:dyDescent="0.25">
      <c r="B50" s="1226" t="s">
        <v>2996</v>
      </c>
      <c r="C50" s="1226" t="s">
        <v>2947</v>
      </c>
      <c r="D50" s="1655" t="s">
        <v>2948</v>
      </c>
      <c r="E50" s="1655">
        <v>1</v>
      </c>
      <c r="F50" s="1654" t="s">
        <v>2971</v>
      </c>
      <c r="G50" s="1226" t="s">
        <v>1798</v>
      </c>
      <c r="H50" s="1448">
        <v>5536</v>
      </c>
      <c r="I50" s="531"/>
    </row>
    <row r="51" spans="2:9" s="1649" customFormat="1" ht="30" x14ac:dyDescent="0.25">
      <c r="B51" s="1226" t="s">
        <v>2997</v>
      </c>
      <c r="C51" s="1226" t="s">
        <v>2947</v>
      </c>
      <c r="D51" s="1655" t="s">
        <v>2948</v>
      </c>
      <c r="E51" s="1655">
        <v>1</v>
      </c>
      <c r="F51" s="1654" t="s">
        <v>2998</v>
      </c>
      <c r="G51" s="1226" t="s">
        <v>1800</v>
      </c>
      <c r="H51" s="1448">
        <v>5536</v>
      </c>
      <c r="I51" s="531"/>
    </row>
    <row r="52" spans="2:9" s="1649" customFormat="1" ht="30" x14ac:dyDescent="0.25">
      <c r="B52" s="1226" t="s">
        <v>2999</v>
      </c>
      <c r="C52" s="1226" t="s">
        <v>2947</v>
      </c>
      <c r="D52" s="1655" t="s">
        <v>2948</v>
      </c>
      <c r="E52" s="1655">
        <v>1</v>
      </c>
      <c r="F52" s="1654" t="s">
        <v>3000</v>
      </c>
      <c r="G52" s="1226" t="s">
        <v>1800</v>
      </c>
      <c r="H52" s="1448">
        <v>5536</v>
      </c>
      <c r="I52" s="531"/>
    </row>
    <row r="53" spans="2:9" s="1649" customFormat="1" ht="30" x14ac:dyDescent="0.25">
      <c r="B53" s="1226" t="s">
        <v>2976</v>
      </c>
      <c r="C53" s="1226" t="s">
        <v>2947</v>
      </c>
      <c r="D53" s="1655" t="s">
        <v>2948</v>
      </c>
      <c r="E53" s="1655">
        <v>1</v>
      </c>
      <c r="F53" s="1654" t="s">
        <v>2977</v>
      </c>
      <c r="G53" s="1226" t="s">
        <v>1800</v>
      </c>
      <c r="H53" s="1448">
        <v>5536</v>
      </c>
      <c r="I53" s="531"/>
    </row>
    <row r="54" spans="2:9" s="1649" customFormat="1" ht="30" x14ac:dyDescent="0.25">
      <c r="B54" s="1226" t="s">
        <v>3001</v>
      </c>
      <c r="C54" s="1226" t="s">
        <v>2947</v>
      </c>
      <c r="D54" s="1655" t="s">
        <v>2948</v>
      </c>
      <c r="E54" s="1655">
        <v>1</v>
      </c>
      <c r="F54" s="1654" t="s">
        <v>2977</v>
      </c>
      <c r="G54" s="1226" t="s">
        <v>1800</v>
      </c>
      <c r="H54" s="1448">
        <v>5536</v>
      </c>
      <c r="I54" s="531"/>
    </row>
    <row r="55" spans="2:9" s="1649" customFormat="1" ht="30" x14ac:dyDescent="0.25">
      <c r="B55" s="1226" t="s">
        <v>2978</v>
      </c>
      <c r="C55" s="1226" t="s">
        <v>2947</v>
      </c>
      <c r="D55" s="1655" t="s">
        <v>2948</v>
      </c>
      <c r="E55" s="1655">
        <v>1</v>
      </c>
      <c r="F55" s="1654" t="s">
        <v>2977</v>
      </c>
      <c r="G55" s="1226" t="s">
        <v>1800</v>
      </c>
      <c r="H55" s="1448">
        <v>5536</v>
      </c>
      <c r="I55" s="531"/>
    </row>
    <row r="56" spans="2:9" s="1649" customFormat="1" ht="30" x14ac:dyDescent="0.25">
      <c r="B56" s="1226" t="s">
        <v>3002</v>
      </c>
      <c r="C56" s="1226" t="s">
        <v>2947</v>
      </c>
      <c r="D56" s="1655" t="s">
        <v>2948</v>
      </c>
      <c r="E56" s="1655">
        <v>1</v>
      </c>
      <c r="F56" s="1654" t="s">
        <v>2977</v>
      </c>
      <c r="G56" s="1226" t="s">
        <v>1800</v>
      </c>
      <c r="H56" s="1448">
        <v>5536</v>
      </c>
      <c r="I56" s="531"/>
    </row>
    <row r="57" spans="2:9" s="1649" customFormat="1" x14ac:dyDescent="0.25">
      <c r="B57" s="1226" t="s">
        <v>3003</v>
      </c>
      <c r="C57" s="1226" t="s">
        <v>2947</v>
      </c>
      <c r="D57" s="1655" t="s">
        <v>2948</v>
      </c>
      <c r="E57" s="1655">
        <v>1</v>
      </c>
      <c r="F57" s="1654" t="s">
        <v>3004</v>
      </c>
      <c r="G57" s="1226" t="s">
        <v>3005</v>
      </c>
      <c r="H57" s="1448">
        <v>19765</v>
      </c>
      <c r="I57" s="531"/>
    </row>
    <row r="58" spans="2:9" s="1649" customFormat="1" ht="30" x14ac:dyDescent="0.25">
      <c r="B58" s="1226" t="s">
        <v>2960</v>
      </c>
      <c r="C58" s="1226" t="s">
        <v>2947</v>
      </c>
      <c r="D58" s="1655" t="s">
        <v>2948</v>
      </c>
      <c r="E58" s="1655">
        <v>1</v>
      </c>
      <c r="F58" s="1654" t="s">
        <v>2961</v>
      </c>
      <c r="G58" s="1226" t="s">
        <v>1802</v>
      </c>
      <c r="H58" s="1448">
        <v>5536</v>
      </c>
      <c r="I58" s="531"/>
    </row>
    <row r="59" spans="2:9" s="1649" customFormat="1" ht="30" x14ac:dyDescent="0.25">
      <c r="B59" s="1226" t="s">
        <v>2979</v>
      </c>
      <c r="C59" s="1226" t="s">
        <v>2947</v>
      </c>
      <c r="D59" s="1655" t="s">
        <v>2948</v>
      </c>
      <c r="E59" s="1655">
        <v>1</v>
      </c>
      <c r="F59" s="1654" t="s">
        <v>2977</v>
      </c>
      <c r="G59" s="1226" t="s">
        <v>1800</v>
      </c>
      <c r="H59" s="1448">
        <v>5536</v>
      </c>
      <c r="I59" s="531"/>
    </row>
    <row r="60" spans="2:9" s="1649" customFormat="1" ht="45" x14ac:dyDescent="0.25">
      <c r="B60" s="1226" t="s">
        <v>2946</v>
      </c>
      <c r="C60" s="1226" t="s">
        <v>2947</v>
      </c>
      <c r="D60" s="1655" t="s">
        <v>2948</v>
      </c>
      <c r="E60" s="1655">
        <v>1</v>
      </c>
      <c r="F60" s="1654" t="s">
        <v>2949</v>
      </c>
      <c r="G60" s="1226" t="s">
        <v>2950</v>
      </c>
      <c r="H60" s="1448">
        <v>5536</v>
      </c>
      <c r="I60" s="531"/>
    </row>
    <row r="61" spans="2:9" s="1649" customFormat="1" ht="30" x14ac:dyDescent="0.25">
      <c r="B61" s="1226" t="s">
        <v>2974</v>
      </c>
      <c r="C61" s="1226" t="s">
        <v>2947</v>
      </c>
      <c r="D61" s="1655" t="s">
        <v>2948</v>
      </c>
      <c r="E61" s="1655">
        <v>1</v>
      </c>
      <c r="F61" s="1654" t="s">
        <v>2975</v>
      </c>
      <c r="G61" s="1226" t="s">
        <v>1800</v>
      </c>
      <c r="H61" s="1448">
        <v>5536</v>
      </c>
      <c r="I61" s="531"/>
    </row>
    <row r="62" spans="2:9" s="1649" customFormat="1" x14ac:dyDescent="0.25">
      <c r="B62" s="1226" t="s">
        <v>2951</v>
      </c>
      <c r="C62" s="1226" t="s">
        <v>2947</v>
      </c>
      <c r="D62" s="1655" t="s">
        <v>2948</v>
      </c>
      <c r="E62" s="1655">
        <v>1</v>
      </c>
      <c r="F62" s="1654" t="s">
        <v>2952</v>
      </c>
      <c r="G62" s="1226" t="s">
        <v>2953</v>
      </c>
      <c r="H62" s="1448">
        <v>5536</v>
      </c>
      <c r="I62" s="531"/>
    </row>
    <row r="63" spans="2:9" s="1649" customFormat="1" ht="45" x14ac:dyDescent="0.25">
      <c r="B63" s="1226" t="s">
        <v>3006</v>
      </c>
      <c r="C63" s="1226" t="s">
        <v>2947</v>
      </c>
      <c r="D63" s="1655" t="s">
        <v>2948</v>
      </c>
      <c r="E63" s="1655">
        <v>1</v>
      </c>
      <c r="F63" s="1654" t="s">
        <v>2971</v>
      </c>
      <c r="G63" s="1226" t="s">
        <v>1798</v>
      </c>
      <c r="H63" s="1448">
        <v>19765</v>
      </c>
      <c r="I63" s="531"/>
    </row>
    <row r="64" spans="2:9" s="1649" customFormat="1" ht="45" x14ac:dyDescent="0.25">
      <c r="B64" s="1226" t="s">
        <v>3007</v>
      </c>
      <c r="C64" s="1226" t="s">
        <v>2947</v>
      </c>
      <c r="D64" s="1655" t="s">
        <v>2948</v>
      </c>
      <c r="E64" s="1655">
        <v>1</v>
      </c>
      <c r="F64" s="1654" t="s">
        <v>2971</v>
      </c>
      <c r="G64" s="1226" t="s">
        <v>1798</v>
      </c>
      <c r="H64" s="1448">
        <v>5536</v>
      </c>
      <c r="I64" s="531"/>
    </row>
    <row r="65" spans="2:9" s="1649" customFormat="1" ht="30" x14ac:dyDescent="0.25">
      <c r="B65" s="1226" t="s">
        <v>3008</v>
      </c>
      <c r="C65" s="1226" t="s">
        <v>2947</v>
      </c>
      <c r="D65" s="1655" t="s">
        <v>2948</v>
      </c>
      <c r="E65" s="1655">
        <v>1</v>
      </c>
      <c r="F65" s="1654" t="s">
        <v>3009</v>
      </c>
      <c r="G65" s="1226" t="s">
        <v>1800</v>
      </c>
      <c r="H65" s="1448">
        <v>19765</v>
      </c>
      <c r="I65" s="531"/>
    </row>
    <row r="66" spans="2:9" s="1649" customFormat="1" ht="30" x14ac:dyDescent="0.25">
      <c r="B66" s="1226" t="s">
        <v>3010</v>
      </c>
      <c r="C66" s="1226" t="s">
        <v>2947</v>
      </c>
      <c r="D66" s="1655" t="s">
        <v>2948</v>
      </c>
      <c r="E66" s="1655">
        <v>2</v>
      </c>
      <c r="F66" s="1654" t="s">
        <v>2967</v>
      </c>
      <c r="G66" s="1226" t="s">
        <v>2968</v>
      </c>
      <c r="H66" s="1448">
        <v>19765</v>
      </c>
      <c r="I66" s="531"/>
    </row>
    <row r="67" spans="2:9" s="1649" customFormat="1" ht="30" x14ac:dyDescent="0.25">
      <c r="B67" s="1226" t="s">
        <v>3011</v>
      </c>
      <c r="C67" s="1226" t="s">
        <v>1081</v>
      </c>
      <c r="D67" s="1655" t="s">
        <v>2948</v>
      </c>
      <c r="E67" s="1655">
        <v>1</v>
      </c>
      <c r="F67" s="1654" t="s">
        <v>2985</v>
      </c>
      <c r="G67" s="1226" t="s">
        <v>1798</v>
      </c>
      <c r="H67" s="1448">
        <v>109145</v>
      </c>
      <c r="I67" s="531"/>
    </row>
    <row r="68" spans="2:9" s="1649" customFormat="1" ht="30" x14ac:dyDescent="0.25">
      <c r="B68" s="1226" t="s">
        <v>3012</v>
      </c>
      <c r="C68" s="1226" t="s">
        <v>3013</v>
      </c>
      <c r="D68" s="1655" t="s">
        <v>2948</v>
      </c>
      <c r="E68" s="1655">
        <v>1</v>
      </c>
      <c r="F68" s="1654" t="s">
        <v>3014</v>
      </c>
      <c r="G68" s="1226" t="s">
        <v>2507</v>
      </c>
      <c r="H68" s="1448">
        <v>106624</v>
      </c>
      <c r="I68" s="531"/>
    </row>
    <row r="69" spans="2:9" s="1649" customFormat="1" x14ac:dyDescent="0.25">
      <c r="B69" s="1226" t="s">
        <v>3015</v>
      </c>
      <c r="C69" s="1226" t="s">
        <v>3016</v>
      </c>
      <c r="D69" s="1655" t="s">
        <v>2948</v>
      </c>
      <c r="E69" s="1655">
        <v>1</v>
      </c>
      <c r="F69" s="1654" t="s">
        <v>3004</v>
      </c>
      <c r="G69" s="1226" t="s">
        <v>3005</v>
      </c>
      <c r="H69" s="1448">
        <v>106544</v>
      </c>
      <c r="I69" s="531"/>
    </row>
    <row r="70" spans="2:9" s="1649" customFormat="1" x14ac:dyDescent="0.25">
      <c r="B70" s="1226" t="s">
        <v>3017</v>
      </c>
      <c r="C70" s="1226" t="s">
        <v>3016</v>
      </c>
      <c r="D70" s="1655" t="s">
        <v>2948</v>
      </c>
      <c r="E70" s="1655">
        <v>1</v>
      </c>
      <c r="F70" s="1654" t="s">
        <v>3004</v>
      </c>
      <c r="G70" s="1226" t="s">
        <v>3005</v>
      </c>
      <c r="H70" s="1448">
        <v>106544</v>
      </c>
      <c r="I70" s="531"/>
    </row>
    <row r="71" spans="2:9" s="1649" customFormat="1" x14ac:dyDescent="0.25">
      <c r="B71" s="1226" t="s">
        <v>3015</v>
      </c>
      <c r="C71" s="1226" t="s">
        <v>3016</v>
      </c>
      <c r="D71" s="1655" t="s">
        <v>2948</v>
      </c>
      <c r="E71" s="1655">
        <v>1</v>
      </c>
      <c r="F71" s="1654" t="s">
        <v>3004</v>
      </c>
      <c r="G71" s="1226" t="s">
        <v>3005</v>
      </c>
      <c r="H71" s="1448">
        <v>106544</v>
      </c>
      <c r="I71" s="531"/>
    </row>
    <row r="72" spans="2:9" s="1649" customFormat="1" ht="30" x14ac:dyDescent="0.25">
      <c r="B72" s="1226" t="s">
        <v>3018</v>
      </c>
      <c r="C72" s="1226" t="s">
        <v>614</v>
      </c>
      <c r="D72" s="1655" t="s">
        <v>2948</v>
      </c>
      <c r="E72" s="1655">
        <v>1</v>
      </c>
      <c r="F72" s="1654" t="s">
        <v>2967</v>
      </c>
      <c r="G72" s="1226" t="s">
        <v>2968</v>
      </c>
      <c r="H72" s="1448">
        <v>101598</v>
      </c>
      <c r="I72" s="531"/>
    </row>
    <row r="73" spans="2:9" s="1649" customFormat="1" x14ac:dyDescent="0.25">
      <c r="B73" s="1226" t="s">
        <v>3019</v>
      </c>
      <c r="C73" s="1226" t="s">
        <v>614</v>
      </c>
      <c r="D73" s="1655" t="s">
        <v>2948</v>
      </c>
      <c r="E73" s="1655">
        <v>1</v>
      </c>
      <c r="F73" s="1654" t="s">
        <v>3020</v>
      </c>
      <c r="G73" s="1226" t="s">
        <v>2509</v>
      </c>
      <c r="H73" s="1448">
        <v>101598</v>
      </c>
      <c r="I73" s="531"/>
    </row>
    <row r="74" spans="2:9" s="1649" customFormat="1" x14ac:dyDescent="0.25">
      <c r="B74" s="1226" t="s">
        <v>3021</v>
      </c>
      <c r="C74" s="1226" t="s">
        <v>614</v>
      </c>
      <c r="D74" s="1655" t="s">
        <v>2948</v>
      </c>
      <c r="E74" s="1655">
        <v>1</v>
      </c>
      <c r="F74" s="1654" t="s">
        <v>3004</v>
      </c>
      <c r="G74" s="1226" t="s">
        <v>3005</v>
      </c>
      <c r="H74" s="1448">
        <v>101598</v>
      </c>
      <c r="I74" s="531"/>
    </row>
    <row r="75" spans="2:9" s="1649" customFormat="1" ht="45" x14ac:dyDescent="0.25">
      <c r="B75" s="1226" t="s">
        <v>3022</v>
      </c>
      <c r="C75" s="1226" t="s">
        <v>614</v>
      </c>
      <c r="D75" s="1655" t="s">
        <v>3023</v>
      </c>
      <c r="E75" s="1655">
        <v>2</v>
      </c>
      <c r="F75" s="1654" t="s">
        <v>3024</v>
      </c>
      <c r="G75" s="1226" t="s">
        <v>3025</v>
      </c>
      <c r="H75" s="1448">
        <v>101598</v>
      </c>
      <c r="I75" s="531"/>
    </row>
    <row r="76" spans="2:9" s="1649" customFormat="1" ht="45" x14ac:dyDescent="0.25">
      <c r="B76" s="1226" t="s">
        <v>3022</v>
      </c>
      <c r="C76" s="1226" t="s">
        <v>614</v>
      </c>
      <c r="D76" s="1655" t="s">
        <v>3023</v>
      </c>
      <c r="E76" s="1655">
        <v>2</v>
      </c>
      <c r="F76" s="1654" t="s">
        <v>3024</v>
      </c>
      <c r="G76" s="1226" t="s">
        <v>3025</v>
      </c>
      <c r="H76" s="1448">
        <v>101598</v>
      </c>
      <c r="I76" s="531"/>
    </row>
    <row r="77" spans="2:9" s="1649" customFormat="1" ht="45" x14ac:dyDescent="0.25">
      <c r="B77" s="1226" t="s">
        <v>3026</v>
      </c>
      <c r="C77" s="1226" t="s">
        <v>614</v>
      </c>
      <c r="D77" s="1655" t="s">
        <v>2505</v>
      </c>
      <c r="E77" s="1655">
        <v>2</v>
      </c>
      <c r="F77" s="1654" t="s">
        <v>2971</v>
      </c>
      <c r="G77" s="1226" t="s">
        <v>1798</v>
      </c>
      <c r="H77" s="1448">
        <v>101598</v>
      </c>
      <c r="I77" s="531"/>
    </row>
    <row r="78" spans="2:9" s="1649" customFormat="1" ht="30" x14ac:dyDescent="0.25">
      <c r="B78" s="1226" t="s">
        <v>3027</v>
      </c>
      <c r="C78" s="1226" t="s">
        <v>612</v>
      </c>
      <c r="D78" s="1655" t="s">
        <v>2948</v>
      </c>
      <c r="E78" s="1655">
        <v>1</v>
      </c>
      <c r="F78" s="1654" t="s">
        <v>3028</v>
      </c>
      <c r="G78" s="1226" t="s">
        <v>1800</v>
      </c>
      <c r="H78" s="1448">
        <v>90518</v>
      </c>
      <c r="I78" s="531"/>
    </row>
    <row r="79" spans="2:9" s="1649" customFormat="1" ht="30" x14ac:dyDescent="0.25">
      <c r="B79" s="1226" t="s">
        <v>3029</v>
      </c>
      <c r="C79" s="1226" t="s">
        <v>612</v>
      </c>
      <c r="D79" s="1655" t="s">
        <v>3030</v>
      </c>
      <c r="E79" s="1655">
        <v>1</v>
      </c>
      <c r="F79" s="1654" t="s">
        <v>3031</v>
      </c>
      <c r="G79" s="1226" t="s">
        <v>1800</v>
      </c>
      <c r="H79" s="1448">
        <v>3109</v>
      </c>
      <c r="I79" s="531"/>
    </row>
    <row r="80" spans="2:9" s="1649" customFormat="1" ht="45" x14ac:dyDescent="0.25">
      <c r="B80" s="1226" t="s">
        <v>3032</v>
      </c>
      <c r="C80" s="1226" t="s">
        <v>612</v>
      </c>
      <c r="D80" s="1655" t="s">
        <v>3023</v>
      </c>
      <c r="E80" s="1655">
        <v>2</v>
      </c>
      <c r="F80" s="1654" t="s">
        <v>3033</v>
      </c>
      <c r="G80" s="1226" t="s">
        <v>1798</v>
      </c>
      <c r="H80" s="1448">
        <v>3109</v>
      </c>
      <c r="I80" s="531"/>
    </row>
    <row r="81" spans="2:9" s="1649" customFormat="1" ht="30" x14ac:dyDescent="0.25">
      <c r="B81" s="1226" t="s">
        <v>3034</v>
      </c>
      <c r="C81" s="1226" t="s">
        <v>3035</v>
      </c>
      <c r="D81" s="1655" t="s">
        <v>2948</v>
      </c>
      <c r="E81" s="1655">
        <v>1</v>
      </c>
      <c r="F81" s="1654" t="s">
        <v>3036</v>
      </c>
      <c r="G81" s="1226" t="s">
        <v>1800</v>
      </c>
      <c r="H81" s="1448">
        <v>19772</v>
      </c>
      <c r="I81" s="531"/>
    </row>
    <row r="82" spans="2:9" s="1649" customFormat="1" x14ac:dyDescent="0.25">
      <c r="B82" s="1226" t="s">
        <v>3037</v>
      </c>
      <c r="C82" s="1226" t="s">
        <v>3035</v>
      </c>
      <c r="D82" s="1655" t="s">
        <v>2948</v>
      </c>
      <c r="E82" s="1655">
        <v>1</v>
      </c>
      <c r="F82" s="1654" t="s">
        <v>3038</v>
      </c>
      <c r="G82" s="1226" t="s">
        <v>1802</v>
      </c>
      <c r="H82" s="1448">
        <v>19772</v>
      </c>
      <c r="I82" s="531"/>
    </row>
    <row r="83" spans="2:9" s="1649" customFormat="1" ht="30" x14ac:dyDescent="0.25">
      <c r="B83" s="1226" t="s">
        <v>3039</v>
      </c>
      <c r="C83" s="1226" t="s">
        <v>3035</v>
      </c>
      <c r="D83" s="1655" t="s">
        <v>2948</v>
      </c>
      <c r="E83" s="1655">
        <v>2</v>
      </c>
      <c r="F83" s="1654" t="s">
        <v>2967</v>
      </c>
      <c r="G83" s="1226" t="s">
        <v>2968</v>
      </c>
      <c r="H83" s="1448">
        <v>19772</v>
      </c>
      <c r="I83" s="531"/>
    </row>
    <row r="84" spans="2:9" s="1649" customFormat="1" x14ac:dyDescent="0.25">
      <c r="B84" s="1226" t="s">
        <v>3040</v>
      </c>
      <c r="C84" s="1226" t="s">
        <v>3035</v>
      </c>
      <c r="D84" s="1655" t="s">
        <v>2948</v>
      </c>
      <c r="E84" s="1655">
        <v>1</v>
      </c>
      <c r="F84" s="1654" t="s">
        <v>3014</v>
      </c>
      <c r="G84" s="1226" t="s">
        <v>2507</v>
      </c>
      <c r="H84" s="1448">
        <v>102661</v>
      </c>
      <c r="I84" s="531"/>
    </row>
    <row r="85" spans="2:9" s="1649" customFormat="1" ht="30" x14ac:dyDescent="0.25">
      <c r="B85" s="1226" t="s">
        <v>3041</v>
      </c>
      <c r="C85" s="1226" t="s">
        <v>3035</v>
      </c>
      <c r="D85" s="1655" t="s">
        <v>2948</v>
      </c>
      <c r="E85" s="1655">
        <v>1</v>
      </c>
      <c r="F85" s="1654" t="s">
        <v>2963</v>
      </c>
      <c r="G85" s="1226" t="s">
        <v>1799</v>
      </c>
      <c r="H85" s="1448">
        <v>102661</v>
      </c>
      <c r="I85" s="531"/>
    </row>
    <row r="86" spans="2:9" s="1649" customFormat="1" ht="45" x14ac:dyDescent="0.25">
      <c r="B86" s="1226" t="s">
        <v>3042</v>
      </c>
      <c r="C86" s="1226" t="s">
        <v>3035</v>
      </c>
      <c r="D86" s="1655" t="s">
        <v>2948</v>
      </c>
      <c r="E86" s="1655">
        <v>1</v>
      </c>
      <c r="F86" s="1654" t="s">
        <v>2971</v>
      </c>
      <c r="G86" s="1226" t="s">
        <v>1798</v>
      </c>
      <c r="H86" s="1448">
        <v>102661</v>
      </c>
      <c r="I86" s="531"/>
    </row>
    <row r="87" spans="2:9" s="1649" customFormat="1" ht="45" x14ac:dyDescent="0.25">
      <c r="B87" s="1226" t="s">
        <v>3042</v>
      </c>
      <c r="C87" s="1226" t="s">
        <v>3035</v>
      </c>
      <c r="D87" s="1655" t="s">
        <v>2948</v>
      </c>
      <c r="E87" s="1655">
        <v>1</v>
      </c>
      <c r="F87" s="1654" t="s">
        <v>2971</v>
      </c>
      <c r="G87" s="1226" t="s">
        <v>1798</v>
      </c>
      <c r="H87" s="1448">
        <v>102661</v>
      </c>
      <c r="I87" s="531"/>
    </row>
    <row r="88" spans="2:9" s="1649" customFormat="1" ht="45" x14ac:dyDescent="0.25">
      <c r="B88" s="1226" t="s">
        <v>3042</v>
      </c>
      <c r="C88" s="1226" t="s">
        <v>3035</v>
      </c>
      <c r="D88" s="1655" t="s">
        <v>2948</v>
      </c>
      <c r="E88" s="1655">
        <v>1</v>
      </c>
      <c r="F88" s="1654" t="s">
        <v>2971</v>
      </c>
      <c r="G88" s="1226" t="s">
        <v>1798</v>
      </c>
      <c r="H88" s="1448">
        <v>102661</v>
      </c>
      <c r="I88" s="531"/>
    </row>
    <row r="89" spans="2:9" s="1649" customFormat="1" x14ac:dyDescent="0.25">
      <c r="B89" s="1226" t="s">
        <v>3043</v>
      </c>
      <c r="C89" s="1226" t="s">
        <v>3035</v>
      </c>
      <c r="D89" s="1655" t="s">
        <v>2948</v>
      </c>
      <c r="E89" s="1655">
        <v>1</v>
      </c>
      <c r="F89" s="1654" t="s">
        <v>3044</v>
      </c>
      <c r="G89" s="1226" t="s">
        <v>1800</v>
      </c>
      <c r="H89" s="1448">
        <v>102661</v>
      </c>
      <c r="I89" s="531"/>
    </row>
    <row r="90" spans="2:9" s="1649" customFormat="1" ht="30" x14ac:dyDescent="0.25">
      <c r="B90" s="1226" t="s">
        <v>3045</v>
      </c>
      <c r="C90" s="1226" t="s">
        <v>3035</v>
      </c>
      <c r="D90" s="1655" t="s">
        <v>2948</v>
      </c>
      <c r="E90" s="1655">
        <v>1</v>
      </c>
      <c r="F90" s="1654" t="s">
        <v>3046</v>
      </c>
      <c r="G90" s="1226" t="s">
        <v>1800</v>
      </c>
      <c r="H90" s="1448">
        <v>19772</v>
      </c>
      <c r="I90" s="531"/>
    </row>
    <row r="91" spans="2:9" s="1649" customFormat="1" x14ac:dyDescent="0.25">
      <c r="B91" s="1226" t="s">
        <v>3047</v>
      </c>
      <c r="C91" s="1226" t="s">
        <v>3035</v>
      </c>
      <c r="D91" s="1655" t="s">
        <v>2948</v>
      </c>
      <c r="E91" s="1655">
        <v>1</v>
      </c>
      <c r="F91" s="1654" t="s">
        <v>3048</v>
      </c>
      <c r="G91" s="1226" t="s">
        <v>1802</v>
      </c>
      <c r="H91" s="1448">
        <v>102661</v>
      </c>
      <c r="I91" s="531"/>
    </row>
    <row r="92" spans="2:9" s="1649" customFormat="1" x14ac:dyDescent="0.25">
      <c r="B92" s="1226" t="s">
        <v>3049</v>
      </c>
      <c r="C92" s="1226" t="s">
        <v>3035</v>
      </c>
      <c r="D92" s="1655" t="s">
        <v>2948</v>
      </c>
      <c r="E92" s="1655">
        <v>1</v>
      </c>
      <c r="F92" s="1654" t="s">
        <v>3048</v>
      </c>
      <c r="G92" s="1226" t="s">
        <v>1802</v>
      </c>
      <c r="H92" s="1448">
        <v>102661</v>
      </c>
      <c r="I92" s="531"/>
    </row>
    <row r="93" spans="2:9" s="1649" customFormat="1" ht="30" x14ac:dyDescent="0.25">
      <c r="B93" s="1226" t="s">
        <v>3041</v>
      </c>
      <c r="C93" s="1226" t="s">
        <v>3035</v>
      </c>
      <c r="D93" s="1655" t="s">
        <v>2948</v>
      </c>
      <c r="E93" s="1655">
        <v>1</v>
      </c>
      <c r="F93" s="1654" t="s">
        <v>2963</v>
      </c>
      <c r="G93" s="1226" t="s">
        <v>1799</v>
      </c>
      <c r="H93" s="1448">
        <v>102661</v>
      </c>
      <c r="I93" s="531"/>
    </row>
    <row r="94" spans="2:9" s="1649" customFormat="1" ht="45" x14ac:dyDescent="0.25">
      <c r="B94" s="1226" t="s">
        <v>3050</v>
      </c>
      <c r="C94" s="1226" t="s">
        <v>3035</v>
      </c>
      <c r="D94" s="1655" t="s">
        <v>2948</v>
      </c>
      <c r="E94" s="1655">
        <v>1</v>
      </c>
      <c r="F94" s="1654" t="s">
        <v>2971</v>
      </c>
      <c r="G94" s="1226" t="s">
        <v>1798</v>
      </c>
      <c r="H94" s="1448">
        <v>102661</v>
      </c>
      <c r="I94" s="531"/>
    </row>
    <row r="95" spans="2:9" s="1649" customFormat="1" ht="45" x14ac:dyDescent="0.25">
      <c r="B95" s="1226" t="s">
        <v>3042</v>
      </c>
      <c r="C95" s="1226" t="s">
        <v>3035</v>
      </c>
      <c r="D95" s="1655" t="s">
        <v>2948</v>
      </c>
      <c r="E95" s="1655">
        <v>1</v>
      </c>
      <c r="F95" s="1654" t="s">
        <v>2971</v>
      </c>
      <c r="G95" s="1226" t="s">
        <v>1798</v>
      </c>
      <c r="H95" s="1448">
        <v>102661</v>
      </c>
      <c r="I95" s="531"/>
    </row>
    <row r="96" spans="2:9" s="1649" customFormat="1" ht="30" x14ac:dyDescent="0.25">
      <c r="B96" s="1226" t="s">
        <v>3051</v>
      </c>
      <c r="C96" s="1226" t="s">
        <v>3035</v>
      </c>
      <c r="D96" s="1655" t="s">
        <v>2948</v>
      </c>
      <c r="E96" s="1655">
        <v>1</v>
      </c>
      <c r="F96" s="1654" t="s">
        <v>2977</v>
      </c>
      <c r="G96" s="1226" t="s">
        <v>1800</v>
      </c>
      <c r="H96" s="1448">
        <v>102661</v>
      </c>
      <c r="I96" s="531"/>
    </row>
    <row r="97" spans="2:9" s="1649" customFormat="1" ht="45" x14ac:dyDescent="0.25">
      <c r="B97" s="1226" t="s">
        <v>3052</v>
      </c>
      <c r="C97" s="1226" t="s">
        <v>3035</v>
      </c>
      <c r="D97" s="1655" t="s">
        <v>2948</v>
      </c>
      <c r="E97" s="1655">
        <v>1</v>
      </c>
      <c r="F97" s="1654" t="s">
        <v>2971</v>
      </c>
      <c r="G97" s="1226" t="s">
        <v>1798</v>
      </c>
      <c r="H97" s="1448">
        <v>19772</v>
      </c>
      <c r="I97" s="531"/>
    </row>
    <row r="98" spans="2:9" s="1649" customFormat="1" x14ac:dyDescent="0.25">
      <c r="B98" s="1226" t="s">
        <v>3053</v>
      </c>
      <c r="C98" s="1226" t="s">
        <v>3035</v>
      </c>
      <c r="D98" s="1655" t="s">
        <v>2948</v>
      </c>
      <c r="E98" s="1655">
        <v>1</v>
      </c>
      <c r="F98" s="1654" t="s">
        <v>2952</v>
      </c>
      <c r="G98" s="1226" t="s">
        <v>2953</v>
      </c>
      <c r="H98" s="1448">
        <v>19772</v>
      </c>
      <c r="I98" s="531"/>
    </row>
    <row r="99" spans="2:9" s="1649" customFormat="1" ht="30" x14ac:dyDescent="0.25">
      <c r="B99" s="1226" t="s">
        <v>3054</v>
      </c>
      <c r="C99" s="1226" t="s">
        <v>3035</v>
      </c>
      <c r="D99" s="1655" t="s">
        <v>2948</v>
      </c>
      <c r="E99" s="1655">
        <v>1</v>
      </c>
      <c r="F99" s="1654" t="s">
        <v>2955</v>
      </c>
      <c r="G99" s="1226" t="s">
        <v>1799</v>
      </c>
      <c r="H99" s="1448">
        <v>19772</v>
      </c>
      <c r="I99" s="531"/>
    </row>
    <row r="100" spans="2:9" s="1649" customFormat="1" x14ac:dyDescent="0.25">
      <c r="B100" s="1226" t="s">
        <v>3055</v>
      </c>
      <c r="C100" s="1226" t="s">
        <v>3035</v>
      </c>
      <c r="D100" s="1655" t="s">
        <v>2948</v>
      </c>
      <c r="E100" s="1655">
        <v>1</v>
      </c>
      <c r="F100" s="1654" t="s">
        <v>3056</v>
      </c>
      <c r="G100" s="1226" t="s">
        <v>1798</v>
      </c>
      <c r="H100" s="1448">
        <v>19772</v>
      </c>
      <c r="I100" s="531"/>
    </row>
    <row r="101" spans="2:9" s="1649" customFormat="1" ht="30" x14ac:dyDescent="0.25">
      <c r="B101" s="1226" t="s">
        <v>3057</v>
      </c>
      <c r="C101" s="1226" t="s">
        <v>3035</v>
      </c>
      <c r="D101" s="1655" t="s">
        <v>2948</v>
      </c>
      <c r="E101" s="1655">
        <v>1</v>
      </c>
      <c r="F101" s="1654" t="s">
        <v>2961</v>
      </c>
      <c r="G101" s="1226" t="s">
        <v>1802</v>
      </c>
      <c r="H101" s="1448">
        <v>19772</v>
      </c>
      <c r="I101" s="531"/>
    </row>
    <row r="102" spans="2:9" s="1649" customFormat="1" ht="30" x14ac:dyDescent="0.25">
      <c r="B102" s="1226" t="s">
        <v>3058</v>
      </c>
      <c r="C102" s="1226" t="s">
        <v>3035</v>
      </c>
      <c r="D102" s="1655" t="s">
        <v>2948</v>
      </c>
      <c r="E102" s="1655">
        <v>1</v>
      </c>
      <c r="F102" s="1654" t="s">
        <v>2967</v>
      </c>
      <c r="G102" s="1226" t="s">
        <v>2968</v>
      </c>
      <c r="H102" s="1448">
        <v>19772</v>
      </c>
      <c r="I102" s="531"/>
    </row>
    <row r="103" spans="2:9" s="1649" customFormat="1" ht="30" x14ac:dyDescent="0.25">
      <c r="B103" s="1226" t="s">
        <v>3059</v>
      </c>
      <c r="C103" s="1226" t="s">
        <v>3035</v>
      </c>
      <c r="D103" s="1655" t="s">
        <v>2948</v>
      </c>
      <c r="E103" s="1655">
        <v>1</v>
      </c>
      <c r="F103" s="1654" t="s">
        <v>3060</v>
      </c>
      <c r="G103" s="1226" t="s">
        <v>1800</v>
      </c>
      <c r="H103" s="1448">
        <v>19772</v>
      </c>
      <c r="I103" s="531"/>
    </row>
    <row r="104" spans="2:9" s="1649" customFormat="1" x14ac:dyDescent="0.25">
      <c r="B104" s="1226" t="s">
        <v>3043</v>
      </c>
      <c r="C104" s="1226" t="s">
        <v>3035</v>
      </c>
      <c r="D104" s="1655" t="s">
        <v>2948</v>
      </c>
      <c r="E104" s="1655">
        <v>1</v>
      </c>
      <c r="F104" s="1654" t="s">
        <v>3044</v>
      </c>
      <c r="G104" s="1226" t="s">
        <v>1800</v>
      </c>
      <c r="H104" s="1448">
        <v>102661</v>
      </c>
      <c r="I104" s="531"/>
    </row>
    <row r="105" spans="2:9" s="1649" customFormat="1" ht="30" x14ac:dyDescent="0.25">
      <c r="B105" s="1226" t="s">
        <v>3061</v>
      </c>
      <c r="C105" s="1226" t="s">
        <v>843</v>
      </c>
      <c r="D105" s="1655" t="s">
        <v>2948</v>
      </c>
      <c r="E105" s="1655">
        <v>1</v>
      </c>
      <c r="F105" s="1654" t="s">
        <v>3046</v>
      </c>
      <c r="G105" s="1226" t="s">
        <v>1800</v>
      </c>
      <c r="H105" s="1448">
        <v>9395</v>
      </c>
      <c r="I105" s="531"/>
    </row>
    <row r="106" spans="2:9" s="1649" customFormat="1" ht="30" x14ac:dyDescent="0.25">
      <c r="B106" s="1226" t="s">
        <v>3062</v>
      </c>
      <c r="C106" s="1226" t="s">
        <v>843</v>
      </c>
      <c r="D106" s="1655" t="s">
        <v>2948</v>
      </c>
      <c r="E106" s="1655">
        <v>1</v>
      </c>
      <c r="F106" s="1654" t="s">
        <v>2957</v>
      </c>
      <c r="G106" s="1226" t="s">
        <v>1801</v>
      </c>
      <c r="H106" s="1448">
        <v>9395</v>
      </c>
      <c r="I106" s="531"/>
    </row>
    <row r="107" spans="2:9" s="1649" customFormat="1" ht="30" x14ac:dyDescent="0.25">
      <c r="B107" s="1226" t="s">
        <v>3063</v>
      </c>
      <c r="C107" s="1226" t="s">
        <v>843</v>
      </c>
      <c r="D107" s="1655" t="s">
        <v>2948</v>
      </c>
      <c r="E107" s="1655">
        <v>1</v>
      </c>
      <c r="F107" s="1654" t="s">
        <v>2957</v>
      </c>
      <c r="G107" s="1226" t="s">
        <v>1801</v>
      </c>
      <c r="H107" s="1448">
        <v>9395</v>
      </c>
      <c r="I107" s="531"/>
    </row>
    <row r="108" spans="2:9" s="1649" customFormat="1" ht="30" x14ac:dyDescent="0.25">
      <c r="B108" s="1226" t="s">
        <v>3064</v>
      </c>
      <c r="C108" s="1226" t="s">
        <v>843</v>
      </c>
      <c r="D108" s="1655" t="s">
        <v>2948</v>
      </c>
      <c r="E108" s="1655">
        <v>1</v>
      </c>
      <c r="F108" s="1654" t="s">
        <v>2957</v>
      </c>
      <c r="G108" s="1226" t="s">
        <v>1801</v>
      </c>
      <c r="H108" s="1448">
        <v>9395</v>
      </c>
      <c r="I108" s="531"/>
    </row>
    <row r="109" spans="2:9" s="1649" customFormat="1" ht="30" x14ac:dyDescent="0.25">
      <c r="B109" s="1226" t="s">
        <v>3065</v>
      </c>
      <c r="C109" s="1226" t="s">
        <v>843</v>
      </c>
      <c r="D109" s="1655" t="s">
        <v>2948</v>
      </c>
      <c r="E109" s="1655">
        <v>1</v>
      </c>
      <c r="F109" s="1654" t="s">
        <v>2957</v>
      </c>
      <c r="G109" s="1226" t="s">
        <v>1801</v>
      </c>
      <c r="H109" s="1448">
        <v>102560</v>
      </c>
      <c r="I109" s="531"/>
    </row>
    <row r="110" spans="2:9" s="1649" customFormat="1" ht="30" x14ac:dyDescent="0.25">
      <c r="B110" s="1226" t="s">
        <v>3066</v>
      </c>
      <c r="C110" s="1226" t="s">
        <v>843</v>
      </c>
      <c r="D110" s="1655" t="s">
        <v>2948</v>
      </c>
      <c r="E110" s="1655">
        <v>1</v>
      </c>
      <c r="F110" s="1654" t="s">
        <v>2961</v>
      </c>
      <c r="G110" s="1226" t="s">
        <v>1802</v>
      </c>
      <c r="H110" s="1448">
        <v>9395</v>
      </c>
      <c r="I110" s="531"/>
    </row>
    <row r="111" spans="2:9" s="1649" customFormat="1" ht="30" x14ac:dyDescent="0.25">
      <c r="B111" s="1226" t="s">
        <v>3067</v>
      </c>
      <c r="C111" s="1226" t="s">
        <v>843</v>
      </c>
      <c r="D111" s="1655" t="s">
        <v>2948</v>
      </c>
      <c r="E111" s="1655">
        <v>1</v>
      </c>
      <c r="F111" s="1654" t="s">
        <v>2967</v>
      </c>
      <c r="G111" s="1226" t="s">
        <v>2968</v>
      </c>
      <c r="H111" s="1448">
        <v>102656</v>
      </c>
      <c r="I111" s="531"/>
    </row>
    <row r="112" spans="2:9" s="1649" customFormat="1" ht="30" x14ac:dyDescent="0.25">
      <c r="B112" s="1226" t="s">
        <v>3068</v>
      </c>
      <c r="C112" s="1226" t="s">
        <v>843</v>
      </c>
      <c r="D112" s="1655" t="s">
        <v>2948</v>
      </c>
      <c r="E112" s="1655">
        <v>1</v>
      </c>
      <c r="F112" s="1654" t="s">
        <v>2967</v>
      </c>
      <c r="G112" s="1226" t="s">
        <v>2968</v>
      </c>
      <c r="H112" s="1448">
        <v>102656</v>
      </c>
      <c r="I112" s="531"/>
    </row>
    <row r="113" spans="2:9" s="1649" customFormat="1" ht="30" x14ac:dyDescent="0.25">
      <c r="B113" s="1226" t="s">
        <v>3069</v>
      </c>
      <c r="C113" s="1226" t="s">
        <v>843</v>
      </c>
      <c r="D113" s="1655" t="s">
        <v>2948</v>
      </c>
      <c r="E113" s="1655">
        <v>1</v>
      </c>
      <c r="F113" s="1654" t="s">
        <v>2967</v>
      </c>
      <c r="G113" s="1226" t="s">
        <v>2968</v>
      </c>
      <c r="H113" s="1448">
        <v>102656</v>
      </c>
      <c r="I113" s="531"/>
    </row>
    <row r="114" spans="2:9" s="1649" customFormat="1" ht="30" x14ac:dyDescent="0.25">
      <c r="B114" s="1226" t="s">
        <v>3070</v>
      </c>
      <c r="C114" s="1226" t="s">
        <v>843</v>
      </c>
      <c r="D114" s="1655" t="s">
        <v>2948</v>
      </c>
      <c r="E114" s="1655">
        <v>1</v>
      </c>
      <c r="F114" s="1654" t="s">
        <v>2967</v>
      </c>
      <c r="G114" s="1226" t="s">
        <v>2968</v>
      </c>
      <c r="H114" s="1448">
        <v>9395</v>
      </c>
      <c r="I114" s="531"/>
    </row>
    <row r="115" spans="2:9" s="1649" customFormat="1" ht="30" x14ac:dyDescent="0.25">
      <c r="B115" s="1226" t="s">
        <v>3071</v>
      </c>
      <c r="C115" s="1226" t="s">
        <v>843</v>
      </c>
      <c r="D115" s="1655" t="s">
        <v>2948</v>
      </c>
      <c r="E115" s="1655">
        <v>1</v>
      </c>
      <c r="F115" s="1654" t="s">
        <v>3046</v>
      </c>
      <c r="G115" s="1226" t="s">
        <v>1800</v>
      </c>
      <c r="H115" s="1448">
        <v>9395</v>
      </c>
      <c r="I115" s="531"/>
    </row>
    <row r="116" spans="2:9" s="1649" customFormat="1" ht="30" x14ac:dyDescent="0.25">
      <c r="B116" s="1226" t="s">
        <v>3067</v>
      </c>
      <c r="C116" s="1226" t="s">
        <v>843</v>
      </c>
      <c r="D116" s="1655" t="s">
        <v>2948</v>
      </c>
      <c r="E116" s="1655">
        <v>1</v>
      </c>
      <c r="F116" s="1654" t="s">
        <v>2967</v>
      </c>
      <c r="G116" s="1226" t="s">
        <v>2968</v>
      </c>
      <c r="H116" s="1448">
        <v>102656</v>
      </c>
      <c r="I116" s="531"/>
    </row>
    <row r="117" spans="2:9" s="1649" customFormat="1" ht="30" x14ac:dyDescent="0.25">
      <c r="B117" s="1226" t="s">
        <v>3064</v>
      </c>
      <c r="C117" s="1226" t="s">
        <v>843</v>
      </c>
      <c r="D117" s="1655" t="s">
        <v>2948</v>
      </c>
      <c r="E117" s="1655">
        <v>1</v>
      </c>
      <c r="F117" s="1654" t="s">
        <v>2957</v>
      </c>
      <c r="G117" s="1226" t="s">
        <v>1801</v>
      </c>
      <c r="H117" s="1448">
        <v>9395</v>
      </c>
      <c r="I117" s="531"/>
    </row>
    <row r="118" spans="2:9" s="1649" customFormat="1" x14ac:dyDescent="0.25">
      <c r="B118" s="1226" t="s">
        <v>3072</v>
      </c>
      <c r="C118" s="1226" t="s">
        <v>843</v>
      </c>
      <c r="D118" s="1655" t="s">
        <v>2948</v>
      </c>
      <c r="E118" s="1655">
        <v>1</v>
      </c>
      <c r="F118" s="1654" t="s">
        <v>2981</v>
      </c>
      <c r="G118" s="1226" t="s">
        <v>1800</v>
      </c>
      <c r="H118" s="1448">
        <v>9395</v>
      </c>
      <c r="I118" s="531"/>
    </row>
    <row r="119" spans="2:9" s="1649" customFormat="1" x14ac:dyDescent="0.25">
      <c r="B119" s="1226" t="s">
        <v>3073</v>
      </c>
      <c r="C119" s="1226" t="s">
        <v>843</v>
      </c>
      <c r="D119" s="1655" t="s">
        <v>2948</v>
      </c>
      <c r="E119" s="1655">
        <v>1</v>
      </c>
      <c r="F119" s="1654" t="s">
        <v>3074</v>
      </c>
      <c r="G119" s="1226" t="s">
        <v>1800</v>
      </c>
      <c r="H119" s="1448">
        <v>9395</v>
      </c>
      <c r="I119" s="531"/>
    </row>
    <row r="120" spans="2:9" s="1649" customFormat="1" ht="45" x14ac:dyDescent="0.25">
      <c r="B120" s="1226" t="s">
        <v>3075</v>
      </c>
      <c r="C120" s="1226" t="s">
        <v>843</v>
      </c>
      <c r="D120" s="1655" t="s">
        <v>2948</v>
      </c>
      <c r="E120" s="1655">
        <v>1</v>
      </c>
      <c r="F120" s="1654" t="s">
        <v>2971</v>
      </c>
      <c r="G120" s="1226" t="s">
        <v>1798</v>
      </c>
      <c r="H120" s="1448">
        <v>9395</v>
      </c>
      <c r="I120" s="531"/>
    </row>
    <row r="121" spans="2:9" s="1649" customFormat="1" ht="30" x14ac:dyDescent="0.25">
      <c r="B121" s="1226" t="s">
        <v>3076</v>
      </c>
      <c r="C121" s="1226" t="s">
        <v>843</v>
      </c>
      <c r="D121" s="1655" t="s">
        <v>2948</v>
      </c>
      <c r="E121" s="1655">
        <v>1</v>
      </c>
      <c r="F121" s="1654" t="s">
        <v>2957</v>
      </c>
      <c r="G121" s="1226" t="s">
        <v>1801</v>
      </c>
      <c r="H121" s="1448">
        <v>102560</v>
      </c>
      <c r="I121" s="531"/>
    </row>
    <row r="122" spans="2:9" s="1649" customFormat="1" ht="30" x14ac:dyDescent="0.25">
      <c r="B122" s="1226" t="s">
        <v>3077</v>
      </c>
      <c r="C122" s="1226" t="s">
        <v>843</v>
      </c>
      <c r="D122" s="1655" t="s">
        <v>2948</v>
      </c>
      <c r="E122" s="1655">
        <v>1</v>
      </c>
      <c r="F122" s="1654" t="s">
        <v>2957</v>
      </c>
      <c r="G122" s="1226" t="s">
        <v>1801</v>
      </c>
      <c r="H122" s="1448">
        <v>102656</v>
      </c>
      <c r="I122" s="531"/>
    </row>
    <row r="123" spans="2:9" s="1649" customFormat="1" ht="30" x14ac:dyDescent="0.25">
      <c r="B123" s="1226" t="s">
        <v>3068</v>
      </c>
      <c r="C123" s="1226" t="s">
        <v>843</v>
      </c>
      <c r="D123" s="1655" t="s">
        <v>2948</v>
      </c>
      <c r="E123" s="1655">
        <v>1</v>
      </c>
      <c r="F123" s="1654" t="s">
        <v>2967</v>
      </c>
      <c r="G123" s="1226" t="s">
        <v>2968</v>
      </c>
      <c r="H123" s="1448">
        <v>102656</v>
      </c>
      <c r="I123" s="531"/>
    </row>
    <row r="124" spans="2:9" s="1649" customFormat="1" ht="30" x14ac:dyDescent="0.25">
      <c r="B124" s="1226" t="s">
        <v>3069</v>
      </c>
      <c r="C124" s="1226" t="s">
        <v>843</v>
      </c>
      <c r="D124" s="1655" t="s">
        <v>2948</v>
      </c>
      <c r="E124" s="1655">
        <v>1</v>
      </c>
      <c r="F124" s="1654" t="s">
        <v>2967</v>
      </c>
      <c r="G124" s="1226" t="s">
        <v>2968</v>
      </c>
      <c r="H124" s="1448">
        <v>102656</v>
      </c>
      <c r="I124" s="531"/>
    </row>
    <row r="125" spans="2:9" s="1649" customFormat="1" x14ac:dyDescent="0.25">
      <c r="B125" s="1226" t="s">
        <v>3078</v>
      </c>
      <c r="C125" s="1226" t="s">
        <v>843</v>
      </c>
      <c r="D125" s="1655" t="s">
        <v>2948</v>
      </c>
      <c r="E125" s="1655">
        <v>1</v>
      </c>
      <c r="F125" s="1654" t="s">
        <v>3079</v>
      </c>
      <c r="G125" s="1226" t="s">
        <v>735</v>
      </c>
      <c r="H125" s="1448">
        <v>9395</v>
      </c>
      <c r="I125" s="531"/>
    </row>
    <row r="126" spans="2:9" s="1649" customFormat="1" x14ac:dyDescent="0.25">
      <c r="B126" s="1226" t="s">
        <v>3080</v>
      </c>
      <c r="C126" s="1226" t="s">
        <v>843</v>
      </c>
      <c r="D126" s="1655" t="s">
        <v>2948</v>
      </c>
      <c r="E126" s="1655">
        <v>1</v>
      </c>
      <c r="F126" s="1654" t="s">
        <v>3079</v>
      </c>
      <c r="G126" s="1226" t="s">
        <v>735</v>
      </c>
      <c r="H126" s="1448">
        <v>9395</v>
      </c>
      <c r="I126" s="531"/>
    </row>
    <row r="127" spans="2:9" s="1649" customFormat="1" ht="45" x14ac:dyDescent="0.25">
      <c r="B127" s="1226" t="s">
        <v>3081</v>
      </c>
      <c r="C127" s="1226" t="s">
        <v>843</v>
      </c>
      <c r="D127" s="1655" t="s">
        <v>3023</v>
      </c>
      <c r="E127" s="1655">
        <v>1</v>
      </c>
      <c r="F127" s="1654" t="s">
        <v>3082</v>
      </c>
      <c r="G127" s="1226" t="s">
        <v>2968</v>
      </c>
      <c r="H127" s="1448">
        <v>9395</v>
      </c>
      <c r="I127" s="531"/>
    </row>
    <row r="128" spans="2:9" s="1649" customFormat="1" ht="30" x14ac:dyDescent="0.25">
      <c r="B128" s="1226" t="s">
        <v>3083</v>
      </c>
      <c r="C128" s="1226" t="s">
        <v>843</v>
      </c>
      <c r="D128" s="1655" t="s">
        <v>2948</v>
      </c>
      <c r="E128" s="1655">
        <v>1</v>
      </c>
      <c r="F128" s="1654" t="s">
        <v>2963</v>
      </c>
      <c r="G128" s="1226" t="s">
        <v>1799</v>
      </c>
      <c r="H128" s="1448">
        <v>9395</v>
      </c>
      <c r="I128" s="531"/>
    </row>
    <row r="129" spans="2:9" s="1649" customFormat="1" x14ac:dyDescent="0.25">
      <c r="B129" s="1226" t="s">
        <v>3084</v>
      </c>
      <c r="C129" s="1226" t="s">
        <v>843</v>
      </c>
      <c r="D129" s="1655" t="s">
        <v>2948</v>
      </c>
      <c r="E129" s="1655">
        <v>1</v>
      </c>
      <c r="F129" s="1654" t="s">
        <v>3020</v>
      </c>
      <c r="G129" s="1226" t="s">
        <v>2509</v>
      </c>
      <c r="H129" s="1448">
        <v>9395</v>
      </c>
      <c r="I129" s="531"/>
    </row>
    <row r="130" spans="2:9" s="1649" customFormat="1" ht="30" x14ac:dyDescent="0.25">
      <c r="B130" s="1226" t="s">
        <v>3085</v>
      </c>
      <c r="C130" s="1226" t="s">
        <v>843</v>
      </c>
      <c r="D130" s="1655" t="s">
        <v>3030</v>
      </c>
      <c r="E130" s="1655">
        <v>2</v>
      </c>
      <c r="F130" s="1654" t="s">
        <v>3031</v>
      </c>
      <c r="G130" s="1226" t="s">
        <v>1800</v>
      </c>
      <c r="H130" s="1448">
        <v>9395</v>
      </c>
      <c r="I130" s="531"/>
    </row>
    <row r="131" spans="2:9" s="1649" customFormat="1" x14ac:dyDescent="0.25">
      <c r="B131" s="1226" t="s">
        <v>3086</v>
      </c>
      <c r="C131" s="1226" t="s">
        <v>397</v>
      </c>
      <c r="D131" s="1655" t="s">
        <v>2948</v>
      </c>
      <c r="E131" s="1655">
        <v>1</v>
      </c>
      <c r="F131" s="1654" t="s">
        <v>3087</v>
      </c>
      <c r="G131" s="1226" t="s">
        <v>1800</v>
      </c>
      <c r="H131" s="1448">
        <v>19254</v>
      </c>
      <c r="I131" s="531"/>
    </row>
    <row r="132" spans="2:9" s="1649" customFormat="1" x14ac:dyDescent="0.25">
      <c r="B132" s="1226" t="s">
        <v>3088</v>
      </c>
      <c r="C132" s="1226" t="s">
        <v>397</v>
      </c>
      <c r="D132" s="1655" t="s">
        <v>2948</v>
      </c>
      <c r="E132" s="1655">
        <v>1</v>
      </c>
      <c r="F132" s="1654" t="s">
        <v>3087</v>
      </c>
      <c r="G132" s="1226" t="s">
        <v>1800</v>
      </c>
      <c r="H132" s="1448">
        <v>19254</v>
      </c>
      <c r="I132" s="531"/>
    </row>
    <row r="133" spans="2:9" s="1649" customFormat="1" x14ac:dyDescent="0.25">
      <c r="B133" s="1226" t="s">
        <v>3089</v>
      </c>
      <c r="C133" s="1226" t="s">
        <v>397</v>
      </c>
      <c r="D133" s="1655" t="s">
        <v>2948</v>
      </c>
      <c r="E133" s="1655">
        <v>1</v>
      </c>
      <c r="F133" s="1654" t="s">
        <v>2952</v>
      </c>
      <c r="G133" s="1226" t="s">
        <v>2953</v>
      </c>
      <c r="H133" s="1448">
        <v>19254</v>
      </c>
      <c r="I133" s="531"/>
    </row>
    <row r="134" spans="2:9" s="1649" customFormat="1" ht="30" x14ac:dyDescent="0.25">
      <c r="B134" s="1226" t="s">
        <v>3090</v>
      </c>
      <c r="C134" s="1226" t="s">
        <v>397</v>
      </c>
      <c r="D134" s="1655" t="s">
        <v>2948</v>
      </c>
      <c r="E134" s="1655">
        <v>1</v>
      </c>
      <c r="F134" s="1654" t="s">
        <v>2957</v>
      </c>
      <c r="G134" s="1226" t="s">
        <v>1801</v>
      </c>
      <c r="H134" s="1448">
        <v>19254</v>
      </c>
      <c r="I134" s="531"/>
    </row>
    <row r="135" spans="2:9" s="1649" customFormat="1" ht="30" x14ac:dyDescent="0.25">
      <c r="B135" s="1226" t="s">
        <v>3091</v>
      </c>
      <c r="C135" s="1226" t="s">
        <v>397</v>
      </c>
      <c r="D135" s="1655" t="s">
        <v>2948</v>
      </c>
      <c r="E135" s="1655">
        <v>1</v>
      </c>
      <c r="F135" s="1654" t="s">
        <v>2963</v>
      </c>
      <c r="G135" s="1226" t="s">
        <v>1799</v>
      </c>
      <c r="H135" s="1448">
        <v>19254</v>
      </c>
      <c r="I135" s="531"/>
    </row>
    <row r="136" spans="2:9" s="1649" customFormat="1" ht="30" x14ac:dyDescent="0.25">
      <c r="B136" s="1226" t="s">
        <v>3092</v>
      </c>
      <c r="C136" s="1226" t="s">
        <v>397</v>
      </c>
      <c r="D136" s="1655" t="s">
        <v>2948</v>
      </c>
      <c r="E136" s="1655">
        <v>1</v>
      </c>
      <c r="F136" s="1654" t="s">
        <v>2967</v>
      </c>
      <c r="G136" s="1226" t="s">
        <v>2968</v>
      </c>
      <c r="H136" s="1448">
        <v>19254</v>
      </c>
      <c r="I136" s="531"/>
    </row>
    <row r="137" spans="2:9" s="1649" customFormat="1" ht="30" x14ac:dyDescent="0.25">
      <c r="B137" s="1226" t="s">
        <v>3093</v>
      </c>
      <c r="C137" s="1226" t="s">
        <v>397</v>
      </c>
      <c r="D137" s="1655" t="s">
        <v>2948</v>
      </c>
      <c r="E137" s="1655">
        <v>1</v>
      </c>
      <c r="F137" s="1654" t="s">
        <v>3009</v>
      </c>
      <c r="G137" s="1226" t="s">
        <v>1800</v>
      </c>
      <c r="H137" s="1448">
        <v>19254</v>
      </c>
      <c r="I137" s="531"/>
    </row>
    <row r="138" spans="2:9" s="1649" customFormat="1" x14ac:dyDescent="0.25">
      <c r="B138" s="1226" t="s">
        <v>3094</v>
      </c>
      <c r="C138" s="1226" t="s">
        <v>397</v>
      </c>
      <c r="D138" s="1655" t="s">
        <v>2948</v>
      </c>
      <c r="E138" s="1655">
        <v>1</v>
      </c>
      <c r="F138" s="1654" t="s">
        <v>3044</v>
      </c>
      <c r="G138" s="1226" t="s">
        <v>1800</v>
      </c>
      <c r="H138" s="1448">
        <v>19254</v>
      </c>
      <c r="I138" s="531"/>
    </row>
    <row r="139" spans="2:9" s="1649" customFormat="1" x14ac:dyDescent="0.25">
      <c r="B139" s="1226" t="s">
        <v>3095</v>
      </c>
      <c r="C139" s="1226" t="s">
        <v>397</v>
      </c>
      <c r="D139" s="1655" t="s">
        <v>2948</v>
      </c>
      <c r="E139" s="1655">
        <v>1</v>
      </c>
      <c r="F139" s="1654" t="s">
        <v>3004</v>
      </c>
      <c r="G139" s="1226" t="s">
        <v>3005</v>
      </c>
      <c r="H139" s="1448">
        <v>19254</v>
      </c>
      <c r="I139" s="531"/>
    </row>
    <row r="140" spans="2:9" s="1649" customFormat="1" ht="30" x14ac:dyDescent="0.25">
      <c r="B140" s="1226" t="s">
        <v>3093</v>
      </c>
      <c r="C140" s="1226" t="s">
        <v>397</v>
      </c>
      <c r="D140" s="1655" t="s">
        <v>2948</v>
      </c>
      <c r="E140" s="1655">
        <v>1</v>
      </c>
      <c r="F140" s="1654" t="s">
        <v>2957</v>
      </c>
      <c r="G140" s="1226" t="s">
        <v>1801</v>
      </c>
      <c r="H140" s="1448">
        <v>19254</v>
      </c>
      <c r="I140" s="531"/>
    </row>
    <row r="141" spans="2:9" s="1649" customFormat="1" ht="30" x14ac:dyDescent="0.25">
      <c r="B141" s="1226" t="s">
        <v>3096</v>
      </c>
      <c r="C141" s="1226" t="s">
        <v>397</v>
      </c>
      <c r="D141" s="1655" t="s">
        <v>2948</v>
      </c>
      <c r="E141" s="1655">
        <v>1</v>
      </c>
      <c r="F141" s="1654" t="s">
        <v>2967</v>
      </c>
      <c r="G141" s="1226" t="s">
        <v>2968</v>
      </c>
      <c r="H141" s="1448">
        <v>19254</v>
      </c>
      <c r="I141" s="531"/>
    </row>
    <row r="142" spans="2:9" s="1649" customFormat="1" ht="30" x14ac:dyDescent="0.25">
      <c r="B142" s="1226" t="s">
        <v>3097</v>
      </c>
      <c r="C142" s="1226" t="s">
        <v>397</v>
      </c>
      <c r="D142" s="1655" t="s">
        <v>2948</v>
      </c>
      <c r="E142" s="1655">
        <v>1</v>
      </c>
      <c r="F142" s="1654" t="s">
        <v>2967</v>
      </c>
      <c r="G142" s="1226" t="s">
        <v>2968</v>
      </c>
      <c r="H142" s="1448">
        <v>19254</v>
      </c>
      <c r="I142" s="531"/>
    </row>
    <row r="143" spans="2:9" s="1649" customFormat="1" ht="30" x14ac:dyDescent="0.25">
      <c r="B143" s="1226" t="s">
        <v>3098</v>
      </c>
      <c r="C143" s="1226" t="s">
        <v>397</v>
      </c>
      <c r="D143" s="1655" t="s">
        <v>2948</v>
      </c>
      <c r="E143" s="1655">
        <v>1</v>
      </c>
      <c r="F143" s="1654" t="s">
        <v>2967</v>
      </c>
      <c r="G143" s="1226" t="s">
        <v>2968</v>
      </c>
      <c r="H143" s="1448">
        <v>19254</v>
      </c>
      <c r="I143" s="531"/>
    </row>
    <row r="144" spans="2:9" s="1649" customFormat="1" ht="30" x14ac:dyDescent="0.25">
      <c r="B144" s="1226" t="s">
        <v>3099</v>
      </c>
      <c r="C144" s="1226" t="s">
        <v>397</v>
      </c>
      <c r="D144" s="1655" t="s">
        <v>2948</v>
      </c>
      <c r="E144" s="1655">
        <v>1</v>
      </c>
      <c r="F144" s="1654" t="s">
        <v>2955</v>
      </c>
      <c r="G144" s="1226" t="s">
        <v>1799</v>
      </c>
      <c r="H144" s="1448">
        <v>19254</v>
      </c>
      <c r="I144" s="531"/>
    </row>
    <row r="145" spans="2:9" s="1649" customFormat="1" ht="30" x14ac:dyDescent="0.25">
      <c r="B145" s="1226" t="s">
        <v>3100</v>
      </c>
      <c r="C145" s="1226" t="s">
        <v>397</v>
      </c>
      <c r="D145" s="1655" t="s">
        <v>2948</v>
      </c>
      <c r="E145" s="1655">
        <v>1</v>
      </c>
      <c r="F145" s="1654" t="s">
        <v>2985</v>
      </c>
      <c r="G145" s="1226" t="s">
        <v>1798</v>
      </c>
      <c r="H145" s="1448">
        <v>19254</v>
      </c>
      <c r="I145" s="531"/>
    </row>
    <row r="146" spans="2:9" s="1649" customFormat="1" ht="30" x14ac:dyDescent="0.25">
      <c r="B146" s="1226" t="s">
        <v>3092</v>
      </c>
      <c r="C146" s="1226" t="s">
        <v>397</v>
      </c>
      <c r="D146" s="1655" t="s">
        <v>2948</v>
      </c>
      <c r="E146" s="1655">
        <v>1</v>
      </c>
      <c r="F146" s="1654" t="s">
        <v>2967</v>
      </c>
      <c r="G146" s="1226" t="s">
        <v>2968</v>
      </c>
      <c r="H146" s="1448">
        <v>19254</v>
      </c>
      <c r="I146" s="531"/>
    </row>
    <row r="147" spans="2:9" s="1649" customFormat="1" ht="30" x14ac:dyDescent="0.25">
      <c r="B147" s="1226" t="s">
        <v>3101</v>
      </c>
      <c r="C147" s="1226" t="s">
        <v>397</v>
      </c>
      <c r="D147" s="1655" t="s">
        <v>2948</v>
      </c>
      <c r="E147" s="1655">
        <v>1</v>
      </c>
      <c r="F147" s="1654" t="s">
        <v>3102</v>
      </c>
      <c r="G147" s="1226" t="s">
        <v>3103</v>
      </c>
      <c r="H147" s="1448">
        <v>19254</v>
      </c>
      <c r="I147" s="531"/>
    </row>
    <row r="148" spans="2:9" s="1649" customFormat="1" x14ac:dyDescent="0.25">
      <c r="B148" s="1226" t="s">
        <v>3089</v>
      </c>
      <c r="C148" s="1226" t="s">
        <v>397</v>
      </c>
      <c r="D148" s="1655" t="s">
        <v>2948</v>
      </c>
      <c r="E148" s="1655">
        <v>1</v>
      </c>
      <c r="F148" s="1654" t="s">
        <v>2952</v>
      </c>
      <c r="G148" s="1226" t="s">
        <v>2953</v>
      </c>
      <c r="H148" s="1448">
        <v>19254</v>
      </c>
      <c r="I148" s="531"/>
    </row>
    <row r="149" spans="2:9" s="1649" customFormat="1" ht="30" x14ac:dyDescent="0.25">
      <c r="B149" s="1226" t="s">
        <v>3090</v>
      </c>
      <c r="C149" s="1226" t="s">
        <v>397</v>
      </c>
      <c r="D149" s="1655" t="s">
        <v>2948</v>
      </c>
      <c r="E149" s="1655">
        <v>1</v>
      </c>
      <c r="F149" s="1654" t="s">
        <v>2957</v>
      </c>
      <c r="G149" s="1226" t="s">
        <v>1801</v>
      </c>
      <c r="H149" s="1448">
        <v>19254</v>
      </c>
      <c r="I149" s="531"/>
    </row>
    <row r="150" spans="2:9" s="1649" customFormat="1" ht="30" x14ac:dyDescent="0.25">
      <c r="B150" s="1226" t="s">
        <v>3096</v>
      </c>
      <c r="C150" s="1226" t="s">
        <v>397</v>
      </c>
      <c r="D150" s="1655" t="s">
        <v>2948</v>
      </c>
      <c r="E150" s="1655">
        <v>1</v>
      </c>
      <c r="F150" s="1654" t="s">
        <v>3104</v>
      </c>
      <c r="G150" s="1226" t="s">
        <v>2455</v>
      </c>
      <c r="H150" s="1448">
        <v>19254</v>
      </c>
      <c r="I150" s="531"/>
    </row>
    <row r="151" spans="2:9" s="1649" customFormat="1" x14ac:dyDescent="0.25">
      <c r="B151" s="1226" t="s">
        <v>3098</v>
      </c>
      <c r="C151" s="1226" t="s">
        <v>397</v>
      </c>
      <c r="D151" s="1655" t="s">
        <v>2948</v>
      </c>
      <c r="E151" s="1655">
        <v>2</v>
      </c>
      <c r="F151" s="1654" t="s">
        <v>3105</v>
      </c>
      <c r="G151" s="1226" t="s">
        <v>735</v>
      </c>
      <c r="H151" s="1448">
        <v>19254</v>
      </c>
      <c r="I151" s="531"/>
    </row>
    <row r="152" spans="2:9" s="1649" customFormat="1" x14ac:dyDescent="0.25">
      <c r="B152" s="1226" t="s">
        <v>3088</v>
      </c>
      <c r="C152" s="1226" t="s">
        <v>397</v>
      </c>
      <c r="D152" s="1655" t="s">
        <v>2948</v>
      </c>
      <c r="E152" s="1655">
        <v>1</v>
      </c>
      <c r="F152" s="1654" t="s">
        <v>3087</v>
      </c>
      <c r="G152" s="1226" t="s">
        <v>1800</v>
      </c>
      <c r="H152" s="1448">
        <v>19254</v>
      </c>
      <c r="I152" s="531"/>
    </row>
    <row r="153" spans="2:9" s="1649" customFormat="1" ht="30" x14ac:dyDescent="0.25">
      <c r="B153" s="1226" t="s">
        <v>3091</v>
      </c>
      <c r="C153" s="1226" t="s">
        <v>397</v>
      </c>
      <c r="D153" s="1655" t="s">
        <v>2948</v>
      </c>
      <c r="E153" s="1655">
        <v>1</v>
      </c>
      <c r="F153" s="1654" t="s">
        <v>2963</v>
      </c>
      <c r="G153" s="1226" t="s">
        <v>1799</v>
      </c>
      <c r="H153" s="1448">
        <v>19254</v>
      </c>
      <c r="I153" s="531"/>
    </row>
    <row r="154" spans="2:9" s="1649" customFormat="1" ht="30" x14ac:dyDescent="0.25">
      <c r="B154" s="1226" t="s">
        <v>3106</v>
      </c>
      <c r="C154" s="1226" t="s">
        <v>402</v>
      </c>
      <c r="D154" s="1655" t="s">
        <v>2948</v>
      </c>
      <c r="E154" s="1655">
        <v>1</v>
      </c>
      <c r="F154" s="1654" t="s">
        <v>3046</v>
      </c>
      <c r="G154" s="1226" t="s">
        <v>1800</v>
      </c>
      <c r="H154" s="1448">
        <v>337</v>
      </c>
      <c r="I154" s="531"/>
    </row>
    <row r="155" spans="2:9" s="1649" customFormat="1" x14ac:dyDescent="0.25">
      <c r="B155" s="1226" t="s">
        <v>3107</v>
      </c>
      <c r="C155" s="1226" t="s">
        <v>402</v>
      </c>
      <c r="D155" s="1655" t="s">
        <v>2948</v>
      </c>
      <c r="E155" s="1655">
        <v>1</v>
      </c>
      <c r="F155" s="1654" t="s">
        <v>3108</v>
      </c>
      <c r="G155" s="1226" t="s">
        <v>2507</v>
      </c>
      <c r="H155" s="1448">
        <v>337</v>
      </c>
      <c r="I155" s="531"/>
    </row>
    <row r="156" spans="2:9" s="1649" customFormat="1" ht="30" x14ac:dyDescent="0.25">
      <c r="B156" s="1226" t="s">
        <v>3109</v>
      </c>
      <c r="C156" s="1226" t="s">
        <v>402</v>
      </c>
      <c r="D156" s="1655" t="s">
        <v>2948</v>
      </c>
      <c r="E156" s="1655">
        <v>1</v>
      </c>
      <c r="F156" s="1654" t="s">
        <v>2955</v>
      </c>
      <c r="G156" s="1226" t="s">
        <v>1799</v>
      </c>
      <c r="H156" s="1448">
        <v>337</v>
      </c>
      <c r="I156" s="531"/>
    </row>
    <row r="157" spans="2:9" s="1649" customFormat="1" ht="30" x14ac:dyDescent="0.25">
      <c r="B157" s="1226" t="s">
        <v>3110</v>
      </c>
      <c r="C157" s="1226" t="s">
        <v>402</v>
      </c>
      <c r="D157" s="1655" t="s">
        <v>2948</v>
      </c>
      <c r="E157" s="1655">
        <v>1</v>
      </c>
      <c r="F157" s="1654" t="s">
        <v>3111</v>
      </c>
      <c r="G157" s="1226" t="s">
        <v>2968</v>
      </c>
      <c r="H157" s="1448">
        <v>337</v>
      </c>
      <c r="I157" s="531"/>
    </row>
    <row r="158" spans="2:9" s="1649" customFormat="1" ht="30" x14ac:dyDescent="0.25">
      <c r="B158" s="1226" t="s">
        <v>3112</v>
      </c>
      <c r="C158" s="1226" t="s">
        <v>402</v>
      </c>
      <c r="D158" s="1655" t="s">
        <v>2948</v>
      </c>
      <c r="E158" s="1655">
        <v>1</v>
      </c>
      <c r="F158" s="1654" t="s">
        <v>3111</v>
      </c>
      <c r="G158" s="1226" t="s">
        <v>2968</v>
      </c>
      <c r="H158" s="1448">
        <v>337</v>
      </c>
      <c r="I158" s="531"/>
    </row>
    <row r="159" spans="2:9" s="1649" customFormat="1" ht="30" x14ac:dyDescent="0.25">
      <c r="B159" s="1226" t="s">
        <v>3113</v>
      </c>
      <c r="C159" s="1226" t="s">
        <v>402</v>
      </c>
      <c r="D159" s="1655" t="s">
        <v>2948</v>
      </c>
      <c r="E159" s="1655">
        <v>1</v>
      </c>
      <c r="F159" s="1654" t="s">
        <v>3111</v>
      </c>
      <c r="G159" s="1226" t="s">
        <v>2968</v>
      </c>
      <c r="H159" s="1448">
        <v>337</v>
      </c>
      <c r="I159" s="531"/>
    </row>
    <row r="160" spans="2:9" s="1649" customFormat="1" ht="30" x14ac:dyDescent="0.25">
      <c r="B160" s="1226" t="s">
        <v>3114</v>
      </c>
      <c r="C160" s="1226" t="s">
        <v>402</v>
      </c>
      <c r="D160" s="1655" t="s">
        <v>2948</v>
      </c>
      <c r="E160" s="1655">
        <v>1</v>
      </c>
      <c r="F160" s="1654" t="s">
        <v>3111</v>
      </c>
      <c r="G160" s="1226" t="s">
        <v>2968</v>
      </c>
      <c r="H160" s="1448">
        <v>337</v>
      </c>
      <c r="I160" s="531"/>
    </row>
    <row r="161" spans="2:9" s="1649" customFormat="1" ht="30" x14ac:dyDescent="0.25">
      <c r="B161" s="1226" t="s">
        <v>3115</v>
      </c>
      <c r="C161" s="1226" t="s">
        <v>402</v>
      </c>
      <c r="D161" s="1655" t="s">
        <v>2948</v>
      </c>
      <c r="E161" s="1655">
        <v>1</v>
      </c>
      <c r="F161" s="1654" t="s">
        <v>3111</v>
      </c>
      <c r="G161" s="1226" t="s">
        <v>2968</v>
      </c>
      <c r="H161" s="1448">
        <v>337</v>
      </c>
      <c r="I161" s="531"/>
    </row>
    <row r="162" spans="2:9" s="1649" customFormat="1" ht="30" x14ac:dyDescent="0.25">
      <c r="B162" s="1226" t="s">
        <v>3116</v>
      </c>
      <c r="C162" s="1226" t="s">
        <v>402</v>
      </c>
      <c r="D162" s="1655" t="s">
        <v>2948</v>
      </c>
      <c r="E162" s="1655">
        <v>1</v>
      </c>
      <c r="F162" s="1654" t="s">
        <v>3111</v>
      </c>
      <c r="G162" s="1226" t="s">
        <v>2968</v>
      </c>
      <c r="H162" s="1448">
        <v>337</v>
      </c>
      <c r="I162" s="531"/>
    </row>
    <row r="163" spans="2:9" s="1649" customFormat="1" ht="30" x14ac:dyDescent="0.25">
      <c r="B163" s="1226" t="s">
        <v>3117</v>
      </c>
      <c r="C163" s="1226" t="s">
        <v>402</v>
      </c>
      <c r="D163" s="1655" t="s">
        <v>2948</v>
      </c>
      <c r="E163" s="1655">
        <v>1</v>
      </c>
      <c r="F163" s="1654" t="s">
        <v>3111</v>
      </c>
      <c r="G163" s="1226" t="s">
        <v>2968</v>
      </c>
      <c r="H163" s="1448">
        <v>337</v>
      </c>
      <c r="I163" s="531"/>
    </row>
    <row r="164" spans="2:9" s="1649" customFormat="1" ht="30" x14ac:dyDescent="0.25">
      <c r="B164" s="1226" t="s">
        <v>3118</v>
      </c>
      <c r="C164" s="1226" t="s">
        <v>402</v>
      </c>
      <c r="D164" s="1655" t="s">
        <v>2948</v>
      </c>
      <c r="E164" s="1655">
        <v>1</v>
      </c>
      <c r="F164" s="1654" t="s">
        <v>3111</v>
      </c>
      <c r="G164" s="1226" t="s">
        <v>2968</v>
      </c>
      <c r="H164" s="1448">
        <v>337</v>
      </c>
      <c r="I164" s="531"/>
    </row>
    <row r="165" spans="2:9" s="1649" customFormat="1" ht="30" x14ac:dyDescent="0.25">
      <c r="B165" s="1226" t="s">
        <v>3119</v>
      </c>
      <c r="C165" s="1226" t="s">
        <v>402</v>
      </c>
      <c r="D165" s="1655" t="s">
        <v>2948</v>
      </c>
      <c r="E165" s="1655">
        <v>1</v>
      </c>
      <c r="F165" s="1654" t="s">
        <v>3111</v>
      </c>
      <c r="G165" s="1226" t="s">
        <v>2968</v>
      </c>
      <c r="H165" s="1448">
        <v>337</v>
      </c>
      <c r="I165" s="531"/>
    </row>
    <row r="166" spans="2:9" s="1649" customFormat="1" ht="30" x14ac:dyDescent="0.25">
      <c r="B166" s="1226" t="s">
        <v>3120</v>
      </c>
      <c r="C166" s="1226" t="s">
        <v>402</v>
      </c>
      <c r="D166" s="1655" t="s">
        <v>2948</v>
      </c>
      <c r="E166" s="1655">
        <v>1</v>
      </c>
      <c r="F166" s="1654" t="s">
        <v>3111</v>
      </c>
      <c r="G166" s="1226" t="s">
        <v>2968</v>
      </c>
      <c r="H166" s="1448">
        <v>337</v>
      </c>
      <c r="I166" s="531"/>
    </row>
    <row r="167" spans="2:9" s="1649" customFormat="1" ht="30" x14ac:dyDescent="0.25">
      <c r="B167" s="1226" t="s">
        <v>3121</v>
      </c>
      <c r="C167" s="1226" t="s">
        <v>402</v>
      </c>
      <c r="D167" s="1655" t="s">
        <v>2948</v>
      </c>
      <c r="E167" s="1655">
        <v>1</v>
      </c>
      <c r="F167" s="1654" t="s">
        <v>3111</v>
      </c>
      <c r="G167" s="1226" t="s">
        <v>2968</v>
      </c>
      <c r="H167" s="1448">
        <v>337</v>
      </c>
      <c r="I167" s="531"/>
    </row>
    <row r="168" spans="2:9" s="1649" customFormat="1" ht="30" x14ac:dyDescent="0.25">
      <c r="B168" s="1226" t="s">
        <v>3122</v>
      </c>
      <c r="C168" s="1226" t="s">
        <v>402</v>
      </c>
      <c r="D168" s="1655" t="s">
        <v>2948</v>
      </c>
      <c r="E168" s="1655">
        <v>1</v>
      </c>
      <c r="F168" s="1654" t="s">
        <v>3111</v>
      </c>
      <c r="G168" s="1226" t="s">
        <v>2968</v>
      </c>
      <c r="H168" s="1448">
        <v>337</v>
      </c>
      <c r="I168" s="531"/>
    </row>
    <row r="169" spans="2:9" s="1649" customFormat="1" ht="30" x14ac:dyDescent="0.25">
      <c r="B169" s="1226" t="s">
        <v>3123</v>
      </c>
      <c r="C169" s="1226" t="s">
        <v>402</v>
      </c>
      <c r="D169" s="1655" t="s">
        <v>2948</v>
      </c>
      <c r="E169" s="1655">
        <v>1</v>
      </c>
      <c r="F169" s="1654" t="s">
        <v>3111</v>
      </c>
      <c r="G169" s="1226" t="s">
        <v>2968</v>
      </c>
      <c r="H169" s="1448">
        <v>337</v>
      </c>
      <c r="I169" s="531"/>
    </row>
    <row r="170" spans="2:9" s="1649" customFormat="1" ht="30" x14ac:dyDescent="0.25">
      <c r="B170" s="1226" t="s">
        <v>3124</v>
      </c>
      <c r="C170" s="1226" t="s">
        <v>402</v>
      </c>
      <c r="D170" s="1655" t="s">
        <v>2948</v>
      </c>
      <c r="E170" s="1655">
        <v>1</v>
      </c>
      <c r="F170" s="1654" t="s">
        <v>3111</v>
      </c>
      <c r="G170" s="1226" t="s">
        <v>2968</v>
      </c>
      <c r="H170" s="1448">
        <v>337</v>
      </c>
      <c r="I170" s="531"/>
    </row>
    <row r="171" spans="2:9" s="1649" customFormat="1" ht="30" x14ac:dyDescent="0.25">
      <c r="B171" s="1226" t="s">
        <v>3125</v>
      </c>
      <c r="C171" s="1226" t="s">
        <v>402</v>
      </c>
      <c r="D171" s="1655" t="s">
        <v>2948</v>
      </c>
      <c r="E171" s="1655">
        <v>1</v>
      </c>
      <c r="F171" s="1654" t="s">
        <v>3009</v>
      </c>
      <c r="G171" s="1226" t="s">
        <v>1800</v>
      </c>
      <c r="H171" s="1448">
        <v>337</v>
      </c>
      <c r="I171" s="531"/>
    </row>
    <row r="172" spans="2:9" s="1649" customFormat="1" ht="30" x14ac:dyDescent="0.25">
      <c r="B172" s="1226" t="s">
        <v>3106</v>
      </c>
      <c r="C172" s="1226" t="s">
        <v>402</v>
      </c>
      <c r="D172" s="1655" t="s">
        <v>2948</v>
      </c>
      <c r="E172" s="1655">
        <v>1</v>
      </c>
      <c r="F172" s="1654" t="s">
        <v>3046</v>
      </c>
      <c r="G172" s="1226" t="s">
        <v>1800</v>
      </c>
      <c r="H172" s="1448">
        <v>337</v>
      </c>
      <c r="I172" s="531"/>
    </row>
    <row r="173" spans="2:9" s="1649" customFormat="1" ht="30" x14ac:dyDescent="0.25">
      <c r="B173" s="1226" t="s">
        <v>3126</v>
      </c>
      <c r="C173" s="1226" t="s">
        <v>402</v>
      </c>
      <c r="D173" s="1655" t="s">
        <v>2948</v>
      </c>
      <c r="E173" s="1655">
        <v>1</v>
      </c>
      <c r="F173" s="1654" t="s">
        <v>2961</v>
      </c>
      <c r="G173" s="1226" t="s">
        <v>1802</v>
      </c>
      <c r="H173" s="1448">
        <v>337</v>
      </c>
      <c r="I173" s="531"/>
    </row>
    <row r="174" spans="2:9" s="1649" customFormat="1" ht="30" x14ac:dyDescent="0.25">
      <c r="B174" s="1226" t="s">
        <v>3112</v>
      </c>
      <c r="C174" s="1226" t="s">
        <v>402</v>
      </c>
      <c r="D174" s="1655" t="s">
        <v>2948</v>
      </c>
      <c r="E174" s="1655">
        <v>1</v>
      </c>
      <c r="F174" s="1654" t="s">
        <v>3111</v>
      </c>
      <c r="G174" s="1226" t="s">
        <v>2968</v>
      </c>
      <c r="H174" s="1448">
        <v>337</v>
      </c>
      <c r="I174" s="531"/>
    </row>
    <row r="175" spans="2:9" s="1649" customFormat="1" ht="30" x14ac:dyDescent="0.25">
      <c r="B175" s="1226" t="s">
        <v>3114</v>
      </c>
      <c r="C175" s="1226" t="s">
        <v>402</v>
      </c>
      <c r="D175" s="1655" t="s">
        <v>2948</v>
      </c>
      <c r="E175" s="1655">
        <v>1</v>
      </c>
      <c r="F175" s="1654" t="s">
        <v>3111</v>
      </c>
      <c r="G175" s="1226" t="s">
        <v>2968</v>
      </c>
      <c r="H175" s="1448">
        <v>337</v>
      </c>
      <c r="I175" s="531"/>
    </row>
    <row r="176" spans="2:9" s="1649" customFormat="1" ht="30" x14ac:dyDescent="0.25">
      <c r="B176" s="1226" t="s">
        <v>3127</v>
      </c>
      <c r="C176" s="1226" t="s">
        <v>402</v>
      </c>
      <c r="D176" s="1655" t="s">
        <v>2948</v>
      </c>
      <c r="E176" s="1655">
        <v>1</v>
      </c>
      <c r="F176" s="1654" t="s">
        <v>3111</v>
      </c>
      <c r="G176" s="1226" t="s">
        <v>2968</v>
      </c>
      <c r="H176" s="1448">
        <v>337</v>
      </c>
      <c r="I176" s="531"/>
    </row>
    <row r="177" spans="2:9" s="1649" customFormat="1" ht="30" x14ac:dyDescent="0.25">
      <c r="B177" s="1226" t="s">
        <v>3115</v>
      </c>
      <c r="C177" s="1226" t="s">
        <v>402</v>
      </c>
      <c r="D177" s="1655" t="s">
        <v>2948</v>
      </c>
      <c r="E177" s="1655">
        <v>1</v>
      </c>
      <c r="F177" s="1654" t="s">
        <v>3111</v>
      </c>
      <c r="G177" s="1226" t="s">
        <v>2968</v>
      </c>
      <c r="H177" s="1448">
        <v>337</v>
      </c>
      <c r="I177" s="531"/>
    </row>
    <row r="178" spans="2:9" s="1649" customFormat="1" ht="30" x14ac:dyDescent="0.25">
      <c r="B178" s="1226" t="s">
        <v>3116</v>
      </c>
      <c r="C178" s="1226" t="s">
        <v>402</v>
      </c>
      <c r="D178" s="1655" t="s">
        <v>2948</v>
      </c>
      <c r="E178" s="1655">
        <v>1</v>
      </c>
      <c r="F178" s="1654" t="s">
        <v>3111</v>
      </c>
      <c r="G178" s="1226" t="s">
        <v>2968</v>
      </c>
      <c r="H178" s="1448">
        <v>337</v>
      </c>
      <c r="I178" s="531"/>
    </row>
    <row r="179" spans="2:9" s="1649" customFormat="1" ht="30" x14ac:dyDescent="0.25">
      <c r="B179" s="1226" t="s">
        <v>3117</v>
      </c>
      <c r="C179" s="1226" t="s">
        <v>402</v>
      </c>
      <c r="D179" s="1655" t="s">
        <v>2948</v>
      </c>
      <c r="E179" s="1655">
        <v>1</v>
      </c>
      <c r="F179" s="1654" t="s">
        <v>3111</v>
      </c>
      <c r="G179" s="1226" t="s">
        <v>2968</v>
      </c>
      <c r="H179" s="1448">
        <v>337</v>
      </c>
      <c r="I179" s="531"/>
    </row>
    <row r="180" spans="2:9" s="1649" customFormat="1" ht="30" x14ac:dyDescent="0.25">
      <c r="B180" s="1226" t="s">
        <v>3119</v>
      </c>
      <c r="C180" s="1226" t="s">
        <v>402</v>
      </c>
      <c r="D180" s="1655" t="s">
        <v>2948</v>
      </c>
      <c r="E180" s="1655">
        <v>1</v>
      </c>
      <c r="F180" s="1654" t="s">
        <v>3111</v>
      </c>
      <c r="G180" s="1226" t="s">
        <v>2968</v>
      </c>
      <c r="H180" s="1448">
        <v>337</v>
      </c>
      <c r="I180" s="531"/>
    </row>
    <row r="181" spans="2:9" s="1649" customFormat="1" ht="30" x14ac:dyDescent="0.25">
      <c r="B181" s="1226" t="s">
        <v>3120</v>
      </c>
      <c r="C181" s="1226" t="s">
        <v>402</v>
      </c>
      <c r="D181" s="1655" t="s">
        <v>2948</v>
      </c>
      <c r="E181" s="1655">
        <v>1</v>
      </c>
      <c r="F181" s="1654" t="s">
        <v>3111</v>
      </c>
      <c r="G181" s="1226" t="s">
        <v>2968</v>
      </c>
      <c r="H181" s="1448">
        <v>337</v>
      </c>
      <c r="I181" s="531"/>
    </row>
    <row r="182" spans="2:9" s="1649" customFormat="1" ht="30" x14ac:dyDescent="0.25">
      <c r="B182" s="1226" t="s">
        <v>3122</v>
      </c>
      <c r="C182" s="1226" t="s">
        <v>402</v>
      </c>
      <c r="D182" s="1655" t="s">
        <v>2948</v>
      </c>
      <c r="E182" s="1655">
        <v>1</v>
      </c>
      <c r="F182" s="1654" t="s">
        <v>3111</v>
      </c>
      <c r="G182" s="1226" t="s">
        <v>2968</v>
      </c>
      <c r="H182" s="1448">
        <v>337</v>
      </c>
      <c r="I182" s="531"/>
    </row>
    <row r="183" spans="2:9" s="1649" customFormat="1" ht="30" x14ac:dyDescent="0.25">
      <c r="B183" s="1226" t="s">
        <v>3123</v>
      </c>
      <c r="C183" s="1226" t="s">
        <v>402</v>
      </c>
      <c r="D183" s="1655" t="s">
        <v>2948</v>
      </c>
      <c r="E183" s="1655">
        <v>1</v>
      </c>
      <c r="F183" s="1654" t="s">
        <v>3111</v>
      </c>
      <c r="G183" s="1226" t="s">
        <v>2968</v>
      </c>
      <c r="H183" s="1448">
        <v>337</v>
      </c>
      <c r="I183" s="531"/>
    </row>
    <row r="184" spans="2:9" s="1649" customFormat="1" ht="30" x14ac:dyDescent="0.25">
      <c r="B184" s="1226" t="s">
        <v>3124</v>
      </c>
      <c r="C184" s="1226" t="s">
        <v>402</v>
      </c>
      <c r="D184" s="1655" t="s">
        <v>2948</v>
      </c>
      <c r="E184" s="1655">
        <v>1</v>
      </c>
      <c r="F184" s="1654" t="s">
        <v>3111</v>
      </c>
      <c r="G184" s="1226" t="s">
        <v>2968</v>
      </c>
      <c r="H184" s="1448">
        <v>337</v>
      </c>
      <c r="I184" s="531"/>
    </row>
    <row r="185" spans="2:9" s="1649" customFormat="1" ht="45" x14ac:dyDescent="0.25">
      <c r="B185" s="1226" t="s">
        <v>3128</v>
      </c>
      <c r="C185" s="1226" t="s">
        <v>402</v>
      </c>
      <c r="D185" s="1655" t="s">
        <v>2948</v>
      </c>
      <c r="E185" s="1655">
        <v>1</v>
      </c>
      <c r="F185" s="1654" t="s">
        <v>2971</v>
      </c>
      <c r="G185" s="1226" t="s">
        <v>1798</v>
      </c>
      <c r="H185" s="1448">
        <v>337</v>
      </c>
      <c r="I185" s="531"/>
    </row>
    <row r="186" spans="2:9" s="1649" customFormat="1" x14ac:dyDescent="0.25">
      <c r="B186" s="1226" t="s">
        <v>3129</v>
      </c>
      <c r="C186" s="1226" t="s">
        <v>402</v>
      </c>
      <c r="D186" s="1655" t="s">
        <v>2948</v>
      </c>
      <c r="E186" s="1655">
        <v>1</v>
      </c>
      <c r="F186" s="1654" t="s">
        <v>3108</v>
      </c>
      <c r="G186" s="1226" t="s">
        <v>2507</v>
      </c>
      <c r="H186" s="1448">
        <v>337</v>
      </c>
      <c r="I186" s="531"/>
    </row>
    <row r="187" spans="2:9" s="1649" customFormat="1" ht="30" x14ac:dyDescent="0.25">
      <c r="B187" s="1226" t="s">
        <v>3121</v>
      </c>
      <c r="C187" s="1226" t="s">
        <v>402</v>
      </c>
      <c r="D187" s="1655" t="s">
        <v>2948</v>
      </c>
      <c r="E187" s="1655">
        <v>1</v>
      </c>
      <c r="F187" s="1654" t="s">
        <v>3111</v>
      </c>
      <c r="G187" s="1226" t="s">
        <v>2968</v>
      </c>
      <c r="H187" s="1448">
        <v>337</v>
      </c>
      <c r="I187" s="531"/>
    </row>
    <row r="188" spans="2:9" s="1649" customFormat="1" ht="30" x14ac:dyDescent="0.25">
      <c r="B188" s="1226" t="s">
        <v>3130</v>
      </c>
      <c r="C188" s="1226" t="s">
        <v>402</v>
      </c>
      <c r="D188" s="1655" t="s">
        <v>2948</v>
      </c>
      <c r="E188" s="1655">
        <v>1</v>
      </c>
      <c r="F188" s="1654" t="s">
        <v>2985</v>
      </c>
      <c r="G188" s="1226" t="s">
        <v>1798</v>
      </c>
      <c r="H188" s="1448">
        <v>337</v>
      </c>
      <c r="I188" s="531"/>
    </row>
    <row r="189" spans="2:9" s="1649" customFormat="1" ht="30" x14ac:dyDescent="0.25">
      <c r="B189" s="1226" t="s">
        <v>3131</v>
      </c>
      <c r="C189" s="1226" t="s">
        <v>402</v>
      </c>
      <c r="D189" s="1655" t="s">
        <v>2948</v>
      </c>
      <c r="E189" s="1655">
        <v>1</v>
      </c>
      <c r="F189" s="1654" t="s">
        <v>2963</v>
      </c>
      <c r="G189" s="1226" t="s">
        <v>1799</v>
      </c>
      <c r="H189" s="1448">
        <v>337</v>
      </c>
      <c r="I189" s="531"/>
    </row>
    <row r="190" spans="2:9" s="1649" customFormat="1" ht="30" x14ac:dyDescent="0.25">
      <c r="B190" s="1226" t="s">
        <v>3110</v>
      </c>
      <c r="C190" s="1226" t="s">
        <v>402</v>
      </c>
      <c r="D190" s="1655" t="s">
        <v>2948</v>
      </c>
      <c r="E190" s="1655">
        <v>1</v>
      </c>
      <c r="F190" s="1654" t="s">
        <v>3111</v>
      </c>
      <c r="G190" s="1226" t="s">
        <v>2968</v>
      </c>
      <c r="H190" s="1448">
        <v>337</v>
      </c>
      <c r="I190" s="531"/>
    </row>
    <row r="191" spans="2:9" s="1649" customFormat="1" ht="30" x14ac:dyDescent="0.25">
      <c r="B191" s="1226" t="s">
        <v>3113</v>
      </c>
      <c r="C191" s="1226" t="s">
        <v>402</v>
      </c>
      <c r="D191" s="1655" t="s">
        <v>2948</v>
      </c>
      <c r="E191" s="1655">
        <v>1</v>
      </c>
      <c r="F191" s="1654" t="s">
        <v>3111</v>
      </c>
      <c r="G191" s="1226" t="s">
        <v>2968</v>
      </c>
      <c r="H191" s="1448">
        <v>337</v>
      </c>
      <c r="I191" s="531"/>
    </row>
    <row r="192" spans="2:9" s="1649" customFormat="1" ht="30" x14ac:dyDescent="0.25">
      <c r="B192" s="1226" t="s">
        <v>3132</v>
      </c>
      <c r="C192" s="1226" t="s">
        <v>402</v>
      </c>
      <c r="D192" s="1655" t="s">
        <v>2948</v>
      </c>
      <c r="E192" s="1655">
        <v>1</v>
      </c>
      <c r="F192" s="1654" t="s">
        <v>3111</v>
      </c>
      <c r="G192" s="1226" t="s">
        <v>2968</v>
      </c>
      <c r="H192" s="1448">
        <v>337</v>
      </c>
      <c r="I192" s="531"/>
    </row>
    <row r="193" spans="2:9" s="1649" customFormat="1" ht="30" x14ac:dyDescent="0.25">
      <c r="B193" s="1226" t="s">
        <v>3118</v>
      </c>
      <c r="C193" s="1226" t="s">
        <v>402</v>
      </c>
      <c r="D193" s="1655" t="s">
        <v>2948</v>
      </c>
      <c r="E193" s="1655">
        <v>1</v>
      </c>
      <c r="F193" s="1654" t="s">
        <v>3111</v>
      </c>
      <c r="G193" s="1226" t="s">
        <v>2968</v>
      </c>
      <c r="H193" s="1448">
        <v>337</v>
      </c>
      <c r="I193" s="531"/>
    </row>
    <row r="194" spans="2:9" s="1649" customFormat="1" ht="30" x14ac:dyDescent="0.25">
      <c r="B194" s="1226" t="s">
        <v>3133</v>
      </c>
      <c r="C194" s="1226" t="s">
        <v>402</v>
      </c>
      <c r="D194" s="1655" t="s">
        <v>2948</v>
      </c>
      <c r="E194" s="1655">
        <v>1</v>
      </c>
      <c r="F194" s="1654" t="s">
        <v>3111</v>
      </c>
      <c r="G194" s="1226" t="s">
        <v>2968</v>
      </c>
      <c r="H194" s="1448">
        <v>337</v>
      </c>
      <c r="I194" s="531"/>
    </row>
    <row r="195" spans="2:9" s="1649" customFormat="1" ht="30" x14ac:dyDescent="0.25">
      <c r="B195" s="1226" t="s">
        <v>3134</v>
      </c>
      <c r="C195" s="1226" t="s">
        <v>402</v>
      </c>
      <c r="D195" s="1655" t="s">
        <v>2948</v>
      </c>
      <c r="E195" s="1655">
        <v>1</v>
      </c>
      <c r="F195" s="1654" t="s">
        <v>3111</v>
      </c>
      <c r="G195" s="1226" t="s">
        <v>2968</v>
      </c>
      <c r="H195" s="1448">
        <v>337</v>
      </c>
      <c r="I195" s="531"/>
    </row>
    <row r="196" spans="2:9" s="1649" customFormat="1" ht="30" x14ac:dyDescent="0.25">
      <c r="B196" s="1226" t="s">
        <v>3135</v>
      </c>
      <c r="C196" s="1226" t="s">
        <v>3136</v>
      </c>
      <c r="D196" s="1655" t="s">
        <v>2948</v>
      </c>
      <c r="E196" s="1655">
        <v>1</v>
      </c>
      <c r="F196" s="1654" t="s">
        <v>3137</v>
      </c>
      <c r="G196" s="1226" t="s">
        <v>1800</v>
      </c>
      <c r="H196" s="1448">
        <v>9446</v>
      </c>
      <c r="I196" s="531"/>
    </row>
    <row r="197" spans="2:9" s="1649" customFormat="1" ht="30" x14ac:dyDescent="0.25">
      <c r="B197" s="1226" t="s">
        <v>3135</v>
      </c>
      <c r="C197" s="1226" t="s">
        <v>3136</v>
      </c>
      <c r="D197" s="1655" t="s">
        <v>2948</v>
      </c>
      <c r="E197" s="1655">
        <v>1</v>
      </c>
      <c r="F197" s="1654" t="s">
        <v>3137</v>
      </c>
      <c r="G197" s="1226" t="s">
        <v>1800</v>
      </c>
      <c r="H197" s="1448">
        <v>9446</v>
      </c>
      <c r="I197" s="531"/>
    </row>
    <row r="198" spans="2:9" s="1649" customFormat="1" ht="45" x14ac:dyDescent="0.25">
      <c r="B198" s="1226" t="s">
        <v>3138</v>
      </c>
      <c r="C198" s="1226" t="s">
        <v>2499</v>
      </c>
      <c r="D198" s="1655" t="s">
        <v>3023</v>
      </c>
      <c r="E198" s="1655">
        <v>2</v>
      </c>
      <c r="F198" s="1654" t="s">
        <v>3139</v>
      </c>
      <c r="G198" s="1226" t="s">
        <v>735</v>
      </c>
      <c r="H198" s="1448">
        <v>106736</v>
      </c>
      <c r="I198" s="531"/>
    </row>
    <row r="199" spans="2:9" s="1649" customFormat="1" ht="30" x14ac:dyDescent="0.25">
      <c r="B199" s="1226" t="s">
        <v>3140</v>
      </c>
      <c r="C199" s="1226" t="s">
        <v>3141</v>
      </c>
      <c r="D199" s="1655" t="s">
        <v>2948</v>
      </c>
      <c r="E199" s="1655">
        <v>1</v>
      </c>
      <c r="F199" s="1654" t="s">
        <v>2967</v>
      </c>
      <c r="G199" s="1226" t="s">
        <v>2968</v>
      </c>
      <c r="H199" s="1448">
        <v>90980</v>
      </c>
      <c r="I199" s="531"/>
    </row>
    <row r="200" spans="2:9" s="1649" customFormat="1" ht="30" x14ac:dyDescent="0.25">
      <c r="B200" s="1226" t="s">
        <v>3142</v>
      </c>
      <c r="C200" s="1226" t="s">
        <v>3141</v>
      </c>
      <c r="D200" s="1655" t="s">
        <v>2948</v>
      </c>
      <c r="E200" s="1655">
        <v>1</v>
      </c>
      <c r="F200" s="1654" t="s">
        <v>3009</v>
      </c>
      <c r="G200" s="1226" t="s">
        <v>1800</v>
      </c>
      <c r="H200" s="1448">
        <v>90980</v>
      </c>
      <c r="I200" s="531"/>
    </row>
    <row r="201" spans="2:9" s="1649" customFormat="1" ht="30" x14ac:dyDescent="0.25">
      <c r="B201" s="1226" t="s">
        <v>3143</v>
      </c>
      <c r="C201" s="1226" t="s">
        <v>3141</v>
      </c>
      <c r="D201" s="1655" t="s">
        <v>2948</v>
      </c>
      <c r="E201" s="1655">
        <v>1</v>
      </c>
      <c r="F201" s="1654" t="s">
        <v>3009</v>
      </c>
      <c r="G201" s="1226" t="s">
        <v>1800</v>
      </c>
      <c r="H201" s="1448">
        <v>90980</v>
      </c>
      <c r="I201" s="531"/>
    </row>
    <row r="202" spans="2:9" s="1649" customFormat="1" ht="30" x14ac:dyDescent="0.25">
      <c r="B202" s="1226" t="s">
        <v>3144</v>
      </c>
      <c r="C202" s="1226" t="s">
        <v>1084</v>
      </c>
      <c r="D202" s="1655" t="s">
        <v>2505</v>
      </c>
      <c r="E202" s="1655">
        <v>2</v>
      </c>
      <c r="F202" s="1654" t="s">
        <v>3145</v>
      </c>
      <c r="G202" s="1226" t="s">
        <v>2968</v>
      </c>
      <c r="H202" s="1448">
        <v>341</v>
      </c>
      <c r="I202" s="531"/>
    </row>
    <row r="203" spans="2:9" s="1649" customFormat="1" ht="30" x14ac:dyDescent="0.25">
      <c r="B203" s="1226" t="s">
        <v>3146</v>
      </c>
      <c r="C203" s="1226" t="s">
        <v>1084</v>
      </c>
      <c r="D203" s="1655" t="s">
        <v>3147</v>
      </c>
      <c r="E203" s="1655">
        <v>2</v>
      </c>
      <c r="F203" s="1654" t="s">
        <v>3148</v>
      </c>
      <c r="G203" s="1226" t="s">
        <v>1798</v>
      </c>
      <c r="H203" s="1448">
        <v>341</v>
      </c>
      <c r="I203" s="531"/>
    </row>
    <row r="204" spans="2:9" s="1649" customFormat="1" ht="30" x14ac:dyDescent="0.25">
      <c r="B204" s="1226" t="s">
        <v>3144</v>
      </c>
      <c r="C204" s="1226" t="s">
        <v>1084</v>
      </c>
      <c r="D204" s="1655" t="s">
        <v>2505</v>
      </c>
      <c r="E204" s="1655">
        <v>2</v>
      </c>
      <c r="F204" s="1654" t="s">
        <v>3149</v>
      </c>
      <c r="G204" s="1226" t="s">
        <v>1798</v>
      </c>
      <c r="H204" s="1448">
        <v>341</v>
      </c>
      <c r="I204" s="531"/>
    </row>
    <row r="205" spans="2:9" s="1649" customFormat="1" x14ac:dyDescent="0.25">
      <c r="B205" s="1226" t="s">
        <v>3150</v>
      </c>
      <c r="C205" s="1226" t="s">
        <v>1084</v>
      </c>
      <c r="D205" s="1655" t="s">
        <v>2948</v>
      </c>
      <c r="E205" s="1655">
        <v>1</v>
      </c>
      <c r="F205" s="1654" t="s">
        <v>3151</v>
      </c>
      <c r="G205" s="1226" t="s">
        <v>1800</v>
      </c>
      <c r="H205" s="1448">
        <v>341</v>
      </c>
      <c r="I205" s="531"/>
    </row>
    <row r="206" spans="2:9" s="1649" customFormat="1" x14ac:dyDescent="0.25">
      <c r="B206" s="1226" t="s">
        <v>3152</v>
      </c>
      <c r="C206" s="1226" t="s">
        <v>1084</v>
      </c>
      <c r="D206" s="1655" t="s">
        <v>2948</v>
      </c>
      <c r="E206" s="1655">
        <v>1</v>
      </c>
      <c r="F206" s="1654" t="s">
        <v>3004</v>
      </c>
      <c r="G206" s="1226" t="s">
        <v>3005</v>
      </c>
      <c r="H206" s="1448">
        <v>341</v>
      </c>
      <c r="I206" s="531"/>
    </row>
    <row r="207" spans="2:9" s="1649" customFormat="1" ht="45" x14ac:dyDescent="0.25">
      <c r="B207" s="1226" t="s">
        <v>3144</v>
      </c>
      <c r="C207" s="1226" t="s">
        <v>1084</v>
      </c>
      <c r="D207" s="1655" t="s">
        <v>2948</v>
      </c>
      <c r="E207" s="1655">
        <v>1</v>
      </c>
      <c r="F207" s="1654" t="s">
        <v>2971</v>
      </c>
      <c r="G207" s="1226" t="s">
        <v>1798</v>
      </c>
      <c r="H207" s="1448">
        <v>341</v>
      </c>
      <c r="I207" s="531"/>
    </row>
    <row r="208" spans="2:9" s="1649" customFormat="1" ht="30" x14ac:dyDescent="0.25">
      <c r="B208" s="1226" t="s">
        <v>3153</v>
      </c>
      <c r="C208" s="1226" t="s">
        <v>1084</v>
      </c>
      <c r="D208" s="1655" t="s">
        <v>2948</v>
      </c>
      <c r="E208" s="1655">
        <v>1</v>
      </c>
      <c r="F208" s="1654" t="s">
        <v>2985</v>
      </c>
      <c r="G208" s="1226" t="s">
        <v>1798</v>
      </c>
      <c r="H208" s="1448">
        <v>102521</v>
      </c>
      <c r="I208" s="531"/>
    </row>
    <row r="209" spans="2:9" s="1649" customFormat="1" x14ac:dyDescent="0.25">
      <c r="B209" s="1226" t="s">
        <v>3154</v>
      </c>
      <c r="C209" s="1226" t="s">
        <v>1084</v>
      </c>
      <c r="D209" s="1655" t="s">
        <v>2948</v>
      </c>
      <c r="E209" s="1655">
        <v>1</v>
      </c>
      <c r="F209" s="1654" t="s">
        <v>3155</v>
      </c>
      <c r="G209" s="1226" t="s">
        <v>1806</v>
      </c>
      <c r="H209" s="1448">
        <v>341</v>
      </c>
      <c r="I209" s="531"/>
    </row>
    <row r="210" spans="2:9" s="1649" customFormat="1" ht="45" x14ac:dyDescent="0.25">
      <c r="B210" s="1226" t="s">
        <v>3146</v>
      </c>
      <c r="C210" s="1226" t="s">
        <v>1084</v>
      </c>
      <c r="D210" s="1655" t="s">
        <v>3023</v>
      </c>
      <c r="E210" s="1655">
        <v>2</v>
      </c>
      <c r="F210" s="1654" t="s">
        <v>3148</v>
      </c>
      <c r="G210" s="1226" t="s">
        <v>1798</v>
      </c>
      <c r="H210" s="1448">
        <v>341</v>
      </c>
      <c r="I210" s="531"/>
    </row>
    <row r="211" spans="2:9" s="1649" customFormat="1" ht="30" x14ac:dyDescent="0.25">
      <c r="B211" s="1226" t="s">
        <v>3156</v>
      </c>
      <c r="C211" s="1226" t="s">
        <v>1084</v>
      </c>
      <c r="D211" s="1655" t="s">
        <v>2948</v>
      </c>
      <c r="E211" s="1655">
        <v>2</v>
      </c>
      <c r="F211" s="1654" t="s">
        <v>2985</v>
      </c>
      <c r="G211" s="1226" t="s">
        <v>1798</v>
      </c>
      <c r="H211" s="1448">
        <v>102521</v>
      </c>
      <c r="I211" s="531"/>
    </row>
    <row r="212" spans="2:9" s="1649" customFormat="1" ht="45" x14ac:dyDescent="0.25">
      <c r="B212" s="1226" t="s">
        <v>3157</v>
      </c>
      <c r="C212" s="1226" t="s">
        <v>3158</v>
      </c>
      <c r="D212" s="1655" t="s">
        <v>2948</v>
      </c>
      <c r="E212" s="1655">
        <v>1</v>
      </c>
      <c r="F212" s="1654" t="s">
        <v>2971</v>
      </c>
      <c r="G212" s="1226" t="s">
        <v>1798</v>
      </c>
      <c r="H212" s="1448">
        <v>105334</v>
      </c>
      <c r="I212" s="531"/>
    </row>
    <row r="213" spans="2:9" s="1649" customFormat="1" ht="30" x14ac:dyDescent="0.25">
      <c r="B213" s="1226" t="s">
        <v>3159</v>
      </c>
      <c r="C213" s="1226" t="s">
        <v>3158</v>
      </c>
      <c r="D213" s="1655" t="s">
        <v>2948</v>
      </c>
      <c r="E213" s="1655">
        <v>1</v>
      </c>
      <c r="F213" s="1654" t="s">
        <v>3009</v>
      </c>
      <c r="G213" s="1226" t="s">
        <v>1800</v>
      </c>
      <c r="H213" s="1448">
        <v>105334</v>
      </c>
      <c r="I213" s="531"/>
    </row>
    <row r="214" spans="2:9" s="1649" customFormat="1" ht="45" x14ac:dyDescent="0.25">
      <c r="B214" s="1226" t="s">
        <v>3157</v>
      </c>
      <c r="C214" s="1226" t="s">
        <v>3158</v>
      </c>
      <c r="D214" s="1655" t="s">
        <v>2948</v>
      </c>
      <c r="E214" s="1655">
        <v>1</v>
      </c>
      <c r="F214" s="1654" t="s">
        <v>2971</v>
      </c>
      <c r="G214" s="1226" t="s">
        <v>1798</v>
      </c>
      <c r="H214" s="1448">
        <v>105334</v>
      </c>
      <c r="I214" s="531"/>
    </row>
    <row r="215" spans="2:9" s="1649" customFormat="1" ht="30" x14ac:dyDescent="0.25">
      <c r="B215" s="1226" t="s">
        <v>3160</v>
      </c>
      <c r="C215" s="1226" t="s">
        <v>3158</v>
      </c>
      <c r="D215" s="1655" t="s">
        <v>2948</v>
      </c>
      <c r="E215" s="1655">
        <v>1</v>
      </c>
      <c r="F215" s="1654" t="s">
        <v>2957</v>
      </c>
      <c r="G215" s="1226" t="s">
        <v>1801</v>
      </c>
      <c r="H215" s="1448">
        <v>105334</v>
      </c>
      <c r="I215" s="531"/>
    </row>
    <row r="216" spans="2:9" s="1649" customFormat="1" ht="30" x14ac:dyDescent="0.25">
      <c r="B216" s="1226" t="s">
        <v>3161</v>
      </c>
      <c r="C216" s="1226" t="s">
        <v>3158</v>
      </c>
      <c r="D216" s="1655" t="s">
        <v>2948</v>
      </c>
      <c r="E216" s="1655">
        <v>1</v>
      </c>
      <c r="F216" s="1654" t="s">
        <v>2957</v>
      </c>
      <c r="G216" s="1226" t="s">
        <v>1801</v>
      </c>
      <c r="H216" s="1448">
        <v>105334</v>
      </c>
      <c r="I216" s="531"/>
    </row>
    <row r="217" spans="2:9" s="1649" customFormat="1" ht="30" x14ac:dyDescent="0.25">
      <c r="B217" s="1226" t="s">
        <v>3162</v>
      </c>
      <c r="C217" s="1226" t="s">
        <v>3158</v>
      </c>
      <c r="D217" s="1655" t="s">
        <v>2948</v>
      </c>
      <c r="E217" s="1655">
        <v>1</v>
      </c>
      <c r="F217" s="1654" t="s">
        <v>2957</v>
      </c>
      <c r="G217" s="1226" t="s">
        <v>1801</v>
      </c>
      <c r="H217" s="1448">
        <v>105334</v>
      </c>
      <c r="I217" s="531"/>
    </row>
    <row r="218" spans="2:9" s="1649" customFormat="1" ht="30" x14ac:dyDescent="0.25">
      <c r="B218" s="1226" t="s">
        <v>3163</v>
      </c>
      <c r="C218" s="1226" t="s">
        <v>3158</v>
      </c>
      <c r="D218" s="1655" t="s">
        <v>2948</v>
      </c>
      <c r="E218" s="1655">
        <v>1</v>
      </c>
      <c r="F218" s="1654" t="s">
        <v>3009</v>
      </c>
      <c r="G218" s="1226" t="s">
        <v>1800</v>
      </c>
      <c r="H218" s="1448">
        <v>105334</v>
      </c>
      <c r="I218" s="531"/>
    </row>
    <row r="219" spans="2:9" s="1649" customFormat="1" ht="30" x14ac:dyDescent="0.25">
      <c r="B219" s="1226" t="s">
        <v>3164</v>
      </c>
      <c r="C219" s="1226" t="s">
        <v>3158</v>
      </c>
      <c r="D219" s="1655" t="s">
        <v>2948</v>
      </c>
      <c r="E219" s="1655">
        <v>1</v>
      </c>
      <c r="F219" s="1654" t="s">
        <v>3009</v>
      </c>
      <c r="G219" s="1226" t="s">
        <v>1800</v>
      </c>
      <c r="H219" s="1448">
        <v>105334</v>
      </c>
      <c r="I219" s="531"/>
    </row>
    <row r="220" spans="2:9" s="1649" customFormat="1" x14ac:dyDescent="0.25">
      <c r="B220" s="1226" t="s">
        <v>3165</v>
      </c>
      <c r="C220" s="1226" t="s">
        <v>3158</v>
      </c>
      <c r="D220" s="1655"/>
      <c r="E220" s="1655">
        <v>1</v>
      </c>
      <c r="F220" s="1654"/>
      <c r="G220" s="1226" t="s">
        <v>735</v>
      </c>
      <c r="H220" s="1448">
        <v>105334</v>
      </c>
      <c r="I220" s="531"/>
    </row>
    <row r="221" spans="2:9" s="1649" customFormat="1" ht="30" x14ac:dyDescent="0.25">
      <c r="B221" s="1226" t="s">
        <v>3166</v>
      </c>
      <c r="C221" s="1226" t="s">
        <v>3158</v>
      </c>
      <c r="D221" s="1655" t="s">
        <v>2948</v>
      </c>
      <c r="E221" s="1655">
        <v>1</v>
      </c>
      <c r="F221" s="1654" t="s">
        <v>3009</v>
      </c>
      <c r="G221" s="1226" t="s">
        <v>1800</v>
      </c>
      <c r="H221" s="1448">
        <v>105334</v>
      </c>
      <c r="I221" s="531"/>
    </row>
    <row r="222" spans="2:9" s="1649" customFormat="1" x14ac:dyDescent="0.25">
      <c r="B222" s="1226" t="s">
        <v>3167</v>
      </c>
      <c r="C222" s="1226" t="s">
        <v>1085</v>
      </c>
      <c r="D222" s="1655" t="s">
        <v>2948</v>
      </c>
      <c r="E222" s="1655">
        <v>2</v>
      </c>
      <c r="F222" s="1654" t="s">
        <v>3168</v>
      </c>
      <c r="G222" s="1226" t="s">
        <v>1800</v>
      </c>
      <c r="H222" s="1448">
        <v>103006</v>
      </c>
      <c r="I222" s="531"/>
    </row>
    <row r="223" spans="2:9" s="1649" customFormat="1" ht="30" x14ac:dyDescent="0.25">
      <c r="B223" s="1226" t="s">
        <v>3169</v>
      </c>
      <c r="C223" s="1226" t="s">
        <v>1085</v>
      </c>
      <c r="D223" s="1655" t="s">
        <v>2948</v>
      </c>
      <c r="E223" s="1655">
        <v>1</v>
      </c>
      <c r="F223" s="1654" t="s">
        <v>3170</v>
      </c>
      <c r="G223" s="1226" t="s">
        <v>3171</v>
      </c>
      <c r="H223" s="1448">
        <v>103006</v>
      </c>
      <c r="I223" s="531"/>
    </row>
    <row r="224" spans="2:9" s="1649" customFormat="1" ht="30" x14ac:dyDescent="0.25">
      <c r="B224" s="1226" t="s">
        <v>3172</v>
      </c>
      <c r="C224" s="1226" t="s">
        <v>1085</v>
      </c>
      <c r="D224" s="1655" t="s">
        <v>2948</v>
      </c>
      <c r="E224" s="1655">
        <v>1</v>
      </c>
      <c r="F224" s="1654" t="s">
        <v>2985</v>
      </c>
      <c r="G224" s="1226" t="s">
        <v>1798</v>
      </c>
      <c r="H224" s="1448">
        <v>103006</v>
      </c>
      <c r="I224" s="531"/>
    </row>
    <row r="225" spans="2:9" s="1649" customFormat="1" ht="30" x14ac:dyDescent="0.25">
      <c r="B225" s="1226" t="s">
        <v>3173</v>
      </c>
      <c r="C225" s="1226" t="s">
        <v>1085</v>
      </c>
      <c r="D225" s="1655" t="s">
        <v>2948</v>
      </c>
      <c r="E225" s="1655">
        <v>1</v>
      </c>
      <c r="F225" s="1654" t="s">
        <v>3060</v>
      </c>
      <c r="G225" s="1226" t="s">
        <v>1800</v>
      </c>
      <c r="H225" s="1448">
        <v>103006</v>
      </c>
      <c r="I225" s="531"/>
    </row>
    <row r="226" spans="2:9" s="1649" customFormat="1" ht="30" x14ac:dyDescent="0.25">
      <c r="B226" s="1226" t="s">
        <v>3172</v>
      </c>
      <c r="C226" s="1226" t="s">
        <v>1085</v>
      </c>
      <c r="D226" s="1655" t="s">
        <v>2948</v>
      </c>
      <c r="E226" s="1655">
        <v>1</v>
      </c>
      <c r="F226" s="1654" t="s">
        <v>2985</v>
      </c>
      <c r="G226" s="1226" t="s">
        <v>1798</v>
      </c>
      <c r="H226" s="1448">
        <v>103006</v>
      </c>
      <c r="I226" s="531"/>
    </row>
    <row r="227" spans="2:9" s="1649" customFormat="1" ht="30" x14ac:dyDescent="0.25">
      <c r="B227" s="1226" t="s">
        <v>3169</v>
      </c>
      <c r="C227" s="1226" t="s">
        <v>1085</v>
      </c>
      <c r="D227" s="1655" t="s">
        <v>2948</v>
      </c>
      <c r="E227" s="1655">
        <v>1</v>
      </c>
      <c r="F227" s="1654" t="s">
        <v>3170</v>
      </c>
      <c r="G227" s="1226" t="s">
        <v>3171</v>
      </c>
      <c r="H227" s="1448">
        <v>103006</v>
      </c>
      <c r="I227" s="531"/>
    </row>
    <row r="228" spans="2:9" s="1649" customFormat="1" ht="30" x14ac:dyDescent="0.25">
      <c r="B228" s="1226" t="s">
        <v>3174</v>
      </c>
      <c r="C228" s="1226" t="s">
        <v>1085</v>
      </c>
      <c r="D228" s="1655" t="s">
        <v>2948</v>
      </c>
      <c r="E228" s="1655">
        <v>1</v>
      </c>
      <c r="F228" s="1654" t="s">
        <v>2998</v>
      </c>
      <c r="G228" s="1226" t="s">
        <v>1800</v>
      </c>
      <c r="H228" s="1448">
        <v>103006</v>
      </c>
      <c r="I228" s="531"/>
    </row>
    <row r="229" spans="2:9" s="1649" customFormat="1" ht="45" x14ac:dyDescent="0.25">
      <c r="B229" s="1226" t="s">
        <v>3175</v>
      </c>
      <c r="C229" s="1226" t="s">
        <v>1085</v>
      </c>
      <c r="D229" s="1655" t="s">
        <v>2948</v>
      </c>
      <c r="E229" s="1655">
        <v>1</v>
      </c>
      <c r="F229" s="1654" t="s">
        <v>2971</v>
      </c>
      <c r="G229" s="1226" t="s">
        <v>1798</v>
      </c>
      <c r="H229" s="1448">
        <v>103006</v>
      </c>
      <c r="I229" s="531"/>
    </row>
    <row r="230" spans="2:9" s="1649" customFormat="1" ht="45" x14ac:dyDescent="0.25">
      <c r="B230" s="1226" t="s">
        <v>3176</v>
      </c>
      <c r="C230" s="1226" t="s">
        <v>1085</v>
      </c>
      <c r="D230" s="1655" t="s">
        <v>2948</v>
      </c>
      <c r="E230" s="1655">
        <v>1</v>
      </c>
      <c r="F230" s="1654" t="s">
        <v>2971</v>
      </c>
      <c r="G230" s="1226" t="s">
        <v>1798</v>
      </c>
      <c r="H230" s="1448">
        <v>103006</v>
      </c>
      <c r="I230" s="531"/>
    </row>
    <row r="231" spans="2:9" s="1649" customFormat="1" ht="45" x14ac:dyDescent="0.25">
      <c r="B231" s="1226" t="s">
        <v>3177</v>
      </c>
      <c r="C231" s="1226" t="s">
        <v>1085</v>
      </c>
      <c r="D231" s="1655" t="s">
        <v>2948</v>
      </c>
      <c r="E231" s="1655">
        <v>1</v>
      </c>
      <c r="F231" s="1654" t="s">
        <v>3178</v>
      </c>
      <c r="G231" s="1226" t="s">
        <v>2507</v>
      </c>
      <c r="H231" s="1448">
        <v>103006</v>
      </c>
      <c r="I231" s="531"/>
    </row>
    <row r="232" spans="2:9" s="1649" customFormat="1" ht="30" x14ac:dyDescent="0.25">
      <c r="B232" s="1226" t="s">
        <v>3179</v>
      </c>
      <c r="C232" s="1226" t="s">
        <v>1085</v>
      </c>
      <c r="D232" s="1655" t="s">
        <v>2948</v>
      </c>
      <c r="E232" s="1655">
        <v>1</v>
      </c>
      <c r="F232" s="1654" t="s">
        <v>2957</v>
      </c>
      <c r="G232" s="1226" t="s">
        <v>1801</v>
      </c>
      <c r="H232" s="1448">
        <v>103006</v>
      </c>
      <c r="I232" s="531"/>
    </row>
    <row r="233" spans="2:9" s="1649" customFormat="1" ht="30" x14ac:dyDescent="0.25">
      <c r="B233" s="1226" t="s">
        <v>3180</v>
      </c>
      <c r="C233" s="1226" t="s">
        <v>1085</v>
      </c>
      <c r="D233" s="1655" t="s">
        <v>2948</v>
      </c>
      <c r="E233" s="1655">
        <v>1</v>
      </c>
      <c r="F233" s="1654" t="s">
        <v>3181</v>
      </c>
      <c r="G233" s="1226" t="s">
        <v>1801</v>
      </c>
      <c r="H233" s="1448">
        <v>103006</v>
      </c>
      <c r="I233" s="531"/>
    </row>
    <row r="234" spans="2:9" s="1649" customFormat="1" x14ac:dyDescent="0.25">
      <c r="B234" s="1226" t="s">
        <v>3182</v>
      </c>
      <c r="C234" s="1226" t="s">
        <v>1085</v>
      </c>
      <c r="D234" s="1655" t="s">
        <v>2948</v>
      </c>
      <c r="E234" s="1655">
        <v>2</v>
      </c>
      <c r="F234" s="1654" t="s">
        <v>3004</v>
      </c>
      <c r="G234" s="1226" t="s">
        <v>3005</v>
      </c>
      <c r="H234" s="1448">
        <v>103006</v>
      </c>
      <c r="I234" s="531"/>
    </row>
    <row r="235" spans="2:9" s="1649" customFormat="1" ht="45" x14ac:dyDescent="0.25">
      <c r="B235" s="1226" t="s">
        <v>3183</v>
      </c>
      <c r="C235" s="1226" t="s">
        <v>1085</v>
      </c>
      <c r="D235" s="1655" t="s">
        <v>2948</v>
      </c>
      <c r="E235" s="1655">
        <v>1</v>
      </c>
      <c r="F235" s="1654" t="s">
        <v>3178</v>
      </c>
      <c r="G235" s="1226" t="s">
        <v>2507</v>
      </c>
      <c r="H235" s="1448">
        <v>103006</v>
      </c>
      <c r="I235" s="531"/>
    </row>
    <row r="236" spans="2:9" s="1649" customFormat="1" ht="45" x14ac:dyDescent="0.25">
      <c r="B236" s="1226" t="s">
        <v>3184</v>
      </c>
      <c r="C236" s="1226" t="s">
        <v>1086</v>
      </c>
      <c r="D236" s="1655" t="s">
        <v>2948</v>
      </c>
      <c r="E236" s="1655">
        <v>1</v>
      </c>
      <c r="F236" s="1654" t="s">
        <v>2971</v>
      </c>
      <c r="G236" s="1226" t="s">
        <v>1798</v>
      </c>
      <c r="H236" s="1448">
        <v>342</v>
      </c>
      <c r="I236" s="531"/>
    </row>
    <row r="237" spans="2:9" s="1649" customFormat="1" x14ac:dyDescent="0.25">
      <c r="B237" s="1226" t="s">
        <v>3185</v>
      </c>
      <c r="C237" s="1226" t="s">
        <v>1086</v>
      </c>
      <c r="D237" s="1655" t="s">
        <v>2948</v>
      </c>
      <c r="E237" s="1655">
        <v>1</v>
      </c>
      <c r="F237" s="1654" t="s">
        <v>3186</v>
      </c>
      <c r="G237" s="1226" t="s">
        <v>1800</v>
      </c>
      <c r="H237" s="1448">
        <v>342</v>
      </c>
      <c r="I237" s="531"/>
    </row>
    <row r="238" spans="2:9" s="1649" customFormat="1" ht="30" x14ac:dyDescent="0.25">
      <c r="B238" s="1226" t="s">
        <v>3187</v>
      </c>
      <c r="C238" s="1226" t="s">
        <v>1086</v>
      </c>
      <c r="D238" s="1655" t="s">
        <v>2948</v>
      </c>
      <c r="E238" s="1655">
        <v>1</v>
      </c>
      <c r="F238" s="1654" t="s">
        <v>2955</v>
      </c>
      <c r="G238" s="1226" t="s">
        <v>1799</v>
      </c>
      <c r="H238" s="1448">
        <v>342</v>
      </c>
      <c r="I238" s="531"/>
    </row>
    <row r="239" spans="2:9" s="1649" customFormat="1" x14ac:dyDescent="0.25">
      <c r="B239" s="1226" t="s">
        <v>3188</v>
      </c>
      <c r="C239" s="1226" t="s">
        <v>1086</v>
      </c>
      <c r="D239" s="1655" t="s">
        <v>2948</v>
      </c>
      <c r="E239" s="1655">
        <v>2</v>
      </c>
      <c r="F239" s="1654" t="s">
        <v>3151</v>
      </c>
      <c r="G239" s="1226" t="s">
        <v>1800</v>
      </c>
      <c r="H239" s="1448">
        <v>342</v>
      </c>
      <c r="I239" s="531"/>
    </row>
    <row r="240" spans="2:9" s="1649" customFormat="1" ht="30" x14ac:dyDescent="0.25">
      <c r="B240" s="1226" t="s">
        <v>3189</v>
      </c>
      <c r="C240" s="1226" t="s">
        <v>1086</v>
      </c>
      <c r="D240" s="1655" t="s">
        <v>2948</v>
      </c>
      <c r="E240" s="1655">
        <v>2</v>
      </c>
      <c r="F240" s="1654" t="s">
        <v>2998</v>
      </c>
      <c r="G240" s="1226" t="s">
        <v>1800</v>
      </c>
      <c r="H240" s="1448">
        <v>342</v>
      </c>
      <c r="I240" s="531"/>
    </row>
    <row r="241" spans="2:9" s="1649" customFormat="1" ht="30" x14ac:dyDescent="0.25">
      <c r="B241" s="1226" t="s">
        <v>3190</v>
      </c>
      <c r="C241" s="1226" t="s">
        <v>1086</v>
      </c>
      <c r="D241" s="1655" t="s">
        <v>2948</v>
      </c>
      <c r="E241" s="1655">
        <v>1</v>
      </c>
      <c r="F241" s="1654" t="s">
        <v>3191</v>
      </c>
      <c r="G241" s="1226" t="s">
        <v>3005</v>
      </c>
      <c r="H241" s="1448">
        <v>342</v>
      </c>
      <c r="I241" s="531"/>
    </row>
    <row r="242" spans="2:9" s="1649" customFormat="1" ht="30" x14ac:dyDescent="0.25">
      <c r="B242" s="1226" t="s">
        <v>3192</v>
      </c>
      <c r="C242" s="1226" t="s">
        <v>1086</v>
      </c>
      <c r="D242" s="1655" t="s">
        <v>2948</v>
      </c>
      <c r="E242" s="1655">
        <v>1</v>
      </c>
      <c r="F242" s="1654" t="s">
        <v>2955</v>
      </c>
      <c r="G242" s="1226" t="s">
        <v>1799</v>
      </c>
      <c r="H242" s="1448">
        <v>342</v>
      </c>
      <c r="I242" s="531"/>
    </row>
    <row r="243" spans="2:9" s="1649" customFormat="1" ht="30" x14ac:dyDescent="0.25">
      <c r="B243" s="1226" t="s">
        <v>3193</v>
      </c>
      <c r="C243" s="1226" t="s">
        <v>1086</v>
      </c>
      <c r="D243" s="1655" t="s">
        <v>2948</v>
      </c>
      <c r="E243" s="1655">
        <v>1</v>
      </c>
      <c r="F243" s="1654" t="s">
        <v>3104</v>
      </c>
      <c r="G243" s="1226" t="s">
        <v>2455</v>
      </c>
      <c r="H243" s="1448">
        <v>342</v>
      </c>
      <c r="I243" s="531"/>
    </row>
    <row r="244" spans="2:9" s="1649" customFormat="1" ht="30" x14ac:dyDescent="0.25">
      <c r="B244" s="1226" t="s">
        <v>3194</v>
      </c>
      <c r="C244" s="1226" t="s">
        <v>1086</v>
      </c>
      <c r="D244" s="1655" t="s">
        <v>2505</v>
      </c>
      <c r="E244" s="1655">
        <v>2</v>
      </c>
      <c r="F244" s="1654" t="s">
        <v>3195</v>
      </c>
      <c r="G244" s="1226" t="s">
        <v>1798</v>
      </c>
      <c r="H244" s="1448">
        <v>342</v>
      </c>
      <c r="I244" s="531"/>
    </row>
    <row r="245" spans="2:9" s="1649" customFormat="1" ht="30" x14ac:dyDescent="0.25">
      <c r="B245" s="1226" t="s">
        <v>3194</v>
      </c>
      <c r="C245" s="1226" t="s">
        <v>1086</v>
      </c>
      <c r="D245" s="1655" t="s">
        <v>2505</v>
      </c>
      <c r="E245" s="1655">
        <v>2</v>
      </c>
      <c r="F245" s="1654" t="s">
        <v>3195</v>
      </c>
      <c r="G245" s="1226" t="s">
        <v>1798</v>
      </c>
      <c r="H245" s="1448">
        <v>342</v>
      </c>
      <c r="I245" s="531"/>
    </row>
    <row r="246" spans="2:9" s="1649" customFormat="1" x14ac:dyDescent="0.25">
      <c r="B246" s="1226" t="s">
        <v>3190</v>
      </c>
      <c r="C246" s="1226" t="s">
        <v>1086</v>
      </c>
      <c r="D246" s="1655" t="s">
        <v>2948</v>
      </c>
      <c r="E246" s="1655">
        <v>1</v>
      </c>
      <c r="F246" s="1654" t="s">
        <v>3079</v>
      </c>
      <c r="G246" s="1226" t="s">
        <v>735</v>
      </c>
      <c r="H246" s="1448">
        <v>342</v>
      </c>
      <c r="I246" s="531"/>
    </row>
    <row r="247" spans="2:9" s="1649" customFormat="1" x14ac:dyDescent="0.25">
      <c r="B247" s="1226" t="s">
        <v>3196</v>
      </c>
      <c r="C247" s="1226" t="s">
        <v>3197</v>
      </c>
      <c r="D247" s="1655" t="s">
        <v>2948</v>
      </c>
      <c r="E247" s="1655">
        <v>1</v>
      </c>
      <c r="F247" s="1654" t="s">
        <v>3198</v>
      </c>
      <c r="G247" s="1226" t="s">
        <v>2953</v>
      </c>
      <c r="H247" s="1448">
        <v>102526</v>
      </c>
      <c r="I247" s="531"/>
    </row>
    <row r="248" spans="2:9" s="1649" customFormat="1" ht="30" x14ac:dyDescent="0.25">
      <c r="B248" s="1226" t="s">
        <v>3199</v>
      </c>
      <c r="C248" s="1226" t="s">
        <v>3197</v>
      </c>
      <c r="D248" s="1655" t="s">
        <v>2948</v>
      </c>
      <c r="E248" s="1655">
        <v>1</v>
      </c>
      <c r="F248" s="1654" t="s">
        <v>3028</v>
      </c>
      <c r="G248" s="1226" t="s">
        <v>1800</v>
      </c>
      <c r="H248" s="1448">
        <v>102526</v>
      </c>
      <c r="I248" s="531"/>
    </row>
    <row r="249" spans="2:9" s="1649" customFormat="1" x14ac:dyDescent="0.25">
      <c r="B249" s="1226" t="s">
        <v>3200</v>
      </c>
      <c r="C249" s="1226" t="s">
        <v>3197</v>
      </c>
      <c r="D249" s="1655" t="s">
        <v>2948</v>
      </c>
      <c r="E249" s="1655">
        <v>1</v>
      </c>
      <c r="F249" s="1654" t="s">
        <v>3201</v>
      </c>
      <c r="G249" s="1226" t="s">
        <v>1800</v>
      </c>
      <c r="H249" s="1448">
        <v>102526</v>
      </c>
      <c r="I249" s="531"/>
    </row>
    <row r="250" spans="2:9" s="1649" customFormat="1" x14ac:dyDescent="0.25">
      <c r="B250" s="1226" t="s">
        <v>3202</v>
      </c>
      <c r="C250" s="1226" t="s">
        <v>3197</v>
      </c>
      <c r="D250" s="1655" t="s">
        <v>2948</v>
      </c>
      <c r="E250" s="1655">
        <v>1</v>
      </c>
      <c r="F250" s="1654" t="s">
        <v>3074</v>
      </c>
      <c r="G250" s="1226" t="s">
        <v>1800</v>
      </c>
      <c r="H250" s="1448">
        <v>102526</v>
      </c>
      <c r="I250" s="531"/>
    </row>
    <row r="251" spans="2:9" s="1649" customFormat="1" x14ac:dyDescent="0.25">
      <c r="B251" s="1226" t="s">
        <v>3202</v>
      </c>
      <c r="C251" s="1226" t="s">
        <v>3197</v>
      </c>
      <c r="D251" s="1655" t="s">
        <v>2948</v>
      </c>
      <c r="E251" s="1655">
        <v>1</v>
      </c>
      <c r="F251" s="1654" t="s">
        <v>3074</v>
      </c>
      <c r="G251" s="1226" t="s">
        <v>1800</v>
      </c>
      <c r="H251" s="1448">
        <v>102526</v>
      </c>
      <c r="I251" s="531"/>
    </row>
    <row r="252" spans="2:9" s="1649" customFormat="1" x14ac:dyDescent="0.25">
      <c r="B252" s="1226" t="s">
        <v>3203</v>
      </c>
      <c r="C252" s="1226" t="s">
        <v>3197</v>
      </c>
      <c r="D252" s="1655" t="s">
        <v>2948</v>
      </c>
      <c r="E252" s="1655">
        <v>1</v>
      </c>
      <c r="F252" s="1654" t="s">
        <v>3074</v>
      </c>
      <c r="G252" s="1226" t="s">
        <v>1800</v>
      </c>
      <c r="H252" s="1448">
        <v>102526</v>
      </c>
      <c r="I252" s="531"/>
    </row>
    <row r="253" spans="2:9" s="1649" customFormat="1" x14ac:dyDescent="0.25">
      <c r="B253" s="1226" t="s">
        <v>3204</v>
      </c>
      <c r="C253" s="1226" t="s">
        <v>3197</v>
      </c>
      <c r="D253" s="1655" t="s">
        <v>2948</v>
      </c>
      <c r="E253" s="1655">
        <v>1</v>
      </c>
      <c r="F253" s="1654" t="s">
        <v>3074</v>
      </c>
      <c r="G253" s="1226" t="s">
        <v>1800</v>
      </c>
      <c r="H253" s="1448">
        <v>102526</v>
      </c>
      <c r="I253" s="531"/>
    </row>
    <row r="254" spans="2:9" s="1649" customFormat="1" x14ac:dyDescent="0.25">
      <c r="B254" s="1226" t="s">
        <v>3205</v>
      </c>
      <c r="C254" s="1226" t="s">
        <v>3197</v>
      </c>
      <c r="D254" s="1655" t="s">
        <v>2948</v>
      </c>
      <c r="E254" s="1655">
        <v>1</v>
      </c>
      <c r="F254" s="1654" t="s">
        <v>3074</v>
      </c>
      <c r="G254" s="1226" t="s">
        <v>1800</v>
      </c>
      <c r="H254" s="1448">
        <v>102526</v>
      </c>
      <c r="I254" s="531"/>
    </row>
    <row r="255" spans="2:9" s="1649" customFormat="1" x14ac:dyDescent="0.25">
      <c r="B255" s="1226" t="s">
        <v>3206</v>
      </c>
      <c r="C255" s="1226" t="s">
        <v>3197</v>
      </c>
      <c r="D255" s="1655" t="s">
        <v>2948</v>
      </c>
      <c r="E255" s="1655">
        <v>1</v>
      </c>
      <c r="F255" s="1654" t="s">
        <v>3074</v>
      </c>
      <c r="G255" s="1226" t="s">
        <v>1800</v>
      </c>
      <c r="H255" s="1448">
        <v>102526</v>
      </c>
      <c r="I255" s="531"/>
    </row>
    <row r="256" spans="2:9" s="1649" customFormat="1" x14ac:dyDescent="0.25">
      <c r="B256" s="1226" t="s">
        <v>3207</v>
      </c>
      <c r="C256" s="1226" t="s">
        <v>3197</v>
      </c>
      <c r="D256" s="1655" t="s">
        <v>2948</v>
      </c>
      <c r="E256" s="1655">
        <v>1</v>
      </c>
      <c r="F256" s="1654" t="s">
        <v>3074</v>
      </c>
      <c r="G256" s="1226" t="s">
        <v>1800</v>
      </c>
      <c r="H256" s="1448">
        <v>102526</v>
      </c>
      <c r="I256" s="531"/>
    </row>
    <row r="257" spans="2:9" s="1649" customFormat="1" x14ac:dyDescent="0.25">
      <c r="B257" s="1226" t="s">
        <v>3208</v>
      </c>
      <c r="C257" s="1226" t="s">
        <v>3197</v>
      </c>
      <c r="D257" s="1655" t="s">
        <v>2948</v>
      </c>
      <c r="E257" s="1655">
        <v>1</v>
      </c>
      <c r="F257" s="1654" t="s">
        <v>3074</v>
      </c>
      <c r="G257" s="1226" t="s">
        <v>1800</v>
      </c>
      <c r="H257" s="1448">
        <v>102526</v>
      </c>
      <c r="I257" s="531"/>
    </row>
    <row r="258" spans="2:9" s="1649" customFormat="1" x14ac:dyDescent="0.25">
      <c r="B258" s="1226" t="s">
        <v>3208</v>
      </c>
      <c r="C258" s="1226" t="s">
        <v>3197</v>
      </c>
      <c r="D258" s="1655" t="s">
        <v>2948</v>
      </c>
      <c r="E258" s="1655">
        <v>1</v>
      </c>
      <c r="F258" s="1654" t="s">
        <v>3074</v>
      </c>
      <c r="G258" s="1226" t="s">
        <v>1800</v>
      </c>
      <c r="H258" s="1448">
        <v>102526</v>
      </c>
      <c r="I258" s="531"/>
    </row>
    <row r="259" spans="2:9" s="1649" customFormat="1" x14ac:dyDescent="0.25">
      <c r="B259" s="1226" t="s">
        <v>3209</v>
      </c>
      <c r="C259" s="1226" t="s">
        <v>3197</v>
      </c>
      <c r="D259" s="1655" t="s">
        <v>2948</v>
      </c>
      <c r="E259" s="1655">
        <v>1</v>
      </c>
      <c r="F259" s="1654" t="s">
        <v>3074</v>
      </c>
      <c r="G259" s="1226" t="s">
        <v>1800</v>
      </c>
      <c r="H259" s="1448">
        <v>102526</v>
      </c>
      <c r="I259" s="531"/>
    </row>
    <row r="260" spans="2:9" s="1649" customFormat="1" x14ac:dyDescent="0.25">
      <c r="B260" s="1226" t="s">
        <v>3210</v>
      </c>
      <c r="C260" s="1226" t="s">
        <v>3197</v>
      </c>
      <c r="D260" s="1655" t="s">
        <v>2948</v>
      </c>
      <c r="E260" s="1655">
        <v>1</v>
      </c>
      <c r="F260" s="1654" t="s">
        <v>3074</v>
      </c>
      <c r="G260" s="1226" t="s">
        <v>1800</v>
      </c>
      <c r="H260" s="1448">
        <v>102526</v>
      </c>
      <c r="I260" s="531"/>
    </row>
    <row r="261" spans="2:9" s="1649" customFormat="1" x14ac:dyDescent="0.25">
      <c r="B261" s="1226" t="s">
        <v>3210</v>
      </c>
      <c r="C261" s="1226" t="s">
        <v>3197</v>
      </c>
      <c r="D261" s="1655" t="s">
        <v>2948</v>
      </c>
      <c r="E261" s="1655">
        <v>1</v>
      </c>
      <c r="F261" s="1654" t="s">
        <v>3074</v>
      </c>
      <c r="G261" s="1226" t="s">
        <v>1800</v>
      </c>
      <c r="H261" s="1448">
        <v>102526</v>
      </c>
      <c r="I261" s="531"/>
    </row>
    <row r="262" spans="2:9" s="1649" customFormat="1" x14ac:dyDescent="0.25">
      <c r="B262" s="1226" t="s">
        <v>3211</v>
      </c>
      <c r="C262" s="1226" t="s">
        <v>3197</v>
      </c>
      <c r="D262" s="1655" t="s">
        <v>2948</v>
      </c>
      <c r="E262" s="1655">
        <v>1</v>
      </c>
      <c r="F262" s="1654" t="s">
        <v>3074</v>
      </c>
      <c r="G262" s="1226" t="s">
        <v>1800</v>
      </c>
      <c r="H262" s="1448">
        <v>102526</v>
      </c>
      <c r="I262" s="531"/>
    </row>
    <row r="263" spans="2:9" s="1649" customFormat="1" x14ac:dyDescent="0.25">
      <c r="B263" s="1226" t="s">
        <v>3211</v>
      </c>
      <c r="C263" s="1226" t="s">
        <v>3197</v>
      </c>
      <c r="D263" s="1655" t="s">
        <v>2948</v>
      </c>
      <c r="E263" s="1655">
        <v>1</v>
      </c>
      <c r="F263" s="1654" t="s">
        <v>3074</v>
      </c>
      <c r="G263" s="1226" t="s">
        <v>1800</v>
      </c>
      <c r="H263" s="1448">
        <v>102526</v>
      </c>
      <c r="I263" s="531"/>
    </row>
    <row r="264" spans="2:9" s="1649" customFormat="1" x14ac:dyDescent="0.25">
      <c r="B264" s="1226" t="s">
        <v>3212</v>
      </c>
      <c r="C264" s="1226" t="s">
        <v>3197</v>
      </c>
      <c r="D264" s="1655" t="s">
        <v>2948</v>
      </c>
      <c r="E264" s="1655">
        <v>1</v>
      </c>
      <c r="F264" s="1654" t="s">
        <v>3074</v>
      </c>
      <c r="G264" s="1226" t="s">
        <v>1800</v>
      </c>
      <c r="H264" s="1448">
        <v>102526</v>
      </c>
      <c r="I264" s="531"/>
    </row>
    <row r="265" spans="2:9" s="1649" customFormat="1" x14ac:dyDescent="0.25">
      <c r="B265" s="1226" t="s">
        <v>3213</v>
      </c>
      <c r="C265" s="1226" t="s">
        <v>3197</v>
      </c>
      <c r="D265" s="1655" t="s">
        <v>2948</v>
      </c>
      <c r="E265" s="1655">
        <v>1</v>
      </c>
      <c r="F265" s="1654" t="s">
        <v>3074</v>
      </c>
      <c r="G265" s="1226" t="s">
        <v>1800</v>
      </c>
      <c r="H265" s="1448">
        <v>102526</v>
      </c>
      <c r="I265" s="531"/>
    </row>
    <row r="266" spans="2:9" s="1649" customFormat="1" x14ac:dyDescent="0.25">
      <c r="B266" s="1226" t="s">
        <v>3213</v>
      </c>
      <c r="C266" s="1226" t="s">
        <v>3197</v>
      </c>
      <c r="D266" s="1655" t="s">
        <v>2948</v>
      </c>
      <c r="E266" s="1655">
        <v>1</v>
      </c>
      <c r="F266" s="1654" t="s">
        <v>3074</v>
      </c>
      <c r="G266" s="1226" t="s">
        <v>1800</v>
      </c>
      <c r="H266" s="1448">
        <v>102526</v>
      </c>
      <c r="I266" s="531"/>
    </row>
    <row r="267" spans="2:9" s="1649" customFormat="1" x14ac:dyDescent="0.25">
      <c r="B267" s="1226" t="s">
        <v>3214</v>
      </c>
      <c r="C267" s="1226" t="s">
        <v>3197</v>
      </c>
      <c r="D267" s="1655" t="s">
        <v>2948</v>
      </c>
      <c r="E267" s="1655">
        <v>1</v>
      </c>
      <c r="F267" s="1654" t="s">
        <v>3074</v>
      </c>
      <c r="G267" s="1226" t="s">
        <v>1800</v>
      </c>
      <c r="H267" s="1448">
        <v>102526</v>
      </c>
      <c r="I267" s="531"/>
    </row>
    <row r="268" spans="2:9" s="1649" customFormat="1" x14ac:dyDescent="0.25">
      <c r="B268" s="1226" t="s">
        <v>3214</v>
      </c>
      <c r="C268" s="1226" t="s">
        <v>3197</v>
      </c>
      <c r="D268" s="1655" t="s">
        <v>2948</v>
      </c>
      <c r="E268" s="1655">
        <v>1</v>
      </c>
      <c r="F268" s="1654" t="s">
        <v>3074</v>
      </c>
      <c r="G268" s="1226" t="s">
        <v>1800</v>
      </c>
      <c r="H268" s="1448">
        <v>102526</v>
      </c>
      <c r="I268" s="531"/>
    </row>
    <row r="269" spans="2:9" s="1649" customFormat="1" ht="45" x14ac:dyDescent="0.25">
      <c r="B269" s="1226" t="s">
        <v>3215</v>
      </c>
      <c r="C269" s="1226" t="s">
        <v>3197</v>
      </c>
      <c r="D269" s="1655" t="s">
        <v>2948</v>
      </c>
      <c r="E269" s="1655">
        <v>1</v>
      </c>
      <c r="F269" s="1654" t="s">
        <v>3178</v>
      </c>
      <c r="G269" s="1226" t="s">
        <v>2507</v>
      </c>
      <c r="H269" s="1448">
        <v>102526</v>
      </c>
      <c r="I269" s="531"/>
    </row>
    <row r="270" spans="2:9" s="1649" customFormat="1" ht="30" x14ac:dyDescent="0.25">
      <c r="B270" s="1226" t="s">
        <v>3206</v>
      </c>
      <c r="C270" s="1226" t="s">
        <v>3197</v>
      </c>
      <c r="D270" s="1655" t="s">
        <v>2948</v>
      </c>
      <c r="E270" s="1655">
        <v>1</v>
      </c>
      <c r="F270" s="1654" t="s">
        <v>2987</v>
      </c>
      <c r="G270" s="1226" t="s">
        <v>1800</v>
      </c>
      <c r="H270" s="1448">
        <v>102526</v>
      </c>
      <c r="I270" s="531"/>
    </row>
    <row r="271" spans="2:9" s="1649" customFormat="1" ht="30" x14ac:dyDescent="0.25">
      <c r="B271" s="1226" t="s">
        <v>3216</v>
      </c>
      <c r="C271" s="1226" t="s">
        <v>3197</v>
      </c>
      <c r="D271" s="1655" t="s">
        <v>2948</v>
      </c>
      <c r="E271" s="1655">
        <v>1</v>
      </c>
      <c r="F271" s="1654" t="s">
        <v>2957</v>
      </c>
      <c r="G271" s="1226" t="s">
        <v>1801</v>
      </c>
      <c r="H271" s="1448">
        <v>102526</v>
      </c>
      <c r="I271" s="531"/>
    </row>
    <row r="272" spans="2:9" s="1649" customFormat="1" ht="30" x14ac:dyDescent="0.25">
      <c r="B272" s="1226" t="s">
        <v>3200</v>
      </c>
      <c r="C272" s="1226" t="s">
        <v>3197</v>
      </c>
      <c r="D272" s="1655" t="s">
        <v>2948</v>
      </c>
      <c r="E272" s="1655">
        <v>1</v>
      </c>
      <c r="F272" s="1654" t="s">
        <v>3217</v>
      </c>
      <c r="G272" s="1226" t="s">
        <v>2455</v>
      </c>
      <c r="H272" s="1448">
        <v>102526</v>
      </c>
      <c r="I272" s="531"/>
    </row>
    <row r="273" spans="2:9" s="1649" customFormat="1" ht="30" x14ac:dyDescent="0.25">
      <c r="B273" s="1226" t="s">
        <v>3218</v>
      </c>
      <c r="C273" s="1226" t="s">
        <v>3197</v>
      </c>
      <c r="D273" s="1655" t="s">
        <v>2948</v>
      </c>
      <c r="E273" s="1655">
        <v>1</v>
      </c>
      <c r="F273" s="1654" t="s">
        <v>3219</v>
      </c>
      <c r="G273" s="1226" t="s">
        <v>1800</v>
      </c>
      <c r="H273" s="1448">
        <v>102526</v>
      </c>
      <c r="I273" s="531"/>
    </row>
    <row r="274" spans="2:9" s="1649" customFormat="1" ht="30" x14ac:dyDescent="0.25">
      <c r="B274" s="1226" t="s">
        <v>3220</v>
      </c>
      <c r="C274" s="1226" t="s">
        <v>3197</v>
      </c>
      <c r="D274" s="1655" t="s">
        <v>2948</v>
      </c>
      <c r="E274" s="1655">
        <v>1</v>
      </c>
      <c r="F274" s="1654" t="s">
        <v>3009</v>
      </c>
      <c r="G274" s="1226" t="s">
        <v>1800</v>
      </c>
      <c r="H274" s="1448">
        <v>102526</v>
      </c>
      <c r="I274" s="531"/>
    </row>
    <row r="275" spans="2:9" s="1649" customFormat="1" ht="30" x14ac:dyDescent="0.25">
      <c r="B275" s="1226" t="s">
        <v>3221</v>
      </c>
      <c r="C275" s="1226" t="s">
        <v>3197</v>
      </c>
      <c r="D275" s="1655" t="s">
        <v>2948</v>
      </c>
      <c r="E275" s="1655">
        <v>1</v>
      </c>
      <c r="F275" s="1654" t="s">
        <v>3009</v>
      </c>
      <c r="G275" s="1226" t="s">
        <v>1800</v>
      </c>
      <c r="H275" s="1448">
        <v>102526</v>
      </c>
      <c r="I275" s="531"/>
    </row>
    <row r="276" spans="2:9" s="1649" customFormat="1" ht="30" x14ac:dyDescent="0.25">
      <c r="B276" s="1226" t="s">
        <v>3222</v>
      </c>
      <c r="C276" s="1226" t="s">
        <v>3197</v>
      </c>
      <c r="D276" s="1655" t="s">
        <v>2948</v>
      </c>
      <c r="E276" s="1655">
        <v>1</v>
      </c>
      <c r="F276" s="1654" t="s">
        <v>3009</v>
      </c>
      <c r="G276" s="1226" t="s">
        <v>1800</v>
      </c>
      <c r="H276" s="1448">
        <v>102526</v>
      </c>
      <c r="I276" s="531"/>
    </row>
    <row r="277" spans="2:9" s="1649" customFormat="1" ht="30" x14ac:dyDescent="0.25">
      <c r="B277" s="1226" t="s">
        <v>3223</v>
      </c>
      <c r="C277" s="1226" t="s">
        <v>3197</v>
      </c>
      <c r="D277" s="1655" t="s">
        <v>2948</v>
      </c>
      <c r="E277" s="1655">
        <v>1</v>
      </c>
      <c r="F277" s="1654" t="s">
        <v>3009</v>
      </c>
      <c r="G277" s="1226" t="s">
        <v>1800</v>
      </c>
      <c r="H277" s="1448">
        <v>102526</v>
      </c>
      <c r="I277" s="531"/>
    </row>
    <row r="278" spans="2:9" s="1649" customFormat="1" ht="30" x14ac:dyDescent="0.25">
      <c r="B278" s="1226" t="s">
        <v>3224</v>
      </c>
      <c r="C278" s="1226" t="s">
        <v>3197</v>
      </c>
      <c r="D278" s="1655" t="s">
        <v>2948</v>
      </c>
      <c r="E278" s="1655">
        <v>1</v>
      </c>
      <c r="F278" s="1654" t="s">
        <v>3009</v>
      </c>
      <c r="G278" s="1226" t="s">
        <v>1800</v>
      </c>
      <c r="H278" s="1448">
        <v>102526</v>
      </c>
      <c r="I278" s="531"/>
    </row>
    <row r="279" spans="2:9" s="1649" customFormat="1" ht="30" x14ac:dyDescent="0.25">
      <c r="B279" s="1226" t="s">
        <v>3225</v>
      </c>
      <c r="C279" s="1226" t="s">
        <v>3197</v>
      </c>
      <c r="D279" s="1655" t="s">
        <v>2948</v>
      </c>
      <c r="E279" s="1655">
        <v>1</v>
      </c>
      <c r="F279" s="1654" t="s">
        <v>3009</v>
      </c>
      <c r="G279" s="1226" t="s">
        <v>1800</v>
      </c>
      <c r="H279" s="1448">
        <v>102526</v>
      </c>
      <c r="I279" s="531"/>
    </row>
    <row r="280" spans="2:9" s="1649" customFormat="1" x14ac:dyDescent="0.25">
      <c r="B280" s="1226" t="s">
        <v>3204</v>
      </c>
      <c r="C280" s="1226" t="s">
        <v>3197</v>
      </c>
      <c r="D280" s="1655" t="s">
        <v>2948</v>
      </c>
      <c r="E280" s="1655">
        <v>1</v>
      </c>
      <c r="F280" s="1654" t="s">
        <v>3074</v>
      </c>
      <c r="G280" s="1226" t="s">
        <v>1800</v>
      </c>
      <c r="H280" s="1448">
        <v>102526</v>
      </c>
      <c r="I280" s="531"/>
    </row>
    <row r="281" spans="2:9" s="1649" customFormat="1" x14ac:dyDescent="0.25">
      <c r="B281" s="1226" t="s">
        <v>3226</v>
      </c>
      <c r="C281" s="1226" t="s">
        <v>3197</v>
      </c>
      <c r="D281" s="1655" t="s">
        <v>2948</v>
      </c>
      <c r="E281" s="1655">
        <v>1</v>
      </c>
      <c r="F281" s="1654" t="s">
        <v>3074</v>
      </c>
      <c r="G281" s="1226" t="s">
        <v>1800</v>
      </c>
      <c r="H281" s="1448">
        <v>102526</v>
      </c>
      <c r="I281" s="531"/>
    </row>
    <row r="282" spans="2:9" s="1649" customFormat="1" x14ac:dyDescent="0.25">
      <c r="B282" s="1226" t="s">
        <v>3227</v>
      </c>
      <c r="C282" s="1226" t="s">
        <v>3197</v>
      </c>
      <c r="D282" s="1655" t="s">
        <v>2948</v>
      </c>
      <c r="E282" s="1655">
        <v>1</v>
      </c>
      <c r="F282" s="1654" t="s">
        <v>3074</v>
      </c>
      <c r="G282" s="1226" t="s">
        <v>1800</v>
      </c>
      <c r="H282" s="1448">
        <v>102526</v>
      </c>
      <c r="I282" s="531"/>
    </row>
    <row r="283" spans="2:9" s="1649" customFormat="1" ht="30" x14ac:dyDescent="0.25">
      <c r="B283" s="1226" t="s">
        <v>3228</v>
      </c>
      <c r="C283" s="1226" t="s">
        <v>3197</v>
      </c>
      <c r="D283" s="1655" t="s">
        <v>2948</v>
      </c>
      <c r="E283" s="1655">
        <v>1</v>
      </c>
      <c r="F283" s="1654" t="s">
        <v>2961</v>
      </c>
      <c r="G283" s="1226" t="s">
        <v>1802</v>
      </c>
      <c r="H283" s="1448">
        <v>102526</v>
      </c>
      <c r="I283" s="531"/>
    </row>
    <row r="284" spans="2:9" s="1649" customFormat="1" ht="30" x14ac:dyDescent="0.25">
      <c r="B284" s="1226" t="s">
        <v>3229</v>
      </c>
      <c r="C284" s="1226" t="s">
        <v>3197</v>
      </c>
      <c r="D284" s="1655" t="s">
        <v>2948</v>
      </c>
      <c r="E284" s="1655">
        <v>1</v>
      </c>
      <c r="F284" s="1654" t="s">
        <v>2998</v>
      </c>
      <c r="G284" s="1226" t="s">
        <v>1800</v>
      </c>
      <c r="H284" s="1448">
        <v>102526</v>
      </c>
      <c r="I284" s="531"/>
    </row>
    <row r="285" spans="2:9" s="1649" customFormat="1" ht="30" x14ac:dyDescent="0.25">
      <c r="B285" s="1226" t="s">
        <v>3230</v>
      </c>
      <c r="C285" s="1226" t="s">
        <v>3197</v>
      </c>
      <c r="D285" s="1655" t="s">
        <v>2948</v>
      </c>
      <c r="E285" s="1655">
        <v>1</v>
      </c>
      <c r="F285" s="1654" t="s">
        <v>3009</v>
      </c>
      <c r="G285" s="1226" t="s">
        <v>1800</v>
      </c>
      <c r="H285" s="1448">
        <v>102526</v>
      </c>
      <c r="I285" s="531"/>
    </row>
    <row r="286" spans="2:9" s="1649" customFormat="1" ht="30" x14ac:dyDescent="0.25">
      <c r="B286" s="1226" t="s">
        <v>3231</v>
      </c>
      <c r="C286" s="1226" t="s">
        <v>3197</v>
      </c>
      <c r="D286" s="1655" t="s">
        <v>2948</v>
      </c>
      <c r="E286" s="1655">
        <v>1</v>
      </c>
      <c r="F286" s="1654" t="s">
        <v>3009</v>
      </c>
      <c r="G286" s="1226" t="s">
        <v>1800</v>
      </c>
      <c r="H286" s="1448">
        <v>102526</v>
      </c>
      <c r="I286" s="531"/>
    </row>
    <row r="287" spans="2:9" s="1649" customFormat="1" x14ac:dyDescent="0.25">
      <c r="B287" s="1226" t="s">
        <v>3232</v>
      </c>
      <c r="C287" s="1226" t="s">
        <v>3197</v>
      </c>
      <c r="D287" s="1655" t="s">
        <v>2948</v>
      </c>
      <c r="E287" s="1655">
        <v>1</v>
      </c>
      <c r="F287" s="1654" t="s">
        <v>3168</v>
      </c>
      <c r="G287" s="1226" t="s">
        <v>1800</v>
      </c>
      <c r="H287" s="1448">
        <v>102526</v>
      </c>
      <c r="I287" s="531"/>
    </row>
    <row r="288" spans="2:9" s="1649" customFormat="1" x14ac:dyDescent="0.25">
      <c r="B288" s="1226" t="s">
        <v>3200</v>
      </c>
      <c r="C288" s="1226" t="s">
        <v>3197</v>
      </c>
      <c r="D288" s="1655" t="s">
        <v>2948</v>
      </c>
      <c r="E288" s="1655">
        <v>1</v>
      </c>
      <c r="F288" s="1654" t="s">
        <v>3201</v>
      </c>
      <c r="G288" s="1226" t="s">
        <v>1800</v>
      </c>
      <c r="H288" s="1448">
        <v>102526</v>
      </c>
      <c r="I288" s="531"/>
    </row>
    <row r="289" spans="2:9" s="1649" customFormat="1" x14ac:dyDescent="0.25">
      <c r="B289" s="1226" t="s">
        <v>3233</v>
      </c>
      <c r="C289" s="1226" t="s">
        <v>3197</v>
      </c>
      <c r="D289" s="1655" t="s">
        <v>2948</v>
      </c>
      <c r="E289" s="1655">
        <v>1</v>
      </c>
      <c r="F289" s="1654" t="s">
        <v>3074</v>
      </c>
      <c r="G289" s="1226" t="s">
        <v>1800</v>
      </c>
      <c r="H289" s="1448">
        <v>102526</v>
      </c>
      <c r="I289" s="531"/>
    </row>
    <row r="290" spans="2:9" s="1649" customFormat="1" ht="30" x14ac:dyDescent="0.25">
      <c r="B290" s="1226" t="s">
        <v>3216</v>
      </c>
      <c r="C290" s="1226" t="s">
        <v>3197</v>
      </c>
      <c r="D290" s="1655" t="s">
        <v>2948</v>
      </c>
      <c r="E290" s="1655">
        <v>1</v>
      </c>
      <c r="F290" s="1654" t="s">
        <v>2957</v>
      </c>
      <c r="G290" s="1226" t="s">
        <v>1801</v>
      </c>
      <c r="H290" s="1448">
        <v>102526</v>
      </c>
      <c r="I290" s="531"/>
    </row>
    <row r="291" spans="2:9" s="1649" customFormat="1" ht="30" x14ac:dyDescent="0.25">
      <c r="B291" s="1226" t="s">
        <v>3234</v>
      </c>
      <c r="C291" s="1226" t="s">
        <v>3197</v>
      </c>
      <c r="D291" s="1655" t="s">
        <v>2948</v>
      </c>
      <c r="E291" s="1655">
        <v>1</v>
      </c>
      <c r="F291" s="1654" t="s">
        <v>2957</v>
      </c>
      <c r="G291" s="1226" t="s">
        <v>1801</v>
      </c>
      <c r="H291" s="1448">
        <v>102526</v>
      </c>
      <c r="I291" s="531"/>
    </row>
    <row r="292" spans="2:9" s="1649" customFormat="1" ht="30" x14ac:dyDescent="0.25">
      <c r="B292" s="1226" t="s">
        <v>3220</v>
      </c>
      <c r="C292" s="1226" t="s">
        <v>3197</v>
      </c>
      <c r="D292" s="1655" t="s">
        <v>2948</v>
      </c>
      <c r="E292" s="1655">
        <v>1</v>
      </c>
      <c r="F292" s="1654" t="s">
        <v>3009</v>
      </c>
      <c r="G292" s="1226" t="s">
        <v>1800</v>
      </c>
      <c r="H292" s="1448">
        <v>102526</v>
      </c>
      <c r="I292" s="531"/>
    </row>
    <row r="293" spans="2:9" s="1649" customFormat="1" x14ac:dyDescent="0.25">
      <c r="B293" s="1226" t="s">
        <v>3235</v>
      </c>
      <c r="C293" s="1226" t="s">
        <v>3197</v>
      </c>
      <c r="D293" s="1655" t="s">
        <v>2948</v>
      </c>
      <c r="E293" s="1655">
        <v>1</v>
      </c>
      <c r="F293" s="1654" t="s">
        <v>3004</v>
      </c>
      <c r="G293" s="1226" t="s">
        <v>3005</v>
      </c>
      <c r="H293" s="1448">
        <v>102526</v>
      </c>
      <c r="I293" s="531"/>
    </row>
    <row r="294" spans="2:9" s="1649" customFormat="1" x14ac:dyDescent="0.25">
      <c r="B294" s="1226" t="s">
        <v>3236</v>
      </c>
      <c r="C294" s="1226" t="s">
        <v>3197</v>
      </c>
      <c r="D294" s="1655" t="s">
        <v>2948</v>
      </c>
      <c r="E294" s="1655">
        <v>1</v>
      </c>
      <c r="F294" s="1654" t="s">
        <v>3237</v>
      </c>
      <c r="G294" s="1226" t="s">
        <v>1800</v>
      </c>
      <c r="H294" s="1448">
        <v>102526</v>
      </c>
      <c r="I294" s="531"/>
    </row>
    <row r="295" spans="2:9" s="1649" customFormat="1" ht="30" x14ac:dyDescent="0.25">
      <c r="B295" s="1226" t="s">
        <v>3238</v>
      </c>
      <c r="C295" s="1226" t="s">
        <v>3197</v>
      </c>
      <c r="D295" s="1655" t="s">
        <v>2948</v>
      </c>
      <c r="E295" s="1655">
        <v>1</v>
      </c>
      <c r="F295" s="1654" t="s">
        <v>3239</v>
      </c>
      <c r="G295" s="1226" t="s">
        <v>1800</v>
      </c>
      <c r="H295" s="1448">
        <v>102526</v>
      </c>
      <c r="I295" s="531"/>
    </row>
    <row r="296" spans="2:9" s="1649" customFormat="1" ht="45" x14ac:dyDescent="0.25">
      <c r="B296" s="1226" t="s">
        <v>3240</v>
      </c>
      <c r="C296" s="1226" t="s">
        <v>3197</v>
      </c>
      <c r="D296" s="1655" t="s">
        <v>2948</v>
      </c>
      <c r="E296" s="1655">
        <v>1</v>
      </c>
      <c r="F296" s="1654" t="s">
        <v>3178</v>
      </c>
      <c r="G296" s="1226" t="s">
        <v>2507</v>
      </c>
      <c r="H296" s="1448">
        <v>102526</v>
      </c>
      <c r="I296" s="531"/>
    </row>
    <row r="297" spans="2:9" s="1649" customFormat="1" ht="30" x14ac:dyDescent="0.25">
      <c r="B297" s="1226" t="s">
        <v>3241</v>
      </c>
      <c r="C297" s="1226" t="s">
        <v>3197</v>
      </c>
      <c r="D297" s="1655" t="s">
        <v>2948</v>
      </c>
      <c r="E297" s="1655">
        <v>1</v>
      </c>
      <c r="F297" s="1654" t="s">
        <v>3219</v>
      </c>
      <c r="G297" s="1226" t="s">
        <v>1800</v>
      </c>
      <c r="H297" s="1448">
        <v>102526</v>
      </c>
      <c r="I297" s="531"/>
    </row>
    <row r="298" spans="2:9" s="1649" customFormat="1" ht="30" x14ac:dyDescent="0.25">
      <c r="B298" s="1226" t="s">
        <v>3242</v>
      </c>
      <c r="C298" s="1226" t="s">
        <v>3197</v>
      </c>
      <c r="D298" s="1655" t="s">
        <v>2948</v>
      </c>
      <c r="E298" s="1655">
        <v>1</v>
      </c>
      <c r="F298" s="1654" t="s">
        <v>3219</v>
      </c>
      <c r="G298" s="1226" t="s">
        <v>1800</v>
      </c>
      <c r="H298" s="1448">
        <v>102526</v>
      </c>
      <c r="I298" s="531"/>
    </row>
    <row r="299" spans="2:9" s="1649" customFormat="1" x14ac:dyDescent="0.25">
      <c r="B299" s="1226" t="s">
        <v>3199</v>
      </c>
      <c r="C299" s="1226" t="s">
        <v>3197</v>
      </c>
      <c r="D299" s="1655" t="s">
        <v>2948</v>
      </c>
      <c r="E299" s="1655">
        <v>1</v>
      </c>
      <c r="F299" s="1654"/>
      <c r="G299" s="1226" t="s">
        <v>1800</v>
      </c>
      <c r="H299" s="1448">
        <v>102526</v>
      </c>
      <c r="I299" s="531"/>
    </row>
    <row r="300" spans="2:9" s="1649" customFormat="1" ht="45" x14ac:dyDescent="0.25">
      <c r="B300" s="1226" t="s">
        <v>3243</v>
      </c>
      <c r="C300" s="1226" t="s">
        <v>3197</v>
      </c>
      <c r="D300" s="1655" t="s">
        <v>2948</v>
      </c>
      <c r="E300" s="1655">
        <v>1</v>
      </c>
      <c r="F300" s="1654" t="s">
        <v>3244</v>
      </c>
      <c r="G300" s="1226" t="s">
        <v>1800</v>
      </c>
      <c r="H300" s="1448">
        <v>102526</v>
      </c>
      <c r="I300" s="531"/>
    </row>
    <row r="301" spans="2:9" s="1649" customFormat="1" ht="30" x14ac:dyDescent="0.25">
      <c r="B301" s="1226" t="s">
        <v>3225</v>
      </c>
      <c r="C301" s="1226" t="s">
        <v>3197</v>
      </c>
      <c r="D301" s="1655" t="s">
        <v>2948</v>
      </c>
      <c r="E301" s="1655">
        <v>1</v>
      </c>
      <c r="F301" s="1654" t="s">
        <v>3009</v>
      </c>
      <c r="G301" s="1226" t="s">
        <v>1800</v>
      </c>
      <c r="H301" s="1448">
        <v>102526</v>
      </c>
      <c r="I301" s="531"/>
    </row>
    <row r="302" spans="2:9" s="1649" customFormat="1" x14ac:dyDescent="0.25">
      <c r="B302" s="1226" t="s">
        <v>3245</v>
      </c>
      <c r="C302" s="1226" t="s">
        <v>1087</v>
      </c>
      <c r="D302" s="1655" t="s">
        <v>2948</v>
      </c>
      <c r="E302" s="1655">
        <v>1</v>
      </c>
      <c r="F302" s="1654" t="s">
        <v>3246</v>
      </c>
      <c r="G302" s="1226" t="s">
        <v>1800</v>
      </c>
      <c r="H302" s="1448">
        <v>3204</v>
      </c>
      <c r="I302" s="531"/>
    </row>
    <row r="303" spans="2:9" s="1649" customFormat="1" x14ac:dyDescent="0.25">
      <c r="B303" s="1226" t="s">
        <v>3247</v>
      </c>
      <c r="C303" s="1226" t="s">
        <v>1087</v>
      </c>
      <c r="D303" s="1655" t="s">
        <v>2948</v>
      </c>
      <c r="E303" s="1655">
        <v>1</v>
      </c>
      <c r="F303" s="1654" t="s">
        <v>3248</v>
      </c>
      <c r="G303" s="1226" t="s">
        <v>2953</v>
      </c>
      <c r="H303" s="1448">
        <v>3204</v>
      </c>
      <c r="I303" s="531"/>
    </row>
    <row r="304" spans="2:9" s="1649" customFormat="1" x14ac:dyDescent="0.25">
      <c r="B304" s="1226" t="s">
        <v>3249</v>
      </c>
      <c r="C304" s="1226" t="s">
        <v>1087</v>
      </c>
      <c r="D304" s="1655" t="s">
        <v>2948</v>
      </c>
      <c r="E304" s="1655">
        <v>1</v>
      </c>
      <c r="F304" s="1654" t="s">
        <v>3168</v>
      </c>
      <c r="G304" s="1226" t="s">
        <v>1800</v>
      </c>
      <c r="H304" s="1448">
        <v>3204</v>
      </c>
      <c r="I304" s="531"/>
    </row>
    <row r="305" spans="2:9" s="1649" customFormat="1" x14ac:dyDescent="0.25">
      <c r="B305" s="1226" t="s">
        <v>3247</v>
      </c>
      <c r="C305" s="1226" t="s">
        <v>1087</v>
      </c>
      <c r="D305" s="1655" t="s">
        <v>2948</v>
      </c>
      <c r="E305" s="1655">
        <v>1</v>
      </c>
      <c r="F305" s="1654" t="s">
        <v>3201</v>
      </c>
      <c r="G305" s="1226" t="s">
        <v>1800</v>
      </c>
      <c r="H305" s="1448">
        <v>3204</v>
      </c>
      <c r="I305" s="531"/>
    </row>
    <row r="306" spans="2:9" s="1649" customFormat="1" x14ac:dyDescent="0.25">
      <c r="B306" s="1226" t="s">
        <v>3250</v>
      </c>
      <c r="C306" s="1226" t="s">
        <v>1087</v>
      </c>
      <c r="D306" s="1655" t="s">
        <v>2948</v>
      </c>
      <c r="E306" s="1655">
        <v>1</v>
      </c>
      <c r="F306" s="1654" t="s">
        <v>3201</v>
      </c>
      <c r="G306" s="1226" t="s">
        <v>1800</v>
      </c>
      <c r="H306" s="1448">
        <v>3204</v>
      </c>
      <c r="I306" s="531"/>
    </row>
    <row r="307" spans="2:9" s="1649" customFormat="1" x14ac:dyDescent="0.25">
      <c r="B307" s="1226" t="s">
        <v>3251</v>
      </c>
      <c r="C307" s="1226" t="s">
        <v>1087</v>
      </c>
      <c r="D307" s="1655" t="s">
        <v>2948</v>
      </c>
      <c r="E307" s="1655">
        <v>1</v>
      </c>
      <c r="F307" s="1654" t="s">
        <v>3252</v>
      </c>
      <c r="G307" s="1226" t="s">
        <v>3253</v>
      </c>
      <c r="H307" s="1448">
        <v>3204</v>
      </c>
      <c r="I307" s="531"/>
    </row>
    <row r="308" spans="2:9" s="1649" customFormat="1" x14ac:dyDescent="0.25">
      <c r="B308" s="1226" t="s">
        <v>3251</v>
      </c>
      <c r="C308" s="1226" t="s">
        <v>1087</v>
      </c>
      <c r="D308" s="1655" t="s">
        <v>2948</v>
      </c>
      <c r="E308" s="1655">
        <v>1</v>
      </c>
      <c r="F308" s="1654" t="s">
        <v>3252</v>
      </c>
      <c r="G308" s="1226" t="s">
        <v>3253</v>
      </c>
      <c r="H308" s="1448">
        <v>3204</v>
      </c>
      <c r="I308" s="531"/>
    </row>
    <row r="309" spans="2:9" s="1649" customFormat="1" x14ac:dyDescent="0.25">
      <c r="B309" s="1226" t="s">
        <v>3254</v>
      </c>
      <c r="C309" s="1226" t="s">
        <v>1087</v>
      </c>
      <c r="D309" s="1655" t="s">
        <v>2948</v>
      </c>
      <c r="E309" s="1655">
        <v>1</v>
      </c>
      <c r="F309" s="1654" t="s">
        <v>3237</v>
      </c>
      <c r="G309" s="1226" t="s">
        <v>1800</v>
      </c>
      <c r="H309" s="1448">
        <v>3204</v>
      </c>
      <c r="I309" s="531"/>
    </row>
    <row r="310" spans="2:9" s="1649" customFormat="1" ht="30" x14ac:dyDescent="0.25">
      <c r="B310" s="1226" t="s">
        <v>3255</v>
      </c>
      <c r="C310" s="1226" t="s">
        <v>1087</v>
      </c>
      <c r="D310" s="1655" t="s">
        <v>2948</v>
      </c>
      <c r="E310" s="1655">
        <v>1</v>
      </c>
      <c r="F310" s="1654" t="s">
        <v>2955</v>
      </c>
      <c r="G310" s="1226" t="s">
        <v>1799</v>
      </c>
      <c r="H310" s="1448">
        <v>3204</v>
      </c>
      <c r="I310" s="531"/>
    </row>
    <row r="311" spans="2:9" s="1649" customFormat="1" ht="30" x14ac:dyDescent="0.25">
      <c r="B311" s="1226" t="s">
        <v>3256</v>
      </c>
      <c r="C311" s="1226" t="s">
        <v>1087</v>
      </c>
      <c r="D311" s="1655" t="s">
        <v>2948</v>
      </c>
      <c r="E311" s="1655">
        <v>1</v>
      </c>
      <c r="F311" s="1654" t="s">
        <v>2955</v>
      </c>
      <c r="G311" s="1226" t="s">
        <v>1799</v>
      </c>
      <c r="H311" s="1448">
        <v>3204</v>
      </c>
      <c r="I311" s="531"/>
    </row>
    <row r="312" spans="2:9" s="1649" customFormat="1" ht="30" x14ac:dyDescent="0.25">
      <c r="B312" s="1226" t="s">
        <v>3257</v>
      </c>
      <c r="C312" s="1226" t="s">
        <v>1087</v>
      </c>
      <c r="D312" s="1655" t="s">
        <v>2948</v>
      </c>
      <c r="E312" s="1655">
        <v>1</v>
      </c>
      <c r="F312" s="1654" t="s">
        <v>2955</v>
      </c>
      <c r="G312" s="1226" t="s">
        <v>1799</v>
      </c>
      <c r="H312" s="1448">
        <v>3204</v>
      </c>
      <c r="I312" s="531"/>
    </row>
    <row r="313" spans="2:9" s="1649" customFormat="1" ht="45" x14ac:dyDescent="0.25">
      <c r="B313" s="1226" t="s">
        <v>3258</v>
      </c>
      <c r="C313" s="1226" t="s">
        <v>1087</v>
      </c>
      <c r="D313" s="1655" t="s">
        <v>2948</v>
      </c>
      <c r="E313" s="1655">
        <v>1</v>
      </c>
      <c r="F313" s="1654" t="s">
        <v>2971</v>
      </c>
      <c r="G313" s="1226" t="s">
        <v>1798</v>
      </c>
      <c r="H313" s="1448">
        <v>3204</v>
      </c>
      <c r="I313" s="531"/>
    </row>
    <row r="314" spans="2:9" s="1649" customFormat="1" ht="45" x14ac:dyDescent="0.25">
      <c r="B314" s="1226" t="s">
        <v>3259</v>
      </c>
      <c r="C314" s="1226" t="s">
        <v>1087</v>
      </c>
      <c r="D314" s="1655" t="s">
        <v>2948</v>
      </c>
      <c r="E314" s="1655">
        <v>1</v>
      </c>
      <c r="F314" s="1654" t="s">
        <v>2971</v>
      </c>
      <c r="G314" s="1226" t="s">
        <v>1798</v>
      </c>
      <c r="H314" s="1448">
        <v>3204</v>
      </c>
      <c r="I314" s="531"/>
    </row>
    <row r="315" spans="2:9" s="1649" customFormat="1" ht="30" x14ac:dyDescent="0.25">
      <c r="B315" s="1226" t="s">
        <v>3247</v>
      </c>
      <c r="C315" s="1226" t="s">
        <v>1087</v>
      </c>
      <c r="D315" s="1655" t="s">
        <v>2948</v>
      </c>
      <c r="E315" s="1655">
        <v>1</v>
      </c>
      <c r="F315" s="1654" t="s">
        <v>3009</v>
      </c>
      <c r="G315" s="1226" t="s">
        <v>1800</v>
      </c>
      <c r="H315" s="1448">
        <v>3204</v>
      </c>
      <c r="I315" s="531"/>
    </row>
    <row r="316" spans="2:9" s="1649" customFormat="1" ht="30" x14ac:dyDescent="0.25">
      <c r="B316" s="1226" t="s">
        <v>3260</v>
      </c>
      <c r="C316" s="1226" t="s">
        <v>1087</v>
      </c>
      <c r="D316" s="1655" t="s">
        <v>2948</v>
      </c>
      <c r="E316" s="1655">
        <v>1</v>
      </c>
      <c r="F316" s="1654" t="s">
        <v>3009</v>
      </c>
      <c r="G316" s="1226" t="s">
        <v>1800</v>
      </c>
      <c r="H316" s="1448">
        <v>3204</v>
      </c>
      <c r="I316" s="531"/>
    </row>
    <row r="317" spans="2:9" s="1649" customFormat="1" ht="30" x14ac:dyDescent="0.25">
      <c r="B317" s="1226" t="s">
        <v>3261</v>
      </c>
      <c r="C317" s="1226" t="s">
        <v>1087</v>
      </c>
      <c r="D317" s="1655" t="s">
        <v>2948</v>
      </c>
      <c r="E317" s="1655">
        <v>1</v>
      </c>
      <c r="F317" s="1654" t="s">
        <v>3262</v>
      </c>
      <c r="G317" s="1226" t="s">
        <v>1800</v>
      </c>
      <c r="H317" s="1448">
        <v>3204</v>
      </c>
      <c r="I317" s="531"/>
    </row>
    <row r="318" spans="2:9" s="1649" customFormat="1" ht="30" x14ac:dyDescent="0.25">
      <c r="B318" s="1226" t="s">
        <v>3257</v>
      </c>
      <c r="C318" s="1226" t="s">
        <v>1087</v>
      </c>
      <c r="D318" s="1655" t="s">
        <v>2948</v>
      </c>
      <c r="E318" s="1655">
        <v>1</v>
      </c>
      <c r="F318" s="1654" t="s">
        <v>2955</v>
      </c>
      <c r="G318" s="1226" t="s">
        <v>1799</v>
      </c>
      <c r="H318" s="1448">
        <v>3204</v>
      </c>
      <c r="I318" s="531"/>
    </row>
    <row r="319" spans="2:9" s="1649" customFormat="1" x14ac:dyDescent="0.25">
      <c r="B319" s="1226" t="s">
        <v>3249</v>
      </c>
      <c r="C319" s="1226" t="s">
        <v>1087</v>
      </c>
      <c r="D319" s="1655" t="s">
        <v>2948</v>
      </c>
      <c r="E319" s="1655">
        <v>1</v>
      </c>
      <c r="F319" s="1654" t="s">
        <v>3168</v>
      </c>
      <c r="G319" s="1226" t="s">
        <v>1800</v>
      </c>
      <c r="H319" s="1448">
        <v>3204</v>
      </c>
      <c r="I319" s="531"/>
    </row>
    <row r="320" spans="2:9" s="1649" customFormat="1" x14ac:dyDescent="0.25">
      <c r="B320" s="1226" t="s">
        <v>3250</v>
      </c>
      <c r="C320" s="1226" t="s">
        <v>1087</v>
      </c>
      <c r="D320" s="1655" t="s">
        <v>2948</v>
      </c>
      <c r="E320" s="1655">
        <v>1</v>
      </c>
      <c r="F320" s="1654" t="s">
        <v>3263</v>
      </c>
      <c r="G320" s="1226" t="s">
        <v>2509</v>
      </c>
      <c r="H320" s="1448">
        <v>3204</v>
      </c>
      <c r="I320" s="531"/>
    </row>
    <row r="321" spans="2:9" s="1649" customFormat="1" ht="30" x14ac:dyDescent="0.25">
      <c r="B321" s="1226" t="s">
        <v>3264</v>
      </c>
      <c r="C321" s="1226" t="s">
        <v>1087</v>
      </c>
      <c r="D321" s="1655" t="s">
        <v>2948</v>
      </c>
      <c r="E321" s="1655">
        <v>1</v>
      </c>
      <c r="F321" s="1654" t="s">
        <v>3060</v>
      </c>
      <c r="G321" s="1226" t="s">
        <v>1800</v>
      </c>
      <c r="H321" s="1448">
        <v>3204</v>
      </c>
      <c r="I321" s="531"/>
    </row>
    <row r="322" spans="2:9" s="1649" customFormat="1" x14ac:dyDescent="0.25">
      <c r="B322" s="1226" t="s">
        <v>3265</v>
      </c>
      <c r="C322" s="1226" t="s">
        <v>1087</v>
      </c>
      <c r="D322" s="1655" t="s">
        <v>2948</v>
      </c>
      <c r="E322" s="1655">
        <v>1</v>
      </c>
      <c r="F322" s="1654" t="s">
        <v>3137</v>
      </c>
      <c r="G322" s="1226" t="s">
        <v>1800</v>
      </c>
      <c r="H322" s="1448">
        <v>3204</v>
      </c>
      <c r="I322" s="531"/>
    </row>
    <row r="323" spans="2:9" s="1649" customFormat="1" ht="30" x14ac:dyDescent="0.25">
      <c r="B323" s="1226" t="s">
        <v>3266</v>
      </c>
      <c r="C323" s="1226" t="s">
        <v>1087</v>
      </c>
      <c r="D323" s="1655" t="s">
        <v>2948</v>
      </c>
      <c r="E323" s="1655">
        <v>1</v>
      </c>
      <c r="F323" s="1654" t="s">
        <v>2957</v>
      </c>
      <c r="G323" s="1226" t="s">
        <v>1801</v>
      </c>
      <c r="H323" s="1448">
        <v>3204</v>
      </c>
      <c r="I323" s="531"/>
    </row>
    <row r="324" spans="2:9" s="1649" customFormat="1" ht="45" x14ac:dyDescent="0.25">
      <c r="B324" s="1226" t="s">
        <v>3259</v>
      </c>
      <c r="C324" s="1226" t="s">
        <v>1087</v>
      </c>
      <c r="D324" s="1655" t="s">
        <v>2948</v>
      </c>
      <c r="E324" s="1655">
        <v>1</v>
      </c>
      <c r="F324" s="1654" t="s">
        <v>2971</v>
      </c>
      <c r="G324" s="1226" t="s">
        <v>1798</v>
      </c>
      <c r="H324" s="1448">
        <v>3204</v>
      </c>
      <c r="I324" s="531"/>
    </row>
    <row r="325" spans="2:9" s="1649" customFormat="1" x14ac:dyDescent="0.25">
      <c r="B325" s="1226" t="s">
        <v>3267</v>
      </c>
      <c r="C325" s="1226" t="s">
        <v>1087</v>
      </c>
      <c r="D325" s="1655" t="s">
        <v>2948</v>
      </c>
      <c r="E325" s="1655">
        <v>1</v>
      </c>
      <c r="F325" s="1654" t="s">
        <v>3201</v>
      </c>
      <c r="G325" s="1226" t="s">
        <v>1800</v>
      </c>
      <c r="H325" s="1448">
        <v>3204</v>
      </c>
      <c r="I325" s="531"/>
    </row>
    <row r="326" spans="2:9" s="1649" customFormat="1" ht="30" x14ac:dyDescent="0.25">
      <c r="B326" s="1226" t="s">
        <v>3268</v>
      </c>
      <c r="C326" s="1226" t="s">
        <v>1087</v>
      </c>
      <c r="D326" s="1655" t="s">
        <v>2948</v>
      </c>
      <c r="E326" s="1655">
        <v>1</v>
      </c>
      <c r="F326" s="1654" t="s">
        <v>3009</v>
      </c>
      <c r="G326" s="1226" t="s">
        <v>1800</v>
      </c>
      <c r="H326" s="1448">
        <v>3204</v>
      </c>
      <c r="I326" s="531"/>
    </row>
    <row r="327" spans="2:9" s="1649" customFormat="1" ht="30" x14ac:dyDescent="0.25">
      <c r="B327" s="1226" t="s">
        <v>3256</v>
      </c>
      <c r="C327" s="1226" t="s">
        <v>1087</v>
      </c>
      <c r="D327" s="1655" t="s">
        <v>2948</v>
      </c>
      <c r="E327" s="1655">
        <v>1</v>
      </c>
      <c r="F327" s="1654" t="s">
        <v>2955</v>
      </c>
      <c r="G327" s="1226" t="s">
        <v>1799</v>
      </c>
      <c r="H327" s="1448">
        <v>3204</v>
      </c>
      <c r="I327" s="531"/>
    </row>
    <row r="328" spans="2:9" s="1649" customFormat="1" x14ac:dyDescent="0.25">
      <c r="B328" s="1226" t="s">
        <v>3247</v>
      </c>
      <c r="C328" s="1226" t="s">
        <v>1087</v>
      </c>
      <c r="D328" s="1655" t="s">
        <v>2948</v>
      </c>
      <c r="E328" s="1655">
        <v>2</v>
      </c>
      <c r="F328" s="1654" t="s">
        <v>3248</v>
      </c>
      <c r="G328" s="1226" t="s">
        <v>2953</v>
      </c>
      <c r="H328" s="1448">
        <v>3204</v>
      </c>
      <c r="I328" s="531"/>
    </row>
    <row r="329" spans="2:9" s="1649" customFormat="1" ht="30" x14ac:dyDescent="0.25">
      <c r="B329" s="1226" t="s">
        <v>3269</v>
      </c>
      <c r="C329" s="1226" t="s">
        <v>1087</v>
      </c>
      <c r="D329" s="1655" t="s">
        <v>3270</v>
      </c>
      <c r="E329" s="1655">
        <v>1</v>
      </c>
      <c r="F329" s="1654" t="s">
        <v>3271</v>
      </c>
      <c r="G329" s="1226" t="s">
        <v>1800</v>
      </c>
      <c r="H329" s="1448">
        <v>3204</v>
      </c>
      <c r="I329" s="531"/>
    </row>
    <row r="330" spans="2:9" s="1649" customFormat="1" ht="30" x14ac:dyDescent="0.25">
      <c r="B330" s="1226" t="s">
        <v>3267</v>
      </c>
      <c r="C330" s="1226" t="s">
        <v>1087</v>
      </c>
      <c r="D330" s="1655" t="s">
        <v>3270</v>
      </c>
      <c r="E330" s="1655">
        <v>1</v>
      </c>
      <c r="F330" s="1654" t="s">
        <v>3271</v>
      </c>
      <c r="G330" s="1226" t="s">
        <v>1800</v>
      </c>
      <c r="H330" s="1448">
        <v>3204</v>
      </c>
      <c r="I330" s="531"/>
    </row>
    <row r="331" spans="2:9" s="1649" customFormat="1" ht="30" x14ac:dyDescent="0.25">
      <c r="B331" s="1226" t="s">
        <v>3272</v>
      </c>
      <c r="C331" s="1226" t="s">
        <v>1087</v>
      </c>
      <c r="D331" s="1655" t="s">
        <v>3270</v>
      </c>
      <c r="E331" s="1655">
        <v>1</v>
      </c>
      <c r="F331" s="1654" t="s">
        <v>3271</v>
      </c>
      <c r="G331" s="1226" t="s">
        <v>1800</v>
      </c>
      <c r="H331" s="1448">
        <v>3204</v>
      </c>
      <c r="I331" s="531"/>
    </row>
    <row r="332" spans="2:9" s="1649" customFormat="1" ht="45" x14ac:dyDescent="0.25">
      <c r="B332" s="1226" t="s">
        <v>3273</v>
      </c>
      <c r="C332" s="1226" t="s">
        <v>1087</v>
      </c>
      <c r="D332" s="1655" t="s">
        <v>3023</v>
      </c>
      <c r="E332" s="1655">
        <v>1</v>
      </c>
      <c r="F332" s="1654" t="s">
        <v>3274</v>
      </c>
      <c r="G332" s="1226" t="s">
        <v>2453</v>
      </c>
      <c r="H332" s="1448">
        <v>3204</v>
      </c>
      <c r="I332" s="531"/>
    </row>
    <row r="333" spans="2:9" s="1649" customFormat="1" ht="30" x14ac:dyDescent="0.25">
      <c r="B333" s="1226" t="s">
        <v>3255</v>
      </c>
      <c r="C333" s="1226" t="s">
        <v>1087</v>
      </c>
      <c r="D333" s="1655" t="s">
        <v>2948</v>
      </c>
      <c r="E333" s="1655">
        <v>1</v>
      </c>
      <c r="F333" s="1654" t="s">
        <v>2955</v>
      </c>
      <c r="G333" s="1226" t="s">
        <v>1799</v>
      </c>
      <c r="H333" s="1448">
        <v>3204</v>
      </c>
      <c r="I333" s="531"/>
    </row>
    <row r="334" spans="2:9" s="1649" customFormat="1" ht="30" x14ac:dyDescent="0.25">
      <c r="B334" s="1226" t="s">
        <v>3275</v>
      </c>
      <c r="C334" s="1226" t="s">
        <v>1087</v>
      </c>
      <c r="D334" s="1655" t="s">
        <v>2948</v>
      </c>
      <c r="E334" s="1655">
        <v>1</v>
      </c>
      <c r="F334" s="1654" t="s">
        <v>2987</v>
      </c>
      <c r="G334" s="1226" t="s">
        <v>1800</v>
      </c>
      <c r="H334" s="1448">
        <v>3204</v>
      </c>
      <c r="I334" s="531"/>
    </row>
    <row r="335" spans="2:9" s="1649" customFormat="1" ht="30" x14ac:dyDescent="0.25">
      <c r="B335" s="1226" t="s">
        <v>3276</v>
      </c>
      <c r="C335" s="1226" t="s">
        <v>1087</v>
      </c>
      <c r="D335" s="1655" t="s">
        <v>2948</v>
      </c>
      <c r="E335" s="1655">
        <v>1</v>
      </c>
      <c r="F335" s="1654" t="s">
        <v>3009</v>
      </c>
      <c r="G335" s="1226" t="s">
        <v>1800</v>
      </c>
      <c r="H335" s="1448">
        <v>3204</v>
      </c>
      <c r="I335" s="531"/>
    </row>
    <row r="336" spans="2:9" s="1649" customFormat="1" ht="30" x14ac:dyDescent="0.25">
      <c r="B336" s="1226" t="s">
        <v>3260</v>
      </c>
      <c r="C336" s="1226" t="s">
        <v>1087</v>
      </c>
      <c r="D336" s="1655" t="s">
        <v>2948</v>
      </c>
      <c r="E336" s="1655">
        <v>1</v>
      </c>
      <c r="F336" s="1654" t="s">
        <v>3009</v>
      </c>
      <c r="G336" s="1226" t="s">
        <v>1800</v>
      </c>
      <c r="H336" s="1448">
        <v>3204</v>
      </c>
      <c r="I336" s="531"/>
    </row>
    <row r="337" spans="2:9" s="1649" customFormat="1" ht="45" x14ac:dyDescent="0.25">
      <c r="B337" s="1226" t="s">
        <v>3277</v>
      </c>
      <c r="C337" s="1226" t="s">
        <v>3278</v>
      </c>
      <c r="D337" s="1655" t="s">
        <v>2948</v>
      </c>
      <c r="E337" s="1655">
        <v>1</v>
      </c>
      <c r="F337" s="1654" t="s">
        <v>3279</v>
      </c>
      <c r="G337" s="1226" t="s">
        <v>1800</v>
      </c>
      <c r="H337" s="1448">
        <v>106081</v>
      </c>
      <c r="I337" s="531"/>
    </row>
    <row r="338" spans="2:9" s="1649" customFormat="1" ht="45" x14ac:dyDescent="0.25">
      <c r="B338" s="1226" t="s">
        <v>3280</v>
      </c>
      <c r="C338" s="1226" t="s">
        <v>3278</v>
      </c>
      <c r="D338" s="1655" t="s">
        <v>2948</v>
      </c>
      <c r="E338" s="1655">
        <v>1</v>
      </c>
      <c r="F338" s="1654" t="s">
        <v>3020</v>
      </c>
      <c r="G338" s="1226" t="s">
        <v>2509</v>
      </c>
      <c r="H338" s="1448">
        <v>106081</v>
      </c>
      <c r="I338" s="531"/>
    </row>
    <row r="339" spans="2:9" s="1649" customFormat="1" ht="45" x14ac:dyDescent="0.25">
      <c r="B339" s="1226" t="s">
        <v>3281</v>
      </c>
      <c r="C339" s="1226" t="s">
        <v>3278</v>
      </c>
      <c r="D339" s="1655" t="s">
        <v>2948</v>
      </c>
      <c r="E339" s="1655">
        <v>1</v>
      </c>
      <c r="F339" s="1654" t="s">
        <v>2957</v>
      </c>
      <c r="G339" s="1226" t="s">
        <v>1801</v>
      </c>
      <c r="H339" s="1448">
        <v>106081</v>
      </c>
      <c r="I339" s="531"/>
    </row>
    <row r="340" spans="2:9" s="1649" customFormat="1" ht="45" x14ac:dyDescent="0.25">
      <c r="B340" s="1226" t="s">
        <v>3282</v>
      </c>
      <c r="C340" s="1226" t="s">
        <v>3278</v>
      </c>
      <c r="D340" s="1655" t="s">
        <v>2948</v>
      </c>
      <c r="E340" s="1655">
        <v>1</v>
      </c>
      <c r="F340" s="1654" t="s">
        <v>2971</v>
      </c>
      <c r="G340" s="1226" t="s">
        <v>1798</v>
      </c>
      <c r="H340" s="1448">
        <v>106081</v>
      </c>
      <c r="I340" s="531"/>
    </row>
    <row r="341" spans="2:9" s="1649" customFormat="1" ht="45" x14ac:dyDescent="0.25">
      <c r="B341" s="1226" t="s">
        <v>3283</v>
      </c>
      <c r="C341" s="1226" t="s">
        <v>3278</v>
      </c>
      <c r="D341" s="1655" t="s">
        <v>2948</v>
      </c>
      <c r="E341" s="1655">
        <v>1</v>
      </c>
      <c r="F341" s="1654" t="s">
        <v>2971</v>
      </c>
      <c r="G341" s="1226" t="s">
        <v>1798</v>
      </c>
      <c r="H341" s="1448">
        <v>106081</v>
      </c>
      <c r="I341" s="531"/>
    </row>
    <row r="342" spans="2:9" s="1649" customFormat="1" ht="45" x14ac:dyDescent="0.25">
      <c r="B342" s="1226" t="s">
        <v>3284</v>
      </c>
      <c r="C342" s="1226" t="s">
        <v>3278</v>
      </c>
      <c r="D342" s="1655" t="s">
        <v>2948</v>
      </c>
      <c r="E342" s="1655">
        <v>1</v>
      </c>
      <c r="F342" s="1654" t="s">
        <v>3285</v>
      </c>
      <c r="G342" s="1226" t="s">
        <v>3103</v>
      </c>
      <c r="H342" s="1448">
        <v>106081</v>
      </c>
      <c r="I342" s="531"/>
    </row>
    <row r="343" spans="2:9" s="1649" customFormat="1" ht="45" x14ac:dyDescent="0.25">
      <c r="B343" s="1226" t="s">
        <v>3286</v>
      </c>
      <c r="C343" s="1226" t="s">
        <v>3278</v>
      </c>
      <c r="D343" s="1655" t="s">
        <v>2948</v>
      </c>
      <c r="E343" s="1655">
        <v>1</v>
      </c>
      <c r="F343" s="1654" t="s">
        <v>2985</v>
      </c>
      <c r="G343" s="1226" t="s">
        <v>1798</v>
      </c>
      <c r="H343" s="1448">
        <v>106081</v>
      </c>
      <c r="I343" s="531"/>
    </row>
    <row r="344" spans="2:9" s="1649" customFormat="1" ht="45" x14ac:dyDescent="0.25">
      <c r="B344" s="1226" t="s">
        <v>3287</v>
      </c>
      <c r="C344" s="1226" t="s">
        <v>3278</v>
      </c>
      <c r="D344" s="1655" t="s">
        <v>3023</v>
      </c>
      <c r="E344" s="1655">
        <v>2</v>
      </c>
      <c r="F344" s="1654" t="s">
        <v>3139</v>
      </c>
      <c r="G344" s="1226" t="s">
        <v>735</v>
      </c>
      <c r="H344" s="1448">
        <v>106081</v>
      </c>
      <c r="I344" s="531"/>
    </row>
    <row r="345" spans="2:9" s="1649" customFormat="1" ht="45" x14ac:dyDescent="0.25">
      <c r="B345" s="1226" t="s">
        <v>3288</v>
      </c>
      <c r="C345" s="1226" t="s">
        <v>3278</v>
      </c>
      <c r="D345" s="1655" t="s">
        <v>3289</v>
      </c>
      <c r="E345" s="1655">
        <v>2</v>
      </c>
      <c r="F345" s="1654" t="s">
        <v>3290</v>
      </c>
      <c r="G345" s="1226" t="s">
        <v>1803</v>
      </c>
      <c r="H345" s="1448">
        <v>106081</v>
      </c>
      <c r="I345" s="531"/>
    </row>
    <row r="346" spans="2:9" s="1649" customFormat="1" ht="45" x14ac:dyDescent="0.25">
      <c r="B346" s="1226" t="s">
        <v>3291</v>
      </c>
      <c r="C346" s="1226" t="s">
        <v>3278</v>
      </c>
      <c r="D346" s="1655" t="s">
        <v>3289</v>
      </c>
      <c r="E346" s="1655">
        <v>2</v>
      </c>
      <c r="F346" s="1654" t="s">
        <v>3290</v>
      </c>
      <c r="G346" s="1226" t="s">
        <v>1803</v>
      </c>
      <c r="H346" s="1448">
        <v>106081</v>
      </c>
      <c r="I346" s="531"/>
    </row>
    <row r="347" spans="2:9" s="1649" customFormat="1" ht="45" x14ac:dyDescent="0.25">
      <c r="B347" s="1226" t="s">
        <v>3292</v>
      </c>
      <c r="C347" s="1226" t="s">
        <v>3278</v>
      </c>
      <c r="D347" s="1655" t="s">
        <v>3289</v>
      </c>
      <c r="E347" s="1655">
        <v>2</v>
      </c>
      <c r="F347" s="1654" t="s">
        <v>3290</v>
      </c>
      <c r="G347" s="1226" t="s">
        <v>1803</v>
      </c>
      <c r="H347" s="1448">
        <v>106081</v>
      </c>
      <c r="I347" s="531"/>
    </row>
    <row r="348" spans="2:9" s="1649" customFormat="1" ht="45" x14ac:dyDescent="0.25">
      <c r="B348" s="1226" t="s">
        <v>3293</v>
      </c>
      <c r="C348" s="1226" t="s">
        <v>3278</v>
      </c>
      <c r="D348" s="1655" t="s">
        <v>3289</v>
      </c>
      <c r="E348" s="1655">
        <v>2</v>
      </c>
      <c r="F348" s="1654" t="s">
        <v>3290</v>
      </c>
      <c r="G348" s="1226" t="s">
        <v>1803</v>
      </c>
      <c r="H348" s="1448">
        <v>106081</v>
      </c>
      <c r="I348" s="531"/>
    </row>
    <row r="349" spans="2:9" s="1649" customFormat="1" ht="45" x14ac:dyDescent="0.25">
      <c r="B349" s="1226" t="s">
        <v>3294</v>
      </c>
      <c r="C349" s="1226" t="s">
        <v>3278</v>
      </c>
      <c r="D349" s="1655" t="s">
        <v>3289</v>
      </c>
      <c r="E349" s="1655">
        <v>2</v>
      </c>
      <c r="F349" s="1654" t="s">
        <v>3290</v>
      </c>
      <c r="G349" s="1226" t="s">
        <v>1803</v>
      </c>
      <c r="H349" s="1448">
        <v>106081</v>
      </c>
      <c r="I349" s="531"/>
    </row>
    <row r="350" spans="2:9" s="1649" customFormat="1" ht="45" x14ac:dyDescent="0.25">
      <c r="B350" s="1226" t="s">
        <v>3284</v>
      </c>
      <c r="C350" s="1226" t="s">
        <v>3278</v>
      </c>
      <c r="D350" s="1655" t="s">
        <v>3289</v>
      </c>
      <c r="E350" s="1655">
        <v>2</v>
      </c>
      <c r="F350" s="1654" t="s">
        <v>3290</v>
      </c>
      <c r="G350" s="1226" t="s">
        <v>1803</v>
      </c>
      <c r="H350" s="1448">
        <v>106081</v>
      </c>
      <c r="I350" s="531"/>
    </row>
    <row r="351" spans="2:9" s="1649" customFormat="1" ht="45" x14ac:dyDescent="0.25">
      <c r="B351" s="1226" t="s">
        <v>3295</v>
      </c>
      <c r="C351" s="1226" t="s">
        <v>3278</v>
      </c>
      <c r="D351" s="1655" t="s">
        <v>3023</v>
      </c>
      <c r="E351" s="1655">
        <v>2</v>
      </c>
      <c r="F351" s="1654" t="s">
        <v>3290</v>
      </c>
      <c r="G351" s="1226" t="s">
        <v>1803</v>
      </c>
      <c r="H351" s="1448">
        <v>106081</v>
      </c>
      <c r="I351" s="531"/>
    </row>
    <row r="352" spans="2:9" s="1649" customFormat="1" ht="45" x14ac:dyDescent="0.25">
      <c r="B352" s="1226" t="s">
        <v>3296</v>
      </c>
      <c r="C352" s="1226" t="s">
        <v>3278</v>
      </c>
      <c r="D352" s="1655" t="s">
        <v>3023</v>
      </c>
      <c r="E352" s="1655">
        <v>2</v>
      </c>
      <c r="F352" s="1654" t="s">
        <v>3290</v>
      </c>
      <c r="G352" s="1226" t="s">
        <v>1803</v>
      </c>
      <c r="H352" s="1448">
        <v>106081</v>
      </c>
      <c r="I352" s="531"/>
    </row>
    <row r="353" spans="2:9" s="1649" customFormat="1" ht="45" x14ac:dyDescent="0.25">
      <c r="B353" s="1226" t="s">
        <v>3297</v>
      </c>
      <c r="C353" s="1226" t="s">
        <v>3278</v>
      </c>
      <c r="D353" s="1655" t="s">
        <v>3023</v>
      </c>
      <c r="E353" s="1655">
        <v>2</v>
      </c>
      <c r="F353" s="1654" t="s">
        <v>3290</v>
      </c>
      <c r="G353" s="1226" t="s">
        <v>1803</v>
      </c>
      <c r="H353" s="1448">
        <v>106081</v>
      </c>
      <c r="I353" s="531"/>
    </row>
    <row r="354" spans="2:9" s="1649" customFormat="1" ht="45" x14ac:dyDescent="0.25">
      <c r="B354" s="1226" t="s">
        <v>3298</v>
      </c>
      <c r="C354" s="1226" t="s">
        <v>3278</v>
      </c>
      <c r="D354" s="1655" t="s">
        <v>3023</v>
      </c>
      <c r="E354" s="1655">
        <v>2</v>
      </c>
      <c r="F354" s="1654" t="s">
        <v>3290</v>
      </c>
      <c r="G354" s="1226" t="s">
        <v>1803</v>
      </c>
      <c r="H354" s="1448">
        <v>106081</v>
      </c>
      <c r="I354" s="531"/>
    </row>
    <row r="355" spans="2:9" s="1649" customFormat="1" ht="45" x14ac:dyDescent="0.25">
      <c r="B355" s="1226" t="s">
        <v>3291</v>
      </c>
      <c r="C355" s="1226" t="s">
        <v>3278</v>
      </c>
      <c r="D355" s="1655" t="s">
        <v>3023</v>
      </c>
      <c r="E355" s="1655">
        <v>2</v>
      </c>
      <c r="F355" s="1654" t="s">
        <v>3299</v>
      </c>
      <c r="G355" s="1226" t="s">
        <v>1801</v>
      </c>
      <c r="H355" s="1448">
        <v>106081</v>
      </c>
      <c r="I355" s="531"/>
    </row>
    <row r="356" spans="2:9" s="1649" customFormat="1" ht="45" x14ac:dyDescent="0.25">
      <c r="B356" s="1226" t="s">
        <v>3300</v>
      </c>
      <c r="C356" s="1226" t="s">
        <v>3278</v>
      </c>
      <c r="D356" s="1655" t="s">
        <v>3023</v>
      </c>
      <c r="E356" s="1655">
        <v>2</v>
      </c>
      <c r="F356" s="1654" t="s">
        <v>3299</v>
      </c>
      <c r="G356" s="1226" t="s">
        <v>1801</v>
      </c>
      <c r="H356" s="1448">
        <v>106081</v>
      </c>
      <c r="I356" s="531"/>
    </row>
    <row r="357" spans="2:9" s="1649" customFormat="1" ht="45" x14ac:dyDescent="0.25">
      <c r="B357" s="1226" t="s">
        <v>3297</v>
      </c>
      <c r="C357" s="1226" t="s">
        <v>3278</v>
      </c>
      <c r="D357" s="1655" t="s">
        <v>3023</v>
      </c>
      <c r="E357" s="1655">
        <v>2</v>
      </c>
      <c r="F357" s="1654" t="s">
        <v>3299</v>
      </c>
      <c r="G357" s="1226" t="s">
        <v>1801</v>
      </c>
      <c r="H357" s="1448">
        <v>106081</v>
      </c>
      <c r="I357" s="531"/>
    </row>
    <row r="358" spans="2:9" s="1649" customFormat="1" ht="45" x14ac:dyDescent="0.25">
      <c r="B358" s="1226" t="s">
        <v>3284</v>
      </c>
      <c r="C358" s="1226" t="s">
        <v>3278</v>
      </c>
      <c r="D358" s="1655" t="s">
        <v>3023</v>
      </c>
      <c r="E358" s="1655">
        <v>2</v>
      </c>
      <c r="F358" s="1654" t="s">
        <v>3299</v>
      </c>
      <c r="G358" s="1226" t="s">
        <v>1801</v>
      </c>
      <c r="H358" s="1448">
        <v>106081</v>
      </c>
      <c r="I358" s="531"/>
    </row>
    <row r="359" spans="2:9" s="1649" customFormat="1" ht="60" x14ac:dyDescent="0.25">
      <c r="B359" s="1226" t="s">
        <v>3301</v>
      </c>
      <c r="C359" s="1226" t="s">
        <v>3278</v>
      </c>
      <c r="D359" s="1655" t="s">
        <v>3023</v>
      </c>
      <c r="E359" s="1655">
        <v>2</v>
      </c>
      <c r="F359" s="1654" t="s">
        <v>3302</v>
      </c>
      <c r="G359" s="1226" t="s">
        <v>3303</v>
      </c>
      <c r="H359" s="1448">
        <v>106081</v>
      </c>
      <c r="I359" s="531"/>
    </row>
    <row r="360" spans="2:9" s="1649" customFormat="1" ht="45" x14ac:dyDescent="0.25">
      <c r="B360" s="1226" t="s">
        <v>3288</v>
      </c>
      <c r="C360" s="1226" t="s">
        <v>3278</v>
      </c>
      <c r="D360" s="1655" t="s">
        <v>3023</v>
      </c>
      <c r="E360" s="1655">
        <v>2</v>
      </c>
      <c r="F360" s="1654" t="s">
        <v>3304</v>
      </c>
      <c r="G360" s="1226" t="s">
        <v>735</v>
      </c>
      <c r="H360" s="1448">
        <v>106081</v>
      </c>
      <c r="I360" s="531"/>
    </row>
    <row r="361" spans="2:9" s="1649" customFormat="1" ht="45" x14ac:dyDescent="0.25">
      <c r="B361" s="1226" t="s">
        <v>3291</v>
      </c>
      <c r="C361" s="1226" t="s">
        <v>3278</v>
      </c>
      <c r="D361" s="1655" t="s">
        <v>3023</v>
      </c>
      <c r="E361" s="1655">
        <v>2</v>
      </c>
      <c r="F361" s="1654" t="s">
        <v>3304</v>
      </c>
      <c r="G361" s="1226" t="s">
        <v>735</v>
      </c>
      <c r="H361" s="1448">
        <v>106081</v>
      </c>
      <c r="I361" s="531"/>
    </row>
    <row r="362" spans="2:9" s="1649" customFormat="1" ht="45" x14ac:dyDescent="0.25">
      <c r="B362" s="1226" t="s">
        <v>3292</v>
      </c>
      <c r="C362" s="1226" t="s">
        <v>3278</v>
      </c>
      <c r="D362" s="1655" t="s">
        <v>3023</v>
      </c>
      <c r="E362" s="1655">
        <v>2</v>
      </c>
      <c r="F362" s="1654" t="s">
        <v>3304</v>
      </c>
      <c r="G362" s="1226" t="s">
        <v>735</v>
      </c>
      <c r="H362" s="1448">
        <v>106081</v>
      </c>
      <c r="I362" s="531"/>
    </row>
    <row r="363" spans="2:9" s="1649" customFormat="1" ht="45" x14ac:dyDescent="0.25">
      <c r="B363" s="1226" t="s">
        <v>3305</v>
      </c>
      <c r="C363" s="1226" t="s">
        <v>3278</v>
      </c>
      <c r="D363" s="1655" t="s">
        <v>3023</v>
      </c>
      <c r="E363" s="1655">
        <v>2</v>
      </c>
      <c r="F363" s="1654" t="s">
        <v>3304</v>
      </c>
      <c r="G363" s="1226" t="s">
        <v>735</v>
      </c>
      <c r="H363" s="1448">
        <v>106081</v>
      </c>
      <c r="I363" s="531"/>
    </row>
    <row r="364" spans="2:9" s="1649" customFormat="1" ht="45" x14ac:dyDescent="0.25">
      <c r="B364" s="1226" t="s">
        <v>3293</v>
      </c>
      <c r="C364" s="1226" t="s">
        <v>3278</v>
      </c>
      <c r="D364" s="1655" t="s">
        <v>3023</v>
      </c>
      <c r="E364" s="1655">
        <v>2</v>
      </c>
      <c r="F364" s="1654" t="s">
        <v>3304</v>
      </c>
      <c r="G364" s="1226" t="s">
        <v>735</v>
      </c>
      <c r="H364" s="1448">
        <v>106081</v>
      </c>
      <c r="I364" s="531"/>
    </row>
    <row r="365" spans="2:9" s="1649" customFormat="1" ht="45" x14ac:dyDescent="0.25">
      <c r="B365" s="1226" t="s">
        <v>3294</v>
      </c>
      <c r="C365" s="1226" t="s">
        <v>3278</v>
      </c>
      <c r="D365" s="1655" t="s">
        <v>3023</v>
      </c>
      <c r="E365" s="1655">
        <v>2</v>
      </c>
      <c r="F365" s="1654" t="s">
        <v>3304</v>
      </c>
      <c r="G365" s="1226" t="s">
        <v>735</v>
      </c>
      <c r="H365" s="1448">
        <v>106081</v>
      </c>
      <c r="I365" s="531"/>
    </row>
    <row r="366" spans="2:9" s="1649" customFormat="1" ht="60" x14ac:dyDescent="0.25">
      <c r="B366" s="1226" t="s">
        <v>3306</v>
      </c>
      <c r="C366" s="1226" t="s">
        <v>3278</v>
      </c>
      <c r="D366" s="1655" t="s">
        <v>3307</v>
      </c>
      <c r="E366" s="1655">
        <v>2</v>
      </c>
      <c r="F366" s="1654" t="s">
        <v>3308</v>
      </c>
      <c r="G366" s="1226" t="s">
        <v>3025</v>
      </c>
      <c r="H366" s="1448">
        <v>106081</v>
      </c>
      <c r="I366" s="531"/>
    </row>
    <row r="367" spans="2:9" s="1649" customFormat="1" ht="45" x14ac:dyDescent="0.25">
      <c r="B367" s="1226" t="s">
        <v>3309</v>
      </c>
      <c r="C367" s="1226" t="s">
        <v>3278</v>
      </c>
      <c r="D367" s="1655" t="s">
        <v>3023</v>
      </c>
      <c r="E367" s="1655">
        <v>2</v>
      </c>
      <c r="F367" s="1654" t="s">
        <v>3310</v>
      </c>
      <c r="G367" s="1226" t="s">
        <v>3311</v>
      </c>
      <c r="H367" s="1448">
        <v>106081</v>
      </c>
      <c r="I367" s="531"/>
    </row>
    <row r="368" spans="2:9" s="1649" customFormat="1" ht="45" x14ac:dyDescent="0.25">
      <c r="B368" s="1226" t="s">
        <v>3312</v>
      </c>
      <c r="C368" s="1226" t="s">
        <v>3278</v>
      </c>
      <c r="D368" s="1655" t="s">
        <v>3023</v>
      </c>
      <c r="E368" s="1655">
        <v>2</v>
      </c>
      <c r="F368" s="1654" t="s">
        <v>3310</v>
      </c>
      <c r="G368" s="1226" t="s">
        <v>3311</v>
      </c>
      <c r="H368" s="1448">
        <v>106081</v>
      </c>
      <c r="I368" s="531"/>
    </row>
    <row r="369" spans="2:9" s="1649" customFormat="1" ht="45" x14ac:dyDescent="0.25">
      <c r="B369" s="1226" t="s">
        <v>3313</v>
      </c>
      <c r="C369" s="1226" t="s">
        <v>3278</v>
      </c>
      <c r="D369" s="1655" t="s">
        <v>3023</v>
      </c>
      <c r="E369" s="1655">
        <v>2</v>
      </c>
      <c r="F369" s="1654" t="s">
        <v>3310</v>
      </c>
      <c r="G369" s="1226" t="s">
        <v>3311</v>
      </c>
      <c r="H369" s="1448">
        <v>106081</v>
      </c>
      <c r="I369" s="531"/>
    </row>
    <row r="370" spans="2:9" s="1649" customFormat="1" ht="45" x14ac:dyDescent="0.25">
      <c r="B370" s="1226" t="s">
        <v>3314</v>
      </c>
      <c r="C370" s="1226" t="s">
        <v>3278</v>
      </c>
      <c r="D370" s="1655" t="s">
        <v>3023</v>
      </c>
      <c r="E370" s="1655">
        <v>2</v>
      </c>
      <c r="F370" s="1654" t="s">
        <v>3310</v>
      </c>
      <c r="G370" s="1226" t="s">
        <v>3311</v>
      </c>
      <c r="H370" s="1448">
        <v>106081</v>
      </c>
      <c r="I370" s="531"/>
    </row>
    <row r="371" spans="2:9" s="1649" customFormat="1" ht="45" x14ac:dyDescent="0.25">
      <c r="B371" s="1226" t="s">
        <v>3315</v>
      </c>
      <c r="C371" s="1226" t="s">
        <v>3278</v>
      </c>
      <c r="D371" s="1655" t="s">
        <v>3023</v>
      </c>
      <c r="E371" s="1655">
        <v>2</v>
      </c>
      <c r="F371" s="1654" t="s">
        <v>3310</v>
      </c>
      <c r="G371" s="1226" t="s">
        <v>3311</v>
      </c>
      <c r="H371" s="1448">
        <v>106081</v>
      </c>
      <c r="I371" s="531"/>
    </row>
    <row r="372" spans="2:9" s="1649" customFormat="1" ht="45" x14ac:dyDescent="0.25">
      <c r="B372" s="1226" t="s">
        <v>3296</v>
      </c>
      <c r="C372" s="1226" t="s">
        <v>3278</v>
      </c>
      <c r="D372" s="1655" t="s">
        <v>3023</v>
      </c>
      <c r="E372" s="1655">
        <v>2</v>
      </c>
      <c r="F372" s="1654" t="s">
        <v>3310</v>
      </c>
      <c r="G372" s="1226" t="s">
        <v>3311</v>
      </c>
      <c r="H372" s="1448">
        <v>106081</v>
      </c>
      <c r="I372" s="531"/>
    </row>
    <row r="373" spans="2:9" s="1649" customFormat="1" ht="45" x14ac:dyDescent="0.25">
      <c r="B373" s="1226" t="s">
        <v>3316</v>
      </c>
      <c r="C373" s="1226" t="s">
        <v>3278</v>
      </c>
      <c r="D373" s="1655" t="s">
        <v>3023</v>
      </c>
      <c r="E373" s="1655">
        <v>2</v>
      </c>
      <c r="F373" s="1654" t="s">
        <v>3310</v>
      </c>
      <c r="G373" s="1226" t="s">
        <v>3311</v>
      </c>
      <c r="H373" s="1448">
        <v>106081</v>
      </c>
      <c r="I373" s="531"/>
    </row>
    <row r="374" spans="2:9" s="1649" customFormat="1" ht="45" x14ac:dyDescent="0.25">
      <c r="B374" s="1226" t="s">
        <v>3317</v>
      </c>
      <c r="C374" s="1226" t="s">
        <v>3278</v>
      </c>
      <c r="D374" s="1655" t="s">
        <v>3023</v>
      </c>
      <c r="E374" s="1655">
        <v>2</v>
      </c>
      <c r="F374" s="1654" t="s">
        <v>3310</v>
      </c>
      <c r="G374" s="1226" t="s">
        <v>3311</v>
      </c>
      <c r="H374" s="1448">
        <v>106081</v>
      </c>
      <c r="I374" s="531"/>
    </row>
    <row r="375" spans="2:9" s="1649" customFormat="1" ht="45" x14ac:dyDescent="0.25">
      <c r="B375" s="1226" t="s">
        <v>3297</v>
      </c>
      <c r="C375" s="1226" t="s">
        <v>3278</v>
      </c>
      <c r="D375" s="1655" t="s">
        <v>3023</v>
      </c>
      <c r="E375" s="1655">
        <v>2</v>
      </c>
      <c r="F375" s="1654" t="s">
        <v>3310</v>
      </c>
      <c r="G375" s="1226" t="s">
        <v>3311</v>
      </c>
      <c r="H375" s="1448">
        <v>106081</v>
      </c>
      <c r="I375" s="531"/>
    </row>
    <row r="376" spans="2:9" s="1649" customFormat="1" ht="45" x14ac:dyDescent="0.25">
      <c r="B376" s="1226" t="s">
        <v>3318</v>
      </c>
      <c r="C376" s="1226" t="s">
        <v>3278</v>
      </c>
      <c r="D376" s="1655" t="s">
        <v>3023</v>
      </c>
      <c r="E376" s="1655">
        <v>2</v>
      </c>
      <c r="F376" s="1654" t="s">
        <v>3310</v>
      </c>
      <c r="G376" s="1226" t="s">
        <v>3311</v>
      </c>
      <c r="H376" s="1448">
        <v>106081</v>
      </c>
      <c r="I376" s="531"/>
    </row>
    <row r="377" spans="2:9" s="1649" customFormat="1" ht="45" x14ac:dyDescent="0.25">
      <c r="B377" s="1226" t="s">
        <v>3319</v>
      </c>
      <c r="C377" s="1226" t="s">
        <v>3278</v>
      </c>
      <c r="D377" s="1655" t="s">
        <v>3023</v>
      </c>
      <c r="E377" s="1655">
        <v>2</v>
      </c>
      <c r="F377" s="1654" t="s">
        <v>3310</v>
      </c>
      <c r="G377" s="1226" t="s">
        <v>3311</v>
      </c>
      <c r="H377" s="1448">
        <v>106081</v>
      </c>
      <c r="I377" s="531"/>
    </row>
    <row r="378" spans="2:9" s="1649" customFormat="1" ht="45" x14ac:dyDescent="0.25">
      <c r="B378" s="1226" t="s">
        <v>3320</v>
      </c>
      <c r="C378" s="1226" t="s">
        <v>3278</v>
      </c>
      <c r="D378" s="1655" t="s">
        <v>3023</v>
      </c>
      <c r="E378" s="1655">
        <v>2</v>
      </c>
      <c r="F378" s="1654" t="s">
        <v>3321</v>
      </c>
      <c r="G378" s="1226" t="s">
        <v>2968</v>
      </c>
      <c r="H378" s="1448">
        <v>106081</v>
      </c>
      <c r="I378" s="531"/>
    </row>
    <row r="379" spans="2:9" s="1649" customFormat="1" ht="45" x14ac:dyDescent="0.25">
      <c r="B379" s="1226" t="s">
        <v>3322</v>
      </c>
      <c r="C379" s="1226" t="s">
        <v>3278</v>
      </c>
      <c r="D379" s="1655" t="s">
        <v>3023</v>
      </c>
      <c r="E379" s="1655">
        <v>2</v>
      </c>
      <c r="F379" s="1654" t="s">
        <v>3321</v>
      </c>
      <c r="G379" s="1226" t="s">
        <v>2968</v>
      </c>
      <c r="H379" s="1448">
        <v>106081</v>
      </c>
      <c r="I379" s="531"/>
    </row>
    <row r="380" spans="2:9" s="1649" customFormat="1" ht="45" x14ac:dyDescent="0.25">
      <c r="B380" s="1226" t="s">
        <v>3295</v>
      </c>
      <c r="C380" s="1226" t="s">
        <v>3278</v>
      </c>
      <c r="D380" s="1655" t="s">
        <v>3023</v>
      </c>
      <c r="E380" s="1655">
        <v>2</v>
      </c>
      <c r="F380" s="1654" t="s">
        <v>3321</v>
      </c>
      <c r="G380" s="1226" t="s">
        <v>2968</v>
      </c>
      <c r="H380" s="1448">
        <v>106081</v>
      </c>
      <c r="I380" s="531"/>
    </row>
    <row r="381" spans="2:9" s="1649" customFormat="1" ht="45" x14ac:dyDescent="0.25">
      <c r="B381" s="1226" t="s">
        <v>3298</v>
      </c>
      <c r="C381" s="1226" t="s">
        <v>3278</v>
      </c>
      <c r="D381" s="1655" t="s">
        <v>3023</v>
      </c>
      <c r="E381" s="1655">
        <v>2</v>
      </c>
      <c r="F381" s="1654" t="s">
        <v>3321</v>
      </c>
      <c r="G381" s="1226" t="s">
        <v>2968</v>
      </c>
      <c r="H381" s="1448">
        <v>106081</v>
      </c>
      <c r="I381" s="531"/>
    </row>
    <row r="382" spans="2:9" s="1649" customFormat="1" ht="45" x14ac:dyDescent="0.25">
      <c r="B382" s="1226" t="s">
        <v>3323</v>
      </c>
      <c r="C382" s="1226" t="s">
        <v>3278</v>
      </c>
      <c r="D382" s="1655" t="s">
        <v>3023</v>
      </c>
      <c r="E382" s="1655">
        <v>2</v>
      </c>
      <c r="F382" s="1654" t="s">
        <v>3321</v>
      </c>
      <c r="G382" s="1226" t="s">
        <v>2968</v>
      </c>
      <c r="H382" s="1448">
        <v>106081</v>
      </c>
      <c r="I382" s="531"/>
    </row>
    <row r="383" spans="2:9" s="1649" customFormat="1" ht="45" x14ac:dyDescent="0.25">
      <c r="B383" s="1226" t="s">
        <v>3296</v>
      </c>
      <c r="C383" s="1226" t="s">
        <v>3278</v>
      </c>
      <c r="D383" s="1655" t="s">
        <v>3023</v>
      </c>
      <c r="E383" s="1655">
        <v>2</v>
      </c>
      <c r="F383" s="1654" t="s">
        <v>3324</v>
      </c>
      <c r="G383" s="1226" t="s">
        <v>3325</v>
      </c>
      <c r="H383" s="1448">
        <v>106081</v>
      </c>
      <c r="I383" s="531"/>
    </row>
    <row r="384" spans="2:9" s="1649" customFormat="1" ht="45" x14ac:dyDescent="0.25">
      <c r="B384" s="1226" t="s">
        <v>3297</v>
      </c>
      <c r="C384" s="1226" t="s">
        <v>3278</v>
      </c>
      <c r="D384" s="1655" t="s">
        <v>3023</v>
      </c>
      <c r="E384" s="1655">
        <v>2</v>
      </c>
      <c r="F384" s="1654" t="s">
        <v>3324</v>
      </c>
      <c r="G384" s="1226" t="s">
        <v>3325</v>
      </c>
      <c r="H384" s="1448">
        <v>106081</v>
      </c>
      <c r="I384" s="531"/>
    </row>
    <row r="385" spans="2:9" s="1649" customFormat="1" ht="45" x14ac:dyDescent="0.25">
      <c r="B385" s="1226" t="s">
        <v>3326</v>
      </c>
      <c r="C385" s="1226" t="s">
        <v>3278</v>
      </c>
      <c r="D385" s="1655" t="s">
        <v>3289</v>
      </c>
      <c r="E385" s="1655">
        <v>2</v>
      </c>
      <c r="F385" s="1654" t="s">
        <v>3327</v>
      </c>
      <c r="G385" s="1226" t="s">
        <v>2968</v>
      </c>
      <c r="H385" s="1448">
        <v>106081</v>
      </c>
      <c r="I385" s="531"/>
    </row>
    <row r="386" spans="2:9" s="1649" customFormat="1" ht="45" x14ac:dyDescent="0.25">
      <c r="B386" s="1226" t="s">
        <v>3284</v>
      </c>
      <c r="C386" s="1226" t="s">
        <v>3278</v>
      </c>
      <c r="D386" s="1655" t="s">
        <v>3023</v>
      </c>
      <c r="E386" s="1655">
        <v>1</v>
      </c>
      <c r="F386" s="1654" t="s">
        <v>3328</v>
      </c>
      <c r="G386" s="1226" t="s">
        <v>1803</v>
      </c>
      <c r="H386" s="1448">
        <v>106081</v>
      </c>
      <c r="I386" s="531"/>
    </row>
    <row r="387" spans="2:9" s="1649" customFormat="1" ht="45" x14ac:dyDescent="0.25">
      <c r="B387" s="1226" t="s">
        <v>3329</v>
      </c>
      <c r="C387" s="1226" t="s">
        <v>3278</v>
      </c>
      <c r="D387" s="1655" t="s">
        <v>3023</v>
      </c>
      <c r="E387" s="1655">
        <v>2</v>
      </c>
      <c r="F387" s="1654"/>
      <c r="G387" s="1226" t="s">
        <v>1805</v>
      </c>
      <c r="H387" s="1448">
        <v>106081</v>
      </c>
      <c r="I387" s="531"/>
    </row>
    <row r="388" spans="2:9" s="1649" customFormat="1" ht="30" x14ac:dyDescent="0.25">
      <c r="B388" s="1226" t="s">
        <v>3330</v>
      </c>
      <c r="C388" s="1226" t="s">
        <v>3331</v>
      </c>
      <c r="D388" s="1655" t="s">
        <v>2505</v>
      </c>
      <c r="E388" s="1655">
        <v>2</v>
      </c>
      <c r="F388" s="1654" t="s">
        <v>3332</v>
      </c>
      <c r="G388" s="1226" t="s">
        <v>3333</v>
      </c>
      <c r="H388" s="1448">
        <v>106876</v>
      </c>
      <c r="I388" s="531"/>
    </row>
    <row r="389" spans="2:9" s="1649" customFormat="1" ht="45" x14ac:dyDescent="0.25">
      <c r="B389" s="1226" t="s">
        <v>3334</v>
      </c>
      <c r="C389" s="1226" t="s">
        <v>3331</v>
      </c>
      <c r="D389" s="1655" t="s">
        <v>3023</v>
      </c>
      <c r="E389" s="1655">
        <v>2</v>
      </c>
      <c r="F389" s="1654" t="s">
        <v>3024</v>
      </c>
      <c r="G389" s="1226" t="s">
        <v>3025</v>
      </c>
      <c r="H389" s="1448">
        <v>106876</v>
      </c>
      <c r="I389" s="531"/>
    </row>
    <row r="390" spans="2:9" s="1649" customFormat="1" ht="45" x14ac:dyDescent="0.25">
      <c r="B390" s="1226" t="s">
        <v>3335</v>
      </c>
      <c r="C390" s="1226" t="s">
        <v>3331</v>
      </c>
      <c r="D390" s="1655" t="s">
        <v>3023</v>
      </c>
      <c r="E390" s="1655">
        <v>2</v>
      </c>
      <c r="F390" s="1654" t="s">
        <v>3024</v>
      </c>
      <c r="G390" s="1226" t="s">
        <v>3025</v>
      </c>
      <c r="H390" s="1448">
        <v>106876</v>
      </c>
      <c r="I390" s="531"/>
    </row>
    <row r="391" spans="2:9" s="1649" customFormat="1" ht="45" x14ac:dyDescent="0.25">
      <c r="B391" s="1226" t="s">
        <v>3336</v>
      </c>
      <c r="C391" s="1226" t="s">
        <v>3331</v>
      </c>
      <c r="D391" s="1655" t="s">
        <v>3023</v>
      </c>
      <c r="E391" s="1655">
        <v>2</v>
      </c>
      <c r="F391" s="1654" t="s">
        <v>3024</v>
      </c>
      <c r="G391" s="1226" t="s">
        <v>3025</v>
      </c>
      <c r="H391" s="1448">
        <v>106876</v>
      </c>
      <c r="I391" s="531"/>
    </row>
    <row r="392" spans="2:9" s="1649" customFormat="1" ht="45" x14ac:dyDescent="0.25">
      <c r="B392" s="1226" t="s">
        <v>3336</v>
      </c>
      <c r="C392" s="1226" t="s">
        <v>3331</v>
      </c>
      <c r="D392" s="1655" t="s">
        <v>3023</v>
      </c>
      <c r="E392" s="1655">
        <v>2</v>
      </c>
      <c r="F392" s="1654" t="s">
        <v>3024</v>
      </c>
      <c r="G392" s="1226" t="s">
        <v>3025</v>
      </c>
      <c r="H392" s="1448">
        <v>106876</v>
      </c>
      <c r="I392" s="531"/>
    </row>
    <row r="393" spans="2:9" s="1649" customFormat="1" ht="45" x14ac:dyDescent="0.25">
      <c r="B393" s="1226" t="s">
        <v>3330</v>
      </c>
      <c r="C393" s="1226" t="s">
        <v>3331</v>
      </c>
      <c r="D393" s="1655" t="s">
        <v>3023</v>
      </c>
      <c r="E393" s="1655">
        <v>2</v>
      </c>
      <c r="F393" s="1654" t="s">
        <v>3024</v>
      </c>
      <c r="G393" s="1226" t="s">
        <v>3025</v>
      </c>
      <c r="H393" s="1448">
        <v>106876</v>
      </c>
      <c r="I393" s="531"/>
    </row>
    <row r="394" spans="2:9" s="1649" customFormat="1" ht="30" x14ac:dyDescent="0.25">
      <c r="B394" s="1226" t="s">
        <v>3337</v>
      </c>
      <c r="C394" s="1226" t="s">
        <v>3338</v>
      </c>
      <c r="D394" s="1655" t="s">
        <v>2948</v>
      </c>
      <c r="E394" s="1655">
        <v>1</v>
      </c>
      <c r="F394" s="1654" t="s">
        <v>3339</v>
      </c>
      <c r="G394" s="1226" t="s">
        <v>2508</v>
      </c>
      <c r="H394" s="1448">
        <v>91340</v>
      </c>
      <c r="I394" s="531"/>
    </row>
    <row r="395" spans="2:9" s="1649" customFormat="1" ht="45" x14ac:dyDescent="0.25">
      <c r="B395" s="1226" t="s">
        <v>3340</v>
      </c>
      <c r="C395" s="1226" t="s">
        <v>3338</v>
      </c>
      <c r="D395" s="1655" t="s">
        <v>2505</v>
      </c>
      <c r="E395" s="1655">
        <v>1</v>
      </c>
      <c r="F395" s="1654" t="s">
        <v>2971</v>
      </c>
      <c r="G395" s="1226" t="s">
        <v>1798</v>
      </c>
      <c r="H395" s="1448">
        <v>91340</v>
      </c>
      <c r="I395" s="531"/>
    </row>
    <row r="396" spans="2:9" s="1649" customFormat="1" ht="30" x14ac:dyDescent="0.25">
      <c r="B396" s="1226" t="s">
        <v>3341</v>
      </c>
      <c r="C396" s="1226" t="s">
        <v>3342</v>
      </c>
      <c r="D396" s="1655" t="s">
        <v>2505</v>
      </c>
      <c r="E396" s="1655">
        <v>2</v>
      </c>
      <c r="F396" s="1654" t="s">
        <v>3343</v>
      </c>
      <c r="G396" s="1226" t="s">
        <v>1800</v>
      </c>
      <c r="H396" s="1448">
        <v>102312</v>
      </c>
      <c r="I396" s="531"/>
    </row>
    <row r="397" spans="2:9" s="1649" customFormat="1" ht="30" x14ac:dyDescent="0.25">
      <c r="B397" s="1226" t="s">
        <v>3344</v>
      </c>
      <c r="C397" s="1226" t="s">
        <v>3342</v>
      </c>
      <c r="D397" s="1655" t="s">
        <v>3345</v>
      </c>
      <c r="E397" s="1655">
        <v>2</v>
      </c>
      <c r="F397" s="1654"/>
      <c r="G397" s="1226" t="s">
        <v>3346</v>
      </c>
      <c r="H397" s="1448">
        <v>102312</v>
      </c>
      <c r="I397" s="531"/>
    </row>
    <row r="398" spans="2:9" s="1649" customFormat="1" ht="30" x14ac:dyDescent="0.25">
      <c r="B398" s="1226" t="s">
        <v>3347</v>
      </c>
      <c r="C398" s="1226" t="s">
        <v>3348</v>
      </c>
      <c r="D398" s="1655" t="s">
        <v>2948</v>
      </c>
      <c r="E398" s="1655">
        <v>1</v>
      </c>
      <c r="F398" s="1654" t="s">
        <v>2955</v>
      </c>
      <c r="G398" s="1226" t="s">
        <v>1799</v>
      </c>
      <c r="H398" s="1448">
        <v>106079</v>
      </c>
      <c r="I398" s="531"/>
    </row>
    <row r="399" spans="2:9" s="1649" customFormat="1" ht="30" x14ac:dyDescent="0.25">
      <c r="B399" s="1226" t="s">
        <v>3347</v>
      </c>
      <c r="C399" s="1226" t="s">
        <v>3348</v>
      </c>
      <c r="D399" s="1655" t="s">
        <v>2948</v>
      </c>
      <c r="E399" s="1655">
        <v>1</v>
      </c>
      <c r="F399" s="1654" t="s">
        <v>2955</v>
      </c>
      <c r="G399" s="1226" t="s">
        <v>1799</v>
      </c>
      <c r="H399" s="1448">
        <v>106079</v>
      </c>
      <c r="I399" s="531"/>
    </row>
    <row r="400" spans="2:9" s="1649" customFormat="1" ht="30" x14ac:dyDescent="0.25">
      <c r="B400" s="1226" t="s">
        <v>3349</v>
      </c>
      <c r="C400" s="1226" t="s">
        <v>3348</v>
      </c>
      <c r="D400" s="1655" t="s">
        <v>2948</v>
      </c>
      <c r="E400" s="1655">
        <v>2</v>
      </c>
      <c r="F400" s="1654" t="s">
        <v>2985</v>
      </c>
      <c r="G400" s="1226" t="s">
        <v>1798</v>
      </c>
      <c r="H400" s="1448">
        <v>106079</v>
      </c>
      <c r="I400" s="531"/>
    </row>
    <row r="401" spans="2:9" s="1649" customFormat="1" ht="45" x14ac:dyDescent="0.25">
      <c r="B401" s="1226" t="s">
        <v>3350</v>
      </c>
      <c r="C401" s="1226" t="s">
        <v>3351</v>
      </c>
      <c r="D401" s="1655" t="s">
        <v>2948</v>
      </c>
      <c r="E401" s="1655">
        <v>1</v>
      </c>
      <c r="F401" s="1654" t="s">
        <v>3046</v>
      </c>
      <c r="G401" s="1226" t="s">
        <v>1800</v>
      </c>
      <c r="H401" s="1448">
        <v>108229</v>
      </c>
      <c r="I401" s="531"/>
    </row>
    <row r="402" spans="2:9" s="1649" customFormat="1" ht="45" x14ac:dyDescent="0.25">
      <c r="B402" s="1226" t="s">
        <v>3350</v>
      </c>
      <c r="C402" s="1226" t="s">
        <v>3351</v>
      </c>
      <c r="D402" s="1655" t="s">
        <v>2948</v>
      </c>
      <c r="E402" s="1655">
        <v>1</v>
      </c>
      <c r="F402" s="1654" t="s">
        <v>3046</v>
      </c>
      <c r="G402" s="1226" t="s">
        <v>1800</v>
      </c>
      <c r="H402" s="1448">
        <v>108229</v>
      </c>
      <c r="I402" s="531"/>
    </row>
    <row r="403" spans="2:9" s="1649" customFormat="1" ht="45" x14ac:dyDescent="0.25">
      <c r="B403" s="1226" t="s">
        <v>3352</v>
      </c>
      <c r="C403" s="1226" t="s">
        <v>3351</v>
      </c>
      <c r="D403" s="1655" t="s">
        <v>2948</v>
      </c>
      <c r="E403" s="1655">
        <v>1</v>
      </c>
      <c r="F403" s="1654" t="s">
        <v>3014</v>
      </c>
      <c r="G403" s="1226" t="s">
        <v>2507</v>
      </c>
      <c r="H403" s="1448">
        <v>108229</v>
      </c>
      <c r="I403" s="531"/>
    </row>
    <row r="404" spans="2:9" s="1649" customFormat="1" ht="45" x14ac:dyDescent="0.25">
      <c r="B404" s="1226" t="s">
        <v>3353</v>
      </c>
      <c r="C404" s="1226" t="s">
        <v>3351</v>
      </c>
      <c r="D404" s="1655" t="s">
        <v>2948</v>
      </c>
      <c r="E404" s="1655">
        <v>1</v>
      </c>
      <c r="F404" s="1654" t="s">
        <v>3354</v>
      </c>
      <c r="G404" s="1226"/>
      <c r="H404" s="1448">
        <v>108229</v>
      </c>
      <c r="I404" s="531"/>
    </row>
    <row r="405" spans="2:9" s="1649" customFormat="1" ht="45" x14ac:dyDescent="0.25">
      <c r="B405" s="1226" t="s">
        <v>3355</v>
      </c>
      <c r="C405" s="1226" t="s">
        <v>3351</v>
      </c>
      <c r="D405" s="1655" t="s">
        <v>2948</v>
      </c>
      <c r="E405" s="1655">
        <v>1</v>
      </c>
      <c r="F405" s="1654" t="s">
        <v>3354</v>
      </c>
      <c r="G405" s="1226"/>
      <c r="H405" s="1448">
        <v>108229</v>
      </c>
      <c r="I405" s="531"/>
    </row>
    <row r="406" spans="2:9" s="1649" customFormat="1" ht="45" x14ac:dyDescent="0.25">
      <c r="B406" s="1226" t="s">
        <v>3355</v>
      </c>
      <c r="C406" s="1226" t="s">
        <v>3351</v>
      </c>
      <c r="D406" s="1655" t="s">
        <v>2948</v>
      </c>
      <c r="E406" s="1655">
        <v>1</v>
      </c>
      <c r="F406" s="1654" t="s">
        <v>3354</v>
      </c>
      <c r="G406" s="1226"/>
      <c r="H406" s="1448">
        <v>108229</v>
      </c>
      <c r="I406" s="531"/>
    </row>
    <row r="407" spans="2:9" s="1649" customFormat="1" ht="45" x14ac:dyDescent="0.25">
      <c r="B407" s="1226" t="s">
        <v>3356</v>
      </c>
      <c r="C407" s="1226" t="s">
        <v>3351</v>
      </c>
      <c r="D407" s="1655" t="s">
        <v>2948</v>
      </c>
      <c r="E407" s="1655">
        <v>1</v>
      </c>
      <c r="F407" s="1654" t="s">
        <v>3060</v>
      </c>
      <c r="G407" s="1226" t="s">
        <v>1800</v>
      </c>
      <c r="H407" s="1448">
        <v>108229</v>
      </c>
      <c r="I407" s="531"/>
    </row>
    <row r="408" spans="2:9" s="1649" customFormat="1" ht="45" x14ac:dyDescent="0.25">
      <c r="B408" s="1226" t="s">
        <v>3357</v>
      </c>
      <c r="C408" s="1226" t="s">
        <v>3351</v>
      </c>
      <c r="D408" s="1655" t="s">
        <v>2948</v>
      </c>
      <c r="E408" s="1655">
        <v>1</v>
      </c>
      <c r="F408" s="1654" t="s">
        <v>3060</v>
      </c>
      <c r="G408" s="1226" t="s">
        <v>1800</v>
      </c>
      <c r="H408" s="1448">
        <v>108229</v>
      </c>
      <c r="I408" s="531"/>
    </row>
    <row r="409" spans="2:9" s="1649" customFormat="1" ht="45" x14ac:dyDescent="0.25">
      <c r="B409" s="1226" t="s">
        <v>3358</v>
      </c>
      <c r="C409" s="1226" t="s">
        <v>3351</v>
      </c>
      <c r="D409" s="1655" t="s">
        <v>2948</v>
      </c>
      <c r="E409" s="1655">
        <v>1</v>
      </c>
      <c r="F409" s="1654" t="s">
        <v>2998</v>
      </c>
      <c r="G409" s="1226" t="s">
        <v>1800</v>
      </c>
      <c r="H409" s="1448">
        <v>108229</v>
      </c>
      <c r="I409" s="531"/>
    </row>
    <row r="410" spans="2:9" s="1649" customFormat="1" ht="45" x14ac:dyDescent="0.25">
      <c r="B410" s="1226" t="s">
        <v>3359</v>
      </c>
      <c r="C410" s="1226" t="s">
        <v>3351</v>
      </c>
      <c r="D410" s="1655" t="s">
        <v>2948</v>
      </c>
      <c r="E410" s="1655">
        <v>1</v>
      </c>
      <c r="F410" s="1654" t="s">
        <v>3020</v>
      </c>
      <c r="G410" s="1226" t="s">
        <v>2509</v>
      </c>
      <c r="H410" s="1448">
        <v>108229</v>
      </c>
      <c r="I410" s="531"/>
    </row>
    <row r="411" spans="2:9" s="1649" customFormat="1" ht="45" x14ac:dyDescent="0.25">
      <c r="B411" s="1226" t="s">
        <v>3355</v>
      </c>
      <c r="C411" s="1226" t="s">
        <v>3351</v>
      </c>
      <c r="D411" s="1655" t="s">
        <v>2948</v>
      </c>
      <c r="E411" s="1655">
        <v>1</v>
      </c>
      <c r="F411" s="1654" t="s">
        <v>3354</v>
      </c>
      <c r="G411" s="1226"/>
      <c r="H411" s="1448">
        <v>108229</v>
      </c>
      <c r="I411" s="531"/>
    </row>
    <row r="412" spans="2:9" s="1649" customFormat="1" ht="45" x14ac:dyDescent="0.25">
      <c r="B412" s="1226" t="s">
        <v>3358</v>
      </c>
      <c r="C412" s="1226" t="s">
        <v>3351</v>
      </c>
      <c r="D412" s="1655" t="s">
        <v>2948</v>
      </c>
      <c r="E412" s="1655">
        <v>1</v>
      </c>
      <c r="F412" s="1654" t="s">
        <v>2998</v>
      </c>
      <c r="G412" s="1226" t="s">
        <v>1800</v>
      </c>
      <c r="H412" s="1448">
        <v>108229</v>
      </c>
      <c r="I412" s="531"/>
    </row>
    <row r="413" spans="2:9" s="1649" customFormat="1" ht="45" x14ac:dyDescent="0.25">
      <c r="B413" s="1226" t="s">
        <v>3360</v>
      </c>
      <c r="C413" s="1226" t="s">
        <v>3351</v>
      </c>
      <c r="D413" s="1655" t="s">
        <v>2948</v>
      </c>
      <c r="E413" s="1655">
        <v>1</v>
      </c>
      <c r="F413" s="1654" t="s">
        <v>3020</v>
      </c>
      <c r="G413" s="1226" t="s">
        <v>2509</v>
      </c>
      <c r="H413" s="1448">
        <v>108229</v>
      </c>
      <c r="I413" s="531"/>
    </row>
    <row r="414" spans="2:9" s="1649" customFormat="1" ht="45" x14ac:dyDescent="0.25">
      <c r="B414" s="1226" t="s">
        <v>3361</v>
      </c>
      <c r="C414" s="1226" t="s">
        <v>3351</v>
      </c>
      <c r="D414" s="1655" t="s">
        <v>3023</v>
      </c>
      <c r="E414" s="1655">
        <v>1</v>
      </c>
      <c r="F414" s="1654" t="s">
        <v>3362</v>
      </c>
      <c r="G414" s="1226" t="s">
        <v>1802</v>
      </c>
      <c r="H414" s="1448">
        <v>108229</v>
      </c>
      <c r="I414" s="531"/>
    </row>
    <row r="415" spans="2:9" s="1649" customFormat="1" ht="45" x14ac:dyDescent="0.25">
      <c r="B415" s="1226" t="s">
        <v>3363</v>
      </c>
      <c r="C415" s="1226" t="s">
        <v>3351</v>
      </c>
      <c r="D415" s="1655" t="s">
        <v>3023</v>
      </c>
      <c r="E415" s="1655">
        <v>1</v>
      </c>
      <c r="F415" s="1654" t="s">
        <v>3362</v>
      </c>
      <c r="G415" s="1226" t="s">
        <v>1802</v>
      </c>
      <c r="H415" s="1448">
        <v>108229</v>
      </c>
      <c r="I415" s="531"/>
    </row>
    <row r="416" spans="2:9" s="1649" customFormat="1" ht="45" x14ac:dyDescent="0.25">
      <c r="B416" s="1226" t="s">
        <v>3364</v>
      </c>
      <c r="C416" s="1226" t="s">
        <v>3351</v>
      </c>
      <c r="D416" s="1655" t="s">
        <v>3023</v>
      </c>
      <c r="E416" s="1655">
        <v>1</v>
      </c>
      <c r="F416" s="1654" t="s">
        <v>3324</v>
      </c>
      <c r="G416" s="1226" t="s">
        <v>3325</v>
      </c>
      <c r="H416" s="1448">
        <v>108229</v>
      </c>
      <c r="I416" s="531"/>
    </row>
    <row r="417" spans="2:9" s="1649" customFormat="1" ht="45" x14ac:dyDescent="0.25">
      <c r="B417" s="1226" t="s">
        <v>3365</v>
      </c>
      <c r="C417" s="1226" t="s">
        <v>3351</v>
      </c>
      <c r="D417" s="1655" t="s">
        <v>3030</v>
      </c>
      <c r="E417" s="1655">
        <v>2</v>
      </c>
      <c r="F417" s="1654" t="s">
        <v>3031</v>
      </c>
      <c r="G417" s="1226" t="s">
        <v>1800</v>
      </c>
      <c r="H417" s="1448">
        <v>108229</v>
      </c>
      <c r="I417" s="531"/>
    </row>
    <row r="418" spans="2:9" s="1649" customFormat="1" ht="30" x14ac:dyDescent="0.25">
      <c r="B418" s="1226" t="s">
        <v>3366</v>
      </c>
      <c r="C418" s="1226" t="s">
        <v>3367</v>
      </c>
      <c r="D418" s="1655" t="s">
        <v>2948</v>
      </c>
      <c r="E418" s="1655">
        <v>1</v>
      </c>
      <c r="F418" s="1654" t="s">
        <v>3368</v>
      </c>
      <c r="G418" s="1226" t="s">
        <v>2455</v>
      </c>
      <c r="H418" s="1448">
        <v>106443</v>
      </c>
      <c r="I418" s="531"/>
    </row>
    <row r="419" spans="2:9" s="1649" customFormat="1" ht="30" x14ac:dyDescent="0.25">
      <c r="B419" s="1226" t="s">
        <v>3369</v>
      </c>
      <c r="C419" s="1226" t="s">
        <v>3367</v>
      </c>
      <c r="D419" s="1655" t="s">
        <v>2948</v>
      </c>
      <c r="E419" s="1655">
        <v>1</v>
      </c>
      <c r="F419" s="1654" t="s">
        <v>3370</v>
      </c>
      <c r="G419" s="1226" t="s">
        <v>2509</v>
      </c>
      <c r="H419" s="1448">
        <v>106443</v>
      </c>
      <c r="I419" s="531"/>
    </row>
    <row r="420" spans="2:9" s="1649" customFormat="1" ht="30" x14ac:dyDescent="0.25">
      <c r="B420" s="1226" t="s">
        <v>3371</v>
      </c>
      <c r="C420" s="1226" t="s">
        <v>3367</v>
      </c>
      <c r="D420" s="1655" t="s">
        <v>2948</v>
      </c>
      <c r="E420" s="1655">
        <v>1</v>
      </c>
      <c r="F420" s="1654" t="s">
        <v>2957</v>
      </c>
      <c r="G420" s="1226" t="s">
        <v>1801</v>
      </c>
      <c r="H420" s="1448">
        <v>106443</v>
      </c>
      <c r="I420" s="531"/>
    </row>
    <row r="421" spans="2:9" s="1649" customFormat="1" ht="30" x14ac:dyDescent="0.25">
      <c r="B421" s="1226" t="s">
        <v>3372</v>
      </c>
      <c r="C421" s="1226" t="s">
        <v>3367</v>
      </c>
      <c r="D421" s="1655" t="s">
        <v>2948</v>
      </c>
      <c r="E421" s="1655">
        <v>1</v>
      </c>
      <c r="F421" s="1654" t="s">
        <v>2967</v>
      </c>
      <c r="G421" s="1226" t="s">
        <v>2968</v>
      </c>
      <c r="H421" s="1448">
        <v>106443</v>
      </c>
      <c r="I421" s="531"/>
    </row>
    <row r="422" spans="2:9" s="1649" customFormat="1" ht="30" x14ac:dyDescent="0.25">
      <c r="B422" s="1226" t="s">
        <v>3373</v>
      </c>
      <c r="C422" s="1226" t="s">
        <v>3367</v>
      </c>
      <c r="D422" s="1655" t="s">
        <v>2948</v>
      </c>
      <c r="E422" s="1655">
        <v>1</v>
      </c>
      <c r="F422" s="1654" t="s">
        <v>3060</v>
      </c>
      <c r="G422" s="1226" t="s">
        <v>1800</v>
      </c>
      <c r="H422" s="1448">
        <v>106443</v>
      </c>
      <c r="I422" s="531"/>
    </row>
    <row r="423" spans="2:9" s="1649" customFormat="1" ht="30" x14ac:dyDescent="0.25">
      <c r="B423" s="1226" t="s">
        <v>3366</v>
      </c>
      <c r="C423" s="1226" t="s">
        <v>3367</v>
      </c>
      <c r="D423" s="1655" t="s">
        <v>2948</v>
      </c>
      <c r="E423" s="1655">
        <v>1</v>
      </c>
      <c r="F423" s="1654" t="s">
        <v>3368</v>
      </c>
      <c r="G423" s="1226" t="s">
        <v>2455</v>
      </c>
      <c r="H423" s="1448">
        <v>106443</v>
      </c>
      <c r="I423" s="531"/>
    </row>
    <row r="424" spans="2:9" s="1649" customFormat="1" ht="30" x14ac:dyDescent="0.25">
      <c r="B424" s="1226" t="s">
        <v>3371</v>
      </c>
      <c r="C424" s="1226" t="s">
        <v>3367</v>
      </c>
      <c r="D424" s="1655" t="s">
        <v>2948</v>
      </c>
      <c r="E424" s="1655">
        <v>1</v>
      </c>
      <c r="F424" s="1654" t="s">
        <v>2957</v>
      </c>
      <c r="G424" s="1226" t="s">
        <v>1801</v>
      </c>
      <c r="H424" s="1448">
        <v>106443</v>
      </c>
      <c r="I424" s="531"/>
    </row>
    <row r="425" spans="2:9" s="1649" customFormat="1" ht="30" x14ac:dyDescent="0.25">
      <c r="B425" s="1226" t="s">
        <v>3372</v>
      </c>
      <c r="C425" s="1226" t="s">
        <v>3367</v>
      </c>
      <c r="D425" s="1655" t="s">
        <v>2948</v>
      </c>
      <c r="E425" s="1655">
        <v>1</v>
      </c>
      <c r="F425" s="1654" t="s">
        <v>2967</v>
      </c>
      <c r="G425" s="1226" t="s">
        <v>2968</v>
      </c>
      <c r="H425" s="1448">
        <v>106443</v>
      </c>
      <c r="I425" s="531"/>
    </row>
    <row r="426" spans="2:9" s="1649" customFormat="1" ht="30" x14ac:dyDescent="0.25">
      <c r="B426" s="1226" t="s">
        <v>3374</v>
      </c>
      <c r="C426" s="1226" t="s">
        <v>3367</v>
      </c>
      <c r="D426" s="1655" t="s">
        <v>2948</v>
      </c>
      <c r="E426" s="1655">
        <v>1</v>
      </c>
      <c r="F426" s="1654" t="s">
        <v>2967</v>
      </c>
      <c r="G426" s="1226" t="s">
        <v>2968</v>
      </c>
      <c r="H426" s="1448">
        <v>106443</v>
      </c>
      <c r="I426" s="531"/>
    </row>
    <row r="427" spans="2:9" s="1649" customFormat="1" ht="30" x14ac:dyDescent="0.25">
      <c r="B427" s="1226" t="s">
        <v>3375</v>
      </c>
      <c r="C427" s="1226" t="s">
        <v>3367</v>
      </c>
      <c r="D427" s="1655" t="s">
        <v>2948</v>
      </c>
      <c r="E427" s="1655">
        <v>2</v>
      </c>
      <c r="F427" s="1654" t="s">
        <v>2955</v>
      </c>
      <c r="G427" s="1226" t="s">
        <v>1799</v>
      </c>
      <c r="H427" s="1448">
        <v>106443</v>
      </c>
      <c r="I427" s="531"/>
    </row>
    <row r="428" spans="2:9" s="1649" customFormat="1" ht="30" x14ac:dyDescent="0.25">
      <c r="B428" s="1226" t="s">
        <v>3376</v>
      </c>
      <c r="C428" s="1226" t="s">
        <v>3367</v>
      </c>
      <c r="D428" s="1655" t="s">
        <v>2948</v>
      </c>
      <c r="E428" s="1655">
        <v>2</v>
      </c>
      <c r="F428" s="1654" t="s">
        <v>2955</v>
      </c>
      <c r="G428" s="1226" t="s">
        <v>1799</v>
      </c>
      <c r="H428" s="1448">
        <v>106443</v>
      </c>
      <c r="I428" s="531"/>
    </row>
    <row r="429" spans="2:9" s="1649" customFormat="1" ht="30" x14ac:dyDescent="0.25">
      <c r="B429" s="1226" t="s">
        <v>3377</v>
      </c>
      <c r="C429" s="1226" t="s">
        <v>3367</v>
      </c>
      <c r="D429" s="1655" t="s">
        <v>2948</v>
      </c>
      <c r="E429" s="1655">
        <v>2</v>
      </c>
      <c r="F429" s="1654" t="s">
        <v>2955</v>
      </c>
      <c r="G429" s="1226" t="s">
        <v>1799</v>
      </c>
      <c r="H429" s="1448">
        <v>106443</v>
      </c>
      <c r="I429" s="531"/>
    </row>
    <row r="430" spans="2:9" s="1649" customFormat="1" ht="30" x14ac:dyDescent="0.25">
      <c r="B430" s="1226" t="s">
        <v>3378</v>
      </c>
      <c r="C430" s="1226" t="s">
        <v>3367</v>
      </c>
      <c r="D430" s="1655" t="s">
        <v>2948</v>
      </c>
      <c r="E430" s="1655">
        <v>1</v>
      </c>
      <c r="F430" s="1654" t="s">
        <v>2967</v>
      </c>
      <c r="G430" s="1226" t="s">
        <v>2968</v>
      </c>
      <c r="H430" s="1448">
        <v>106443</v>
      </c>
      <c r="I430" s="531"/>
    </row>
    <row r="431" spans="2:9" s="1649" customFormat="1" ht="30" x14ac:dyDescent="0.25">
      <c r="B431" s="1226" t="s">
        <v>3379</v>
      </c>
      <c r="C431" s="1226" t="s">
        <v>3367</v>
      </c>
      <c r="D431" s="1655" t="s">
        <v>2948</v>
      </c>
      <c r="E431" s="1655">
        <v>1</v>
      </c>
      <c r="F431" s="1654" t="s">
        <v>3046</v>
      </c>
      <c r="G431" s="1226" t="s">
        <v>1800</v>
      </c>
      <c r="H431" s="1448">
        <v>106443</v>
      </c>
      <c r="I431" s="531"/>
    </row>
    <row r="432" spans="2:9" s="1649" customFormat="1" ht="30" x14ac:dyDescent="0.25">
      <c r="B432" s="1226" t="s">
        <v>3380</v>
      </c>
      <c r="C432" s="1226" t="s">
        <v>3367</v>
      </c>
      <c r="D432" s="1655" t="s">
        <v>2948</v>
      </c>
      <c r="E432" s="1655">
        <v>2</v>
      </c>
      <c r="F432" s="1654" t="s">
        <v>2961</v>
      </c>
      <c r="G432" s="1226" t="s">
        <v>1802</v>
      </c>
      <c r="H432" s="1448">
        <v>106443</v>
      </c>
      <c r="I432" s="531"/>
    </row>
    <row r="433" spans="2:9" s="1649" customFormat="1" ht="30" x14ac:dyDescent="0.25">
      <c r="B433" s="1226" t="s">
        <v>3381</v>
      </c>
      <c r="C433" s="1226" t="s">
        <v>3382</v>
      </c>
      <c r="D433" s="1655" t="s">
        <v>2948</v>
      </c>
      <c r="E433" s="1655">
        <v>1</v>
      </c>
      <c r="F433" s="1654" t="s">
        <v>2967</v>
      </c>
      <c r="G433" s="1226" t="s">
        <v>2968</v>
      </c>
      <c r="H433" s="1448">
        <v>10658</v>
      </c>
      <c r="I433" s="531"/>
    </row>
    <row r="434" spans="2:9" s="1649" customFormat="1" ht="30" x14ac:dyDescent="0.25">
      <c r="B434" s="1226" t="s">
        <v>3383</v>
      </c>
      <c r="C434" s="1226" t="s">
        <v>3382</v>
      </c>
      <c r="D434" s="1655" t="s">
        <v>2948</v>
      </c>
      <c r="E434" s="1655">
        <v>1</v>
      </c>
      <c r="F434" s="1654" t="s">
        <v>3009</v>
      </c>
      <c r="G434" s="1226" t="s">
        <v>1800</v>
      </c>
      <c r="H434" s="1448">
        <v>10658</v>
      </c>
      <c r="I434" s="531"/>
    </row>
    <row r="435" spans="2:9" s="1649" customFormat="1" ht="30" x14ac:dyDescent="0.25">
      <c r="B435" s="1226" t="s">
        <v>3383</v>
      </c>
      <c r="C435" s="1226" t="s">
        <v>3382</v>
      </c>
      <c r="D435" s="1655" t="s">
        <v>2948</v>
      </c>
      <c r="E435" s="1655">
        <v>1</v>
      </c>
      <c r="F435" s="1654" t="s">
        <v>3009</v>
      </c>
      <c r="G435" s="1226" t="s">
        <v>1800</v>
      </c>
      <c r="H435" s="1448">
        <v>10658</v>
      </c>
      <c r="I435" s="531"/>
    </row>
    <row r="436" spans="2:9" s="1649" customFormat="1" ht="30" x14ac:dyDescent="0.25">
      <c r="B436" s="1226" t="s">
        <v>3381</v>
      </c>
      <c r="C436" s="1226" t="s">
        <v>3382</v>
      </c>
      <c r="D436" s="1655" t="s">
        <v>2948</v>
      </c>
      <c r="E436" s="1655">
        <v>1</v>
      </c>
      <c r="F436" s="1654" t="s">
        <v>2967</v>
      </c>
      <c r="G436" s="1226" t="s">
        <v>2968</v>
      </c>
      <c r="H436" s="1448">
        <v>10658</v>
      </c>
      <c r="I436" s="531"/>
    </row>
    <row r="437" spans="2:9" s="1649" customFormat="1" ht="30" x14ac:dyDescent="0.25">
      <c r="B437" s="1226" t="s">
        <v>3384</v>
      </c>
      <c r="C437" s="1226" t="s">
        <v>3382</v>
      </c>
      <c r="D437" s="1655" t="s">
        <v>2505</v>
      </c>
      <c r="E437" s="1655">
        <v>1</v>
      </c>
      <c r="F437" s="1654" t="s">
        <v>3148</v>
      </c>
      <c r="G437" s="1226" t="s">
        <v>1798</v>
      </c>
      <c r="H437" s="1448">
        <v>10658</v>
      </c>
      <c r="I437" s="531"/>
    </row>
    <row r="438" spans="2:9" s="1649" customFormat="1" ht="30" x14ac:dyDescent="0.25">
      <c r="B438" s="1226" t="s">
        <v>3385</v>
      </c>
      <c r="C438" s="1226" t="s">
        <v>3382</v>
      </c>
      <c r="D438" s="1655" t="s">
        <v>2505</v>
      </c>
      <c r="E438" s="1655">
        <v>1</v>
      </c>
      <c r="F438" s="1654" t="s">
        <v>3148</v>
      </c>
      <c r="G438" s="1226" t="s">
        <v>1798</v>
      </c>
      <c r="H438" s="1448">
        <v>10658</v>
      </c>
      <c r="I438" s="531"/>
    </row>
    <row r="439" spans="2:9" s="1649" customFormat="1" ht="30" x14ac:dyDescent="0.25">
      <c r="B439" s="1226" t="s">
        <v>3386</v>
      </c>
      <c r="C439" s="1226" t="s">
        <v>3382</v>
      </c>
      <c r="D439" s="1655" t="s">
        <v>2505</v>
      </c>
      <c r="E439" s="1655">
        <v>1</v>
      </c>
      <c r="F439" s="1654" t="s">
        <v>3148</v>
      </c>
      <c r="G439" s="1226" t="s">
        <v>1798</v>
      </c>
      <c r="H439" s="1448">
        <v>10658</v>
      </c>
      <c r="I439" s="531"/>
    </row>
    <row r="440" spans="2:9" s="1649" customFormat="1" ht="30" x14ac:dyDescent="0.25">
      <c r="B440" s="1226" t="s">
        <v>3387</v>
      </c>
      <c r="C440" s="1226" t="s">
        <v>3382</v>
      </c>
      <c r="D440" s="1655" t="s">
        <v>2505</v>
      </c>
      <c r="E440" s="1655">
        <v>1</v>
      </c>
      <c r="F440" s="1654" t="s">
        <v>3148</v>
      </c>
      <c r="G440" s="1226" t="s">
        <v>1798</v>
      </c>
      <c r="H440" s="1448">
        <v>10658</v>
      </c>
      <c r="I440" s="531"/>
    </row>
    <row r="441" spans="2:9" s="1649" customFormat="1" ht="30" x14ac:dyDescent="0.25">
      <c r="B441" s="1226" t="s">
        <v>3388</v>
      </c>
      <c r="C441" s="1226" t="s">
        <v>3389</v>
      </c>
      <c r="D441" s="1655" t="s">
        <v>2948</v>
      </c>
      <c r="E441" s="1655">
        <v>1</v>
      </c>
      <c r="F441" s="1654" t="s">
        <v>3237</v>
      </c>
      <c r="G441" s="1226" t="s">
        <v>1800</v>
      </c>
      <c r="H441" s="1448">
        <v>53672</v>
      </c>
      <c r="I441" s="531"/>
    </row>
    <row r="442" spans="2:9" s="1649" customFormat="1" ht="30" x14ac:dyDescent="0.25">
      <c r="B442" s="1226" t="s">
        <v>3390</v>
      </c>
      <c r="C442" s="1226" t="s">
        <v>3389</v>
      </c>
      <c r="D442" s="1655" t="s">
        <v>2948</v>
      </c>
      <c r="E442" s="1655">
        <v>1</v>
      </c>
      <c r="F442" s="1654" t="s">
        <v>2961</v>
      </c>
      <c r="G442" s="1226" t="s">
        <v>1802</v>
      </c>
      <c r="H442" s="1448">
        <v>53672</v>
      </c>
      <c r="I442" s="531"/>
    </row>
    <row r="443" spans="2:9" s="1649" customFormat="1" ht="30" x14ac:dyDescent="0.25">
      <c r="B443" s="1226" t="s">
        <v>3390</v>
      </c>
      <c r="C443" s="1226" t="s">
        <v>3389</v>
      </c>
      <c r="D443" s="1655" t="s">
        <v>2948</v>
      </c>
      <c r="E443" s="1655">
        <v>1</v>
      </c>
      <c r="F443" s="1654" t="s">
        <v>2961</v>
      </c>
      <c r="G443" s="1226" t="s">
        <v>1802</v>
      </c>
      <c r="H443" s="1448">
        <v>53672</v>
      </c>
      <c r="I443" s="531"/>
    </row>
    <row r="444" spans="2:9" s="1649" customFormat="1" ht="45" x14ac:dyDescent="0.25">
      <c r="B444" s="1226" t="s">
        <v>3391</v>
      </c>
      <c r="C444" s="1226" t="s">
        <v>3392</v>
      </c>
      <c r="D444" s="1655" t="s">
        <v>3023</v>
      </c>
      <c r="E444" s="1655">
        <v>2</v>
      </c>
      <c r="F444" s="1654" t="s">
        <v>3393</v>
      </c>
      <c r="G444" s="1226" t="s">
        <v>2968</v>
      </c>
      <c r="H444" s="1448">
        <v>102801</v>
      </c>
      <c r="I444" s="531"/>
    </row>
    <row r="445" spans="2:9" s="1649" customFormat="1" ht="45" x14ac:dyDescent="0.25">
      <c r="B445" s="1226" t="s">
        <v>3394</v>
      </c>
      <c r="C445" s="1226" t="s">
        <v>3392</v>
      </c>
      <c r="D445" s="1655" t="s">
        <v>3023</v>
      </c>
      <c r="E445" s="1655">
        <v>2</v>
      </c>
      <c r="F445" s="1654" t="s">
        <v>3393</v>
      </c>
      <c r="G445" s="1226" t="s">
        <v>2968</v>
      </c>
      <c r="H445" s="1448">
        <v>102801</v>
      </c>
      <c r="I445" s="531"/>
    </row>
    <row r="446" spans="2:9" s="1649" customFormat="1" ht="45" x14ac:dyDescent="0.25">
      <c r="B446" s="1226" t="s">
        <v>3395</v>
      </c>
      <c r="C446" s="1226" t="s">
        <v>3392</v>
      </c>
      <c r="D446" s="1655" t="s">
        <v>3023</v>
      </c>
      <c r="E446" s="1655">
        <v>2</v>
      </c>
      <c r="F446" s="1654" t="s">
        <v>3393</v>
      </c>
      <c r="G446" s="1226" t="s">
        <v>2968</v>
      </c>
      <c r="H446" s="1448">
        <v>102801</v>
      </c>
      <c r="I446" s="531"/>
    </row>
    <row r="447" spans="2:9" s="1649" customFormat="1" ht="45" x14ac:dyDescent="0.25">
      <c r="B447" s="1226" t="s">
        <v>3396</v>
      </c>
      <c r="C447" s="1226" t="s">
        <v>3392</v>
      </c>
      <c r="D447" s="1655" t="s">
        <v>3023</v>
      </c>
      <c r="E447" s="1655">
        <v>2</v>
      </c>
      <c r="F447" s="1654" t="s">
        <v>3393</v>
      </c>
      <c r="G447" s="1226" t="s">
        <v>2968</v>
      </c>
      <c r="H447" s="1448">
        <v>102801</v>
      </c>
      <c r="I447" s="531"/>
    </row>
    <row r="448" spans="2:9" s="1649" customFormat="1" ht="45" x14ac:dyDescent="0.25">
      <c r="B448" s="1226" t="s">
        <v>3395</v>
      </c>
      <c r="C448" s="1226" t="s">
        <v>3392</v>
      </c>
      <c r="D448" s="1655" t="s">
        <v>3023</v>
      </c>
      <c r="E448" s="1655">
        <v>2</v>
      </c>
      <c r="F448" s="1654" t="s">
        <v>3397</v>
      </c>
      <c r="G448" s="1226" t="s">
        <v>3398</v>
      </c>
      <c r="H448" s="1448">
        <v>102801</v>
      </c>
      <c r="I448" s="531"/>
    </row>
    <row r="449" spans="2:9" s="1649" customFormat="1" ht="30" x14ac:dyDescent="0.25">
      <c r="B449" s="1226" t="s">
        <v>3399</v>
      </c>
      <c r="C449" s="1226" t="s">
        <v>3400</v>
      </c>
      <c r="D449" s="1655" t="s">
        <v>2948</v>
      </c>
      <c r="E449" s="1655">
        <v>1</v>
      </c>
      <c r="F449" s="1654" t="s">
        <v>2967</v>
      </c>
      <c r="G449" s="1226" t="s">
        <v>2968</v>
      </c>
      <c r="H449" s="1448">
        <v>105601</v>
      </c>
      <c r="I449" s="531"/>
    </row>
    <row r="450" spans="2:9" s="1649" customFormat="1" ht="45" x14ac:dyDescent="0.25">
      <c r="B450" s="1226" t="s">
        <v>3401</v>
      </c>
      <c r="C450" s="1226" t="s">
        <v>3400</v>
      </c>
      <c r="D450" s="1655" t="s">
        <v>3289</v>
      </c>
      <c r="E450" s="1655">
        <v>2</v>
      </c>
      <c r="F450" s="1654" t="s">
        <v>3290</v>
      </c>
      <c r="G450" s="1226" t="s">
        <v>1803</v>
      </c>
      <c r="H450" s="1448">
        <v>105601</v>
      </c>
      <c r="I450" s="531"/>
    </row>
    <row r="451" spans="2:9" s="1649" customFormat="1" ht="45" x14ac:dyDescent="0.25">
      <c r="B451" s="1226" t="s">
        <v>3401</v>
      </c>
      <c r="C451" s="1226" t="s">
        <v>3400</v>
      </c>
      <c r="D451" s="1655" t="s">
        <v>3023</v>
      </c>
      <c r="E451" s="1655">
        <v>2</v>
      </c>
      <c r="F451" s="1654" t="s">
        <v>3310</v>
      </c>
      <c r="G451" s="1226" t="s">
        <v>3311</v>
      </c>
      <c r="H451" s="1448">
        <v>105601</v>
      </c>
      <c r="I451" s="531"/>
    </row>
    <row r="452" spans="2:9" s="1649" customFormat="1" ht="30" x14ac:dyDescent="0.25">
      <c r="B452" s="1226" t="s">
        <v>3402</v>
      </c>
      <c r="C452" s="1226" t="s">
        <v>3403</v>
      </c>
      <c r="D452" s="1655" t="s">
        <v>2948</v>
      </c>
      <c r="E452" s="1655">
        <v>1</v>
      </c>
      <c r="F452" s="1654" t="s">
        <v>3181</v>
      </c>
      <c r="G452" s="1226" t="s">
        <v>1801</v>
      </c>
      <c r="H452" s="1448">
        <v>109539</v>
      </c>
      <c r="I452" s="531"/>
    </row>
    <row r="453" spans="2:9" s="1649" customFormat="1" ht="30" x14ac:dyDescent="0.25">
      <c r="B453" s="1226" t="s">
        <v>3402</v>
      </c>
      <c r="C453" s="1226" t="s">
        <v>3403</v>
      </c>
      <c r="D453" s="1655" t="s">
        <v>2948</v>
      </c>
      <c r="E453" s="1655">
        <v>1</v>
      </c>
      <c r="F453" s="1654" t="s">
        <v>3181</v>
      </c>
      <c r="G453" s="1226" t="s">
        <v>1801</v>
      </c>
      <c r="H453" s="1448">
        <v>109539</v>
      </c>
      <c r="I453" s="531"/>
    </row>
    <row r="454" spans="2:9" s="1649" customFormat="1" ht="30" x14ac:dyDescent="0.25">
      <c r="B454" s="1226" t="s">
        <v>3404</v>
      </c>
      <c r="C454" s="1226" t="s">
        <v>3405</v>
      </c>
      <c r="D454" s="1655" t="s">
        <v>2948</v>
      </c>
      <c r="E454" s="1655">
        <v>1</v>
      </c>
      <c r="F454" s="1654" t="s">
        <v>3406</v>
      </c>
      <c r="G454" s="1226" t="s">
        <v>1800</v>
      </c>
      <c r="H454" s="1448">
        <v>54363</v>
      </c>
      <c r="I454" s="531"/>
    </row>
    <row r="455" spans="2:9" s="1649" customFormat="1" ht="30" x14ac:dyDescent="0.25">
      <c r="B455" s="1226" t="s">
        <v>3404</v>
      </c>
      <c r="C455" s="1226" t="s">
        <v>3405</v>
      </c>
      <c r="D455" s="1655" t="s">
        <v>2948</v>
      </c>
      <c r="E455" s="1655">
        <v>1</v>
      </c>
      <c r="F455" s="1654" t="s">
        <v>3406</v>
      </c>
      <c r="G455" s="1226" t="s">
        <v>1800</v>
      </c>
      <c r="H455" s="1448">
        <v>54363</v>
      </c>
      <c r="I455" s="531"/>
    </row>
    <row r="456" spans="2:9" s="1649" customFormat="1" ht="30" x14ac:dyDescent="0.25">
      <c r="B456" s="1226" t="s">
        <v>3404</v>
      </c>
      <c r="C456" s="1226" t="s">
        <v>3405</v>
      </c>
      <c r="D456" s="1655" t="s">
        <v>2948</v>
      </c>
      <c r="E456" s="1655">
        <v>1</v>
      </c>
      <c r="F456" s="1654" t="s">
        <v>3406</v>
      </c>
      <c r="G456" s="1226" t="s">
        <v>1800</v>
      </c>
      <c r="H456" s="1448">
        <v>54363</v>
      </c>
      <c r="I456" s="531"/>
    </row>
    <row r="457" spans="2:9" s="1649" customFormat="1" x14ac:dyDescent="0.25">
      <c r="B457" s="1226" t="s">
        <v>3407</v>
      </c>
      <c r="C457" s="1226" t="s">
        <v>3405</v>
      </c>
      <c r="D457" s="1655" t="s">
        <v>2948</v>
      </c>
      <c r="E457" s="1655">
        <v>1</v>
      </c>
      <c r="F457" s="1654" t="s">
        <v>3151</v>
      </c>
      <c r="G457" s="1226" t="s">
        <v>1800</v>
      </c>
      <c r="H457" s="1448">
        <v>54363</v>
      </c>
      <c r="I457" s="531"/>
    </row>
    <row r="458" spans="2:9" s="1649" customFormat="1" x14ac:dyDescent="0.25">
      <c r="B458" s="1226" t="s">
        <v>3404</v>
      </c>
      <c r="C458" s="1226" t="s">
        <v>3405</v>
      </c>
      <c r="D458" s="1655" t="s">
        <v>2948</v>
      </c>
      <c r="E458" s="1655">
        <v>1</v>
      </c>
      <c r="F458" s="1654" t="s">
        <v>3004</v>
      </c>
      <c r="G458" s="1226" t="s">
        <v>3005</v>
      </c>
      <c r="H458" s="1448">
        <v>54363</v>
      </c>
      <c r="I458" s="531"/>
    </row>
    <row r="459" spans="2:9" s="1649" customFormat="1" ht="30" x14ac:dyDescent="0.25">
      <c r="B459" s="1226" t="s">
        <v>3408</v>
      </c>
      <c r="C459" s="1226" t="s">
        <v>3405</v>
      </c>
      <c r="D459" s="1655" t="s">
        <v>2948</v>
      </c>
      <c r="E459" s="1655">
        <v>1</v>
      </c>
      <c r="F459" s="1654" t="s">
        <v>2955</v>
      </c>
      <c r="G459" s="1226" t="s">
        <v>1799</v>
      </c>
      <c r="H459" s="1448">
        <v>54363</v>
      </c>
      <c r="I459" s="531"/>
    </row>
    <row r="460" spans="2:9" s="1649" customFormat="1" ht="45" x14ac:dyDescent="0.25">
      <c r="B460" s="1226" t="s">
        <v>3409</v>
      </c>
      <c r="C460" s="1226" t="s">
        <v>3405</v>
      </c>
      <c r="D460" s="1655" t="s">
        <v>3023</v>
      </c>
      <c r="E460" s="1655">
        <v>1</v>
      </c>
      <c r="F460" s="1654"/>
      <c r="G460" s="1226" t="s">
        <v>3025</v>
      </c>
      <c r="H460" s="1448">
        <v>54363</v>
      </c>
      <c r="I460" s="531"/>
    </row>
    <row r="461" spans="2:9" s="1649" customFormat="1" x14ac:dyDescent="0.25">
      <c r="B461" s="1226" t="s">
        <v>3410</v>
      </c>
      <c r="C461" s="1226" t="s">
        <v>403</v>
      </c>
      <c r="D461" s="1655" t="s">
        <v>2948</v>
      </c>
      <c r="E461" s="1655">
        <v>1</v>
      </c>
      <c r="F461" s="1654" t="s">
        <v>3411</v>
      </c>
      <c r="G461" s="1226" t="s">
        <v>1800</v>
      </c>
      <c r="H461" s="1448">
        <v>338</v>
      </c>
      <c r="I461" s="531"/>
    </row>
    <row r="462" spans="2:9" s="1649" customFormat="1" ht="45" x14ac:dyDescent="0.25">
      <c r="B462" s="1226" t="s">
        <v>3412</v>
      </c>
      <c r="C462" s="1226" t="s">
        <v>403</v>
      </c>
      <c r="D462" s="1655" t="s">
        <v>2948</v>
      </c>
      <c r="E462" s="1655">
        <v>1</v>
      </c>
      <c r="F462" s="1654" t="s">
        <v>3413</v>
      </c>
      <c r="G462" s="1226" t="s">
        <v>1800</v>
      </c>
      <c r="H462" s="1448">
        <v>338</v>
      </c>
      <c r="I462" s="531"/>
    </row>
    <row r="463" spans="2:9" s="1649" customFormat="1" ht="45" x14ac:dyDescent="0.25">
      <c r="B463" s="1226" t="s">
        <v>3414</v>
      </c>
      <c r="C463" s="1226" t="s">
        <v>403</v>
      </c>
      <c r="D463" s="1655" t="s">
        <v>2948</v>
      </c>
      <c r="E463" s="1655">
        <v>1</v>
      </c>
      <c r="F463" s="1654" t="s">
        <v>2971</v>
      </c>
      <c r="G463" s="1226" t="s">
        <v>1798</v>
      </c>
      <c r="H463" s="1448">
        <v>338</v>
      </c>
      <c r="I463" s="531"/>
    </row>
    <row r="464" spans="2:9" s="1649" customFormat="1" x14ac:dyDescent="0.25">
      <c r="B464" s="1226" t="s">
        <v>3415</v>
      </c>
      <c r="C464" s="1226" t="s">
        <v>403</v>
      </c>
      <c r="D464" s="1655" t="s">
        <v>2948</v>
      </c>
      <c r="E464" s="1655">
        <v>1</v>
      </c>
      <c r="F464" s="1654" t="s">
        <v>3004</v>
      </c>
      <c r="G464" s="1226" t="s">
        <v>3005</v>
      </c>
      <c r="H464" s="1448">
        <v>338</v>
      </c>
      <c r="I464" s="531"/>
    </row>
    <row r="465" spans="2:9" s="1649" customFormat="1" x14ac:dyDescent="0.25">
      <c r="B465" s="1226" t="s">
        <v>3416</v>
      </c>
      <c r="C465" s="1226" t="s">
        <v>403</v>
      </c>
      <c r="D465" s="1655" t="s">
        <v>2948</v>
      </c>
      <c r="E465" s="1655">
        <v>1</v>
      </c>
      <c r="F465" s="1654" t="s">
        <v>3087</v>
      </c>
      <c r="G465" s="1226" t="s">
        <v>1800</v>
      </c>
      <c r="H465" s="1448">
        <v>338</v>
      </c>
      <c r="I465" s="531"/>
    </row>
    <row r="466" spans="2:9" s="1649" customFormat="1" ht="30" x14ac:dyDescent="0.25">
      <c r="B466" s="1226" t="s">
        <v>3417</v>
      </c>
      <c r="C466" s="1226" t="s">
        <v>403</v>
      </c>
      <c r="D466" s="1655" t="s">
        <v>2948</v>
      </c>
      <c r="E466" s="1655">
        <v>1</v>
      </c>
      <c r="F466" s="1654" t="s">
        <v>2955</v>
      </c>
      <c r="G466" s="1226" t="s">
        <v>1799</v>
      </c>
      <c r="H466" s="1448">
        <v>338</v>
      </c>
      <c r="I466" s="531"/>
    </row>
    <row r="467" spans="2:9" s="1649" customFormat="1" ht="30" x14ac:dyDescent="0.25">
      <c r="B467" s="1226" t="s">
        <v>3418</v>
      </c>
      <c r="C467" s="1226" t="s">
        <v>403</v>
      </c>
      <c r="D467" s="1655" t="s">
        <v>2948</v>
      </c>
      <c r="E467" s="1655">
        <v>1</v>
      </c>
      <c r="F467" s="1654" t="s">
        <v>3219</v>
      </c>
      <c r="G467" s="1226" t="s">
        <v>1800</v>
      </c>
      <c r="H467" s="1448">
        <v>338</v>
      </c>
      <c r="I467" s="531"/>
    </row>
    <row r="468" spans="2:9" s="1649" customFormat="1" ht="30" x14ac:dyDescent="0.25">
      <c r="B468" s="1226" t="s">
        <v>3419</v>
      </c>
      <c r="C468" s="1226" t="s">
        <v>403</v>
      </c>
      <c r="D468" s="1655" t="s">
        <v>2948</v>
      </c>
      <c r="E468" s="1655">
        <v>1</v>
      </c>
      <c r="F468" s="1654" t="s">
        <v>3009</v>
      </c>
      <c r="G468" s="1226" t="s">
        <v>1800</v>
      </c>
      <c r="H468" s="1448">
        <v>338</v>
      </c>
      <c r="I468" s="531"/>
    </row>
    <row r="469" spans="2:9" s="1649" customFormat="1" x14ac:dyDescent="0.25">
      <c r="B469" s="1226" t="s">
        <v>3420</v>
      </c>
      <c r="C469" s="1226" t="s">
        <v>403</v>
      </c>
      <c r="D469" s="1655" t="s">
        <v>2948</v>
      </c>
      <c r="E469" s="1655">
        <v>1</v>
      </c>
      <c r="F469" s="1654" t="s">
        <v>3237</v>
      </c>
      <c r="G469" s="1226" t="s">
        <v>1800</v>
      </c>
      <c r="H469" s="1448">
        <v>338</v>
      </c>
      <c r="I469" s="531"/>
    </row>
    <row r="470" spans="2:9" s="1649" customFormat="1" ht="30" x14ac:dyDescent="0.25">
      <c r="B470" s="1226" t="s">
        <v>3421</v>
      </c>
      <c r="C470" s="1226" t="s">
        <v>403</v>
      </c>
      <c r="D470" s="1655" t="s">
        <v>2948</v>
      </c>
      <c r="E470" s="1655">
        <v>1</v>
      </c>
      <c r="F470" s="1654" t="s">
        <v>2955</v>
      </c>
      <c r="G470" s="1226" t="s">
        <v>1799</v>
      </c>
      <c r="H470" s="1448">
        <v>338</v>
      </c>
      <c r="I470" s="531"/>
    </row>
    <row r="471" spans="2:9" s="1649" customFormat="1" ht="60" x14ac:dyDescent="0.25">
      <c r="B471" s="1226" t="s">
        <v>3422</v>
      </c>
      <c r="C471" s="1226" t="s">
        <v>403</v>
      </c>
      <c r="D471" s="1655" t="s">
        <v>3023</v>
      </c>
      <c r="E471" s="1655">
        <v>1</v>
      </c>
      <c r="F471" s="1654" t="s">
        <v>3423</v>
      </c>
      <c r="G471" s="1226" t="s">
        <v>735</v>
      </c>
      <c r="H471" s="1448">
        <v>338</v>
      </c>
      <c r="I471" s="531"/>
    </row>
    <row r="472" spans="2:9" s="1649" customFormat="1" ht="30" x14ac:dyDescent="0.25">
      <c r="B472" s="1226" t="s">
        <v>3424</v>
      </c>
      <c r="C472" s="1226" t="s">
        <v>613</v>
      </c>
      <c r="D472" s="1655" t="s">
        <v>2948</v>
      </c>
      <c r="E472" s="1655">
        <v>1</v>
      </c>
      <c r="F472" s="1654" t="s">
        <v>2961</v>
      </c>
      <c r="G472" s="1226" t="s">
        <v>1802</v>
      </c>
      <c r="H472" s="1448">
        <v>4899</v>
      </c>
      <c r="I472" s="531"/>
    </row>
    <row r="473" spans="2:9" s="1649" customFormat="1" ht="30" x14ac:dyDescent="0.25">
      <c r="B473" s="1226" t="s">
        <v>3425</v>
      </c>
      <c r="C473" s="1226" t="s">
        <v>613</v>
      </c>
      <c r="D473" s="1655" t="s">
        <v>2948</v>
      </c>
      <c r="E473" s="1655">
        <v>1</v>
      </c>
      <c r="F473" s="1654" t="s">
        <v>2961</v>
      </c>
      <c r="G473" s="1226" t="s">
        <v>1802</v>
      </c>
      <c r="H473" s="1448">
        <v>103362</v>
      </c>
      <c r="I473" s="531"/>
    </row>
    <row r="474" spans="2:9" s="1649" customFormat="1" ht="30" x14ac:dyDescent="0.25">
      <c r="B474" s="1226" t="s">
        <v>3426</v>
      </c>
      <c r="C474" s="1226" t="s">
        <v>613</v>
      </c>
      <c r="D474" s="1655" t="s">
        <v>2948</v>
      </c>
      <c r="E474" s="1655">
        <v>1</v>
      </c>
      <c r="F474" s="1654" t="s">
        <v>2961</v>
      </c>
      <c r="G474" s="1226" t="s">
        <v>1802</v>
      </c>
      <c r="H474" s="1448">
        <v>4899</v>
      </c>
      <c r="I474" s="531"/>
    </row>
    <row r="475" spans="2:9" s="1649" customFormat="1" ht="30" x14ac:dyDescent="0.25">
      <c r="B475" s="1226" t="s">
        <v>3427</v>
      </c>
      <c r="C475" s="1226" t="s">
        <v>613</v>
      </c>
      <c r="D475" s="1655" t="s">
        <v>2948</v>
      </c>
      <c r="E475" s="1655">
        <v>1</v>
      </c>
      <c r="F475" s="1654" t="s">
        <v>2961</v>
      </c>
      <c r="G475" s="1226" t="s">
        <v>1802</v>
      </c>
      <c r="H475" s="1448">
        <v>4899</v>
      </c>
      <c r="I475" s="531"/>
    </row>
    <row r="476" spans="2:9" s="1649" customFormat="1" ht="30" x14ac:dyDescent="0.25">
      <c r="B476" s="1226" t="s">
        <v>3427</v>
      </c>
      <c r="C476" s="1226" t="s">
        <v>613</v>
      </c>
      <c r="D476" s="1655" t="s">
        <v>2948</v>
      </c>
      <c r="E476" s="1655">
        <v>1</v>
      </c>
      <c r="F476" s="1654" t="s">
        <v>2961</v>
      </c>
      <c r="G476" s="1226" t="s">
        <v>1802</v>
      </c>
      <c r="H476" s="1448">
        <v>4899</v>
      </c>
      <c r="I476" s="531"/>
    </row>
    <row r="477" spans="2:9" s="1649" customFormat="1" ht="30" x14ac:dyDescent="0.25">
      <c r="B477" s="1226" t="s">
        <v>3428</v>
      </c>
      <c r="C477" s="1226" t="s">
        <v>613</v>
      </c>
      <c r="D477" s="1655" t="s">
        <v>2948</v>
      </c>
      <c r="E477" s="1655">
        <v>1</v>
      </c>
      <c r="F477" s="1654" t="s">
        <v>2967</v>
      </c>
      <c r="G477" s="1226" t="s">
        <v>2968</v>
      </c>
      <c r="H477" s="1448">
        <v>4899</v>
      </c>
      <c r="I477" s="531"/>
    </row>
    <row r="478" spans="2:9" s="1649" customFormat="1" ht="30" x14ac:dyDescent="0.25">
      <c r="B478" s="1226" t="s">
        <v>3429</v>
      </c>
      <c r="C478" s="1226" t="s">
        <v>613</v>
      </c>
      <c r="D478" s="1655" t="s">
        <v>2948</v>
      </c>
      <c r="E478" s="1655">
        <v>1</v>
      </c>
      <c r="F478" s="1654" t="s">
        <v>3181</v>
      </c>
      <c r="G478" s="1226" t="s">
        <v>1801</v>
      </c>
      <c r="H478" s="1448">
        <v>4899</v>
      </c>
      <c r="I478" s="531"/>
    </row>
    <row r="479" spans="2:9" s="1649" customFormat="1" ht="45" x14ac:dyDescent="0.25">
      <c r="B479" s="1226" t="s">
        <v>3430</v>
      </c>
      <c r="C479" s="1226" t="s">
        <v>613</v>
      </c>
      <c r="D479" s="1655" t="s">
        <v>2948</v>
      </c>
      <c r="E479" s="1655">
        <v>1</v>
      </c>
      <c r="F479" s="1654" t="s">
        <v>2971</v>
      </c>
      <c r="G479" s="1226" t="s">
        <v>1798</v>
      </c>
      <c r="H479" s="1448">
        <v>103362</v>
      </c>
      <c r="I479" s="531"/>
    </row>
    <row r="480" spans="2:9" s="1649" customFormat="1" ht="30" x14ac:dyDescent="0.25">
      <c r="B480" s="1226" t="s">
        <v>3424</v>
      </c>
      <c r="C480" s="1226" t="s">
        <v>613</v>
      </c>
      <c r="D480" s="1655" t="s">
        <v>2948</v>
      </c>
      <c r="E480" s="1655">
        <v>1</v>
      </c>
      <c r="F480" s="1654" t="s">
        <v>2961</v>
      </c>
      <c r="G480" s="1226" t="s">
        <v>1802</v>
      </c>
      <c r="H480" s="1448">
        <v>4899</v>
      </c>
      <c r="I480" s="531"/>
    </row>
    <row r="481" spans="2:9" s="1649" customFormat="1" ht="30" x14ac:dyDescent="0.25">
      <c r="B481" s="1226" t="s">
        <v>3431</v>
      </c>
      <c r="C481" s="1226" t="s">
        <v>613</v>
      </c>
      <c r="D481" s="1655" t="s">
        <v>2948</v>
      </c>
      <c r="E481" s="1655">
        <v>1</v>
      </c>
      <c r="F481" s="1654" t="s">
        <v>2961</v>
      </c>
      <c r="G481" s="1226" t="s">
        <v>1802</v>
      </c>
      <c r="H481" s="1448">
        <v>103362</v>
      </c>
      <c r="I481" s="531"/>
    </row>
    <row r="482" spans="2:9" s="1649" customFormat="1" ht="30" x14ac:dyDescent="0.25">
      <c r="B482" s="1226" t="s">
        <v>3425</v>
      </c>
      <c r="C482" s="1226" t="s">
        <v>613</v>
      </c>
      <c r="D482" s="1655" t="s">
        <v>2948</v>
      </c>
      <c r="E482" s="1655">
        <v>1</v>
      </c>
      <c r="F482" s="1654" t="s">
        <v>2961</v>
      </c>
      <c r="G482" s="1226" t="s">
        <v>1802</v>
      </c>
      <c r="H482" s="1448">
        <v>103362</v>
      </c>
      <c r="I482" s="531"/>
    </row>
    <row r="483" spans="2:9" s="1649" customFormat="1" x14ac:dyDescent="0.25">
      <c r="B483" s="1226" t="s">
        <v>3432</v>
      </c>
      <c r="C483" s="1226" t="s">
        <v>613</v>
      </c>
      <c r="D483" s="1655" t="s">
        <v>2948</v>
      </c>
      <c r="E483" s="1655">
        <v>1</v>
      </c>
      <c r="F483" s="1654" t="s">
        <v>3433</v>
      </c>
      <c r="G483" s="1226" t="s">
        <v>1800</v>
      </c>
      <c r="H483" s="1448">
        <v>103362</v>
      </c>
      <c r="I483" s="531"/>
    </row>
    <row r="484" spans="2:9" s="1649" customFormat="1" x14ac:dyDescent="0.25">
      <c r="B484" s="1226" t="s">
        <v>3434</v>
      </c>
      <c r="C484" s="1226" t="s">
        <v>613</v>
      </c>
      <c r="D484" s="1655" t="s">
        <v>2948</v>
      </c>
      <c r="E484" s="1655">
        <v>1</v>
      </c>
      <c r="F484" s="1654" t="s">
        <v>3186</v>
      </c>
      <c r="G484" s="1226" t="s">
        <v>1800</v>
      </c>
      <c r="H484" s="1448">
        <v>103362</v>
      </c>
      <c r="I484" s="531"/>
    </row>
    <row r="485" spans="2:9" s="1649" customFormat="1" ht="30" x14ac:dyDescent="0.25">
      <c r="B485" s="1226" t="s">
        <v>3435</v>
      </c>
      <c r="C485" s="1226" t="s">
        <v>613</v>
      </c>
      <c r="D485" s="1655" t="s">
        <v>2948</v>
      </c>
      <c r="E485" s="1655">
        <v>1</v>
      </c>
      <c r="F485" s="1654" t="s">
        <v>3046</v>
      </c>
      <c r="G485" s="1226" t="s">
        <v>1800</v>
      </c>
      <c r="H485" s="1448">
        <v>103362</v>
      </c>
      <c r="I485" s="531"/>
    </row>
    <row r="486" spans="2:9" s="1649" customFormat="1" ht="30" x14ac:dyDescent="0.25">
      <c r="B486" s="1226" t="s">
        <v>3436</v>
      </c>
      <c r="C486" s="1226" t="s">
        <v>613</v>
      </c>
      <c r="D486" s="1655" t="s">
        <v>2948</v>
      </c>
      <c r="E486" s="1655">
        <v>1</v>
      </c>
      <c r="F486" s="1654" t="s">
        <v>3437</v>
      </c>
      <c r="G486" s="1226" t="s">
        <v>1800</v>
      </c>
      <c r="H486" s="1448">
        <v>4899</v>
      </c>
      <c r="I486" s="531"/>
    </row>
    <row r="487" spans="2:9" s="1649" customFormat="1" ht="30" x14ac:dyDescent="0.25">
      <c r="B487" s="1226" t="s">
        <v>3429</v>
      </c>
      <c r="C487" s="1226" t="s">
        <v>613</v>
      </c>
      <c r="D487" s="1655" t="s">
        <v>2948</v>
      </c>
      <c r="E487" s="1655">
        <v>1</v>
      </c>
      <c r="F487" s="1654" t="s">
        <v>3181</v>
      </c>
      <c r="G487" s="1226" t="s">
        <v>1801</v>
      </c>
      <c r="H487" s="1448">
        <v>4899</v>
      </c>
      <c r="I487" s="531"/>
    </row>
    <row r="488" spans="2:9" s="1649" customFormat="1" ht="45" x14ac:dyDescent="0.25">
      <c r="B488" s="1226" t="s">
        <v>3438</v>
      </c>
      <c r="C488" s="1226" t="s">
        <v>613</v>
      </c>
      <c r="D488" s="1655" t="s">
        <v>2948</v>
      </c>
      <c r="E488" s="1655">
        <v>1</v>
      </c>
      <c r="F488" s="1654" t="s">
        <v>2971</v>
      </c>
      <c r="G488" s="1226" t="s">
        <v>1798</v>
      </c>
      <c r="H488" s="1448">
        <v>4899</v>
      </c>
      <c r="I488" s="531"/>
    </row>
    <row r="489" spans="2:9" s="1649" customFormat="1" ht="30" x14ac:dyDescent="0.25">
      <c r="B489" s="1226" t="s">
        <v>3439</v>
      </c>
      <c r="C489" s="1226" t="s">
        <v>613</v>
      </c>
      <c r="D489" s="1655" t="s">
        <v>2948</v>
      </c>
      <c r="E489" s="1655">
        <v>1</v>
      </c>
      <c r="F489" s="1654" t="s">
        <v>2961</v>
      </c>
      <c r="G489" s="1226" t="s">
        <v>1802</v>
      </c>
      <c r="H489" s="1448">
        <v>4899</v>
      </c>
      <c r="I489" s="531"/>
    </row>
    <row r="490" spans="2:9" s="1649" customFormat="1" ht="30" x14ac:dyDescent="0.25">
      <c r="B490" s="1226" t="s">
        <v>3440</v>
      </c>
      <c r="C490" s="1226" t="s">
        <v>613</v>
      </c>
      <c r="D490" s="1655" t="s">
        <v>2948</v>
      </c>
      <c r="E490" s="1655">
        <v>1</v>
      </c>
      <c r="F490" s="1654" t="s">
        <v>3181</v>
      </c>
      <c r="G490" s="1226" t="s">
        <v>1801</v>
      </c>
      <c r="H490" s="1448">
        <v>4899</v>
      </c>
      <c r="I490" s="531"/>
    </row>
    <row r="491" spans="2:9" s="1649" customFormat="1" x14ac:dyDescent="0.25">
      <c r="B491" s="1226" t="s">
        <v>3441</v>
      </c>
      <c r="C491" s="1226" t="s">
        <v>613</v>
      </c>
      <c r="D491" s="1655" t="s">
        <v>2948</v>
      </c>
      <c r="E491" s="1655">
        <v>1</v>
      </c>
      <c r="F491" s="1654" t="s">
        <v>3014</v>
      </c>
      <c r="G491" s="1226" t="s">
        <v>2507</v>
      </c>
      <c r="H491" s="1448">
        <v>4899</v>
      </c>
      <c r="I491" s="531"/>
    </row>
    <row r="492" spans="2:9" s="1649" customFormat="1" ht="30" x14ac:dyDescent="0.25">
      <c r="B492" s="1226" t="s">
        <v>3442</v>
      </c>
      <c r="C492" s="1226" t="s">
        <v>613</v>
      </c>
      <c r="D492" s="1655" t="s">
        <v>3270</v>
      </c>
      <c r="E492" s="1655">
        <v>1</v>
      </c>
      <c r="F492" s="1654" t="s">
        <v>3443</v>
      </c>
      <c r="G492" s="1226" t="s">
        <v>1800</v>
      </c>
      <c r="H492" s="1448">
        <v>4899</v>
      </c>
      <c r="I492" s="531"/>
    </row>
    <row r="493" spans="2:9" s="1649" customFormat="1" ht="30" x14ac:dyDescent="0.25">
      <c r="B493" s="1226" t="s">
        <v>3444</v>
      </c>
      <c r="C493" s="1226" t="s">
        <v>613</v>
      </c>
      <c r="D493" s="1655" t="s">
        <v>2505</v>
      </c>
      <c r="E493" s="1655">
        <v>1</v>
      </c>
      <c r="F493" s="1654" t="s">
        <v>3445</v>
      </c>
      <c r="G493" s="1226" t="s">
        <v>735</v>
      </c>
      <c r="H493" s="1448">
        <v>4899</v>
      </c>
      <c r="I493" s="531"/>
    </row>
    <row r="494" spans="2:9" s="1649" customFormat="1" ht="45" x14ac:dyDescent="0.25">
      <c r="B494" s="1226" t="s">
        <v>3446</v>
      </c>
      <c r="C494" s="1226" t="s">
        <v>613</v>
      </c>
      <c r="D494" s="1655" t="s">
        <v>3023</v>
      </c>
      <c r="E494" s="1655">
        <v>1</v>
      </c>
      <c r="F494" s="1654"/>
      <c r="G494" s="1226" t="s">
        <v>735</v>
      </c>
      <c r="H494" s="1448">
        <v>4899</v>
      </c>
      <c r="I494" s="531"/>
    </row>
    <row r="495" spans="2:9" s="1649" customFormat="1" ht="30" x14ac:dyDescent="0.25">
      <c r="B495" s="1226" t="s">
        <v>3447</v>
      </c>
      <c r="C495" s="1226" t="s">
        <v>613</v>
      </c>
      <c r="D495" s="1655" t="s">
        <v>3270</v>
      </c>
      <c r="E495" s="1655">
        <v>1</v>
      </c>
      <c r="F495" s="1654"/>
      <c r="G495" s="1226" t="s">
        <v>2968</v>
      </c>
      <c r="H495" s="1448">
        <v>4899</v>
      </c>
      <c r="I495" s="531"/>
    </row>
    <row r="496" spans="2:9" s="1649" customFormat="1" ht="30" x14ac:dyDescent="0.25">
      <c r="B496" s="1226" t="s">
        <v>3448</v>
      </c>
      <c r="C496" s="1226" t="s">
        <v>613</v>
      </c>
      <c r="D496" s="1655" t="s">
        <v>2948</v>
      </c>
      <c r="E496" s="1655">
        <v>2</v>
      </c>
      <c r="F496" s="1654" t="s">
        <v>2961</v>
      </c>
      <c r="G496" s="1226" t="s">
        <v>1802</v>
      </c>
      <c r="H496" s="1448">
        <v>4899</v>
      </c>
      <c r="I496" s="531"/>
    </row>
    <row r="497" spans="2:9" s="1649" customFormat="1" ht="30" x14ac:dyDescent="0.25">
      <c r="B497" s="1226" t="s">
        <v>3449</v>
      </c>
      <c r="C497" s="1226" t="s">
        <v>3331</v>
      </c>
      <c r="D497" s="1655" t="s">
        <v>2505</v>
      </c>
      <c r="E497" s="1655">
        <v>2</v>
      </c>
      <c r="F497" s="1654" t="s">
        <v>3332</v>
      </c>
      <c r="G497" s="1226" t="s">
        <v>3333</v>
      </c>
      <c r="H497" s="1448">
        <v>106876</v>
      </c>
      <c r="I497" s="531"/>
    </row>
    <row r="498" spans="2:9" s="1649" customFormat="1" ht="30" x14ac:dyDescent="0.25">
      <c r="B498" s="1226" t="s">
        <v>3450</v>
      </c>
      <c r="C498" s="1226" t="s">
        <v>3197</v>
      </c>
      <c r="D498" s="1655" t="s">
        <v>2948</v>
      </c>
      <c r="E498" s="1655">
        <v>1</v>
      </c>
      <c r="F498" s="1654" t="s">
        <v>3406</v>
      </c>
      <c r="G498" s="1226" t="s">
        <v>1800</v>
      </c>
      <c r="H498" s="1448">
        <v>102526</v>
      </c>
      <c r="I498" s="531"/>
    </row>
    <row r="499" spans="2:9" s="1649" customFormat="1" ht="30" x14ac:dyDescent="0.25">
      <c r="B499" s="1226" t="s">
        <v>3451</v>
      </c>
      <c r="C499" s="1226" t="s">
        <v>3016</v>
      </c>
      <c r="D499" s="1655" t="s">
        <v>2948</v>
      </c>
      <c r="E499" s="1655">
        <v>1</v>
      </c>
      <c r="F499" s="1654" t="s">
        <v>3406</v>
      </c>
      <c r="G499" s="1226" t="s">
        <v>1800</v>
      </c>
      <c r="H499" s="1448">
        <v>106544</v>
      </c>
      <c r="I499" s="531"/>
    </row>
    <row r="500" spans="2:9" s="1649" customFormat="1" x14ac:dyDescent="0.25">
      <c r="B500" s="1226" t="s">
        <v>3452</v>
      </c>
      <c r="C500" s="1226" t="s">
        <v>1086</v>
      </c>
      <c r="D500" s="1655" t="s">
        <v>2948</v>
      </c>
      <c r="E500" s="1655">
        <v>1</v>
      </c>
      <c r="F500" s="1654" t="s">
        <v>3087</v>
      </c>
      <c r="G500" s="1226" t="s">
        <v>1800</v>
      </c>
      <c r="H500" s="1448">
        <v>342</v>
      </c>
      <c r="I500" s="531"/>
    </row>
    <row r="501" spans="2:9" s="1649" customFormat="1" x14ac:dyDescent="0.25">
      <c r="B501" s="1226" t="s">
        <v>3451</v>
      </c>
      <c r="C501" s="1226" t="s">
        <v>3016</v>
      </c>
      <c r="D501" s="1655" t="s">
        <v>2948</v>
      </c>
      <c r="E501" s="1655">
        <v>1</v>
      </c>
      <c r="F501" s="1654" t="s">
        <v>3411</v>
      </c>
      <c r="G501" s="1226" t="s">
        <v>1800</v>
      </c>
      <c r="H501" s="1448">
        <v>106544</v>
      </c>
      <c r="I501" s="531"/>
    </row>
    <row r="502" spans="2:9" s="1649" customFormat="1" ht="45" x14ac:dyDescent="0.25">
      <c r="B502" s="1226" t="s">
        <v>3453</v>
      </c>
      <c r="C502" s="1226" t="s">
        <v>3278</v>
      </c>
      <c r="D502" s="1655" t="s">
        <v>2948</v>
      </c>
      <c r="E502" s="1655">
        <v>1</v>
      </c>
      <c r="F502" s="1654" t="s">
        <v>3454</v>
      </c>
      <c r="G502" s="1226" t="s">
        <v>2508</v>
      </c>
      <c r="H502" s="1448">
        <v>106081</v>
      </c>
      <c r="I502" s="531"/>
    </row>
    <row r="503" spans="2:9" s="1649" customFormat="1" ht="45" x14ac:dyDescent="0.25">
      <c r="B503" s="1226" t="s">
        <v>3455</v>
      </c>
      <c r="C503" s="1226" t="s">
        <v>3278</v>
      </c>
      <c r="D503" s="1655" t="s">
        <v>2948</v>
      </c>
      <c r="E503" s="1655">
        <v>1</v>
      </c>
      <c r="F503" s="1654" t="s">
        <v>3456</v>
      </c>
      <c r="G503" s="1226" t="s">
        <v>3457</v>
      </c>
      <c r="H503" s="1448">
        <v>106081</v>
      </c>
      <c r="I503" s="531"/>
    </row>
    <row r="504" spans="2:9" s="1649" customFormat="1" ht="45" x14ac:dyDescent="0.25">
      <c r="B504" s="1226" t="s">
        <v>3458</v>
      </c>
      <c r="C504" s="1226" t="s">
        <v>1087</v>
      </c>
      <c r="D504" s="1655" t="s">
        <v>2948</v>
      </c>
      <c r="E504" s="1655">
        <v>1</v>
      </c>
      <c r="F504" s="1654" t="s">
        <v>3178</v>
      </c>
      <c r="G504" s="1226" t="s">
        <v>2507</v>
      </c>
      <c r="H504" s="1448">
        <v>3204</v>
      </c>
      <c r="I504" s="531"/>
    </row>
    <row r="505" spans="2:9" s="1649" customFormat="1" ht="30" x14ac:dyDescent="0.25">
      <c r="B505" s="1226" t="s">
        <v>3459</v>
      </c>
      <c r="C505" s="1226" t="s">
        <v>3367</v>
      </c>
      <c r="D505" s="1655" t="s">
        <v>2948</v>
      </c>
      <c r="E505" s="1655">
        <v>1</v>
      </c>
      <c r="F505" s="1654" t="s">
        <v>2957</v>
      </c>
      <c r="G505" s="1226" t="s">
        <v>1801</v>
      </c>
      <c r="H505" s="1448">
        <v>106443</v>
      </c>
      <c r="I505" s="531"/>
    </row>
    <row r="506" spans="2:9" s="1649" customFormat="1" ht="30" x14ac:dyDescent="0.25">
      <c r="B506" s="1226" t="s">
        <v>3460</v>
      </c>
      <c r="C506" s="1226" t="s">
        <v>3367</v>
      </c>
      <c r="D506" s="1655" t="s">
        <v>2948</v>
      </c>
      <c r="E506" s="1655">
        <v>1</v>
      </c>
      <c r="F506" s="1654" t="s">
        <v>2957</v>
      </c>
      <c r="G506" s="1226" t="s">
        <v>1801</v>
      </c>
      <c r="H506" s="1448">
        <v>106443</v>
      </c>
      <c r="I506" s="531"/>
    </row>
    <row r="507" spans="2:9" s="1649" customFormat="1" ht="45" x14ac:dyDescent="0.25">
      <c r="B507" s="1226" t="s">
        <v>3461</v>
      </c>
      <c r="C507" s="1226" t="s">
        <v>3351</v>
      </c>
      <c r="D507" s="1655" t="s">
        <v>2948</v>
      </c>
      <c r="E507" s="1655">
        <v>1</v>
      </c>
      <c r="F507" s="1654" t="s">
        <v>3354</v>
      </c>
      <c r="G507" s="1226"/>
      <c r="H507" s="1448">
        <v>108229</v>
      </c>
      <c r="I507" s="531"/>
    </row>
    <row r="508" spans="2:9" s="1649" customFormat="1" ht="45" x14ac:dyDescent="0.25">
      <c r="B508" s="1226" t="s">
        <v>3462</v>
      </c>
      <c r="C508" s="1226" t="s">
        <v>3351</v>
      </c>
      <c r="D508" s="1655" t="s">
        <v>2948</v>
      </c>
      <c r="E508" s="1655">
        <v>1</v>
      </c>
      <c r="F508" s="1654" t="s">
        <v>3354</v>
      </c>
      <c r="G508" s="1226"/>
      <c r="H508" s="1448">
        <v>108229</v>
      </c>
      <c r="I508" s="531"/>
    </row>
    <row r="509" spans="2:9" s="1649" customFormat="1" ht="45" x14ac:dyDescent="0.25">
      <c r="B509" s="1226" t="s">
        <v>3462</v>
      </c>
      <c r="C509" s="1226" t="s">
        <v>3351</v>
      </c>
      <c r="D509" s="1655" t="s">
        <v>2948</v>
      </c>
      <c r="E509" s="1655">
        <v>1</v>
      </c>
      <c r="F509" s="1654" t="s">
        <v>3354</v>
      </c>
      <c r="G509" s="1226"/>
      <c r="H509" s="1448">
        <v>108229</v>
      </c>
      <c r="I509" s="531"/>
    </row>
    <row r="510" spans="2:9" s="1649" customFormat="1" ht="30" x14ac:dyDescent="0.25">
      <c r="B510" s="1226" t="s">
        <v>3450</v>
      </c>
      <c r="C510" s="1226" t="s">
        <v>3197</v>
      </c>
      <c r="D510" s="1655" t="s">
        <v>2948</v>
      </c>
      <c r="E510" s="1655">
        <v>1</v>
      </c>
      <c r="F510" s="1654" t="s">
        <v>2967</v>
      </c>
      <c r="G510" s="1226" t="s">
        <v>2968</v>
      </c>
      <c r="H510" s="1448">
        <v>102526</v>
      </c>
      <c r="I510" s="531"/>
    </row>
    <row r="511" spans="2:9" s="1649" customFormat="1" ht="30" x14ac:dyDescent="0.25">
      <c r="B511" s="1226" t="s">
        <v>3463</v>
      </c>
      <c r="C511" s="1226" t="s">
        <v>1086</v>
      </c>
      <c r="D511" s="1655" t="s">
        <v>2948</v>
      </c>
      <c r="E511" s="1655">
        <v>1</v>
      </c>
      <c r="F511" s="1654" t="s">
        <v>2967</v>
      </c>
      <c r="G511" s="1226" t="s">
        <v>2968</v>
      </c>
      <c r="H511" s="1448">
        <v>342</v>
      </c>
      <c r="I511" s="531"/>
    </row>
    <row r="512" spans="2:9" s="1649" customFormat="1" ht="45" x14ac:dyDescent="0.25">
      <c r="B512" s="1226" t="s">
        <v>3464</v>
      </c>
      <c r="C512" s="1226" t="s">
        <v>3278</v>
      </c>
      <c r="D512" s="1655" t="s">
        <v>2948</v>
      </c>
      <c r="E512" s="1655">
        <v>1</v>
      </c>
      <c r="F512" s="1654" t="s">
        <v>2967</v>
      </c>
      <c r="G512" s="1226" t="s">
        <v>2968</v>
      </c>
      <c r="H512" s="1448">
        <v>106081</v>
      </c>
      <c r="I512" s="531"/>
    </row>
    <row r="513" spans="2:9" s="1649" customFormat="1" ht="30" x14ac:dyDescent="0.25">
      <c r="B513" s="1226" t="s">
        <v>3465</v>
      </c>
      <c r="C513" s="1226" t="s">
        <v>3405</v>
      </c>
      <c r="D513" s="1655" t="s">
        <v>2948</v>
      </c>
      <c r="E513" s="1655">
        <v>1</v>
      </c>
      <c r="F513" s="1654" t="s">
        <v>2967</v>
      </c>
      <c r="G513" s="1226" t="s">
        <v>2968</v>
      </c>
      <c r="H513" s="1448">
        <v>54363</v>
      </c>
      <c r="I513" s="531"/>
    </row>
    <row r="514" spans="2:9" s="1649" customFormat="1" ht="45" x14ac:dyDescent="0.25">
      <c r="B514" s="1226" t="s">
        <v>3466</v>
      </c>
      <c r="C514" s="1226" t="s">
        <v>3278</v>
      </c>
      <c r="D514" s="1655" t="s">
        <v>2948</v>
      </c>
      <c r="E514" s="1655">
        <v>1</v>
      </c>
      <c r="F514" s="1654" t="s">
        <v>2967</v>
      </c>
      <c r="G514" s="1226" t="s">
        <v>2968</v>
      </c>
      <c r="H514" s="1448">
        <v>106081</v>
      </c>
      <c r="I514" s="531"/>
    </row>
    <row r="515" spans="2:9" s="1649" customFormat="1" ht="30" x14ac:dyDescent="0.25">
      <c r="B515" s="1226" t="s">
        <v>3467</v>
      </c>
      <c r="C515" s="1226" t="s">
        <v>402</v>
      </c>
      <c r="D515" s="1655" t="s">
        <v>2948</v>
      </c>
      <c r="E515" s="1655">
        <v>1</v>
      </c>
      <c r="F515" s="1654" t="s">
        <v>3111</v>
      </c>
      <c r="G515" s="1226" t="s">
        <v>2968</v>
      </c>
      <c r="H515" s="1448">
        <v>337</v>
      </c>
      <c r="I515" s="531"/>
    </row>
    <row r="516" spans="2:9" s="1649" customFormat="1" ht="30" x14ac:dyDescent="0.25">
      <c r="B516" s="1226" t="s">
        <v>3468</v>
      </c>
      <c r="C516" s="1226" t="s">
        <v>402</v>
      </c>
      <c r="D516" s="1655" t="s">
        <v>2948</v>
      </c>
      <c r="E516" s="1655">
        <v>1</v>
      </c>
      <c r="F516" s="1654" t="s">
        <v>3111</v>
      </c>
      <c r="G516" s="1226" t="s">
        <v>2968</v>
      </c>
      <c r="H516" s="1448">
        <v>337</v>
      </c>
      <c r="I516" s="531"/>
    </row>
    <row r="517" spans="2:9" s="1649" customFormat="1" ht="30" x14ac:dyDescent="0.25">
      <c r="B517" s="1226" t="s">
        <v>3469</v>
      </c>
      <c r="C517" s="1226" t="s">
        <v>402</v>
      </c>
      <c r="D517" s="1655" t="s">
        <v>2948</v>
      </c>
      <c r="E517" s="1655">
        <v>1</v>
      </c>
      <c r="F517" s="1654" t="s">
        <v>3111</v>
      </c>
      <c r="G517" s="1226" t="s">
        <v>2968</v>
      </c>
      <c r="H517" s="1448">
        <v>337</v>
      </c>
      <c r="I517" s="531"/>
    </row>
    <row r="518" spans="2:9" s="1649" customFormat="1" ht="30" x14ac:dyDescent="0.25">
      <c r="B518" s="1226" t="s">
        <v>3470</v>
      </c>
      <c r="C518" s="1226" t="s">
        <v>402</v>
      </c>
      <c r="D518" s="1655" t="s">
        <v>2948</v>
      </c>
      <c r="E518" s="1655">
        <v>1</v>
      </c>
      <c r="F518" s="1654" t="s">
        <v>3111</v>
      </c>
      <c r="G518" s="1226" t="s">
        <v>2968</v>
      </c>
      <c r="H518" s="1448">
        <v>337</v>
      </c>
      <c r="I518" s="531"/>
    </row>
    <row r="519" spans="2:9" s="1649" customFormat="1" ht="30" x14ac:dyDescent="0.25">
      <c r="B519" s="1226" t="s">
        <v>3471</v>
      </c>
      <c r="C519" s="1226" t="s">
        <v>402</v>
      </c>
      <c r="D519" s="1655" t="s">
        <v>2948</v>
      </c>
      <c r="E519" s="1655">
        <v>1</v>
      </c>
      <c r="F519" s="1654" t="s">
        <v>3111</v>
      </c>
      <c r="G519" s="1226" t="s">
        <v>2968</v>
      </c>
      <c r="H519" s="1448">
        <v>337</v>
      </c>
      <c r="I519" s="531"/>
    </row>
    <row r="520" spans="2:9" s="1649" customFormat="1" ht="30" x14ac:dyDescent="0.25">
      <c r="B520" s="1226" t="s">
        <v>3472</v>
      </c>
      <c r="C520" s="1226" t="s">
        <v>402</v>
      </c>
      <c r="D520" s="1655" t="s">
        <v>2948</v>
      </c>
      <c r="E520" s="1655">
        <v>1</v>
      </c>
      <c r="F520" s="1654" t="s">
        <v>3111</v>
      </c>
      <c r="G520" s="1226" t="s">
        <v>2968</v>
      </c>
      <c r="H520" s="1448">
        <v>337</v>
      </c>
      <c r="I520" s="531"/>
    </row>
    <row r="521" spans="2:9" s="1649" customFormat="1" ht="30" x14ac:dyDescent="0.25">
      <c r="B521" s="1226" t="s">
        <v>3473</v>
      </c>
      <c r="C521" s="1226" t="s">
        <v>402</v>
      </c>
      <c r="D521" s="1655" t="s">
        <v>2948</v>
      </c>
      <c r="E521" s="1655">
        <v>1</v>
      </c>
      <c r="F521" s="1654" t="s">
        <v>3060</v>
      </c>
      <c r="G521" s="1226" t="s">
        <v>1800</v>
      </c>
      <c r="H521" s="1448">
        <v>337</v>
      </c>
      <c r="I521" s="531"/>
    </row>
    <row r="522" spans="2:9" s="1649" customFormat="1" ht="30" x14ac:dyDescent="0.25">
      <c r="B522" s="1226" t="s">
        <v>3474</v>
      </c>
      <c r="C522" s="1226" t="s">
        <v>1086</v>
      </c>
      <c r="D522" s="1655" t="s">
        <v>2948</v>
      </c>
      <c r="E522" s="1655">
        <v>1</v>
      </c>
      <c r="F522" s="1654" t="s">
        <v>3219</v>
      </c>
      <c r="G522" s="1226" t="s">
        <v>1800</v>
      </c>
      <c r="H522" s="1448">
        <v>342</v>
      </c>
      <c r="I522" s="531"/>
    </row>
    <row r="523" spans="2:9" s="1649" customFormat="1" x14ac:dyDescent="0.25">
      <c r="B523" s="1226" t="s">
        <v>3475</v>
      </c>
      <c r="C523" s="1226" t="s">
        <v>1084</v>
      </c>
      <c r="D523" s="1655" t="s">
        <v>2948</v>
      </c>
      <c r="E523" s="1655">
        <v>1</v>
      </c>
      <c r="F523" s="1654" t="s">
        <v>3020</v>
      </c>
      <c r="G523" s="1226" t="s">
        <v>2509</v>
      </c>
      <c r="H523" s="1448">
        <v>341</v>
      </c>
      <c r="I523" s="531"/>
    </row>
    <row r="524" spans="2:9" s="1649" customFormat="1" x14ac:dyDescent="0.25">
      <c r="B524" s="1226" t="s">
        <v>3476</v>
      </c>
      <c r="C524" s="1226" t="s">
        <v>3405</v>
      </c>
      <c r="D524" s="1655" t="s">
        <v>2948</v>
      </c>
      <c r="E524" s="1655">
        <v>1</v>
      </c>
      <c r="F524" s="1654" t="s">
        <v>3477</v>
      </c>
      <c r="G524" s="1226" t="s">
        <v>3478</v>
      </c>
      <c r="H524" s="1448">
        <v>54363</v>
      </c>
      <c r="I524" s="531"/>
    </row>
    <row r="525" spans="2:9" s="1649" customFormat="1" ht="30" x14ac:dyDescent="0.25">
      <c r="B525" s="1226" t="s">
        <v>3479</v>
      </c>
      <c r="C525" s="1226" t="s">
        <v>3035</v>
      </c>
      <c r="D525" s="1655" t="s">
        <v>2948</v>
      </c>
      <c r="E525" s="1655">
        <v>1</v>
      </c>
      <c r="F525" s="1654" t="s">
        <v>3046</v>
      </c>
      <c r="G525" s="1226" t="s">
        <v>1800</v>
      </c>
      <c r="H525" s="1448">
        <v>19772</v>
      </c>
      <c r="I525" s="531"/>
    </row>
    <row r="526" spans="2:9" s="1649" customFormat="1" x14ac:dyDescent="0.25">
      <c r="B526" s="1226" t="s">
        <v>3480</v>
      </c>
      <c r="C526" s="1226" t="s">
        <v>3382</v>
      </c>
      <c r="D526" s="1655" t="s">
        <v>2948</v>
      </c>
      <c r="E526" s="1655">
        <v>1</v>
      </c>
      <c r="F526" s="1654" t="s">
        <v>3137</v>
      </c>
      <c r="G526" s="1226" t="s">
        <v>1800</v>
      </c>
      <c r="H526" s="1448">
        <v>10658</v>
      </c>
      <c r="I526" s="531"/>
    </row>
    <row r="527" spans="2:9" s="1649" customFormat="1" ht="30" x14ac:dyDescent="0.25">
      <c r="B527" s="1226" t="s">
        <v>3481</v>
      </c>
      <c r="C527" s="1226" t="s">
        <v>397</v>
      </c>
      <c r="D527" s="1655" t="s">
        <v>2948</v>
      </c>
      <c r="E527" s="1655">
        <v>1</v>
      </c>
      <c r="F527" s="1654" t="s">
        <v>2955</v>
      </c>
      <c r="G527" s="1226" t="s">
        <v>1799</v>
      </c>
      <c r="H527" s="1448">
        <v>19254</v>
      </c>
      <c r="I527" s="531"/>
    </row>
    <row r="528" spans="2:9" s="1649" customFormat="1" ht="45" x14ac:dyDescent="0.25">
      <c r="B528" s="1226" t="s">
        <v>3453</v>
      </c>
      <c r="C528" s="1226" t="s">
        <v>3278</v>
      </c>
      <c r="D528" s="1655" t="s">
        <v>2948</v>
      </c>
      <c r="E528" s="1655">
        <v>1</v>
      </c>
      <c r="F528" s="1654" t="s">
        <v>3454</v>
      </c>
      <c r="G528" s="1226" t="s">
        <v>2508</v>
      </c>
      <c r="H528" s="1448">
        <v>106081</v>
      </c>
      <c r="I528" s="531"/>
    </row>
    <row r="529" spans="2:9" s="1649" customFormat="1" ht="30" x14ac:dyDescent="0.25">
      <c r="B529" s="1226" t="s">
        <v>3482</v>
      </c>
      <c r="C529" s="1226" t="s">
        <v>3382</v>
      </c>
      <c r="D529" s="1655" t="s">
        <v>2948</v>
      </c>
      <c r="E529" s="1655">
        <v>1</v>
      </c>
      <c r="F529" s="1654" t="s">
        <v>2957</v>
      </c>
      <c r="G529" s="1226" t="s">
        <v>1801</v>
      </c>
      <c r="H529" s="1448">
        <v>10658</v>
      </c>
      <c r="I529" s="531"/>
    </row>
    <row r="530" spans="2:9" s="1649" customFormat="1" ht="30" x14ac:dyDescent="0.25">
      <c r="B530" s="1226" t="s">
        <v>3483</v>
      </c>
      <c r="C530" s="1226" t="s">
        <v>614</v>
      </c>
      <c r="D530" s="1655" t="s">
        <v>2948</v>
      </c>
      <c r="E530" s="1655">
        <v>1</v>
      </c>
      <c r="F530" s="1654" t="s">
        <v>2961</v>
      </c>
      <c r="G530" s="1226" t="s">
        <v>1802</v>
      </c>
      <c r="H530" s="1448">
        <v>101598</v>
      </c>
      <c r="I530" s="531"/>
    </row>
    <row r="531" spans="2:9" s="1649" customFormat="1" ht="30" x14ac:dyDescent="0.25">
      <c r="B531" s="1226" t="s">
        <v>3484</v>
      </c>
      <c r="C531" s="1226" t="s">
        <v>1086</v>
      </c>
      <c r="D531" s="1655" t="s">
        <v>2948</v>
      </c>
      <c r="E531" s="1655">
        <v>1</v>
      </c>
      <c r="F531" s="1654" t="s">
        <v>2961</v>
      </c>
      <c r="G531" s="1226" t="s">
        <v>1802</v>
      </c>
      <c r="H531" s="1448">
        <v>342</v>
      </c>
      <c r="I531" s="531"/>
    </row>
    <row r="532" spans="2:9" s="1649" customFormat="1" ht="45" x14ac:dyDescent="0.25">
      <c r="B532" s="1226" t="s">
        <v>3485</v>
      </c>
      <c r="C532" s="1226" t="s">
        <v>1084</v>
      </c>
      <c r="D532" s="1655" t="s">
        <v>2948</v>
      </c>
      <c r="E532" s="1655">
        <v>1</v>
      </c>
      <c r="F532" s="1654" t="s">
        <v>2971</v>
      </c>
      <c r="G532" s="1226" t="s">
        <v>1798</v>
      </c>
      <c r="H532" s="1448">
        <v>341</v>
      </c>
      <c r="I532" s="531"/>
    </row>
    <row r="533" spans="2:9" s="1649" customFormat="1" ht="30" x14ac:dyDescent="0.25">
      <c r="B533" s="1226" t="s">
        <v>3469</v>
      </c>
      <c r="C533" s="1226" t="s">
        <v>402</v>
      </c>
      <c r="D533" s="1655" t="s">
        <v>2948</v>
      </c>
      <c r="E533" s="1655">
        <v>1</v>
      </c>
      <c r="F533" s="1654" t="s">
        <v>3111</v>
      </c>
      <c r="G533" s="1226" t="s">
        <v>2968</v>
      </c>
      <c r="H533" s="1448">
        <v>337</v>
      </c>
      <c r="I533" s="531"/>
    </row>
    <row r="534" spans="2:9" s="1649" customFormat="1" ht="30" x14ac:dyDescent="0.25">
      <c r="B534" s="1226" t="s">
        <v>3472</v>
      </c>
      <c r="C534" s="1226" t="s">
        <v>402</v>
      </c>
      <c r="D534" s="1655" t="s">
        <v>2948</v>
      </c>
      <c r="E534" s="1655">
        <v>1</v>
      </c>
      <c r="F534" s="1654" t="s">
        <v>3111</v>
      </c>
      <c r="G534" s="1226" t="s">
        <v>2968</v>
      </c>
      <c r="H534" s="1448">
        <v>337</v>
      </c>
      <c r="I534" s="531"/>
    </row>
    <row r="535" spans="2:9" s="1649" customFormat="1" ht="30" x14ac:dyDescent="0.25">
      <c r="B535" s="1226" t="s">
        <v>3486</v>
      </c>
      <c r="C535" s="1226" t="s">
        <v>3405</v>
      </c>
      <c r="D535" s="1655" t="s">
        <v>2948</v>
      </c>
      <c r="E535" s="1655">
        <v>1</v>
      </c>
      <c r="F535" s="1654" t="s">
        <v>3009</v>
      </c>
      <c r="G535" s="1226" t="s">
        <v>1800</v>
      </c>
      <c r="H535" s="1448">
        <v>54363</v>
      </c>
      <c r="I535" s="531"/>
    </row>
    <row r="536" spans="2:9" s="1649" customFormat="1" ht="30" x14ac:dyDescent="0.25">
      <c r="B536" s="1226" t="s">
        <v>3487</v>
      </c>
      <c r="C536" s="1226" t="s">
        <v>3035</v>
      </c>
      <c r="D536" s="1655" t="s">
        <v>2948</v>
      </c>
      <c r="E536" s="1655">
        <v>1</v>
      </c>
      <c r="F536" s="1654" t="s">
        <v>3009</v>
      </c>
      <c r="G536" s="1226" t="s">
        <v>1800</v>
      </c>
      <c r="H536" s="1448">
        <v>102661</v>
      </c>
      <c r="I536" s="531"/>
    </row>
    <row r="537" spans="2:9" s="1649" customFormat="1" x14ac:dyDescent="0.25">
      <c r="B537" s="1226" t="s">
        <v>3488</v>
      </c>
      <c r="C537" s="1226" t="s">
        <v>3197</v>
      </c>
      <c r="D537" s="1655" t="s">
        <v>2948</v>
      </c>
      <c r="E537" s="1655">
        <v>1</v>
      </c>
      <c r="F537" s="1654" t="s">
        <v>3489</v>
      </c>
      <c r="G537" s="1226" t="s">
        <v>1800</v>
      </c>
      <c r="H537" s="1448">
        <v>102526</v>
      </c>
      <c r="I537" s="531"/>
    </row>
    <row r="538" spans="2:9" s="1649" customFormat="1" x14ac:dyDescent="0.25">
      <c r="B538" s="1226" t="s">
        <v>3490</v>
      </c>
      <c r="C538" s="1226" t="s">
        <v>1085</v>
      </c>
      <c r="D538" s="1655" t="s">
        <v>2948</v>
      </c>
      <c r="E538" s="1655">
        <v>1</v>
      </c>
      <c r="F538" s="1654" t="s">
        <v>3201</v>
      </c>
      <c r="G538" s="1226" t="s">
        <v>1800</v>
      </c>
      <c r="H538" s="1448">
        <v>103006</v>
      </c>
      <c r="I538" s="531"/>
    </row>
    <row r="539" spans="2:9" s="1649" customFormat="1" ht="30" x14ac:dyDescent="0.25">
      <c r="B539" s="1226" t="s">
        <v>3491</v>
      </c>
      <c r="C539" s="1226" t="s">
        <v>3382</v>
      </c>
      <c r="D539" s="1655" t="s">
        <v>2948</v>
      </c>
      <c r="E539" s="1655">
        <v>1</v>
      </c>
      <c r="F539" s="1654" t="s">
        <v>3046</v>
      </c>
      <c r="G539" s="1226" t="s">
        <v>1800</v>
      </c>
      <c r="H539" s="1448">
        <v>10658</v>
      </c>
      <c r="I539" s="531"/>
    </row>
    <row r="540" spans="2:9" s="1649" customFormat="1" x14ac:dyDescent="0.25">
      <c r="B540" s="1226" t="s">
        <v>3451</v>
      </c>
      <c r="C540" s="1226" t="s">
        <v>3016</v>
      </c>
      <c r="D540" s="1655" t="s">
        <v>2948</v>
      </c>
      <c r="E540" s="1655">
        <v>1</v>
      </c>
      <c r="F540" s="1654" t="s">
        <v>3411</v>
      </c>
      <c r="G540" s="1226" t="s">
        <v>1800</v>
      </c>
      <c r="H540" s="1448">
        <v>106544</v>
      </c>
      <c r="I540" s="531"/>
    </row>
    <row r="541" spans="2:9" s="1649" customFormat="1" ht="30" x14ac:dyDescent="0.25">
      <c r="B541" s="1226" t="s">
        <v>3465</v>
      </c>
      <c r="C541" s="1226" t="s">
        <v>3405</v>
      </c>
      <c r="D541" s="1655" t="s">
        <v>2948</v>
      </c>
      <c r="E541" s="1655">
        <v>1</v>
      </c>
      <c r="F541" s="1654" t="s">
        <v>2967</v>
      </c>
      <c r="G541" s="1226" t="s">
        <v>2968</v>
      </c>
      <c r="H541" s="1448">
        <v>54363</v>
      </c>
      <c r="I541" s="531"/>
    </row>
    <row r="542" spans="2:9" s="1649" customFormat="1" ht="45" x14ac:dyDescent="0.25">
      <c r="B542" s="1226" t="s">
        <v>3492</v>
      </c>
      <c r="C542" s="1226" t="s">
        <v>1086</v>
      </c>
      <c r="D542" s="1655" t="s">
        <v>2948</v>
      </c>
      <c r="E542" s="1655">
        <v>1</v>
      </c>
      <c r="F542" s="1654" t="s">
        <v>2971</v>
      </c>
      <c r="G542" s="1226" t="s">
        <v>1798</v>
      </c>
      <c r="H542" s="1448">
        <v>342</v>
      </c>
      <c r="I542" s="531"/>
    </row>
    <row r="543" spans="2:9" s="1649" customFormat="1" ht="45" x14ac:dyDescent="0.25">
      <c r="B543" s="1226" t="s">
        <v>3493</v>
      </c>
      <c r="C543" s="1226" t="s">
        <v>1084</v>
      </c>
      <c r="D543" s="1655" t="s">
        <v>2948</v>
      </c>
      <c r="E543" s="1655">
        <v>1</v>
      </c>
      <c r="F543" s="1654" t="s">
        <v>2971</v>
      </c>
      <c r="G543" s="1226" t="s">
        <v>1798</v>
      </c>
      <c r="H543" s="1448">
        <v>102521</v>
      </c>
      <c r="I543" s="531"/>
    </row>
    <row r="544" spans="2:9" s="1649" customFormat="1" ht="30" x14ac:dyDescent="0.25">
      <c r="B544" s="1226" t="s">
        <v>3467</v>
      </c>
      <c r="C544" s="1226" t="s">
        <v>402</v>
      </c>
      <c r="D544" s="1655" t="s">
        <v>2948</v>
      </c>
      <c r="E544" s="1655">
        <v>1</v>
      </c>
      <c r="F544" s="1654" t="s">
        <v>3111</v>
      </c>
      <c r="G544" s="1226" t="s">
        <v>2968</v>
      </c>
      <c r="H544" s="1448">
        <v>337</v>
      </c>
      <c r="I544" s="531"/>
    </row>
    <row r="545" spans="2:9" s="1649" customFormat="1" ht="30" x14ac:dyDescent="0.25">
      <c r="B545" s="1226" t="s">
        <v>3471</v>
      </c>
      <c r="C545" s="1226" t="s">
        <v>402</v>
      </c>
      <c r="D545" s="1655" t="s">
        <v>2948</v>
      </c>
      <c r="E545" s="1655">
        <v>1</v>
      </c>
      <c r="F545" s="1654" t="s">
        <v>3111</v>
      </c>
      <c r="G545" s="1226" t="s">
        <v>2968</v>
      </c>
      <c r="H545" s="1448">
        <v>337</v>
      </c>
      <c r="I545" s="531"/>
    </row>
    <row r="546" spans="2:9" s="1649" customFormat="1" ht="30" x14ac:dyDescent="0.25">
      <c r="B546" s="1226" t="s">
        <v>3494</v>
      </c>
      <c r="C546" s="1226" t="s">
        <v>613</v>
      </c>
      <c r="D546" s="1655" t="s">
        <v>2948</v>
      </c>
      <c r="E546" s="1655">
        <v>1</v>
      </c>
      <c r="F546" s="1654" t="s">
        <v>3495</v>
      </c>
      <c r="G546" s="1226" t="s">
        <v>3478</v>
      </c>
      <c r="H546" s="1448">
        <v>4899</v>
      </c>
      <c r="I546" s="531"/>
    </row>
    <row r="547" spans="2:9" s="1649" customFormat="1" ht="30" x14ac:dyDescent="0.25">
      <c r="B547" s="1226" t="s">
        <v>3496</v>
      </c>
      <c r="C547" s="1226" t="s">
        <v>3405</v>
      </c>
      <c r="D547" s="1655" t="s">
        <v>2948</v>
      </c>
      <c r="E547" s="1655">
        <v>1</v>
      </c>
      <c r="F547" s="1654" t="s">
        <v>2998</v>
      </c>
      <c r="G547" s="1226" t="s">
        <v>1800</v>
      </c>
      <c r="H547" s="1448">
        <v>54363</v>
      </c>
      <c r="I547" s="531"/>
    </row>
    <row r="548" spans="2:9" s="1649" customFormat="1" ht="30" x14ac:dyDescent="0.25">
      <c r="B548" s="1226" t="s">
        <v>3497</v>
      </c>
      <c r="C548" s="1226" t="s">
        <v>3367</v>
      </c>
      <c r="D548" s="1655" t="s">
        <v>2948</v>
      </c>
      <c r="E548" s="1655">
        <v>1</v>
      </c>
      <c r="F548" s="1654" t="s">
        <v>3036</v>
      </c>
      <c r="G548" s="1226" t="s">
        <v>1800</v>
      </c>
      <c r="H548" s="1448">
        <v>106443</v>
      </c>
      <c r="I548" s="531"/>
    </row>
    <row r="549" spans="2:9" s="1649" customFormat="1" ht="30" x14ac:dyDescent="0.25">
      <c r="B549" s="1226" t="s">
        <v>3451</v>
      </c>
      <c r="C549" s="1226" t="s">
        <v>3016</v>
      </c>
      <c r="D549" s="1655" t="s">
        <v>2948</v>
      </c>
      <c r="E549" s="1655">
        <v>1</v>
      </c>
      <c r="F549" s="1654" t="s">
        <v>3406</v>
      </c>
      <c r="G549" s="1226" t="s">
        <v>1800</v>
      </c>
      <c r="H549" s="1448">
        <v>106544</v>
      </c>
      <c r="I549" s="531"/>
    </row>
    <row r="550" spans="2:9" s="1649" customFormat="1" ht="30" x14ac:dyDescent="0.25">
      <c r="B550" s="1226" t="s">
        <v>3498</v>
      </c>
      <c r="C550" s="1226" t="s">
        <v>3499</v>
      </c>
      <c r="D550" s="1655" t="s">
        <v>2948</v>
      </c>
      <c r="E550" s="1655">
        <v>1</v>
      </c>
      <c r="F550" s="1654" t="s">
        <v>3137</v>
      </c>
      <c r="G550" s="1226" t="s">
        <v>1800</v>
      </c>
      <c r="H550" s="1448">
        <v>90309</v>
      </c>
      <c r="I550" s="531"/>
    </row>
    <row r="551" spans="2:9" s="1649" customFormat="1" x14ac:dyDescent="0.25">
      <c r="B551" s="1226" t="s">
        <v>3500</v>
      </c>
      <c r="C551" s="1226" t="s">
        <v>1084</v>
      </c>
      <c r="D551" s="1655" t="s">
        <v>2948</v>
      </c>
      <c r="E551" s="1655">
        <v>1</v>
      </c>
      <c r="F551" s="1654" t="s">
        <v>3501</v>
      </c>
      <c r="G551" s="1226" t="s">
        <v>3502</v>
      </c>
      <c r="H551" s="1448">
        <v>102542</v>
      </c>
      <c r="I551" s="531"/>
    </row>
    <row r="552" spans="2:9" s="1649" customFormat="1" x14ac:dyDescent="0.25">
      <c r="B552" s="1226" t="s">
        <v>3503</v>
      </c>
      <c r="C552" s="1226" t="s">
        <v>3405</v>
      </c>
      <c r="D552" s="1655" t="s">
        <v>2948</v>
      </c>
      <c r="E552" s="1655">
        <v>1</v>
      </c>
      <c r="F552" s="1654" t="s">
        <v>3237</v>
      </c>
      <c r="G552" s="1226" t="s">
        <v>1800</v>
      </c>
      <c r="H552" s="1448">
        <v>54363</v>
      </c>
      <c r="I552" s="531"/>
    </row>
    <row r="553" spans="2:9" s="1649" customFormat="1" x14ac:dyDescent="0.25">
      <c r="B553" s="1226" t="s">
        <v>3504</v>
      </c>
      <c r="C553" s="1226" t="s">
        <v>1086</v>
      </c>
      <c r="D553" s="1655" t="s">
        <v>2948</v>
      </c>
      <c r="E553" s="1655">
        <v>1</v>
      </c>
      <c r="F553" s="1654" t="s">
        <v>3505</v>
      </c>
      <c r="G553" s="1226" t="s">
        <v>1800</v>
      </c>
      <c r="H553" s="1448">
        <v>342</v>
      </c>
      <c r="I553" s="531"/>
    </row>
    <row r="554" spans="2:9" s="1649" customFormat="1" ht="30" x14ac:dyDescent="0.25">
      <c r="B554" s="1226" t="s">
        <v>3506</v>
      </c>
      <c r="C554" s="1226" t="s">
        <v>613</v>
      </c>
      <c r="D554" s="1655" t="s">
        <v>2948</v>
      </c>
      <c r="E554" s="1655">
        <v>1</v>
      </c>
      <c r="F554" s="1654" t="s">
        <v>2961</v>
      </c>
      <c r="G554" s="1226" t="s">
        <v>1802</v>
      </c>
      <c r="H554" s="1448">
        <v>4899</v>
      </c>
      <c r="I554" s="531"/>
    </row>
    <row r="555" spans="2:9" s="1649" customFormat="1" ht="30" x14ac:dyDescent="0.25">
      <c r="B555" s="1226" t="s">
        <v>3507</v>
      </c>
      <c r="C555" s="1226" t="s">
        <v>613</v>
      </c>
      <c r="D555" s="1655" t="s">
        <v>2948</v>
      </c>
      <c r="E555" s="1655">
        <v>1</v>
      </c>
      <c r="F555" s="1654" t="s">
        <v>2961</v>
      </c>
      <c r="G555" s="1226" t="s">
        <v>1802</v>
      </c>
      <c r="H555" s="1448">
        <v>4899</v>
      </c>
      <c r="I555" s="531"/>
    </row>
    <row r="556" spans="2:9" s="1649" customFormat="1" ht="30" x14ac:dyDescent="0.25">
      <c r="B556" s="1226" t="s">
        <v>3508</v>
      </c>
      <c r="C556" s="1226" t="s">
        <v>403</v>
      </c>
      <c r="D556" s="1655" t="s">
        <v>2948</v>
      </c>
      <c r="E556" s="1655">
        <v>1</v>
      </c>
      <c r="F556" s="1654" t="s">
        <v>3509</v>
      </c>
      <c r="G556" s="1226" t="s">
        <v>1800</v>
      </c>
      <c r="H556" s="1448">
        <v>338</v>
      </c>
      <c r="I556" s="531"/>
    </row>
    <row r="557" spans="2:9" s="1649" customFormat="1" ht="30" x14ac:dyDescent="0.25">
      <c r="B557" s="1226" t="s">
        <v>3459</v>
      </c>
      <c r="C557" s="1226" t="s">
        <v>3367</v>
      </c>
      <c r="D557" s="1655" t="s">
        <v>2948</v>
      </c>
      <c r="E557" s="1655">
        <v>1</v>
      </c>
      <c r="F557" s="1654" t="s">
        <v>2957</v>
      </c>
      <c r="G557" s="1226" t="s">
        <v>1801</v>
      </c>
      <c r="H557" s="1448">
        <v>106443</v>
      </c>
      <c r="I557" s="531"/>
    </row>
    <row r="558" spans="2:9" s="1649" customFormat="1" ht="30" x14ac:dyDescent="0.25">
      <c r="B558" s="1226" t="s">
        <v>3510</v>
      </c>
      <c r="C558" s="1226" t="s">
        <v>3367</v>
      </c>
      <c r="D558" s="1655" t="s">
        <v>2948</v>
      </c>
      <c r="E558" s="1655">
        <v>1</v>
      </c>
      <c r="F558" s="1654" t="s">
        <v>3004</v>
      </c>
      <c r="G558" s="1226" t="s">
        <v>3005</v>
      </c>
      <c r="H558" s="1448">
        <v>106443</v>
      </c>
      <c r="I558" s="531"/>
    </row>
    <row r="559" spans="2:9" s="1649" customFormat="1" x14ac:dyDescent="0.25">
      <c r="B559" s="1226" t="s">
        <v>3511</v>
      </c>
      <c r="C559" s="1226" t="s">
        <v>3035</v>
      </c>
      <c r="D559" s="1655" t="s">
        <v>2948</v>
      </c>
      <c r="E559" s="1655">
        <v>1</v>
      </c>
      <c r="F559" s="1654" t="s">
        <v>2981</v>
      </c>
      <c r="G559" s="1226" t="s">
        <v>1800</v>
      </c>
      <c r="H559" s="1448">
        <v>102661</v>
      </c>
      <c r="I559" s="531"/>
    </row>
    <row r="560" spans="2:9" s="1649" customFormat="1" ht="30" x14ac:dyDescent="0.25">
      <c r="B560" s="1226" t="s">
        <v>3512</v>
      </c>
      <c r="C560" s="1226" t="s">
        <v>1086</v>
      </c>
      <c r="D560" s="1655" t="s">
        <v>2948</v>
      </c>
      <c r="E560" s="1655">
        <v>1</v>
      </c>
      <c r="F560" s="1654" t="s">
        <v>2955</v>
      </c>
      <c r="G560" s="1226" t="s">
        <v>1799</v>
      </c>
      <c r="H560" s="1448">
        <v>342</v>
      </c>
      <c r="I560" s="531"/>
    </row>
    <row r="561" spans="2:9" s="1649" customFormat="1" ht="30" x14ac:dyDescent="0.25">
      <c r="B561" s="1226" t="s">
        <v>3513</v>
      </c>
      <c r="C561" s="1226" t="s">
        <v>3141</v>
      </c>
      <c r="D561" s="1655" t="s">
        <v>2948</v>
      </c>
      <c r="E561" s="1655">
        <v>1</v>
      </c>
      <c r="F561" s="1654" t="s">
        <v>2985</v>
      </c>
      <c r="G561" s="1226" t="s">
        <v>1798</v>
      </c>
      <c r="H561" s="1448">
        <v>90980</v>
      </c>
      <c r="I561" s="531"/>
    </row>
    <row r="562" spans="2:9" s="1649" customFormat="1" ht="30" x14ac:dyDescent="0.25">
      <c r="B562" s="1226" t="s">
        <v>3460</v>
      </c>
      <c r="C562" s="1226" t="s">
        <v>3367</v>
      </c>
      <c r="D562" s="1655" t="s">
        <v>2948</v>
      </c>
      <c r="E562" s="1655">
        <v>1</v>
      </c>
      <c r="F562" s="1654" t="s">
        <v>2957</v>
      </c>
      <c r="G562" s="1226" t="s">
        <v>1801</v>
      </c>
      <c r="H562" s="1448">
        <v>106443</v>
      </c>
      <c r="I562" s="531"/>
    </row>
    <row r="563" spans="2:9" s="1649" customFormat="1" ht="30" x14ac:dyDescent="0.25">
      <c r="B563" s="1226" t="s">
        <v>3449</v>
      </c>
      <c r="C563" s="1226" t="s">
        <v>3331</v>
      </c>
      <c r="D563" s="1655" t="s">
        <v>2948</v>
      </c>
      <c r="E563" s="1655">
        <v>1</v>
      </c>
      <c r="F563" s="1654" t="s">
        <v>2961</v>
      </c>
      <c r="G563" s="1226" t="s">
        <v>1802</v>
      </c>
      <c r="H563" s="1448">
        <v>106876</v>
      </c>
      <c r="I563" s="531"/>
    </row>
    <row r="564" spans="2:9" s="1649" customFormat="1" ht="45" x14ac:dyDescent="0.25">
      <c r="B564" s="1226" t="s">
        <v>3514</v>
      </c>
      <c r="C564" s="1226" t="s">
        <v>3278</v>
      </c>
      <c r="D564" s="1655" t="s">
        <v>2948</v>
      </c>
      <c r="E564" s="1655">
        <v>1</v>
      </c>
      <c r="F564" s="1654" t="s">
        <v>2971</v>
      </c>
      <c r="G564" s="1226" t="s">
        <v>1798</v>
      </c>
      <c r="H564" s="1448">
        <v>106081</v>
      </c>
      <c r="I564" s="531"/>
    </row>
    <row r="565" spans="2:9" s="1649" customFormat="1" ht="30" x14ac:dyDescent="0.25">
      <c r="B565" s="1226" t="s">
        <v>3515</v>
      </c>
      <c r="C565" s="1226" t="s">
        <v>3499</v>
      </c>
      <c r="D565" s="1655" t="s">
        <v>2948</v>
      </c>
      <c r="E565" s="1655">
        <v>1</v>
      </c>
      <c r="F565" s="1654" t="s">
        <v>3219</v>
      </c>
      <c r="G565" s="1226" t="s">
        <v>1800</v>
      </c>
      <c r="H565" s="1448">
        <v>90309</v>
      </c>
      <c r="I565" s="531"/>
    </row>
    <row r="566" spans="2:9" s="1649" customFormat="1" ht="30" x14ac:dyDescent="0.25">
      <c r="B566" s="1226" t="s">
        <v>3516</v>
      </c>
      <c r="C566" s="1226" t="s">
        <v>612</v>
      </c>
      <c r="D566" s="1655" t="s">
        <v>2948</v>
      </c>
      <c r="E566" s="1655">
        <v>1</v>
      </c>
      <c r="F566" s="1654" t="s">
        <v>2998</v>
      </c>
      <c r="G566" s="1226" t="s">
        <v>1800</v>
      </c>
      <c r="H566" s="1448">
        <v>3109</v>
      </c>
      <c r="I566" s="531"/>
    </row>
    <row r="567" spans="2:9" s="1649" customFormat="1" ht="30" x14ac:dyDescent="0.25">
      <c r="B567" s="1226" t="s">
        <v>3517</v>
      </c>
      <c r="C567" s="1226" t="s">
        <v>1084</v>
      </c>
      <c r="D567" s="1655" t="s">
        <v>2948</v>
      </c>
      <c r="E567" s="1655">
        <v>1</v>
      </c>
      <c r="F567" s="1654" t="s">
        <v>3518</v>
      </c>
      <c r="G567" s="1226" t="s">
        <v>1800</v>
      </c>
      <c r="H567" s="1448">
        <v>341</v>
      </c>
      <c r="I567" s="531"/>
    </row>
    <row r="568" spans="2:9" s="1649" customFormat="1" x14ac:dyDescent="0.25">
      <c r="B568" s="1226" t="s">
        <v>3519</v>
      </c>
      <c r="C568" s="1226" t="s">
        <v>3405</v>
      </c>
      <c r="D568" s="1655" t="s">
        <v>2948</v>
      </c>
      <c r="E568" s="1655">
        <v>1</v>
      </c>
      <c r="F568" s="1654" t="s">
        <v>3520</v>
      </c>
      <c r="G568" s="1226" t="s">
        <v>1800</v>
      </c>
      <c r="H568" s="1448">
        <v>54363</v>
      </c>
      <c r="I568" s="531"/>
    </row>
    <row r="569" spans="2:9" s="1649" customFormat="1" ht="30" x14ac:dyDescent="0.25">
      <c r="B569" s="1226" t="s">
        <v>3521</v>
      </c>
      <c r="C569" s="1226" t="s">
        <v>3338</v>
      </c>
      <c r="D569" s="1655" t="s">
        <v>2948</v>
      </c>
      <c r="E569" s="1655">
        <v>1</v>
      </c>
      <c r="F569" s="1654" t="s">
        <v>3186</v>
      </c>
      <c r="G569" s="1226" t="s">
        <v>1800</v>
      </c>
      <c r="H569" s="1448">
        <v>91340</v>
      </c>
      <c r="I569" s="531"/>
    </row>
    <row r="570" spans="2:9" s="1649" customFormat="1" ht="45" x14ac:dyDescent="0.25">
      <c r="B570" s="1226" t="s">
        <v>3466</v>
      </c>
      <c r="C570" s="1226" t="s">
        <v>3278</v>
      </c>
      <c r="D570" s="1655" t="s">
        <v>2948</v>
      </c>
      <c r="E570" s="1655">
        <v>1</v>
      </c>
      <c r="F570" s="1654" t="s">
        <v>3219</v>
      </c>
      <c r="G570" s="1226" t="s">
        <v>1800</v>
      </c>
      <c r="H570" s="1448">
        <v>106081</v>
      </c>
      <c r="I570" s="531"/>
    </row>
    <row r="571" spans="2:9" s="1649" customFormat="1" x14ac:dyDescent="0.25">
      <c r="B571" s="1226" t="s">
        <v>3522</v>
      </c>
      <c r="C571" s="1226" t="s">
        <v>3141</v>
      </c>
      <c r="D571" s="1655" t="s">
        <v>2948</v>
      </c>
      <c r="E571" s="1655">
        <v>1</v>
      </c>
      <c r="F571" s="1654" t="s">
        <v>3505</v>
      </c>
      <c r="G571" s="1226" t="s">
        <v>1800</v>
      </c>
      <c r="H571" s="1448">
        <v>90980</v>
      </c>
      <c r="I571" s="531"/>
    </row>
    <row r="572" spans="2:9" s="1649" customFormat="1" ht="45" x14ac:dyDescent="0.25">
      <c r="B572" s="1226" t="s">
        <v>3468</v>
      </c>
      <c r="C572" s="1226" t="s">
        <v>402</v>
      </c>
      <c r="D572" s="1655" t="s">
        <v>2948</v>
      </c>
      <c r="E572" s="1655">
        <v>1</v>
      </c>
      <c r="F572" s="1654" t="s">
        <v>3413</v>
      </c>
      <c r="G572" s="1226" t="s">
        <v>1800</v>
      </c>
      <c r="H572" s="1448">
        <v>337</v>
      </c>
      <c r="I572" s="531"/>
    </row>
    <row r="573" spans="2:9" s="1649" customFormat="1" ht="30" x14ac:dyDescent="0.25">
      <c r="B573" s="1226" t="s">
        <v>3523</v>
      </c>
      <c r="C573" s="1226" t="s">
        <v>3035</v>
      </c>
      <c r="D573" s="1655" t="s">
        <v>2948</v>
      </c>
      <c r="E573" s="1655">
        <v>1</v>
      </c>
      <c r="F573" s="1654" t="s">
        <v>2961</v>
      </c>
      <c r="G573" s="1226" t="s">
        <v>1802</v>
      </c>
      <c r="H573" s="1448">
        <v>19772</v>
      </c>
      <c r="I573" s="531"/>
    </row>
    <row r="574" spans="2:9" s="1649" customFormat="1" ht="30" x14ac:dyDescent="0.25">
      <c r="B574" s="1226" t="s">
        <v>3524</v>
      </c>
      <c r="C574" s="1226" t="s">
        <v>3499</v>
      </c>
      <c r="D574" s="1655" t="s">
        <v>2948</v>
      </c>
      <c r="E574" s="1655">
        <v>1</v>
      </c>
      <c r="F574" s="1654" t="s">
        <v>2961</v>
      </c>
      <c r="G574" s="1226" t="s">
        <v>1802</v>
      </c>
      <c r="H574" s="1448">
        <v>90309</v>
      </c>
      <c r="I574" s="531"/>
    </row>
    <row r="575" spans="2:9" s="1649" customFormat="1" ht="30" x14ac:dyDescent="0.25">
      <c r="B575" s="1226" t="s">
        <v>3468</v>
      </c>
      <c r="C575" s="1226" t="s">
        <v>402</v>
      </c>
      <c r="D575" s="1655" t="s">
        <v>2948</v>
      </c>
      <c r="E575" s="1655">
        <v>1</v>
      </c>
      <c r="F575" s="1654" t="s">
        <v>3111</v>
      </c>
      <c r="G575" s="1226" t="s">
        <v>2968</v>
      </c>
      <c r="H575" s="1448">
        <v>337</v>
      </c>
      <c r="I575" s="531"/>
    </row>
    <row r="576" spans="2:9" s="1649" customFormat="1" ht="30" x14ac:dyDescent="0.25">
      <c r="B576" s="1226" t="s">
        <v>3470</v>
      </c>
      <c r="C576" s="1226" t="s">
        <v>402</v>
      </c>
      <c r="D576" s="1655" t="s">
        <v>2948</v>
      </c>
      <c r="E576" s="1655">
        <v>1</v>
      </c>
      <c r="F576" s="1654" t="s">
        <v>3111</v>
      </c>
      <c r="G576" s="1226" t="s">
        <v>2968</v>
      </c>
      <c r="H576" s="1448">
        <v>337</v>
      </c>
      <c r="I576" s="531"/>
    </row>
    <row r="577" spans="2:9" s="1649" customFormat="1" ht="30" x14ac:dyDescent="0.25">
      <c r="B577" s="1226" t="s">
        <v>3525</v>
      </c>
      <c r="C577" s="1226" t="s">
        <v>3499</v>
      </c>
      <c r="D577" s="1655" t="s">
        <v>2948</v>
      </c>
      <c r="E577" s="1655">
        <v>1</v>
      </c>
      <c r="F577" s="1654" t="s">
        <v>3009</v>
      </c>
      <c r="G577" s="1226" t="s">
        <v>1800</v>
      </c>
      <c r="H577" s="1448">
        <v>90309</v>
      </c>
      <c r="I577" s="531"/>
    </row>
    <row r="578" spans="2:9" s="1649" customFormat="1" ht="30" x14ac:dyDescent="0.25">
      <c r="B578" s="1226" t="s">
        <v>3526</v>
      </c>
      <c r="C578" s="1226" t="s">
        <v>3499</v>
      </c>
      <c r="D578" s="1655" t="s">
        <v>2948</v>
      </c>
      <c r="E578" s="1655">
        <v>2</v>
      </c>
      <c r="F578" s="1654" t="s">
        <v>3028</v>
      </c>
      <c r="G578" s="1226" t="s">
        <v>1800</v>
      </c>
      <c r="H578" s="1448">
        <v>90309</v>
      </c>
      <c r="I578" s="531"/>
    </row>
    <row r="579" spans="2:9" s="1649" customFormat="1" ht="45" x14ac:dyDescent="0.25">
      <c r="B579" s="1226" t="s">
        <v>3449</v>
      </c>
      <c r="C579" s="1226" t="s">
        <v>3331</v>
      </c>
      <c r="D579" s="1655" t="s">
        <v>3023</v>
      </c>
      <c r="E579" s="1655">
        <v>2</v>
      </c>
      <c r="F579" s="1654" t="s">
        <v>3024</v>
      </c>
      <c r="G579" s="1226" t="s">
        <v>3025</v>
      </c>
      <c r="H579" s="1448">
        <v>106876</v>
      </c>
      <c r="I579" s="531"/>
    </row>
    <row r="580" spans="2:9" s="1649" customFormat="1" ht="30" x14ac:dyDescent="0.25">
      <c r="B580" s="1226" t="s">
        <v>3527</v>
      </c>
      <c r="C580" s="1226" t="s">
        <v>1084</v>
      </c>
      <c r="D580" s="1655" t="s">
        <v>3030</v>
      </c>
      <c r="E580" s="1655">
        <v>1</v>
      </c>
      <c r="F580" s="1654" t="s">
        <v>3031</v>
      </c>
      <c r="G580" s="1226" t="s">
        <v>1800</v>
      </c>
      <c r="H580" s="1448">
        <v>341</v>
      </c>
      <c r="I580" s="531"/>
    </row>
    <row r="581" spans="2:9" s="1649" customFormat="1" x14ac:dyDescent="0.25">
      <c r="B581" s="1226" t="s">
        <v>3528</v>
      </c>
      <c r="C581" s="1226" t="s">
        <v>397</v>
      </c>
      <c r="D581" s="1655" t="s">
        <v>2948</v>
      </c>
      <c r="E581" s="1655">
        <v>1</v>
      </c>
      <c r="F581" s="1654" t="s">
        <v>3529</v>
      </c>
      <c r="G581" s="1226" t="s">
        <v>735</v>
      </c>
      <c r="H581" s="1448">
        <v>19254</v>
      </c>
      <c r="I581" s="531"/>
    </row>
    <row r="582" spans="2:9" s="1649" customFormat="1" ht="45" x14ac:dyDescent="0.25">
      <c r="B582" s="1226" t="s">
        <v>3462</v>
      </c>
      <c r="C582" s="1226" t="s">
        <v>3351</v>
      </c>
      <c r="D582" s="1655" t="s">
        <v>3023</v>
      </c>
      <c r="E582" s="1655">
        <v>1</v>
      </c>
      <c r="F582" s="1654" t="s">
        <v>3324</v>
      </c>
      <c r="G582" s="1226" t="s">
        <v>3325</v>
      </c>
      <c r="H582" s="1448">
        <v>108229</v>
      </c>
      <c r="I582" s="531"/>
    </row>
    <row r="583" spans="2:9" s="1649" customFormat="1" ht="30" x14ac:dyDescent="0.25">
      <c r="B583" s="1226" t="s">
        <v>3530</v>
      </c>
      <c r="C583" s="1226" t="s">
        <v>3382</v>
      </c>
      <c r="D583" s="1655" t="s">
        <v>2505</v>
      </c>
      <c r="E583" s="1655">
        <v>1</v>
      </c>
      <c r="F583" s="1654" t="s">
        <v>3148</v>
      </c>
      <c r="G583" s="1226" t="s">
        <v>1798</v>
      </c>
      <c r="H583" s="1448">
        <v>10658</v>
      </c>
      <c r="I583" s="531"/>
    </row>
    <row r="584" spans="2:9" s="1649" customFormat="1" ht="30" x14ac:dyDescent="0.25">
      <c r="B584" s="1226" t="s">
        <v>3531</v>
      </c>
      <c r="C584" s="1226" t="s">
        <v>3382</v>
      </c>
      <c r="D584" s="1655" t="s">
        <v>2505</v>
      </c>
      <c r="E584" s="1655">
        <v>1</v>
      </c>
      <c r="F584" s="1654" t="s">
        <v>3148</v>
      </c>
      <c r="G584" s="1226" t="s">
        <v>1798</v>
      </c>
      <c r="H584" s="1448">
        <v>10658</v>
      </c>
      <c r="I584" s="531"/>
    </row>
    <row r="585" spans="2:9" s="1649" customFormat="1" ht="30" x14ac:dyDescent="0.25">
      <c r="B585" s="1226" t="s">
        <v>3532</v>
      </c>
      <c r="C585" s="1226" t="s">
        <v>3382</v>
      </c>
      <c r="D585" s="1655" t="s">
        <v>2505</v>
      </c>
      <c r="E585" s="1655">
        <v>1</v>
      </c>
      <c r="F585" s="1654" t="s">
        <v>3148</v>
      </c>
      <c r="G585" s="1226" t="s">
        <v>1798</v>
      </c>
      <c r="H585" s="1448">
        <v>10658</v>
      </c>
      <c r="I585" s="531"/>
    </row>
    <row r="586" spans="2:9" s="1649" customFormat="1" ht="30" x14ac:dyDescent="0.25">
      <c r="B586" s="1226" t="s">
        <v>3533</v>
      </c>
      <c r="C586" s="1226" t="s">
        <v>3382</v>
      </c>
      <c r="D586" s="1655" t="s">
        <v>2505</v>
      </c>
      <c r="E586" s="1655">
        <v>1</v>
      </c>
      <c r="F586" s="1654" t="s">
        <v>3148</v>
      </c>
      <c r="G586" s="1226" t="s">
        <v>1798</v>
      </c>
      <c r="H586" s="1448">
        <v>10658</v>
      </c>
      <c r="I586" s="531"/>
    </row>
    <row r="587" spans="2:9" s="1649" customFormat="1" ht="30" x14ac:dyDescent="0.25">
      <c r="B587" s="1226" t="s">
        <v>3534</v>
      </c>
      <c r="C587" s="1226" t="s">
        <v>3382</v>
      </c>
      <c r="D587" s="1655" t="s">
        <v>2505</v>
      </c>
      <c r="E587" s="1655">
        <v>1</v>
      </c>
      <c r="F587" s="1654" t="s">
        <v>3148</v>
      </c>
      <c r="G587" s="1226" t="s">
        <v>1798</v>
      </c>
      <c r="H587" s="1448">
        <v>10658</v>
      </c>
      <c r="I587" s="531"/>
    </row>
    <row r="588" spans="2:9" s="1649" customFormat="1" ht="30" x14ac:dyDescent="0.25">
      <c r="B588" s="1226" t="s">
        <v>3535</v>
      </c>
      <c r="C588" s="1226" t="s">
        <v>3382</v>
      </c>
      <c r="D588" s="1655" t="s">
        <v>2505</v>
      </c>
      <c r="E588" s="1655">
        <v>1</v>
      </c>
      <c r="F588" s="1654" t="s">
        <v>3148</v>
      </c>
      <c r="G588" s="1226" t="s">
        <v>1798</v>
      </c>
      <c r="H588" s="1448">
        <v>10658</v>
      </c>
      <c r="I588" s="531"/>
    </row>
    <row r="589" spans="2:9" s="1649" customFormat="1" ht="30" x14ac:dyDescent="0.25">
      <c r="B589" s="1226" t="s">
        <v>3536</v>
      </c>
      <c r="C589" s="1226" t="s">
        <v>3382</v>
      </c>
      <c r="D589" s="1655" t="s">
        <v>2505</v>
      </c>
      <c r="E589" s="1655">
        <v>1</v>
      </c>
      <c r="F589" s="1654" t="s">
        <v>3148</v>
      </c>
      <c r="G589" s="1226" t="s">
        <v>1798</v>
      </c>
      <c r="H589" s="1448">
        <v>10658</v>
      </c>
      <c r="I589" s="531"/>
    </row>
    <row r="590" spans="2:9" s="1649" customFormat="1" ht="30" x14ac:dyDescent="0.25">
      <c r="B590" s="1226" t="s">
        <v>3537</v>
      </c>
      <c r="C590" s="1226" t="s">
        <v>3382</v>
      </c>
      <c r="D590" s="1655" t="s">
        <v>2505</v>
      </c>
      <c r="E590" s="1655">
        <v>1</v>
      </c>
      <c r="F590" s="1654" t="s">
        <v>3148</v>
      </c>
      <c r="G590" s="1226" t="s">
        <v>1798</v>
      </c>
      <c r="H590" s="1448">
        <v>10658</v>
      </c>
      <c r="I590" s="531"/>
    </row>
    <row r="591" spans="2:9" s="1649" customFormat="1" ht="42.75" customHeight="1" x14ac:dyDescent="0.25">
      <c r="B591" s="1226" t="s">
        <v>3474</v>
      </c>
      <c r="C591" s="1226" t="s">
        <v>1086</v>
      </c>
      <c r="D591" s="1655" t="s">
        <v>2948</v>
      </c>
      <c r="E591" s="1655">
        <v>1</v>
      </c>
      <c r="F591" s="1654" t="s">
        <v>3219</v>
      </c>
      <c r="G591" s="1226" t="s">
        <v>1800</v>
      </c>
      <c r="H591" s="1448">
        <v>342</v>
      </c>
      <c r="I591" s="531"/>
    </row>
    <row r="592" spans="2:9" s="1649" customFormat="1" ht="45" x14ac:dyDescent="0.25">
      <c r="B592" s="1226" t="s">
        <v>3538</v>
      </c>
      <c r="C592" s="1226" t="s">
        <v>3351</v>
      </c>
      <c r="D592" s="1655" t="s">
        <v>2948</v>
      </c>
      <c r="E592" s="1655">
        <v>1</v>
      </c>
      <c r="F592" s="1654" t="s">
        <v>3252</v>
      </c>
      <c r="G592" s="1226" t="s">
        <v>3253</v>
      </c>
      <c r="H592" s="1448">
        <v>108229</v>
      </c>
      <c r="I592" s="531"/>
    </row>
    <row r="593" spans="2:9" s="1649" customFormat="1" ht="30" x14ac:dyDescent="0.25">
      <c r="B593" s="1226" t="s">
        <v>3539</v>
      </c>
      <c r="C593" s="1226" t="s">
        <v>3338</v>
      </c>
      <c r="D593" s="1655" t="s">
        <v>2948</v>
      </c>
      <c r="E593" s="1655">
        <v>1</v>
      </c>
      <c r="F593" s="1654" t="s">
        <v>3186</v>
      </c>
      <c r="G593" s="1226" t="s">
        <v>1800</v>
      </c>
      <c r="H593" s="1448">
        <v>91340</v>
      </c>
      <c r="I593" s="531"/>
    </row>
    <row r="594" spans="2:9" ht="18.75" x14ac:dyDescent="0.25">
      <c r="B594" s="228">
        <f>COUNTA(B7:B593)</f>
        <v>587</v>
      </c>
      <c r="C594" s="228"/>
      <c r="D594" s="468"/>
      <c r="E594" s="468"/>
      <c r="F594" s="468"/>
      <c r="G594" s="468"/>
      <c r="H594" s="468"/>
    </row>
    <row r="595" spans="2:9" x14ac:dyDescent="0.25"/>
    <row r="596" spans="2:9" x14ac:dyDescent="0.25"/>
    <row r="597" spans="2:9" x14ac:dyDescent="0.25"/>
    <row r="598" spans="2:9" x14ac:dyDescent="0.25"/>
    <row r="599" spans="2:9" x14ac:dyDescent="0.25"/>
    <row r="600" spans="2:9" x14ac:dyDescent="0.25"/>
    <row r="601" spans="2:9" x14ac:dyDescent="0.25"/>
    <row r="602" spans="2:9" x14ac:dyDescent="0.25"/>
    <row r="603" spans="2:9" x14ac:dyDescent="0.25"/>
    <row r="604" spans="2:9" x14ac:dyDescent="0.25"/>
    <row r="605" spans="2:9" x14ac:dyDescent="0.25"/>
    <row r="606" spans="2:9" x14ac:dyDescent="0.25"/>
    <row r="607" spans="2:9" x14ac:dyDescent="0.25"/>
    <row r="608" spans="2:9"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sheetData>
  <mergeCells count="2">
    <mergeCell ref="B4:H4"/>
    <mergeCell ref="B1:H3"/>
  </mergeCells>
  <pageMargins left="0.7" right="0.7" top="0.75" bottom="0.75" header="0.3" footer="0.3"/>
  <pageSetup paperSize="9" orientation="portrait" r:id="rId1"/>
  <drawing r:id="rId2"/>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5"/>
  <dimension ref="A1:H913"/>
  <sheetViews>
    <sheetView showGridLines="0" workbookViewId="0">
      <pane xSplit="1" ySplit="6" topLeftCell="B249" activePane="bottomRight" state="frozen"/>
      <selection activeCell="I25" sqref="I25"/>
      <selection pane="topRight" activeCell="I25" sqref="I25"/>
      <selection pane="bottomLeft" activeCell="I25" sqref="I25"/>
      <selection pane="bottomRight"/>
    </sheetView>
  </sheetViews>
  <sheetFormatPr baseColWidth="10" defaultColWidth="0" defaultRowHeight="15" zeroHeight="1" x14ac:dyDescent="0.25"/>
  <cols>
    <col min="1" max="1" width="3.5703125" customWidth="1"/>
    <col min="2" max="2" width="33.7109375" customWidth="1"/>
    <col min="3" max="3" width="30.28515625" customWidth="1"/>
    <col min="4" max="4" width="31" customWidth="1"/>
    <col min="5" max="5" width="13" customWidth="1"/>
    <col min="6" max="6" width="29.85546875" customWidth="1"/>
    <col min="7" max="7" width="21.5703125" customWidth="1"/>
    <col min="8" max="8" width="6.7109375" customWidth="1"/>
    <col min="9" max="16384" width="11.42578125" hidden="1"/>
  </cols>
  <sheetData>
    <row r="1" spans="2:7" x14ac:dyDescent="0.25">
      <c r="B1" s="2020"/>
      <c r="C1" s="2021"/>
      <c r="D1" s="2021"/>
      <c r="E1" s="2021"/>
      <c r="F1" s="2021"/>
      <c r="G1" s="2022"/>
    </row>
    <row r="2" spans="2:7" x14ac:dyDescent="0.25">
      <c r="B2" s="2023"/>
      <c r="C2" s="2024"/>
      <c r="D2" s="2024"/>
      <c r="E2" s="2024"/>
      <c r="F2" s="2024"/>
      <c r="G2" s="2025"/>
    </row>
    <row r="3" spans="2:7" ht="15" customHeight="1" thickBot="1" x14ac:dyDescent="0.3">
      <c r="B3" s="2026"/>
      <c r="C3" s="2027"/>
      <c r="D3" s="2027"/>
      <c r="E3" s="2027"/>
      <c r="F3" s="2027"/>
      <c r="G3" s="2028"/>
    </row>
    <row r="4" spans="2:7" ht="21.75" thickBot="1" x14ac:dyDescent="0.4">
      <c r="B4" s="2032" t="s">
        <v>3775</v>
      </c>
      <c r="C4" s="2033"/>
      <c r="D4" s="2033"/>
      <c r="E4" s="2033"/>
      <c r="F4" s="2033"/>
      <c r="G4" s="2034"/>
    </row>
    <row r="5" spans="2:7" x14ac:dyDescent="0.25"/>
    <row r="6" spans="2:7" ht="37.5" x14ac:dyDescent="0.25">
      <c r="B6" s="1227" t="s">
        <v>1421</v>
      </c>
      <c r="C6" s="1224" t="s">
        <v>593</v>
      </c>
      <c r="D6" s="1225" t="s">
        <v>1794</v>
      </c>
      <c r="E6" s="1225" t="s">
        <v>1795</v>
      </c>
      <c r="F6" s="1225" t="s">
        <v>1796</v>
      </c>
      <c r="G6" s="1193" t="s">
        <v>1804</v>
      </c>
    </row>
    <row r="7" spans="2:7" ht="25.5" x14ac:dyDescent="0.25">
      <c r="B7" s="1543" t="s">
        <v>3541</v>
      </c>
      <c r="C7" s="1544" t="s">
        <v>2947</v>
      </c>
      <c r="D7" s="1544" t="s">
        <v>3023</v>
      </c>
      <c r="E7" s="1545">
        <v>2</v>
      </c>
      <c r="F7" s="1544" t="s">
        <v>3542</v>
      </c>
      <c r="G7" s="1543" t="s">
        <v>3333</v>
      </c>
    </row>
    <row r="8" spans="2:7" s="1649" customFormat="1" x14ac:dyDescent="0.25">
      <c r="B8" s="1543" t="s">
        <v>3543</v>
      </c>
      <c r="C8" s="1544" t="s">
        <v>1084</v>
      </c>
      <c r="D8" s="1544" t="s">
        <v>3147</v>
      </c>
      <c r="E8" s="1545">
        <v>2</v>
      </c>
      <c r="F8" s="1544" t="s">
        <v>3148</v>
      </c>
      <c r="G8" s="1543" t="s">
        <v>1798</v>
      </c>
    </row>
    <row r="9" spans="2:7" s="1649" customFormat="1" ht="25.5" x14ac:dyDescent="0.25">
      <c r="B9" s="1543" t="s">
        <v>3544</v>
      </c>
      <c r="C9" s="1544" t="s">
        <v>3351</v>
      </c>
      <c r="D9" s="1544" t="s">
        <v>3023</v>
      </c>
      <c r="E9" s="1545">
        <v>2</v>
      </c>
      <c r="F9" s="1544" t="s">
        <v>3393</v>
      </c>
      <c r="G9" s="1543" t="s">
        <v>2968</v>
      </c>
    </row>
    <row r="10" spans="2:7" s="1649" customFormat="1" ht="25.5" x14ac:dyDescent="0.25">
      <c r="B10" s="1543" t="s">
        <v>3545</v>
      </c>
      <c r="C10" s="1544" t="s">
        <v>3351</v>
      </c>
      <c r="D10" s="1544" t="s">
        <v>3023</v>
      </c>
      <c r="E10" s="1545">
        <v>2</v>
      </c>
      <c r="F10" s="1544" t="s">
        <v>3393</v>
      </c>
      <c r="G10" s="1543" t="s">
        <v>2968</v>
      </c>
    </row>
    <row r="11" spans="2:7" s="1649" customFormat="1" ht="25.5" x14ac:dyDescent="0.25">
      <c r="B11" s="1543" t="s">
        <v>3546</v>
      </c>
      <c r="C11" s="1544" t="s">
        <v>612</v>
      </c>
      <c r="D11" s="1544" t="s">
        <v>3147</v>
      </c>
      <c r="E11" s="1545">
        <v>1</v>
      </c>
      <c r="F11" s="1544" t="s">
        <v>3024</v>
      </c>
      <c r="G11" s="1543" t="s">
        <v>3025</v>
      </c>
    </row>
    <row r="12" spans="2:7" s="1649" customFormat="1" ht="25.5" x14ac:dyDescent="0.25">
      <c r="B12" s="1543" t="s">
        <v>3547</v>
      </c>
      <c r="C12" s="1544" t="s">
        <v>3278</v>
      </c>
      <c r="D12" s="1544" t="s">
        <v>3023</v>
      </c>
      <c r="E12" s="1545">
        <v>1</v>
      </c>
      <c r="F12" s="1544" t="s">
        <v>3321</v>
      </c>
      <c r="G12" s="1543" t="s">
        <v>2968</v>
      </c>
    </row>
    <row r="13" spans="2:7" s="1649" customFormat="1" ht="25.5" x14ac:dyDescent="0.25">
      <c r="B13" s="1543" t="s">
        <v>2564</v>
      </c>
      <c r="C13" s="1544" t="s">
        <v>3342</v>
      </c>
      <c r="D13" s="1544" t="s">
        <v>3289</v>
      </c>
      <c r="E13" s="1545">
        <v>2</v>
      </c>
      <c r="F13" s="1544" t="s">
        <v>3548</v>
      </c>
      <c r="G13" s="1543" t="s">
        <v>3333</v>
      </c>
    </row>
    <row r="14" spans="2:7" s="1649" customFormat="1" ht="25.5" x14ac:dyDescent="0.25">
      <c r="B14" s="1543" t="s">
        <v>3549</v>
      </c>
      <c r="C14" s="1544" t="s">
        <v>613</v>
      </c>
      <c r="D14" s="1544" t="s">
        <v>3289</v>
      </c>
      <c r="E14" s="1545">
        <v>2</v>
      </c>
      <c r="F14" s="1544" t="s">
        <v>3548</v>
      </c>
      <c r="G14" s="1543" t="s">
        <v>3333</v>
      </c>
    </row>
    <row r="15" spans="2:7" s="1649" customFormat="1" ht="25.5" x14ac:dyDescent="0.25">
      <c r="B15" s="1543" t="s">
        <v>3550</v>
      </c>
      <c r="C15" s="1544" t="s">
        <v>614</v>
      </c>
      <c r="D15" s="1544" t="s">
        <v>3023</v>
      </c>
      <c r="E15" s="1545">
        <v>2</v>
      </c>
      <c r="F15" s="1544" t="s">
        <v>3548</v>
      </c>
      <c r="G15" s="1543" t="s">
        <v>3333</v>
      </c>
    </row>
    <row r="16" spans="2:7" s="1649" customFormat="1" ht="25.5" x14ac:dyDescent="0.25">
      <c r="B16" s="1543" t="s">
        <v>3546</v>
      </c>
      <c r="C16" s="1544" t="s">
        <v>612</v>
      </c>
      <c r="D16" s="1544" t="s">
        <v>3551</v>
      </c>
      <c r="E16" s="1545">
        <v>1</v>
      </c>
      <c r="F16" s="1544" t="s">
        <v>3552</v>
      </c>
      <c r="G16" s="1543" t="s">
        <v>3025</v>
      </c>
    </row>
    <row r="17" spans="2:7" s="1649" customFormat="1" ht="25.5" x14ac:dyDescent="0.25">
      <c r="B17" s="1543" t="s">
        <v>3553</v>
      </c>
      <c r="C17" s="1544" t="s">
        <v>3338</v>
      </c>
      <c r="D17" s="1544" t="s">
        <v>3289</v>
      </c>
      <c r="E17" s="1545">
        <v>2</v>
      </c>
      <c r="F17" s="1544" t="s">
        <v>3548</v>
      </c>
      <c r="G17" s="1543" t="s">
        <v>3333</v>
      </c>
    </row>
    <row r="18" spans="2:7" s="1649" customFormat="1" ht="38.25" x14ac:dyDescent="0.25">
      <c r="B18" s="1543" t="s">
        <v>3547</v>
      </c>
      <c r="C18" s="1544" t="s">
        <v>3278</v>
      </c>
      <c r="D18" s="1544" t="s">
        <v>3554</v>
      </c>
      <c r="E18" s="1545">
        <v>1</v>
      </c>
      <c r="F18" s="1544" t="s">
        <v>3555</v>
      </c>
      <c r="G18" s="1543" t="s">
        <v>1803</v>
      </c>
    </row>
    <row r="19" spans="2:7" s="1649" customFormat="1" ht="25.5" x14ac:dyDescent="0.25">
      <c r="B19" s="1543" t="s">
        <v>3556</v>
      </c>
      <c r="C19" s="1544" t="s">
        <v>1087</v>
      </c>
      <c r="D19" s="1544" t="s">
        <v>3557</v>
      </c>
      <c r="E19" s="1545">
        <v>1</v>
      </c>
      <c r="F19" s="1544" t="s">
        <v>3558</v>
      </c>
      <c r="G19" s="1543" t="s">
        <v>1798</v>
      </c>
    </row>
    <row r="20" spans="2:7" s="1649" customFormat="1" ht="25.5" x14ac:dyDescent="0.25">
      <c r="B20" s="1543" t="s">
        <v>3559</v>
      </c>
      <c r="C20" s="1544" t="s">
        <v>3278</v>
      </c>
      <c r="D20" s="1544" t="s">
        <v>3023</v>
      </c>
      <c r="E20" s="1545">
        <v>2</v>
      </c>
      <c r="F20" s="1544" t="s">
        <v>3332</v>
      </c>
      <c r="G20" s="1543" t="s">
        <v>3333</v>
      </c>
    </row>
    <row r="21" spans="2:7" s="1649" customFormat="1" x14ac:dyDescent="0.25">
      <c r="B21" s="1543" t="s">
        <v>3560</v>
      </c>
      <c r="C21" s="1544" t="s">
        <v>3382</v>
      </c>
      <c r="D21" s="1544" t="s">
        <v>3557</v>
      </c>
      <c r="E21" s="1545">
        <v>1</v>
      </c>
      <c r="F21" s="1544" t="s">
        <v>3148</v>
      </c>
      <c r="G21" s="1543" t="s">
        <v>1798</v>
      </c>
    </row>
    <row r="22" spans="2:7" s="1649" customFormat="1" ht="25.5" x14ac:dyDescent="0.25">
      <c r="B22" s="1543" t="s">
        <v>3559</v>
      </c>
      <c r="C22" s="1544" t="s">
        <v>3278</v>
      </c>
      <c r="D22" s="1544" t="s">
        <v>3023</v>
      </c>
      <c r="E22" s="1545">
        <v>1</v>
      </c>
      <c r="F22" s="1544" t="s">
        <v>3393</v>
      </c>
      <c r="G22" s="1543" t="s">
        <v>2968</v>
      </c>
    </row>
    <row r="23" spans="2:7" s="1649" customFormat="1" ht="38.25" x14ac:dyDescent="0.25">
      <c r="B23" s="1543" t="s">
        <v>3546</v>
      </c>
      <c r="C23" s="1544" t="s">
        <v>612</v>
      </c>
      <c r="D23" s="1544" t="s">
        <v>3023</v>
      </c>
      <c r="E23" s="1545">
        <v>2</v>
      </c>
      <c r="F23" s="1544" t="s">
        <v>3561</v>
      </c>
      <c r="G23" s="1543" t="s">
        <v>3025</v>
      </c>
    </row>
    <row r="24" spans="2:7" s="1649" customFormat="1" ht="26.25" x14ac:dyDescent="0.25">
      <c r="B24" s="1543" t="s">
        <v>3562</v>
      </c>
      <c r="C24" s="1544" t="s">
        <v>3367</v>
      </c>
      <c r="D24" s="1544" t="s">
        <v>2948</v>
      </c>
      <c r="E24" s="1545">
        <v>2</v>
      </c>
      <c r="F24" s="1544" t="s">
        <v>3563</v>
      </c>
      <c r="G24" s="1543" t="s">
        <v>2968</v>
      </c>
    </row>
    <row r="25" spans="2:7" s="1649" customFormat="1" ht="25.5" x14ac:dyDescent="0.25">
      <c r="B25" s="1543" t="s">
        <v>3564</v>
      </c>
      <c r="C25" s="1544" t="s">
        <v>3367</v>
      </c>
      <c r="D25" s="1544" t="s">
        <v>2948</v>
      </c>
      <c r="E25" s="1545">
        <v>1</v>
      </c>
      <c r="F25" s="1544" t="s">
        <v>3406</v>
      </c>
      <c r="G25" s="1543" t="s">
        <v>1800</v>
      </c>
    </row>
    <row r="26" spans="2:7" s="1649" customFormat="1" x14ac:dyDescent="0.25">
      <c r="B26" s="1543" t="s">
        <v>3565</v>
      </c>
      <c r="C26" s="1544" t="s">
        <v>1087</v>
      </c>
      <c r="D26" s="1544" t="s">
        <v>2948</v>
      </c>
      <c r="E26" s="1545">
        <v>1</v>
      </c>
      <c r="F26" s="1544" t="s">
        <v>3201</v>
      </c>
      <c r="G26" s="1543" t="s">
        <v>1800</v>
      </c>
    </row>
    <row r="27" spans="2:7" s="1649" customFormat="1" ht="25.5" x14ac:dyDescent="0.25">
      <c r="B27" s="1543" t="s">
        <v>3566</v>
      </c>
      <c r="C27" s="1544" t="s">
        <v>3567</v>
      </c>
      <c r="D27" s="1544" t="s">
        <v>2948</v>
      </c>
      <c r="E27" s="1545">
        <v>1</v>
      </c>
      <c r="F27" s="1544" t="s">
        <v>3137</v>
      </c>
      <c r="G27" s="1543" t="s">
        <v>1800</v>
      </c>
    </row>
    <row r="28" spans="2:7" s="1649" customFormat="1" x14ac:dyDescent="0.25">
      <c r="B28" s="1543" t="s">
        <v>3568</v>
      </c>
      <c r="C28" s="1544" t="s">
        <v>402</v>
      </c>
      <c r="D28" s="1544" t="s">
        <v>2948</v>
      </c>
      <c r="E28" s="1545">
        <v>1</v>
      </c>
      <c r="F28" s="1544" t="s">
        <v>3237</v>
      </c>
      <c r="G28" s="1543" t="s">
        <v>1800</v>
      </c>
    </row>
    <row r="29" spans="2:7" s="1649" customFormat="1" x14ac:dyDescent="0.25">
      <c r="B29" s="1543" t="s">
        <v>3420</v>
      </c>
      <c r="C29" s="1544" t="s">
        <v>402</v>
      </c>
      <c r="D29" s="1544" t="s">
        <v>2948</v>
      </c>
      <c r="E29" s="1545">
        <v>1</v>
      </c>
      <c r="F29" s="1544" t="s">
        <v>3237</v>
      </c>
      <c r="G29" s="1543" t="s">
        <v>1800</v>
      </c>
    </row>
    <row r="30" spans="2:7" s="1649" customFormat="1" ht="25.5" x14ac:dyDescent="0.25">
      <c r="B30" s="1543" t="s">
        <v>3569</v>
      </c>
      <c r="C30" s="1544" t="s">
        <v>3570</v>
      </c>
      <c r="D30" s="1544" t="s">
        <v>2948</v>
      </c>
      <c r="E30" s="1545">
        <v>1</v>
      </c>
      <c r="F30" s="1544" t="s">
        <v>2957</v>
      </c>
      <c r="G30" s="1543" t="s">
        <v>1801</v>
      </c>
    </row>
    <row r="31" spans="2:7" s="1649" customFormat="1" ht="25.5" x14ac:dyDescent="0.25">
      <c r="B31" s="1543" t="s">
        <v>3571</v>
      </c>
      <c r="C31" s="1544" t="s">
        <v>3405</v>
      </c>
      <c r="D31" s="1544" t="s">
        <v>2948</v>
      </c>
      <c r="E31" s="1545">
        <v>1</v>
      </c>
      <c r="F31" s="1544" t="s">
        <v>2971</v>
      </c>
      <c r="G31" s="1543" t="s">
        <v>1798</v>
      </c>
    </row>
    <row r="32" spans="2:7" s="1649" customFormat="1" ht="25.5" x14ac:dyDescent="0.25">
      <c r="B32" s="1543" t="s">
        <v>3572</v>
      </c>
      <c r="C32" s="1544" t="s">
        <v>3367</v>
      </c>
      <c r="D32" s="1544" t="s">
        <v>2948</v>
      </c>
      <c r="E32" s="1545">
        <v>1</v>
      </c>
      <c r="F32" s="1544" t="s">
        <v>2971</v>
      </c>
      <c r="G32" s="1543" t="s">
        <v>1798</v>
      </c>
    </row>
    <row r="33" spans="2:7" s="1649" customFormat="1" ht="25.5" x14ac:dyDescent="0.25">
      <c r="B33" s="1543" t="s">
        <v>2693</v>
      </c>
      <c r="C33" s="1544" t="s">
        <v>3351</v>
      </c>
      <c r="D33" s="1544" t="s">
        <v>2948</v>
      </c>
      <c r="E33" s="1545">
        <v>1</v>
      </c>
      <c r="F33" s="1544" t="s">
        <v>3285</v>
      </c>
      <c r="G33" s="1543" t="s">
        <v>3103</v>
      </c>
    </row>
    <row r="34" spans="2:7" s="1649" customFormat="1" ht="25.5" x14ac:dyDescent="0.25">
      <c r="B34" s="1543" t="s">
        <v>3573</v>
      </c>
      <c r="C34" s="1544" t="s">
        <v>1087</v>
      </c>
      <c r="D34" s="1544" t="s">
        <v>2948</v>
      </c>
      <c r="E34" s="1545">
        <v>1</v>
      </c>
      <c r="F34" s="1544" t="s">
        <v>3060</v>
      </c>
      <c r="G34" s="1543" t="s">
        <v>1800</v>
      </c>
    </row>
    <row r="35" spans="2:7" s="1649" customFormat="1" ht="25.5" x14ac:dyDescent="0.25">
      <c r="B35" s="1543" t="s">
        <v>3574</v>
      </c>
      <c r="C35" s="1544" t="s">
        <v>1890</v>
      </c>
      <c r="D35" s="1544" t="s">
        <v>2948</v>
      </c>
      <c r="E35" s="1545">
        <v>1</v>
      </c>
      <c r="F35" s="1544" t="s">
        <v>2998</v>
      </c>
      <c r="G35" s="1543" t="s">
        <v>1800</v>
      </c>
    </row>
    <row r="36" spans="2:7" s="1649" customFormat="1" x14ac:dyDescent="0.25">
      <c r="B36" s="1543" t="s">
        <v>3575</v>
      </c>
      <c r="C36" s="1544" t="s">
        <v>1084</v>
      </c>
      <c r="D36" s="1544" t="s">
        <v>2948</v>
      </c>
      <c r="E36" s="1545">
        <v>1</v>
      </c>
      <c r="F36" s="1544" t="s">
        <v>3009</v>
      </c>
      <c r="G36" s="1543" t="s">
        <v>1800</v>
      </c>
    </row>
    <row r="37" spans="2:7" s="1649" customFormat="1" x14ac:dyDescent="0.25">
      <c r="B37" s="1543" t="s">
        <v>3576</v>
      </c>
      <c r="C37" s="1544" t="s">
        <v>1084</v>
      </c>
      <c r="D37" s="1544" t="s">
        <v>2948</v>
      </c>
      <c r="E37" s="1545">
        <v>1</v>
      </c>
      <c r="F37" s="1544" t="s">
        <v>3009</v>
      </c>
      <c r="G37" s="1543" t="s">
        <v>1800</v>
      </c>
    </row>
    <row r="38" spans="2:7" s="1649" customFormat="1" ht="25.5" x14ac:dyDescent="0.25">
      <c r="B38" s="1543" t="s">
        <v>3573</v>
      </c>
      <c r="C38" s="1544" t="s">
        <v>1087</v>
      </c>
      <c r="D38" s="1544" t="s">
        <v>2948</v>
      </c>
      <c r="E38" s="1545">
        <v>1</v>
      </c>
      <c r="F38" s="1544" t="s">
        <v>3577</v>
      </c>
      <c r="G38" s="1543" t="s">
        <v>2953</v>
      </c>
    </row>
    <row r="39" spans="2:7" s="1649" customFormat="1" x14ac:dyDescent="0.25">
      <c r="B39" s="1543" t="s">
        <v>3578</v>
      </c>
      <c r="C39" s="1544" t="s">
        <v>403</v>
      </c>
      <c r="D39" s="1544" t="s">
        <v>2948</v>
      </c>
      <c r="E39" s="1545">
        <v>1</v>
      </c>
      <c r="F39" s="1544" t="s">
        <v>3520</v>
      </c>
      <c r="G39" s="1543" t="s">
        <v>1800</v>
      </c>
    </row>
    <row r="40" spans="2:7" s="1649" customFormat="1" ht="25.5" x14ac:dyDescent="0.25">
      <c r="B40" s="1543" t="s">
        <v>3579</v>
      </c>
      <c r="C40" s="1544" t="s">
        <v>613</v>
      </c>
      <c r="D40" s="1544" t="s">
        <v>2948</v>
      </c>
      <c r="E40" s="1545">
        <v>1</v>
      </c>
      <c r="F40" s="1544" t="s">
        <v>3028</v>
      </c>
      <c r="G40" s="1543" t="s">
        <v>1800</v>
      </c>
    </row>
    <row r="41" spans="2:7" s="1649" customFormat="1" x14ac:dyDescent="0.25">
      <c r="B41" s="1543" t="s">
        <v>3580</v>
      </c>
      <c r="C41" s="1544" t="s">
        <v>403</v>
      </c>
      <c r="D41" s="1544" t="s">
        <v>2948</v>
      </c>
      <c r="E41" s="1545">
        <v>1</v>
      </c>
      <c r="F41" s="1544" t="s">
        <v>3087</v>
      </c>
      <c r="G41" s="1543" t="s">
        <v>1800</v>
      </c>
    </row>
    <row r="42" spans="2:7" s="1649" customFormat="1" x14ac:dyDescent="0.25">
      <c r="B42" s="1543" t="s">
        <v>3568</v>
      </c>
      <c r="C42" s="1544" t="s">
        <v>402</v>
      </c>
      <c r="D42" s="1544" t="s">
        <v>2948</v>
      </c>
      <c r="E42" s="1545">
        <v>1</v>
      </c>
      <c r="F42" s="1544" t="s">
        <v>3237</v>
      </c>
      <c r="G42" s="1543" t="s">
        <v>1800</v>
      </c>
    </row>
    <row r="43" spans="2:7" s="1649" customFormat="1" ht="25.5" x14ac:dyDescent="0.25">
      <c r="B43" s="1543" t="s">
        <v>3545</v>
      </c>
      <c r="C43" s="1544" t="s">
        <v>3351</v>
      </c>
      <c r="D43" s="1544" t="s">
        <v>2948</v>
      </c>
      <c r="E43" s="1545">
        <v>1</v>
      </c>
      <c r="F43" s="1544" t="s">
        <v>3581</v>
      </c>
      <c r="G43" s="1543" t="s">
        <v>3253</v>
      </c>
    </row>
    <row r="44" spans="2:7" s="1649" customFormat="1" ht="25.5" x14ac:dyDescent="0.25">
      <c r="B44" s="1543" t="s">
        <v>3582</v>
      </c>
      <c r="C44" s="1544" t="s">
        <v>1084</v>
      </c>
      <c r="D44" s="1544" t="s">
        <v>2948</v>
      </c>
      <c r="E44" s="1545">
        <v>1</v>
      </c>
      <c r="F44" s="1544" t="s">
        <v>3581</v>
      </c>
      <c r="G44" s="1543" t="s">
        <v>3253</v>
      </c>
    </row>
    <row r="45" spans="2:7" s="1649" customFormat="1" ht="25.5" x14ac:dyDescent="0.25">
      <c r="B45" s="1543" t="s">
        <v>3569</v>
      </c>
      <c r="C45" s="1544" t="s">
        <v>3570</v>
      </c>
      <c r="D45" s="1544" t="s">
        <v>2948</v>
      </c>
      <c r="E45" s="1545">
        <v>1</v>
      </c>
      <c r="F45" s="1544" t="s">
        <v>2957</v>
      </c>
      <c r="G45" s="1543" t="s">
        <v>1801</v>
      </c>
    </row>
    <row r="46" spans="2:7" s="1649" customFormat="1" ht="25.5" x14ac:dyDescent="0.25">
      <c r="B46" s="1543" t="s">
        <v>3583</v>
      </c>
      <c r="C46" s="1544" t="s">
        <v>1086</v>
      </c>
      <c r="D46" s="1544" t="s">
        <v>2948</v>
      </c>
      <c r="E46" s="1545">
        <v>1</v>
      </c>
      <c r="F46" s="1544" t="s">
        <v>3584</v>
      </c>
      <c r="G46" s="1543" t="s">
        <v>1798</v>
      </c>
    </row>
    <row r="47" spans="2:7" s="1649" customFormat="1" ht="25.5" x14ac:dyDescent="0.25">
      <c r="B47" s="1543" t="s">
        <v>3585</v>
      </c>
      <c r="C47" s="1544" t="s">
        <v>843</v>
      </c>
      <c r="D47" s="1544" t="s">
        <v>2948</v>
      </c>
      <c r="E47" s="1545">
        <v>1</v>
      </c>
      <c r="F47" s="1544" t="s">
        <v>2967</v>
      </c>
      <c r="G47" s="1543" t="s">
        <v>2968</v>
      </c>
    </row>
    <row r="48" spans="2:7" s="1649" customFormat="1" ht="25.5" x14ac:dyDescent="0.25">
      <c r="B48" s="1543" t="s">
        <v>3564</v>
      </c>
      <c r="C48" s="1544" t="s">
        <v>3367</v>
      </c>
      <c r="D48" s="1544" t="s">
        <v>2948</v>
      </c>
      <c r="E48" s="1545">
        <v>1</v>
      </c>
      <c r="F48" s="1544" t="s">
        <v>2971</v>
      </c>
      <c r="G48" s="1543" t="s">
        <v>1798</v>
      </c>
    </row>
    <row r="49" spans="2:7" s="1649" customFormat="1" ht="25.5" x14ac:dyDescent="0.25">
      <c r="B49" s="1543" t="s">
        <v>3586</v>
      </c>
      <c r="C49" s="1544" t="s">
        <v>1084</v>
      </c>
      <c r="D49" s="1544" t="s">
        <v>2948</v>
      </c>
      <c r="E49" s="1545">
        <v>1</v>
      </c>
      <c r="F49" s="1544" t="s">
        <v>3060</v>
      </c>
      <c r="G49" s="1543" t="s">
        <v>1800</v>
      </c>
    </row>
    <row r="50" spans="2:7" s="1649" customFormat="1" x14ac:dyDescent="0.25">
      <c r="B50" s="1543" t="s">
        <v>3565</v>
      </c>
      <c r="C50" s="1544" t="s">
        <v>1087</v>
      </c>
      <c r="D50" s="1544" t="s">
        <v>2948</v>
      </c>
      <c r="E50" s="1545">
        <v>1</v>
      </c>
      <c r="F50" s="1544" t="s">
        <v>3201</v>
      </c>
      <c r="G50" s="1543" t="s">
        <v>1800</v>
      </c>
    </row>
    <row r="51" spans="2:7" s="1649" customFormat="1" ht="25.5" x14ac:dyDescent="0.25">
      <c r="B51" s="1543" t="s">
        <v>3566</v>
      </c>
      <c r="C51" s="1544" t="s">
        <v>3567</v>
      </c>
      <c r="D51" s="1544" t="s">
        <v>2948</v>
      </c>
      <c r="E51" s="1545">
        <v>1</v>
      </c>
      <c r="F51" s="1544" t="s">
        <v>3137</v>
      </c>
      <c r="G51" s="1543" t="s">
        <v>1800</v>
      </c>
    </row>
    <row r="52" spans="2:7" s="1649" customFormat="1" x14ac:dyDescent="0.25">
      <c r="B52" s="1543" t="s">
        <v>3587</v>
      </c>
      <c r="C52" s="1544" t="s">
        <v>1087</v>
      </c>
      <c r="D52" s="1544" t="s">
        <v>2948</v>
      </c>
      <c r="E52" s="1545">
        <v>1</v>
      </c>
      <c r="F52" s="1544" t="s">
        <v>3074</v>
      </c>
      <c r="G52" s="1543" t="s">
        <v>1800</v>
      </c>
    </row>
    <row r="53" spans="2:7" s="1649" customFormat="1" ht="25.5" x14ac:dyDescent="0.25">
      <c r="B53" s="1543" t="s">
        <v>3588</v>
      </c>
      <c r="C53" s="1544" t="s">
        <v>403</v>
      </c>
      <c r="D53" s="1544" t="s">
        <v>2948</v>
      </c>
      <c r="E53" s="1545">
        <v>1</v>
      </c>
      <c r="F53" s="1544" t="s">
        <v>2961</v>
      </c>
      <c r="G53" s="1543" t="s">
        <v>1802</v>
      </c>
    </row>
    <row r="54" spans="2:7" s="1649" customFormat="1" ht="25.5" x14ac:dyDescent="0.25">
      <c r="B54" s="1543" t="s">
        <v>3589</v>
      </c>
      <c r="C54" s="1544" t="s">
        <v>2947</v>
      </c>
      <c r="D54" s="1544" t="s">
        <v>2948</v>
      </c>
      <c r="E54" s="1545">
        <v>1</v>
      </c>
      <c r="F54" s="1544" t="s">
        <v>2967</v>
      </c>
      <c r="G54" s="1543" t="s">
        <v>2968</v>
      </c>
    </row>
    <row r="55" spans="2:7" s="1649" customFormat="1" ht="25.5" x14ac:dyDescent="0.25">
      <c r="B55" s="1543" t="s">
        <v>3590</v>
      </c>
      <c r="C55" s="1544" t="s">
        <v>3499</v>
      </c>
      <c r="D55" s="1544" t="s">
        <v>2948</v>
      </c>
      <c r="E55" s="1545">
        <v>1</v>
      </c>
      <c r="F55" s="1544" t="s">
        <v>3137</v>
      </c>
      <c r="G55" s="1543" t="s">
        <v>1800</v>
      </c>
    </row>
    <row r="56" spans="2:7" s="1649" customFormat="1" x14ac:dyDescent="0.25">
      <c r="B56" s="1543" t="s">
        <v>3576</v>
      </c>
      <c r="C56" s="1544" t="s">
        <v>1084</v>
      </c>
      <c r="D56" s="1544" t="s">
        <v>2948</v>
      </c>
      <c r="E56" s="1545">
        <v>1</v>
      </c>
      <c r="F56" s="1544" t="s">
        <v>3009</v>
      </c>
      <c r="G56" s="1543" t="s">
        <v>1800</v>
      </c>
    </row>
    <row r="57" spans="2:7" s="1649" customFormat="1" ht="25.5" x14ac:dyDescent="0.25">
      <c r="B57" s="1543" t="s">
        <v>3573</v>
      </c>
      <c r="C57" s="1544" t="s">
        <v>1087</v>
      </c>
      <c r="D57" s="1544" t="s">
        <v>2948</v>
      </c>
      <c r="E57" s="1545">
        <v>1</v>
      </c>
      <c r="F57" s="1544" t="s">
        <v>3577</v>
      </c>
      <c r="G57" s="1543" t="s">
        <v>2953</v>
      </c>
    </row>
    <row r="58" spans="2:7" s="1649" customFormat="1" ht="25.5" x14ac:dyDescent="0.25">
      <c r="B58" s="1543" t="s">
        <v>3573</v>
      </c>
      <c r="C58" s="1544" t="s">
        <v>1087</v>
      </c>
      <c r="D58" s="1544" t="s">
        <v>2948</v>
      </c>
      <c r="E58" s="1545">
        <v>1</v>
      </c>
      <c r="F58" s="1544" t="s">
        <v>2971</v>
      </c>
      <c r="G58" s="1543" t="s">
        <v>1798</v>
      </c>
    </row>
    <row r="59" spans="2:7" s="1649" customFormat="1" x14ac:dyDescent="0.25">
      <c r="B59" s="1543" t="s">
        <v>2023</v>
      </c>
      <c r="C59" s="1544" t="s">
        <v>403</v>
      </c>
      <c r="D59" s="1544" t="s">
        <v>2948</v>
      </c>
      <c r="E59" s="1545">
        <v>1</v>
      </c>
      <c r="F59" s="1544" t="s">
        <v>3014</v>
      </c>
      <c r="G59" s="1543" t="s">
        <v>2507</v>
      </c>
    </row>
    <row r="60" spans="2:7" s="1649" customFormat="1" x14ac:dyDescent="0.25">
      <c r="B60" s="1543" t="s">
        <v>3591</v>
      </c>
      <c r="C60" s="1544" t="s">
        <v>3141</v>
      </c>
      <c r="D60" s="1544" t="s">
        <v>2948</v>
      </c>
      <c r="E60" s="1545">
        <v>1</v>
      </c>
      <c r="F60" s="1544" t="s">
        <v>3217</v>
      </c>
      <c r="G60" s="1543" t="s">
        <v>2455</v>
      </c>
    </row>
    <row r="61" spans="2:7" s="1649" customFormat="1" ht="25.5" x14ac:dyDescent="0.25">
      <c r="B61" s="1543" t="s">
        <v>3592</v>
      </c>
      <c r="C61" s="1544" t="s">
        <v>403</v>
      </c>
      <c r="D61" s="1544" t="s">
        <v>2948</v>
      </c>
      <c r="E61" s="1545">
        <v>1</v>
      </c>
      <c r="F61" s="1544" t="s">
        <v>3060</v>
      </c>
      <c r="G61" s="1543" t="s">
        <v>1800</v>
      </c>
    </row>
    <row r="62" spans="2:7" s="1649" customFormat="1" ht="25.5" x14ac:dyDescent="0.25">
      <c r="B62" s="1543" t="s">
        <v>2406</v>
      </c>
      <c r="C62" s="1544" t="s">
        <v>3197</v>
      </c>
      <c r="D62" s="1544" t="s">
        <v>2948</v>
      </c>
      <c r="E62" s="1545">
        <v>1</v>
      </c>
      <c r="F62" s="1544" t="s">
        <v>2998</v>
      </c>
      <c r="G62" s="1543" t="s">
        <v>1800</v>
      </c>
    </row>
    <row r="63" spans="2:7" s="1649" customFormat="1" ht="25.5" x14ac:dyDescent="0.25">
      <c r="B63" s="1543" t="s">
        <v>1309</v>
      </c>
      <c r="C63" s="1544" t="s">
        <v>3351</v>
      </c>
      <c r="D63" s="1544" t="s">
        <v>3307</v>
      </c>
      <c r="E63" s="1545">
        <v>1</v>
      </c>
      <c r="F63" s="1544" t="s">
        <v>3593</v>
      </c>
      <c r="G63" s="1543" t="s">
        <v>735</v>
      </c>
    </row>
    <row r="64" spans="2:7" s="1649" customFormat="1" ht="26.25" x14ac:dyDescent="0.25">
      <c r="B64" s="1543" t="s">
        <v>3594</v>
      </c>
      <c r="C64" s="1544" t="s">
        <v>3595</v>
      </c>
      <c r="D64" s="1544" t="s">
        <v>3023</v>
      </c>
      <c r="E64" s="1545">
        <v>2</v>
      </c>
      <c r="F64" s="1544" t="s">
        <v>3596</v>
      </c>
      <c r="G64" s="1543" t="s">
        <v>3597</v>
      </c>
    </row>
    <row r="65" spans="2:7" s="1649" customFormat="1" x14ac:dyDescent="0.25">
      <c r="B65" s="1543" t="s">
        <v>3598</v>
      </c>
      <c r="C65" s="1544" t="s">
        <v>843</v>
      </c>
      <c r="D65" s="1544" t="s">
        <v>3554</v>
      </c>
      <c r="E65" s="1545">
        <v>2</v>
      </c>
      <c r="F65" s="1544" t="s">
        <v>3599</v>
      </c>
      <c r="G65" s="1543" t="s">
        <v>1802</v>
      </c>
    </row>
    <row r="66" spans="2:7" s="1649" customFormat="1" ht="25.5" x14ac:dyDescent="0.25">
      <c r="B66" s="1543" t="s">
        <v>1202</v>
      </c>
      <c r="C66" s="1544" t="s">
        <v>3331</v>
      </c>
      <c r="D66" s="1544" t="s">
        <v>3023</v>
      </c>
      <c r="E66" s="1545">
        <v>2</v>
      </c>
      <c r="F66" s="1544" t="s">
        <v>3024</v>
      </c>
      <c r="G66" s="1543" t="s">
        <v>3025</v>
      </c>
    </row>
    <row r="67" spans="2:7" s="1649" customFormat="1" ht="25.5" x14ac:dyDescent="0.25">
      <c r="B67" s="1543" t="s">
        <v>3546</v>
      </c>
      <c r="C67" s="1544" t="s">
        <v>612</v>
      </c>
      <c r="D67" s="1544" t="s">
        <v>3023</v>
      </c>
      <c r="E67" s="1545">
        <v>2</v>
      </c>
      <c r="F67" s="1544" t="s">
        <v>3033</v>
      </c>
      <c r="G67" s="1543" t="s">
        <v>1798</v>
      </c>
    </row>
    <row r="68" spans="2:7" s="1649" customFormat="1" ht="25.5" x14ac:dyDescent="0.25">
      <c r="B68" s="1543" t="s">
        <v>3600</v>
      </c>
      <c r="C68" s="1544" t="s">
        <v>1084</v>
      </c>
      <c r="D68" s="1544" t="s">
        <v>3023</v>
      </c>
      <c r="E68" s="1545">
        <v>2</v>
      </c>
      <c r="F68" s="1544" t="s">
        <v>3601</v>
      </c>
      <c r="G68" s="1543" t="s">
        <v>2507</v>
      </c>
    </row>
    <row r="69" spans="2:7" s="1649" customFormat="1" ht="25.5" x14ac:dyDescent="0.25">
      <c r="B69" s="1543" t="s">
        <v>3602</v>
      </c>
      <c r="C69" s="1544" t="s">
        <v>1084</v>
      </c>
      <c r="D69" s="1544" t="s">
        <v>3023</v>
      </c>
      <c r="E69" s="1545">
        <v>2</v>
      </c>
      <c r="F69" s="1544" t="s">
        <v>3601</v>
      </c>
      <c r="G69" s="1543" t="s">
        <v>2507</v>
      </c>
    </row>
    <row r="70" spans="2:7" s="1649" customFormat="1" ht="25.5" x14ac:dyDescent="0.25">
      <c r="B70" s="1543" t="s">
        <v>3600</v>
      </c>
      <c r="C70" s="1544" t="s">
        <v>1084</v>
      </c>
      <c r="D70" s="1544" t="s">
        <v>3307</v>
      </c>
      <c r="E70" s="1545">
        <v>1</v>
      </c>
      <c r="F70" s="1544" t="s">
        <v>3601</v>
      </c>
      <c r="G70" s="1543" t="s">
        <v>2507</v>
      </c>
    </row>
    <row r="71" spans="2:7" s="1649" customFormat="1" ht="25.5" x14ac:dyDescent="0.25">
      <c r="B71" s="1543" t="s">
        <v>3603</v>
      </c>
      <c r="C71" s="1544" t="s">
        <v>1084</v>
      </c>
      <c r="D71" s="1544" t="s">
        <v>3307</v>
      </c>
      <c r="E71" s="1545">
        <v>1</v>
      </c>
      <c r="F71" s="1544" t="s">
        <v>3601</v>
      </c>
      <c r="G71" s="1543" t="s">
        <v>2507</v>
      </c>
    </row>
    <row r="72" spans="2:7" s="1649" customFormat="1" ht="25.5" x14ac:dyDescent="0.25">
      <c r="B72" s="1543" t="s">
        <v>3604</v>
      </c>
      <c r="C72" s="1544" t="s">
        <v>1084</v>
      </c>
      <c r="D72" s="1544" t="s">
        <v>3307</v>
      </c>
      <c r="E72" s="1545">
        <v>1</v>
      </c>
      <c r="F72" s="1544" t="s">
        <v>3601</v>
      </c>
      <c r="G72" s="1543" t="s">
        <v>2507</v>
      </c>
    </row>
    <row r="73" spans="2:7" s="1649" customFormat="1" ht="25.5" x14ac:dyDescent="0.25">
      <c r="B73" s="1543" t="s">
        <v>3602</v>
      </c>
      <c r="C73" s="1544" t="s">
        <v>1084</v>
      </c>
      <c r="D73" s="1544" t="s">
        <v>3307</v>
      </c>
      <c r="E73" s="1545">
        <v>1</v>
      </c>
      <c r="F73" s="1544" t="s">
        <v>3601</v>
      </c>
      <c r="G73" s="1543" t="s">
        <v>2507</v>
      </c>
    </row>
    <row r="74" spans="2:7" s="1649" customFormat="1" ht="25.5" x14ac:dyDescent="0.25">
      <c r="B74" s="1543" t="s">
        <v>3605</v>
      </c>
      <c r="C74" s="1544" t="s">
        <v>3158</v>
      </c>
      <c r="D74" s="1544" t="s">
        <v>3307</v>
      </c>
      <c r="E74" s="1545">
        <v>1</v>
      </c>
      <c r="F74" s="1544" t="s">
        <v>3601</v>
      </c>
      <c r="G74" s="1543" t="s">
        <v>2507</v>
      </c>
    </row>
    <row r="75" spans="2:7" s="1649" customFormat="1" ht="25.5" x14ac:dyDescent="0.25">
      <c r="B75" s="1543" t="s">
        <v>3606</v>
      </c>
      <c r="C75" s="1544" t="s">
        <v>3351</v>
      </c>
      <c r="D75" s="1544" t="s">
        <v>3307</v>
      </c>
      <c r="E75" s="1545">
        <v>1</v>
      </c>
      <c r="F75" s="1544" t="s">
        <v>3593</v>
      </c>
      <c r="G75" s="1543" t="s">
        <v>735</v>
      </c>
    </row>
    <row r="76" spans="2:7" s="1649" customFormat="1" ht="25.5" x14ac:dyDescent="0.25">
      <c r="B76" s="1543" t="s">
        <v>3607</v>
      </c>
      <c r="C76" s="1544" t="s">
        <v>614</v>
      </c>
      <c r="D76" s="1544" t="s">
        <v>3023</v>
      </c>
      <c r="E76" s="1545">
        <v>1</v>
      </c>
      <c r="F76" s="1544" t="s">
        <v>3608</v>
      </c>
      <c r="G76" s="1543" t="s">
        <v>3609</v>
      </c>
    </row>
    <row r="77" spans="2:7" s="1649" customFormat="1" x14ac:dyDescent="0.25">
      <c r="B77" s="1543" t="s">
        <v>1311</v>
      </c>
      <c r="C77" s="1544" t="s">
        <v>3382</v>
      </c>
      <c r="D77" s="1544" t="s">
        <v>3307</v>
      </c>
      <c r="E77" s="1545">
        <v>1</v>
      </c>
      <c r="F77" s="1544" t="s">
        <v>3593</v>
      </c>
      <c r="G77" s="1543" t="s">
        <v>735</v>
      </c>
    </row>
    <row r="78" spans="2:7" s="1649" customFormat="1" x14ac:dyDescent="0.25">
      <c r="B78" s="1543" t="s">
        <v>3610</v>
      </c>
      <c r="C78" s="1544" t="s">
        <v>397</v>
      </c>
      <c r="D78" s="1544" t="s">
        <v>3554</v>
      </c>
      <c r="E78" s="1545">
        <v>2</v>
      </c>
      <c r="F78" s="1544" t="s">
        <v>3611</v>
      </c>
      <c r="G78" s="1543" t="s">
        <v>3612</v>
      </c>
    </row>
    <row r="79" spans="2:7" s="1649" customFormat="1" ht="25.5" x14ac:dyDescent="0.25">
      <c r="B79" s="1543" t="s">
        <v>3613</v>
      </c>
      <c r="C79" s="1544" t="s">
        <v>1086</v>
      </c>
      <c r="D79" s="1544" t="s">
        <v>3023</v>
      </c>
      <c r="E79" s="1545">
        <v>1</v>
      </c>
      <c r="F79" s="1544" t="s">
        <v>2971</v>
      </c>
      <c r="G79" s="1543" t="s">
        <v>1798</v>
      </c>
    </row>
    <row r="80" spans="2:7" s="1649" customFormat="1" ht="25.5" x14ac:dyDescent="0.25">
      <c r="B80" s="1543" t="s">
        <v>3594</v>
      </c>
      <c r="C80" s="1544" t="s">
        <v>3595</v>
      </c>
      <c r="D80" s="1544" t="s">
        <v>3023</v>
      </c>
      <c r="E80" s="1545">
        <v>2</v>
      </c>
      <c r="F80" s="1544" t="s">
        <v>2971</v>
      </c>
      <c r="G80" s="1543" t="s">
        <v>1798</v>
      </c>
    </row>
    <row r="81" spans="2:7" s="1649" customFormat="1" ht="25.5" x14ac:dyDescent="0.25">
      <c r="B81" s="1543" t="s">
        <v>2656</v>
      </c>
      <c r="C81" s="1544" t="s">
        <v>843</v>
      </c>
      <c r="D81" s="1544" t="s">
        <v>3023</v>
      </c>
      <c r="E81" s="1545">
        <v>2</v>
      </c>
      <c r="F81" s="1544" t="s">
        <v>3614</v>
      </c>
      <c r="G81" s="1543" t="s">
        <v>3333</v>
      </c>
    </row>
    <row r="82" spans="2:7" s="1649" customFormat="1" ht="25.5" x14ac:dyDescent="0.25">
      <c r="B82" s="1543" t="s">
        <v>3615</v>
      </c>
      <c r="C82" s="1544" t="s">
        <v>843</v>
      </c>
      <c r="D82" s="1544" t="s">
        <v>3023</v>
      </c>
      <c r="E82" s="1545">
        <v>2</v>
      </c>
      <c r="F82" s="1544" t="s">
        <v>3614</v>
      </c>
      <c r="G82" s="1543" t="s">
        <v>3333</v>
      </c>
    </row>
    <row r="83" spans="2:7" s="1649" customFormat="1" ht="25.5" x14ac:dyDescent="0.25">
      <c r="B83" s="1543" t="s">
        <v>3560</v>
      </c>
      <c r="C83" s="1544" t="s">
        <v>3382</v>
      </c>
      <c r="D83" s="1544" t="s">
        <v>3023</v>
      </c>
      <c r="E83" s="1545">
        <v>1</v>
      </c>
      <c r="F83" s="1544" t="s">
        <v>3148</v>
      </c>
      <c r="G83" s="1543" t="s">
        <v>1798</v>
      </c>
    </row>
    <row r="84" spans="2:7" s="1649" customFormat="1" ht="25.5" x14ac:dyDescent="0.25">
      <c r="B84" s="1543" t="s">
        <v>3543</v>
      </c>
      <c r="C84" s="1544" t="s">
        <v>1084</v>
      </c>
      <c r="D84" s="1544" t="s">
        <v>3023</v>
      </c>
      <c r="E84" s="1545">
        <v>2</v>
      </c>
      <c r="F84" s="1544" t="s">
        <v>3148</v>
      </c>
      <c r="G84" s="1543" t="s">
        <v>1798</v>
      </c>
    </row>
    <row r="85" spans="2:7" s="1649" customFormat="1" ht="25.5" x14ac:dyDescent="0.25">
      <c r="B85" s="1543" t="s">
        <v>3585</v>
      </c>
      <c r="C85" s="1544" t="s">
        <v>843</v>
      </c>
      <c r="D85" s="1544" t="s">
        <v>3023</v>
      </c>
      <c r="E85" s="1545">
        <v>2</v>
      </c>
      <c r="F85" s="1544" t="s">
        <v>3616</v>
      </c>
      <c r="G85" s="1543" t="s">
        <v>3025</v>
      </c>
    </row>
    <row r="86" spans="2:7" s="1649" customFormat="1" ht="26.25" x14ac:dyDescent="0.25">
      <c r="B86" s="1543" t="s">
        <v>3585</v>
      </c>
      <c r="C86" s="1544" t="s">
        <v>843</v>
      </c>
      <c r="D86" s="1544" t="s">
        <v>3023</v>
      </c>
      <c r="E86" s="1545">
        <v>2</v>
      </c>
      <c r="F86" s="1544" t="s">
        <v>3617</v>
      </c>
      <c r="G86" s="1543" t="s">
        <v>3597</v>
      </c>
    </row>
    <row r="87" spans="2:7" s="1649" customFormat="1" ht="25.5" x14ac:dyDescent="0.25">
      <c r="B87" s="1543" t="s">
        <v>3618</v>
      </c>
      <c r="C87" s="1544" t="s">
        <v>3351</v>
      </c>
      <c r="D87" s="1544" t="s">
        <v>3023</v>
      </c>
      <c r="E87" s="1545">
        <v>2</v>
      </c>
      <c r="F87" s="1544" t="s">
        <v>3139</v>
      </c>
      <c r="G87" s="1543" t="s">
        <v>735</v>
      </c>
    </row>
    <row r="88" spans="2:7" s="1649" customFormat="1" ht="25.5" x14ac:dyDescent="0.25">
      <c r="B88" s="1543" t="s">
        <v>3619</v>
      </c>
      <c r="C88" s="1544" t="s">
        <v>1111</v>
      </c>
      <c r="D88" s="1544" t="s">
        <v>3023</v>
      </c>
      <c r="E88" s="1545">
        <v>2</v>
      </c>
      <c r="F88" s="1544" t="s">
        <v>3139</v>
      </c>
      <c r="G88" s="1543" t="s">
        <v>2968</v>
      </c>
    </row>
    <row r="89" spans="2:7" s="1649" customFormat="1" ht="25.5" x14ac:dyDescent="0.25">
      <c r="B89" s="1543" t="s">
        <v>3620</v>
      </c>
      <c r="C89" s="1544" t="s">
        <v>613</v>
      </c>
      <c r="D89" s="1544" t="s">
        <v>3023</v>
      </c>
      <c r="E89" s="1545">
        <v>2</v>
      </c>
      <c r="F89" s="1544" t="s">
        <v>3548</v>
      </c>
      <c r="G89" s="1543" t="s">
        <v>3333</v>
      </c>
    </row>
    <row r="90" spans="2:7" s="1649" customFormat="1" ht="25.5" x14ac:dyDescent="0.25">
      <c r="B90" s="1543" t="s">
        <v>2653</v>
      </c>
      <c r="C90" s="1544" t="s">
        <v>3278</v>
      </c>
      <c r="D90" s="1544" t="s">
        <v>3023</v>
      </c>
      <c r="E90" s="1545">
        <v>2</v>
      </c>
      <c r="F90" s="1544" t="s">
        <v>3139</v>
      </c>
      <c r="G90" s="1543" t="s">
        <v>2968</v>
      </c>
    </row>
    <row r="91" spans="2:7" s="1649" customFormat="1" ht="25.5" x14ac:dyDescent="0.25">
      <c r="B91" s="1543" t="s">
        <v>3545</v>
      </c>
      <c r="C91" s="1544" t="s">
        <v>3351</v>
      </c>
      <c r="D91" s="1544" t="s">
        <v>3023</v>
      </c>
      <c r="E91" s="1545">
        <v>2</v>
      </c>
      <c r="F91" s="1544" t="s">
        <v>3621</v>
      </c>
      <c r="G91" s="1543" t="s">
        <v>735</v>
      </c>
    </row>
    <row r="92" spans="2:7" s="1649" customFormat="1" ht="25.5" x14ac:dyDescent="0.25">
      <c r="B92" s="1543" t="s">
        <v>1309</v>
      </c>
      <c r="C92" s="1544" t="s">
        <v>3351</v>
      </c>
      <c r="D92" s="1544" t="s">
        <v>3023</v>
      </c>
      <c r="E92" s="1545">
        <v>2</v>
      </c>
      <c r="F92" s="1544" t="s">
        <v>3621</v>
      </c>
      <c r="G92" s="1543" t="s">
        <v>735</v>
      </c>
    </row>
    <row r="93" spans="2:7" s="1649" customFormat="1" ht="25.5" x14ac:dyDescent="0.25">
      <c r="B93" s="1543" t="s">
        <v>3545</v>
      </c>
      <c r="C93" s="1544" t="s">
        <v>3351</v>
      </c>
      <c r="D93" s="1544" t="s">
        <v>3023</v>
      </c>
      <c r="E93" s="1545">
        <v>2</v>
      </c>
      <c r="F93" s="1544" t="s">
        <v>3622</v>
      </c>
      <c r="G93" s="1543" t="s">
        <v>1798</v>
      </c>
    </row>
    <row r="94" spans="2:7" s="1649" customFormat="1" ht="25.5" x14ac:dyDescent="0.25">
      <c r="B94" s="1543" t="s">
        <v>1309</v>
      </c>
      <c r="C94" s="1544" t="s">
        <v>3351</v>
      </c>
      <c r="D94" s="1544" t="s">
        <v>3023</v>
      </c>
      <c r="E94" s="1545">
        <v>2</v>
      </c>
      <c r="F94" s="1544" t="s">
        <v>3622</v>
      </c>
      <c r="G94" s="1543" t="s">
        <v>1798</v>
      </c>
    </row>
    <row r="95" spans="2:7" s="1649" customFormat="1" ht="25.5" x14ac:dyDescent="0.25">
      <c r="B95" s="1543" t="s">
        <v>3623</v>
      </c>
      <c r="C95" s="1544" t="s">
        <v>3348</v>
      </c>
      <c r="D95" s="1544" t="s">
        <v>3023</v>
      </c>
      <c r="E95" s="1545">
        <v>2</v>
      </c>
      <c r="F95" s="1544" t="s">
        <v>3624</v>
      </c>
      <c r="G95" s="1543" t="s">
        <v>1802</v>
      </c>
    </row>
    <row r="96" spans="2:7" s="1649" customFormat="1" ht="25.5" x14ac:dyDescent="0.25">
      <c r="B96" s="1543" t="s">
        <v>3625</v>
      </c>
      <c r="C96" s="1544" t="s">
        <v>3348</v>
      </c>
      <c r="D96" s="1544" t="s">
        <v>3023</v>
      </c>
      <c r="E96" s="1545">
        <v>2</v>
      </c>
      <c r="F96" s="1544" t="s">
        <v>3624</v>
      </c>
      <c r="G96" s="1543" t="s">
        <v>1802</v>
      </c>
    </row>
    <row r="97" spans="2:7" s="1649" customFormat="1" ht="25.5" x14ac:dyDescent="0.25">
      <c r="B97" s="1543" t="s">
        <v>3626</v>
      </c>
      <c r="C97" s="1544" t="s">
        <v>403</v>
      </c>
      <c r="D97" s="1544" t="s">
        <v>3289</v>
      </c>
      <c r="E97" s="1545">
        <v>2</v>
      </c>
      <c r="F97" s="1544" t="s">
        <v>3627</v>
      </c>
      <c r="G97" s="1543" t="s">
        <v>1800</v>
      </c>
    </row>
    <row r="98" spans="2:7" s="1649" customFormat="1" ht="25.5" x14ac:dyDescent="0.25">
      <c r="B98" s="1543" t="s">
        <v>3559</v>
      </c>
      <c r="C98" s="1544" t="s">
        <v>3278</v>
      </c>
      <c r="D98" s="1544" t="s">
        <v>3023</v>
      </c>
      <c r="E98" s="1545">
        <v>2</v>
      </c>
      <c r="F98" s="1544" t="s">
        <v>3290</v>
      </c>
      <c r="G98" s="1543" t="s">
        <v>1803</v>
      </c>
    </row>
    <row r="99" spans="2:7" s="1649" customFormat="1" ht="25.5" x14ac:dyDescent="0.25">
      <c r="B99" s="1543" t="s">
        <v>3547</v>
      </c>
      <c r="C99" s="1544" t="s">
        <v>3278</v>
      </c>
      <c r="D99" s="1544" t="s">
        <v>3023</v>
      </c>
      <c r="E99" s="1545">
        <v>2</v>
      </c>
      <c r="F99" s="1544" t="s">
        <v>3290</v>
      </c>
      <c r="G99" s="1543" t="s">
        <v>1803</v>
      </c>
    </row>
    <row r="100" spans="2:7" s="1649" customFormat="1" ht="38.25" x14ac:dyDescent="0.25">
      <c r="B100" s="1543" t="s">
        <v>3628</v>
      </c>
      <c r="C100" s="1544" t="s">
        <v>3342</v>
      </c>
      <c r="D100" s="1544" t="s">
        <v>2948</v>
      </c>
      <c r="E100" s="1545">
        <v>2</v>
      </c>
      <c r="F100" s="1544" t="s">
        <v>3629</v>
      </c>
      <c r="G100" s="1543" t="s">
        <v>3630</v>
      </c>
    </row>
    <row r="101" spans="2:7" s="1649" customFormat="1" ht="38.25" x14ac:dyDescent="0.25">
      <c r="B101" s="1543" t="s">
        <v>1184</v>
      </c>
      <c r="C101" s="1544" t="s">
        <v>2947</v>
      </c>
      <c r="D101" s="1544" t="s">
        <v>2948</v>
      </c>
      <c r="E101" s="1545">
        <v>2</v>
      </c>
      <c r="F101" s="1544" t="s">
        <v>3631</v>
      </c>
      <c r="G101" s="1543" t="s">
        <v>735</v>
      </c>
    </row>
    <row r="102" spans="2:7" s="1649" customFormat="1" ht="51" x14ac:dyDescent="0.25">
      <c r="B102" s="1543" t="s">
        <v>3632</v>
      </c>
      <c r="C102" s="1544" t="s">
        <v>397</v>
      </c>
      <c r="D102" s="1544" t="s">
        <v>3289</v>
      </c>
      <c r="E102" s="1545">
        <v>2</v>
      </c>
      <c r="F102" s="1544" t="s">
        <v>3633</v>
      </c>
      <c r="G102" s="1543" t="s">
        <v>2968</v>
      </c>
    </row>
    <row r="103" spans="2:7" s="1649" customFormat="1" ht="25.5" x14ac:dyDescent="0.25">
      <c r="B103" s="1543" t="s">
        <v>1202</v>
      </c>
      <c r="C103" s="1544" t="s">
        <v>3331</v>
      </c>
      <c r="D103" s="1544" t="s">
        <v>2948</v>
      </c>
      <c r="E103" s="1545">
        <v>2</v>
      </c>
      <c r="F103" s="1544" t="s">
        <v>3552</v>
      </c>
      <c r="G103" s="1543" t="s">
        <v>3303</v>
      </c>
    </row>
    <row r="104" spans="2:7" s="1649" customFormat="1" ht="25.5" x14ac:dyDescent="0.25">
      <c r="B104" s="1543" t="s">
        <v>3634</v>
      </c>
      <c r="C104" s="1544" t="s">
        <v>612</v>
      </c>
      <c r="D104" s="1544" t="s">
        <v>2948</v>
      </c>
      <c r="E104" s="1545">
        <v>2</v>
      </c>
      <c r="F104" s="1544" t="s">
        <v>3552</v>
      </c>
      <c r="G104" s="1543" t="s">
        <v>3303</v>
      </c>
    </row>
    <row r="105" spans="2:7" s="1649" customFormat="1" ht="25.5" x14ac:dyDescent="0.25">
      <c r="B105" s="1543" t="s">
        <v>3635</v>
      </c>
      <c r="C105" s="1544" t="s">
        <v>1111</v>
      </c>
      <c r="D105" s="1544" t="s">
        <v>3023</v>
      </c>
      <c r="E105" s="1545">
        <v>1</v>
      </c>
      <c r="F105" s="1544" t="s">
        <v>3552</v>
      </c>
      <c r="G105" s="1543" t="s">
        <v>3025</v>
      </c>
    </row>
    <row r="106" spans="2:7" s="1649" customFormat="1" ht="25.5" x14ac:dyDescent="0.25">
      <c r="B106" s="1543" t="s">
        <v>2012</v>
      </c>
      <c r="C106" s="1544" t="s">
        <v>3331</v>
      </c>
      <c r="D106" s="1544" t="s">
        <v>3023</v>
      </c>
      <c r="E106" s="1545">
        <v>1</v>
      </c>
      <c r="F106" s="1544" t="s">
        <v>3552</v>
      </c>
      <c r="G106" s="1543" t="s">
        <v>3025</v>
      </c>
    </row>
    <row r="107" spans="2:7" s="1649" customFormat="1" ht="25.5" x14ac:dyDescent="0.25">
      <c r="B107" s="1543" t="s">
        <v>3545</v>
      </c>
      <c r="C107" s="1544" t="s">
        <v>3351</v>
      </c>
      <c r="D107" s="1544" t="s">
        <v>3023</v>
      </c>
      <c r="E107" s="1545">
        <v>1</v>
      </c>
      <c r="F107" s="1544" t="s">
        <v>3621</v>
      </c>
      <c r="G107" s="1543" t="s">
        <v>735</v>
      </c>
    </row>
    <row r="108" spans="2:7" s="1649" customFormat="1" ht="25.5" x14ac:dyDescent="0.25">
      <c r="B108" s="1543" t="s">
        <v>3545</v>
      </c>
      <c r="C108" s="1544" t="s">
        <v>3351</v>
      </c>
      <c r="D108" s="1544" t="s">
        <v>3023</v>
      </c>
      <c r="E108" s="1545">
        <v>1</v>
      </c>
      <c r="F108" s="1544" t="s">
        <v>3621</v>
      </c>
      <c r="G108" s="1543" t="s">
        <v>735</v>
      </c>
    </row>
    <row r="109" spans="2:7" s="1649" customFormat="1" ht="38.25" x14ac:dyDescent="0.25">
      <c r="B109" s="1543" t="s">
        <v>3559</v>
      </c>
      <c r="C109" s="1544" t="s">
        <v>3278</v>
      </c>
      <c r="D109" s="1544" t="s">
        <v>3023</v>
      </c>
      <c r="E109" s="1545">
        <v>2</v>
      </c>
      <c r="F109" s="1544" t="s">
        <v>3299</v>
      </c>
      <c r="G109" s="1543" t="s">
        <v>1801</v>
      </c>
    </row>
    <row r="110" spans="2:7" s="1649" customFormat="1" ht="38.25" x14ac:dyDescent="0.25">
      <c r="B110" s="1543" t="s">
        <v>3547</v>
      </c>
      <c r="C110" s="1544" t="s">
        <v>3278</v>
      </c>
      <c r="D110" s="1544" t="s">
        <v>3023</v>
      </c>
      <c r="E110" s="1545">
        <v>2</v>
      </c>
      <c r="F110" s="1544" t="s">
        <v>3299</v>
      </c>
      <c r="G110" s="1543" t="s">
        <v>1801</v>
      </c>
    </row>
    <row r="111" spans="2:7" s="1649" customFormat="1" ht="25.5" x14ac:dyDescent="0.25">
      <c r="B111" s="1543" t="s">
        <v>3545</v>
      </c>
      <c r="C111" s="1544" t="s">
        <v>3351</v>
      </c>
      <c r="D111" s="1544" t="s">
        <v>3023</v>
      </c>
      <c r="E111" s="1545">
        <v>2</v>
      </c>
      <c r="F111" s="1544" t="s">
        <v>3636</v>
      </c>
      <c r="G111" s="1543" t="s">
        <v>3025</v>
      </c>
    </row>
    <row r="112" spans="2:7" s="1649" customFormat="1" ht="25.5" x14ac:dyDescent="0.25">
      <c r="B112" s="1543" t="s">
        <v>3637</v>
      </c>
      <c r="C112" s="1544" t="s">
        <v>402</v>
      </c>
      <c r="D112" s="1544" t="s">
        <v>3023</v>
      </c>
      <c r="E112" s="1545">
        <v>2</v>
      </c>
      <c r="F112" s="1544" t="s">
        <v>3638</v>
      </c>
      <c r="G112" s="1543" t="s">
        <v>3639</v>
      </c>
    </row>
    <row r="113" spans="2:7" s="1649" customFormat="1" ht="25.5" x14ac:dyDescent="0.25">
      <c r="B113" s="1543" t="s">
        <v>3568</v>
      </c>
      <c r="C113" s="1544" t="s">
        <v>402</v>
      </c>
      <c r="D113" s="1544" t="s">
        <v>3023</v>
      </c>
      <c r="E113" s="1545">
        <v>2</v>
      </c>
      <c r="F113" s="1544" t="s">
        <v>3638</v>
      </c>
      <c r="G113" s="1543" t="s">
        <v>3639</v>
      </c>
    </row>
    <row r="114" spans="2:7" s="1649" customFormat="1" ht="25.5" x14ac:dyDescent="0.25">
      <c r="B114" s="1543" t="s">
        <v>2023</v>
      </c>
      <c r="C114" s="1544" t="s">
        <v>403</v>
      </c>
      <c r="D114" s="1544" t="s">
        <v>3023</v>
      </c>
      <c r="E114" s="1545">
        <v>2</v>
      </c>
      <c r="F114" s="1544" t="s">
        <v>3638</v>
      </c>
      <c r="G114" s="1543" t="s">
        <v>3639</v>
      </c>
    </row>
    <row r="115" spans="2:7" s="1649" customFormat="1" ht="25.5" x14ac:dyDescent="0.25">
      <c r="B115" s="1543" t="s">
        <v>3640</v>
      </c>
      <c r="C115" s="1544" t="s">
        <v>403</v>
      </c>
      <c r="D115" s="1544" t="s">
        <v>3023</v>
      </c>
      <c r="E115" s="1545">
        <v>2</v>
      </c>
      <c r="F115" s="1544" t="s">
        <v>3638</v>
      </c>
      <c r="G115" s="1543" t="s">
        <v>3639</v>
      </c>
    </row>
    <row r="116" spans="2:7" s="1649" customFormat="1" ht="38.25" x14ac:dyDescent="0.25">
      <c r="B116" s="1543" t="s">
        <v>3641</v>
      </c>
      <c r="C116" s="1544" t="s">
        <v>3351</v>
      </c>
      <c r="D116" s="1544" t="s">
        <v>3023</v>
      </c>
      <c r="E116" s="1545">
        <v>1</v>
      </c>
      <c r="F116" s="1544" t="s">
        <v>3642</v>
      </c>
      <c r="G116" s="1543" t="s">
        <v>1798</v>
      </c>
    </row>
    <row r="117" spans="2:7" s="1649" customFormat="1" ht="38.25" x14ac:dyDescent="0.25">
      <c r="B117" s="1543" t="s">
        <v>2693</v>
      </c>
      <c r="C117" s="1544" t="s">
        <v>3351</v>
      </c>
      <c r="D117" s="1544" t="s">
        <v>3023</v>
      </c>
      <c r="E117" s="1545">
        <v>1</v>
      </c>
      <c r="F117" s="1544" t="s">
        <v>3642</v>
      </c>
      <c r="G117" s="1543" t="s">
        <v>1798</v>
      </c>
    </row>
    <row r="118" spans="2:7" s="1649" customFormat="1" ht="38.25" x14ac:dyDescent="0.25">
      <c r="B118" s="1543" t="s">
        <v>3643</v>
      </c>
      <c r="C118" s="1544" t="s">
        <v>3351</v>
      </c>
      <c r="D118" s="1544" t="s">
        <v>3023</v>
      </c>
      <c r="E118" s="1545">
        <v>1</v>
      </c>
      <c r="F118" s="1544" t="s">
        <v>3642</v>
      </c>
      <c r="G118" s="1543" t="s">
        <v>1798</v>
      </c>
    </row>
    <row r="119" spans="2:7" s="1649" customFormat="1" ht="38.25" x14ac:dyDescent="0.25">
      <c r="B119" s="1543" t="s">
        <v>1458</v>
      </c>
      <c r="C119" s="1544" t="s">
        <v>2947</v>
      </c>
      <c r="D119" s="1544" t="s">
        <v>3023</v>
      </c>
      <c r="E119" s="1545">
        <v>2</v>
      </c>
      <c r="F119" s="1544" t="s">
        <v>3644</v>
      </c>
      <c r="G119" s="1543" t="s">
        <v>1802</v>
      </c>
    </row>
    <row r="120" spans="2:7" s="1649" customFormat="1" ht="38.25" x14ac:dyDescent="0.25">
      <c r="B120" s="1543" t="s">
        <v>1311</v>
      </c>
      <c r="C120" s="1544" t="s">
        <v>3382</v>
      </c>
      <c r="D120" s="1544" t="s">
        <v>3023</v>
      </c>
      <c r="E120" s="1545">
        <v>2</v>
      </c>
      <c r="F120" s="1544" t="s">
        <v>3645</v>
      </c>
      <c r="G120" s="1543" t="s">
        <v>1802</v>
      </c>
    </row>
    <row r="121" spans="2:7" s="1649" customFormat="1" ht="25.5" x14ac:dyDescent="0.25">
      <c r="B121" s="1543" t="s">
        <v>3646</v>
      </c>
      <c r="C121" s="1544" t="s">
        <v>3348</v>
      </c>
      <c r="D121" s="1544" t="s">
        <v>3551</v>
      </c>
      <c r="E121" s="1545">
        <v>2</v>
      </c>
      <c r="F121" s="1544" t="s">
        <v>3105</v>
      </c>
      <c r="G121" s="1543" t="s">
        <v>735</v>
      </c>
    </row>
    <row r="122" spans="2:7" s="1649" customFormat="1" ht="25.5" x14ac:dyDescent="0.25">
      <c r="B122" s="1543" t="s">
        <v>3594</v>
      </c>
      <c r="C122" s="1544" t="s">
        <v>3595</v>
      </c>
      <c r="D122" s="1544" t="s">
        <v>3023</v>
      </c>
      <c r="E122" s="1545">
        <v>1</v>
      </c>
      <c r="F122" s="1544" t="s">
        <v>3647</v>
      </c>
      <c r="G122" s="1543" t="s">
        <v>3648</v>
      </c>
    </row>
    <row r="123" spans="2:7" s="1649" customFormat="1" ht="25.5" x14ac:dyDescent="0.25">
      <c r="B123" s="1543" t="s">
        <v>3649</v>
      </c>
      <c r="C123" s="1544" t="s">
        <v>3342</v>
      </c>
      <c r="D123" s="1544" t="s">
        <v>3289</v>
      </c>
      <c r="E123" s="1545">
        <v>2</v>
      </c>
      <c r="F123" s="1544" t="s">
        <v>3650</v>
      </c>
      <c r="G123" s="1543" t="s">
        <v>2968</v>
      </c>
    </row>
    <row r="124" spans="2:7" s="1649" customFormat="1" ht="25.5" x14ac:dyDescent="0.25">
      <c r="B124" s="1543" t="s">
        <v>1311</v>
      </c>
      <c r="C124" s="1544" t="s">
        <v>3382</v>
      </c>
      <c r="D124" s="1544" t="s">
        <v>3023</v>
      </c>
      <c r="E124" s="1545">
        <v>2</v>
      </c>
      <c r="F124" s="1544" t="s">
        <v>3651</v>
      </c>
      <c r="G124" s="1543" t="s">
        <v>1801</v>
      </c>
    </row>
    <row r="125" spans="2:7" s="1649" customFormat="1" ht="38.25" x14ac:dyDescent="0.25">
      <c r="B125" s="1543" t="s">
        <v>1458</v>
      </c>
      <c r="C125" s="1544" t="s">
        <v>2947</v>
      </c>
      <c r="D125" s="1544" t="s">
        <v>3307</v>
      </c>
      <c r="E125" s="1545">
        <v>2</v>
      </c>
      <c r="F125" s="1544" t="s">
        <v>3652</v>
      </c>
      <c r="G125" s="1543" t="s">
        <v>1799</v>
      </c>
    </row>
    <row r="126" spans="2:7" s="1649" customFormat="1" ht="38.25" x14ac:dyDescent="0.25">
      <c r="B126" s="1543" t="s">
        <v>2648</v>
      </c>
      <c r="C126" s="1544" t="s">
        <v>3035</v>
      </c>
      <c r="D126" s="1544" t="s">
        <v>2948</v>
      </c>
      <c r="E126" s="1545">
        <v>2</v>
      </c>
      <c r="F126" s="1544" t="s">
        <v>3653</v>
      </c>
      <c r="G126" s="1543" t="s">
        <v>3303</v>
      </c>
    </row>
    <row r="127" spans="2:7" s="1649" customFormat="1" ht="38.25" x14ac:dyDescent="0.25">
      <c r="B127" s="1543" t="s">
        <v>1461</v>
      </c>
      <c r="C127" s="1544" t="s">
        <v>3278</v>
      </c>
      <c r="D127" s="1544" t="s">
        <v>2948</v>
      </c>
      <c r="E127" s="1545">
        <v>2</v>
      </c>
      <c r="F127" s="1544" t="s">
        <v>3653</v>
      </c>
      <c r="G127" s="1543" t="s">
        <v>3303</v>
      </c>
    </row>
    <row r="128" spans="2:7" s="1649" customFormat="1" ht="25.5" x14ac:dyDescent="0.25">
      <c r="B128" s="1543" t="s">
        <v>2653</v>
      </c>
      <c r="C128" s="1544" t="s">
        <v>3278</v>
      </c>
      <c r="D128" s="1544" t="s">
        <v>3023</v>
      </c>
      <c r="E128" s="1545">
        <v>2</v>
      </c>
      <c r="F128" s="1544" t="s">
        <v>3302</v>
      </c>
      <c r="G128" s="1543" t="s">
        <v>3303</v>
      </c>
    </row>
    <row r="129" spans="2:7" s="1649" customFormat="1" ht="38.25" x14ac:dyDescent="0.25">
      <c r="B129" s="1543" t="s">
        <v>3559</v>
      </c>
      <c r="C129" s="1544" t="s">
        <v>3278</v>
      </c>
      <c r="D129" s="1544" t="s">
        <v>3023</v>
      </c>
      <c r="E129" s="1545">
        <v>2</v>
      </c>
      <c r="F129" s="1544" t="s">
        <v>3654</v>
      </c>
      <c r="G129" s="1543" t="s">
        <v>2456</v>
      </c>
    </row>
    <row r="130" spans="2:7" s="1649" customFormat="1" ht="38.25" x14ac:dyDescent="0.25">
      <c r="B130" s="1543" t="s">
        <v>3547</v>
      </c>
      <c r="C130" s="1544" t="s">
        <v>3278</v>
      </c>
      <c r="D130" s="1544" t="s">
        <v>3023</v>
      </c>
      <c r="E130" s="1545">
        <v>2</v>
      </c>
      <c r="F130" s="1544" t="s">
        <v>3654</v>
      </c>
      <c r="G130" s="1543" t="s">
        <v>2456</v>
      </c>
    </row>
    <row r="131" spans="2:7" s="1649" customFormat="1" ht="25.5" x14ac:dyDescent="0.25">
      <c r="B131" s="1543" t="s">
        <v>3655</v>
      </c>
      <c r="C131" s="1544" t="s">
        <v>3567</v>
      </c>
      <c r="D131" s="1544" t="s">
        <v>3554</v>
      </c>
      <c r="E131" s="1545">
        <v>2</v>
      </c>
      <c r="F131" s="1544" t="s">
        <v>3656</v>
      </c>
      <c r="G131" s="1543" t="s">
        <v>1800</v>
      </c>
    </row>
    <row r="132" spans="2:7" s="1649" customFormat="1" ht="25.5" x14ac:dyDescent="0.25">
      <c r="B132" s="1543" t="s">
        <v>1311</v>
      </c>
      <c r="C132" s="1544" t="s">
        <v>3382</v>
      </c>
      <c r="D132" s="1544" t="s">
        <v>3023</v>
      </c>
      <c r="E132" s="1545">
        <v>1</v>
      </c>
      <c r="F132" s="1544" t="s">
        <v>3657</v>
      </c>
      <c r="G132" s="1543" t="s">
        <v>735</v>
      </c>
    </row>
    <row r="133" spans="2:7" s="1649" customFormat="1" ht="25.5" x14ac:dyDescent="0.25">
      <c r="B133" s="1543" t="s">
        <v>3658</v>
      </c>
      <c r="C133" s="1544" t="s">
        <v>1086</v>
      </c>
      <c r="D133" s="1544" t="s">
        <v>3289</v>
      </c>
      <c r="E133" s="1545">
        <v>2</v>
      </c>
      <c r="F133" s="1544" t="s">
        <v>3659</v>
      </c>
      <c r="G133" s="1543" t="s">
        <v>1800</v>
      </c>
    </row>
    <row r="134" spans="2:7" s="1649" customFormat="1" ht="25.5" x14ac:dyDescent="0.25">
      <c r="B134" s="1543" t="s">
        <v>3660</v>
      </c>
      <c r="C134" s="1544" t="s">
        <v>1086</v>
      </c>
      <c r="D134" s="1544" t="s">
        <v>3289</v>
      </c>
      <c r="E134" s="1545">
        <v>2</v>
      </c>
      <c r="F134" s="1544" t="s">
        <v>3659</v>
      </c>
      <c r="G134" s="1543" t="s">
        <v>1800</v>
      </c>
    </row>
    <row r="135" spans="2:7" s="1649" customFormat="1" ht="26.25" x14ac:dyDescent="0.25">
      <c r="B135" s="1543" t="s">
        <v>3661</v>
      </c>
      <c r="C135" s="1544" t="s">
        <v>1086</v>
      </c>
      <c r="D135" s="1544" t="s">
        <v>3289</v>
      </c>
      <c r="E135" s="1545">
        <v>2</v>
      </c>
      <c r="F135" s="1544" t="s">
        <v>3659</v>
      </c>
      <c r="G135" s="1543" t="s">
        <v>1800</v>
      </c>
    </row>
    <row r="136" spans="2:7" s="1649" customFormat="1" ht="26.25" x14ac:dyDescent="0.25">
      <c r="B136" s="1543" t="s">
        <v>3662</v>
      </c>
      <c r="C136" s="1544" t="s">
        <v>3367</v>
      </c>
      <c r="D136" s="1544" t="s">
        <v>3289</v>
      </c>
      <c r="E136" s="1545">
        <v>1</v>
      </c>
      <c r="F136" s="1544" t="s">
        <v>3663</v>
      </c>
      <c r="G136" s="1543" t="s">
        <v>1807</v>
      </c>
    </row>
    <row r="137" spans="2:7" s="1649" customFormat="1" ht="26.25" x14ac:dyDescent="0.25">
      <c r="B137" s="1543" t="s">
        <v>3662</v>
      </c>
      <c r="C137" s="1544" t="s">
        <v>3367</v>
      </c>
      <c r="D137" s="1544" t="s">
        <v>3289</v>
      </c>
      <c r="E137" s="1545">
        <v>1</v>
      </c>
      <c r="F137" s="1544" t="s">
        <v>3664</v>
      </c>
      <c r="G137" s="1543" t="s">
        <v>1806</v>
      </c>
    </row>
    <row r="138" spans="2:7" s="1649" customFormat="1" ht="25.5" x14ac:dyDescent="0.25">
      <c r="B138" s="1543" t="s">
        <v>3559</v>
      </c>
      <c r="C138" s="1544" t="s">
        <v>3278</v>
      </c>
      <c r="D138" s="1544" t="s">
        <v>3307</v>
      </c>
      <c r="E138" s="1545">
        <v>2</v>
      </c>
      <c r="F138" s="1544" t="s">
        <v>3665</v>
      </c>
      <c r="G138" s="1543" t="s">
        <v>3025</v>
      </c>
    </row>
    <row r="139" spans="2:7" s="1649" customFormat="1" ht="25.5" x14ac:dyDescent="0.25">
      <c r="B139" s="1543" t="s">
        <v>3641</v>
      </c>
      <c r="C139" s="1544" t="s">
        <v>3351</v>
      </c>
      <c r="D139" s="1544" t="s">
        <v>3023</v>
      </c>
      <c r="E139" s="1545">
        <v>2</v>
      </c>
      <c r="F139" s="1544" t="s">
        <v>3665</v>
      </c>
      <c r="G139" s="1543" t="s">
        <v>3025</v>
      </c>
    </row>
    <row r="140" spans="2:7" s="1649" customFormat="1" ht="25.5" x14ac:dyDescent="0.25">
      <c r="B140" s="1543" t="s">
        <v>2649</v>
      </c>
      <c r="C140" s="1544" t="s">
        <v>2947</v>
      </c>
      <c r="D140" s="1544" t="s">
        <v>3023</v>
      </c>
      <c r="E140" s="1545">
        <v>2</v>
      </c>
      <c r="F140" s="1544" t="s">
        <v>3666</v>
      </c>
      <c r="G140" s="1543" t="s">
        <v>3025</v>
      </c>
    </row>
    <row r="141" spans="2:7" s="1649" customFormat="1" ht="25.5" x14ac:dyDescent="0.25">
      <c r="B141" s="1543" t="s">
        <v>1311</v>
      </c>
      <c r="C141" s="1544" t="s">
        <v>3382</v>
      </c>
      <c r="D141" s="1544" t="s">
        <v>3023</v>
      </c>
      <c r="E141" s="1545">
        <v>2</v>
      </c>
      <c r="F141" s="1544" t="s">
        <v>3667</v>
      </c>
      <c r="G141" s="1543" t="s">
        <v>3025</v>
      </c>
    </row>
    <row r="142" spans="2:7" s="1649" customFormat="1" ht="38.25" x14ac:dyDescent="0.25">
      <c r="B142" s="1543" t="s">
        <v>2018</v>
      </c>
      <c r="C142" s="1544" t="s">
        <v>612</v>
      </c>
      <c r="D142" s="1544" t="s">
        <v>3023</v>
      </c>
      <c r="E142" s="1545">
        <v>2</v>
      </c>
      <c r="F142" s="1544" t="s">
        <v>3561</v>
      </c>
      <c r="G142" s="1543" t="s">
        <v>3025</v>
      </c>
    </row>
    <row r="143" spans="2:7" s="1649" customFormat="1" ht="38.25" x14ac:dyDescent="0.25">
      <c r="B143" s="1543" t="s">
        <v>2662</v>
      </c>
      <c r="C143" s="1544" t="s">
        <v>612</v>
      </c>
      <c r="D143" s="1544" t="s">
        <v>3023</v>
      </c>
      <c r="E143" s="1545">
        <v>2</v>
      </c>
      <c r="F143" s="1544" t="s">
        <v>3561</v>
      </c>
      <c r="G143" s="1543" t="s">
        <v>3025</v>
      </c>
    </row>
    <row r="144" spans="2:7" s="1649" customFormat="1" ht="38.25" x14ac:dyDescent="0.25">
      <c r="B144" s="1543" t="s">
        <v>3668</v>
      </c>
      <c r="C144" s="1544" t="s">
        <v>612</v>
      </c>
      <c r="D144" s="1544" t="s">
        <v>3023</v>
      </c>
      <c r="E144" s="1545">
        <v>2</v>
      </c>
      <c r="F144" s="1544" t="s">
        <v>3561</v>
      </c>
      <c r="G144" s="1543" t="s">
        <v>3025</v>
      </c>
    </row>
    <row r="145" spans="2:7" s="1649" customFormat="1" ht="38.25" x14ac:dyDescent="0.25">
      <c r="B145" s="1543" t="s">
        <v>3669</v>
      </c>
      <c r="C145" s="1544" t="s">
        <v>612</v>
      </c>
      <c r="D145" s="1544" t="s">
        <v>3023</v>
      </c>
      <c r="E145" s="1545">
        <v>2</v>
      </c>
      <c r="F145" s="1544" t="s">
        <v>3561</v>
      </c>
      <c r="G145" s="1543" t="s">
        <v>3025</v>
      </c>
    </row>
    <row r="146" spans="2:7" s="1649" customFormat="1" ht="38.25" x14ac:dyDescent="0.25">
      <c r="B146" s="1543" t="s">
        <v>3634</v>
      </c>
      <c r="C146" s="1544" t="s">
        <v>612</v>
      </c>
      <c r="D146" s="1544" t="s">
        <v>3023</v>
      </c>
      <c r="E146" s="1545">
        <v>2</v>
      </c>
      <c r="F146" s="1544" t="s">
        <v>3561</v>
      </c>
      <c r="G146" s="1543" t="s">
        <v>3025</v>
      </c>
    </row>
    <row r="147" spans="2:7" s="1649" customFormat="1" ht="38.25" x14ac:dyDescent="0.25">
      <c r="B147" s="1543" t="s">
        <v>3670</v>
      </c>
      <c r="C147" s="1544" t="s">
        <v>612</v>
      </c>
      <c r="D147" s="1544" t="s">
        <v>3023</v>
      </c>
      <c r="E147" s="1545">
        <v>2</v>
      </c>
      <c r="F147" s="1544" t="s">
        <v>3561</v>
      </c>
      <c r="G147" s="1543" t="s">
        <v>3025</v>
      </c>
    </row>
    <row r="148" spans="2:7" s="1649" customFormat="1" ht="25.5" x14ac:dyDescent="0.25">
      <c r="B148" s="1543" t="s">
        <v>3668</v>
      </c>
      <c r="C148" s="1544" t="s">
        <v>612</v>
      </c>
      <c r="D148" s="1544" t="s">
        <v>3023</v>
      </c>
      <c r="E148" s="1545">
        <v>2</v>
      </c>
      <c r="F148" s="1544" t="s">
        <v>3105</v>
      </c>
      <c r="G148" s="1543" t="s">
        <v>735</v>
      </c>
    </row>
    <row r="149" spans="2:7" s="1649" customFormat="1" ht="38.25" x14ac:dyDescent="0.25">
      <c r="B149" s="1543" t="s">
        <v>3671</v>
      </c>
      <c r="C149" s="1544" t="s">
        <v>843</v>
      </c>
      <c r="D149" s="1544" t="s">
        <v>3289</v>
      </c>
      <c r="E149" s="1545">
        <v>2</v>
      </c>
      <c r="F149" s="1544" t="s">
        <v>3672</v>
      </c>
      <c r="G149" s="1543" t="s">
        <v>3673</v>
      </c>
    </row>
    <row r="150" spans="2:7" s="1649" customFormat="1" ht="38.25" x14ac:dyDescent="0.25">
      <c r="B150" s="1543" t="s">
        <v>3674</v>
      </c>
      <c r="C150" s="1544" t="s">
        <v>843</v>
      </c>
      <c r="D150" s="1544" t="s">
        <v>3289</v>
      </c>
      <c r="E150" s="1545">
        <v>2</v>
      </c>
      <c r="F150" s="1544" t="s">
        <v>3672</v>
      </c>
      <c r="G150" s="1543" t="s">
        <v>3673</v>
      </c>
    </row>
    <row r="151" spans="2:7" s="1649" customFormat="1" ht="38.25" x14ac:dyDescent="0.25">
      <c r="B151" s="1543" t="s">
        <v>3675</v>
      </c>
      <c r="C151" s="1544" t="s">
        <v>843</v>
      </c>
      <c r="D151" s="1544" t="s">
        <v>3289</v>
      </c>
      <c r="E151" s="1545">
        <v>2</v>
      </c>
      <c r="F151" s="1544" t="s">
        <v>3672</v>
      </c>
      <c r="G151" s="1543" t="s">
        <v>3673</v>
      </c>
    </row>
    <row r="152" spans="2:7" s="1649" customFormat="1" ht="38.25" x14ac:dyDescent="0.25">
      <c r="B152" s="1543" t="s">
        <v>116</v>
      </c>
      <c r="C152" s="1544" t="s">
        <v>843</v>
      </c>
      <c r="D152" s="1544" t="s">
        <v>3289</v>
      </c>
      <c r="E152" s="1545">
        <v>2</v>
      </c>
      <c r="F152" s="1544" t="s">
        <v>3672</v>
      </c>
      <c r="G152" s="1543" t="s">
        <v>3673</v>
      </c>
    </row>
    <row r="153" spans="2:7" s="1649" customFormat="1" ht="38.25" x14ac:dyDescent="0.25">
      <c r="B153" s="1543" t="s">
        <v>3676</v>
      </c>
      <c r="C153" s="1544" t="s">
        <v>843</v>
      </c>
      <c r="D153" s="1544" t="s">
        <v>3289</v>
      </c>
      <c r="E153" s="1545">
        <v>2</v>
      </c>
      <c r="F153" s="1544" t="s">
        <v>3672</v>
      </c>
      <c r="G153" s="1543" t="s">
        <v>3673</v>
      </c>
    </row>
    <row r="154" spans="2:7" s="1649" customFormat="1" ht="38.25" x14ac:dyDescent="0.25">
      <c r="B154" s="1543" t="s">
        <v>3649</v>
      </c>
      <c r="C154" s="1544" t="s">
        <v>3342</v>
      </c>
      <c r="D154" s="1544" t="s">
        <v>2948</v>
      </c>
      <c r="E154" s="1545">
        <v>2</v>
      </c>
      <c r="F154" s="1544" t="s">
        <v>3677</v>
      </c>
      <c r="G154" s="1543" t="s">
        <v>2968</v>
      </c>
    </row>
    <row r="155" spans="2:7" s="1649" customFormat="1" ht="25.5" x14ac:dyDescent="0.25">
      <c r="B155" s="1543" t="s">
        <v>1311</v>
      </c>
      <c r="C155" s="1544" t="s">
        <v>3382</v>
      </c>
      <c r="D155" s="1544" t="s">
        <v>3023</v>
      </c>
      <c r="E155" s="1545">
        <v>2</v>
      </c>
      <c r="F155" s="1544" t="s">
        <v>3678</v>
      </c>
      <c r="G155" s="1543" t="s">
        <v>1800</v>
      </c>
    </row>
    <row r="156" spans="2:7" s="1649" customFormat="1" ht="38.25" x14ac:dyDescent="0.25">
      <c r="B156" s="1543" t="s">
        <v>3679</v>
      </c>
      <c r="C156" s="1544" t="s">
        <v>403</v>
      </c>
      <c r="D156" s="1544" t="s">
        <v>3289</v>
      </c>
      <c r="E156" s="1545">
        <v>2</v>
      </c>
      <c r="F156" s="1544" t="s">
        <v>3680</v>
      </c>
      <c r="G156" s="1543" t="s">
        <v>3639</v>
      </c>
    </row>
    <row r="157" spans="2:7" s="1649" customFormat="1" ht="25.5" x14ac:dyDescent="0.25">
      <c r="B157" s="1543" t="s">
        <v>3681</v>
      </c>
      <c r="C157" s="1544" t="s">
        <v>3367</v>
      </c>
      <c r="D157" s="1544" t="s">
        <v>3023</v>
      </c>
      <c r="E157" s="1545">
        <v>2</v>
      </c>
      <c r="F157" s="1544" t="s">
        <v>3682</v>
      </c>
      <c r="G157" s="1543" t="s">
        <v>2968</v>
      </c>
    </row>
    <row r="158" spans="2:7" s="1649" customFormat="1" ht="25.5" x14ac:dyDescent="0.25">
      <c r="B158" s="1543" t="s">
        <v>3681</v>
      </c>
      <c r="C158" s="1544" t="s">
        <v>3367</v>
      </c>
      <c r="D158" s="1544" t="s">
        <v>3023</v>
      </c>
      <c r="E158" s="1545">
        <v>1</v>
      </c>
      <c r="F158" s="1544" t="s">
        <v>3682</v>
      </c>
      <c r="G158" s="1543" t="s">
        <v>2968</v>
      </c>
    </row>
    <row r="159" spans="2:7" s="1649" customFormat="1" ht="25.5" x14ac:dyDescent="0.25">
      <c r="B159" s="1543" t="s">
        <v>3646</v>
      </c>
      <c r="C159" s="1544" t="s">
        <v>3348</v>
      </c>
      <c r="D159" s="1544" t="s">
        <v>3023</v>
      </c>
      <c r="E159" s="1545">
        <v>2</v>
      </c>
      <c r="F159" s="1544" t="s">
        <v>3683</v>
      </c>
      <c r="G159" s="1543" t="s">
        <v>735</v>
      </c>
    </row>
    <row r="160" spans="2:7" s="1649" customFormat="1" ht="25.5" x14ac:dyDescent="0.25">
      <c r="B160" s="1543" t="s">
        <v>3684</v>
      </c>
      <c r="C160" s="1544" t="s">
        <v>2947</v>
      </c>
      <c r="D160" s="1544" t="s">
        <v>2948</v>
      </c>
      <c r="E160" s="1545">
        <v>1</v>
      </c>
      <c r="F160" s="1544" t="s">
        <v>3685</v>
      </c>
      <c r="G160" s="1543" t="s">
        <v>2968</v>
      </c>
    </row>
    <row r="161" spans="2:7" s="1649" customFormat="1" ht="26.25" x14ac:dyDescent="0.25">
      <c r="B161" s="1543" t="s">
        <v>3662</v>
      </c>
      <c r="C161" s="1544" t="s">
        <v>3367</v>
      </c>
      <c r="D161" s="1544" t="s">
        <v>3289</v>
      </c>
      <c r="E161" s="1545">
        <v>1</v>
      </c>
      <c r="F161" s="1544" t="s">
        <v>3686</v>
      </c>
      <c r="G161" s="1543" t="s">
        <v>2506</v>
      </c>
    </row>
    <row r="162" spans="2:7" s="1649" customFormat="1" ht="25.5" x14ac:dyDescent="0.25">
      <c r="B162" s="1543" t="s">
        <v>1184</v>
      </c>
      <c r="C162" s="1544" t="s">
        <v>2947</v>
      </c>
      <c r="D162" s="1544" t="s">
        <v>2948</v>
      </c>
      <c r="E162" s="1545">
        <v>2</v>
      </c>
      <c r="F162" s="1544" t="s">
        <v>3687</v>
      </c>
      <c r="G162" s="1543" t="s">
        <v>3025</v>
      </c>
    </row>
    <row r="163" spans="2:7" s="1649" customFormat="1" ht="25.5" x14ac:dyDescent="0.25">
      <c r="B163" s="1543" t="s">
        <v>3688</v>
      </c>
      <c r="C163" s="1544" t="s">
        <v>3367</v>
      </c>
      <c r="D163" s="1544" t="s">
        <v>3023</v>
      </c>
      <c r="E163" s="1545">
        <v>2</v>
      </c>
      <c r="F163" s="1544" t="s">
        <v>3139</v>
      </c>
      <c r="G163" s="1543" t="s">
        <v>735</v>
      </c>
    </row>
    <row r="164" spans="2:7" s="1649" customFormat="1" ht="25.5" x14ac:dyDescent="0.25">
      <c r="B164" s="1543" t="s">
        <v>3138</v>
      </c>
      <c r="C164" s="1544" t="s">
        <v>397</v>
      </c>
      <c r="D164" s="1544" t="s">
        <v>3023</v>
      </c>
      <c r="E164" s="1545">
        <v>2</v>
      </c>
      <c r="F164" s="1544" t="s">
        <v>3139</v>
      </c>
      <c r="G164" s="1543" t="s">
        <v>2968</v>
      </c>
    </row>
    <row r="165" spans="2:7" s="1649" customFormat="1" ht="25.5" x14ac:dyDescent="0.25">
      <c r="B165" s="1543" t="s">
        <v>2010</v>
      </c>
      <c r="C165" s="1544" t="s">
        <v>3689</v>
      </c>
      <c r="D165" s="1544" t="s">
        <v>3023</v>
      </c>
      <c r="E165" s="1545">
        <v>2</v>
      </c>
      <c r="F165" s="1544" t="s">
        <v>3139</v>
      </c>
      <c r="G165" s="1543" t="s">
        <v>735</v>
      </c>
    </row>
    <row r="166" spans="2:7" s="1649" customFormat="1" ht="25.5" x14ac:dyDescent="0.25">
      <c r="B166" s="1543" t="s">
        <v>2650</v>
      </c>
      <c r="C166" s="1544" t="s">
        <v>397</v>
      </c>
      <c r="D166" s="1544" t="s">
        <v>3023</v>
      </c>
      <c r="E166" s="1545">
        <v>2</v>
      </c>
      <c r="F166" s="1544" t="s">
        <v>3139</v>
      </c>
      <c r="G166" s="1543" t="s">
        <v>735</v>
      </c>
    </row>
    <row r="167" spans="2:7" s="1649" customFormat="1" ht="25.5" x14ac:dyDescent="0.25">
      <c r="B167" s="1543" t="s">
        <v>2649</v>
      </c>
      <c r="C167" s="1544" t="s">
        <v>2947</v>
      </c>
      <c r="D167" s="1544" t="s">
        <v>3023</v>
      </c>
      <c r="E167" s="1545">
        <v>2</v>
      </c>
      <c r="F167" s="1544" t="s">
        <v>3690</v>
      </c>
      <c r="G167" s="1543" t="s">
        <v>3025</v>
      </c>
    </row>
    <row r="168" spans="2:7" s="1649" customFormat="1" ht="25.5" x14ac:dyDescent="0.25">
      <c r="B168" s="1543" t="s">
        <v>1311</v>
      </c>
      <c r="C168" s="1544" t="s">
        <v>3382</v>
      </c>
      <c r="D168" s="1544" t="s">
        <v>3023</v>
      </c>
      <c r="E168" s="1545">
        <v>1</v>
      </c>
      <c r="F168" s="1544" t="s">
        <v>3691</v>
      </c>
      <c r="G168" s="1543" t="s">
        <v>3398</v>
      </c>
    </row>
    <row r="169" spans="2:7" s="1649" customFormat="1" ht="25.5" x14ac:dyDescent="0.25">
      <c r="B169" s="1543" t="s">
        <v>3598</v>
      </c>
      <c r="C169" s="1544" t="s">
        <v>843</v>
      </c>
      <c r="D169" s="1544" t="s">
        <v>3289</v>
      </c>
      <c r="E169" s="1545">
        <v>2</v>
      </c>
      <c r="F169" s="1544" t="s">
        <v>3692</v>
      </c>
      <c r="G169" s="1543" t="s">
        <v>2456</v>
      </c>
    </row>
    <row r="170" spans="2:7" s="1649" customFormat="1" ht="25.5" x14ac:dyDescent="0.25">
      <c r="B170" s="1543" t="s">
        <v>3693</v>
      </c>
      <c r="C170" s="1544" t="s">
        <v>2947</v>
      </c>
      <c r="D170" s="1544" t="s">
        <v>3023</v>
      </c>
      <c r="E170" s="1545">
        <v>2</v>
      </c>
      <c r="F170" s="1544" t="s">
        <v>3694</v>
      </c>
      <c r="G170" s="1543" t="s">
        <v>3025</v>
      </c>
    </row>
    <row r="171" spans="2:7" s="1649" customFormat="1" ht="25.5" x14ac:dyDescent="0.25">
      <c r="B171" s="1543" t="s">
        <v>3600</v>
      </c>
      <c r="C171" s="1544" t="s">
        <v>1084</v>
      </c>
      <c r="D171" s="1544" t="s">
        <v>3023</v>
      </c>
      <c r="E171" s="1545">
        <v>2</v>
      </c>
      <c r="F171" s="1544" t="s">
        <v>3694</v>
      </c>
      <c r="G171" s="1543" t="s">
        <v>3025</v>
      </c>
    </row>
    <row r="172" spans="2:7" s="1649" customFormat="1" ht="25.5" x14ac:dyDescent="0.25">
      <c r="B172" s="1543" t="s">
        <v>3574</v>
      </c>
      <c r="C172" s="1544" t="s">
        <v>1890</v>
      </c>
      <c r="D172" s="1544" t="s">
        <v>3023</v>
      </c>
      <c r="E172" s="1545">
        <v>2</v>
      </c>
      <c r="F172" s="1544" t="s">
        <v>3694</v>
      </c>
      <c r="G172" s="1543" t="s">
        <v>3025</v>
      </c>
    </row>
    <row r="173" spans="2:7" s="1649" customFormat="1" ht="25.5" x14ac:dyDescent="0.25">
      <c r="B173" s="1543" t="s">
        <v>3637</v>
      </c>
      <c r="C173" s="1544" t="s">
        <v>402</v>
      </c>
      <c r="D173" s="1544" t="s">
        <v>3023</v>
      </c>
      <c r="E173" s="1545">
        <v>2</v>
      </c>
      <c r="F173" s="1544" t="s">
        <v>3694</v>
      </c>
      <c r="G173" s="1543" t="s">
        <v>3025</v>
      </c>
    </row>
    <row r="174" spans="2:7" s="1649" customFormat="1" ht="25.5" x14ac:dyDescent="0.25">
      <c r="B174" s="1543" t="s">
        <v>3695</v>
      </c>
      <c r="C174" s="1544" t="s">
        <v>3351</v>
      </c>
      <c r="D174" s="1544" t="s">
        <v>3023</v>
      </c>
      <c r="E174" s="1545">
        <v>2</v>
      </c>
      <c r="F174" s="1544" t="s">
        <v>3694</v>
      </c>
      <c r="G174" s="1543" t="s">
        <v>3025</v>
      </c>
    </row>
    <row r="175" spans="2:7" s="1649" customFormat="1" ht="25.5" x14ac:dyDescent="0.25">
      <c r="B175" s="1543" t="s">
        <v>3559</v>
      </c>
      <c r="C175" s="1544" t="s">
        <v>3278</v>
      </c>
      <c r="D175" s="1544" t="s">
        <v>3023</v>
      </c>
      <c r="E175" s="1545">
        <v>2</v>
      </c>
      <c r="F175" s="1544" t="s">
        <v>3694</v>
      </c>
      <c r="G175" s="1543" t="s">
        <v>3025</v>
      </c>
    </row>
    <row r="176" spans="2:7" s="1649" customFormat="1" ht="25.5" x14ac:dyDescent="0.25">
      <c r="B176" s="1543" t="s">
        <v>3696</v>
      </c>
      <c r="C176" s="1544" t="s">
        <v>3499</v>
      </c>
      <c r="D176" s="1544" t="s">
        <v>3023</v>
      </c>
      <c r="E176" s="1545">
        <v>2</v>
      </c>
      <c r="F176" s="1544" t="s">
        <v>3694</v>
      </c>
      <c r="G176" s="1543" t="s">
        <v>3025</v>
      </c>
    </row>
    <row r="177" spans="2:7" s="1649" customFormat="1" ht="25.5" x14ac:dyDescent="0.25">
      <c r="B177" s="1543" t="s">
        <v>3697</v>
      </c>
      <c r="C177" s="1544" t="s">
        <v>3278</v>
      </c>
      <c r="D177" s="1544" t="s">
        <v>3023</v>
      </c>
      <c r="E177" s="1545">
        <v>2</v>
      </c>
      <c r="F177" s="1544" t="s">
        <v>3694</v>
      </c>
      <c r="G177" s="1543" t="s">
        <v>3025</v>
      </c>
    </row>
    <row r="178" spans="2:7" s="1649" customFormat="1" x14ac:dyDescent="0.25">
      <c r="B178" s="1543" t="s">
        <v>1311</v>
      </c>
      <c r="C178" s="1544" t="s">
        <v>3382</v>
      </c>
      <c r="D178" s="1544" t="s">
        <v>2948</v>
      </c>
      <c r="E178" s="1545">
        <v>2</v>
      </c>
      <c r="F178" s="1544" t="s">
        <v>3698</v>
      </c>
      <c r="G178" s="1543" t="s">
        <v>1800</v>
      </c>
    </row>
    <row r="179" spans="2:7" s="1649" customFormat="1" x14ac:dyDescent="0.25">
      <c r="B179" s="1543" t="s">
        <v>1311</v>
      </c>
      <c r="C179" s="1544" t="s">
        <v>3382</v>
      </c>
      <c r="D179" s="1544" t="s">
        <v>3699</v>
      </c>
      <c r="E179" s="1545">
        <v>1</v>
      </c>
      <c r="F179" s="1544" t="s">
        <v>3700</v>
      </c>
      <c r="G179" s="1543" t="s">
        <v>3025</v>
      </c>
    </row>
    <row r="180" spans="2:7" s="1649" customFormat="1" ht="38.25" x14ac:dyDescent="0.25">
      <c r="B180" s="1543" t="s">
        <v>3541</v>
      </c>
      <c r="C180" s="1544" t="s">
        <v>2947</v>
      </c>
      <c r="D180" s="1544" t="s">
        <v>3289</v>
      </c>
      <c r="E180" s="1545">
        <v>2</v>
      </c>
      <c r="F180" s="1544" t="s">
        <v>3701</v>
      </c>
      <c r="G180" s="1543" t="s">
        <v>735</v>
      </c>
    </row>
    <row r="181" spans="2:7" s="1649" customFormat="1" ht="26.25" x14ac:dyDescent="0.25">
      <c r="B181" s="1543" t="s">
        <v>3662</v>
      </c>
      <c r="C181" s="1544" t="s">
        <v>3367</v>
      </c>
      <c r="D181" s="1544" t="s">
        <v>3289</v>
      </c>
      <c r="E181" s="1545">
        <v>1</v>
      </c>
      <c r="F181" s="1544" t="s">
        <v>3702</v>
      </c>
      <c r="G181" s="1543" t="s">
        <v>3703</v>
      </c>
    </row>
    <row r="182" spans="2:7" s="1649" customFormat="1" ht="25.5" x14ac:dyDescent="0.25">
      <c r="B182" s="1543" t="s">
        <v>3704</v>
      </c>
      <c r="C182" s="1544" t="s">
        <v>614</v>
      </c>
      <c r="D182" s="1544" t="s">
        <v>3023</v>
      </c>
      <c r="E182" s="1545">
        <v>1</v>
      </c>
      <c r="F182" s="1544" t="s">
        <v>3705</v>
      </c>
      <c r="G182" s="1543" t="s">
        <v>3025</v>
      </c>
    </row>
    <row r="183" spans="2:7" s="1649" customFormat="1" x14ac:dyDescent="0.25">
      <c r="B183" s="1543" t="s">
        <v>3706</v>
      </c>
      <c r="C183" s="1544" t="s">
        <v>3197</v>
      </c>
      <c r="D183" s="1544" t="s">
        <v>2948</v>
      </c>
      <c r="E183" s="1545">
        <v>2</v>
      </c>
      <c r="F183" s="1544" t="s">
        <v>3707</v>
      </c>
      <c r="G183" s="1543" t="s">
        <v>2968</v>
      </c>
    </row>
    <row r="184" spans="2:7" s="1649" customFormat="1" ht="25.5" x14ac:dyDescent="0.25">
      <c r="B184" s="1543" t="s">
        <v>3708</v>
      </c>
      <c r="C184" s="1544" t="s">
        <v>2947</v>
      </c>
      <c r="D184" s="1544" t="s">
        <v>2948</v>
      </c>
      <c r="E184" s="1545">
        <v>2</v>
      </c>
      <c r="F184" s="1544" t="s">
        <v>3709</v>
      </c>
      <c r="G184" s="1543" t="s">
        <v>735</v>
      </c>
    </row>
    <row r="185" spans="2:7" s="1649" customFormat="1" ht="25.5" x14ac:dyDescent="0.25">
      <c r="B185" s="1543" t="s">
        <v>2649</v>
      </c>
      <c r="C185" s="1544" t="s">
        <v>2947</v>
      </c>
      <c r="D185" s="1544" t="s">
        <v>3023</v>
      </c>
      <c r="E185" s="1545">
        <v>1</v>
      </c>
      <c r="F185" s="1544" t="s">
        <v>3710</v>
      </c>
      <c r="G185" s="1543" t="s">
        <v>3025</v>
      </c>
    </row>
    <row r="186" spans="2:7" s="1649" customFormat="1" ht="25.5" x14ac:dyDescent="0.25">
      <c r="B186" s="1543" t="s">
        <v>2018</v>
      </c>
      <c r="C186" s="1544" t="s">
        <v>612</v>
      </c>
      <c r="D186" s="1544" t="s">
        <v>3023</v>
      </c>
      <c r="E186" s="1545">
        <v>2</v>
      </c>
      <c r="F186" s="1544" t="s">
        <v>3711</v>
      </c>
      <c r="G186" s="1543" t="s">
        <v>2509</v>
      </c>
    </row>
    <row r="187" spans="2:7" s="1649" customFormat="1" ht="25.5" x14ac:dyDescent="0.25">
      <c r="B187" s="1543" t="s">
        <v>2656</v>
      </c>
      <c r="C187" s="1544" t="s">
        <v>843</v>
      </c>
      <c r="D187" s="1544" t="s">
        <v>3023</v>
      </c>
      <c r="E187" s="1545">
        <v>1</v>
      </c>
      <c r="F187" s="1544" t="s">
        <v>3712</v>
      </c>
      <c r="G187" s="1543" t="s">
        <v>2968</v>
      </c>
    </row>
    <row r="188" spans="2:7" s="1649" customFormat="1" ht="25.5" x14ac:dyDescent="0.25">
      <c r="B188" s="1543" t="s">
        <v>3615</v>
      </c>
      <c r="C188" s="1544" t="s">
        <v>843</v>
      </c>
      <c r="D188" s="1544" t="s">
        <v>3023</v>
      </c>
      <c r="E188" s="1545">
        <v>1</v>
      </c>
      <c r="F188" s="1544" t="s">
        <v>3712</v>
      </c>
      <c r="G188" s="1543" t="s">
        <v>2968</v>
      </c>
    </row>
    <row r="189" spans="2:7" s="1649" customFormat="1" x14ac:dyDescent="0.25">
      <c r="B189" s="1543" t="s">
        <v>2014</v>
      </c>
      <c r="C189" s="1544" t="s">
        <v>843</v>
      </c>
      <c r="D189" s="1544" t="s">
        <v>3307</v>
      </c>
      <c r="E189" s="1545">
        <v>2</v>
      </c>
      <c r="F189" s="1544" t="s">
        <v>3713</v>
      </c>
      <c r="G189" s="1543" t="s">
        <v>3025</v>
      </c>
    </row>
    <row r="190" spans="2:7" s="1649" customFormat="1" ht="25.5" x14ac:dyDescent="0.25">
      <c r="B190" s="1543" t="s">
        <v>1311</v>
      </c>
      <c r="C190" s="1544" t="s">
        <v>3382</v>
      </c>
      <c r="D190" s="1544" t="s">
        <v>3023</v>
      </c>
      <c r="E190" s="1545">
        <v>1</v>
      </c>
      <c r="F190" s="1544" t="s">
        <v>3714</v>
      </c>
      <c r="G190" s="1543" t="s">
        <v>735</v>
      </c>
    </row>
    <row r="191" spans="2:7" s="1649" customFormat="1" ht="25.5" x14ac:dyDescent="0.25">
      <c r="B191" s="1543" t="s">
        <v>2645</v>
      </c>
      <c r="C191" s="1544" t="s">
        <v>1086</v>
      </c>
      <c r="D191" s="1544" t="s">
        <v>2948</v>
      </c>
      <c r="E191" s="1545">
        <v>2</v>
      </c>
      <c r="F191" s="1544" t="s">
        <v>3659</v>
      </c>
      <c r="G191" s="1543" t="s">
        <v>3715</v>
      </c>
    </row>
    <row r="192" spans="2:7" s="1649" customFormat="1" ht="25.5" x14ac:dyDescent="0.25">
      <c r="B192" s="1543" t="s">
        <v>3613</v>
      </c>
      <c r="C192" s="1544" t="s">
        <v>1086</v>
      </c>
      <c r="D192" s="1544" t="s">
        <v>3289</v>
      </c>
      <c r="E192" s="1545">
        <v>2</v>
      </c>
      <c r="F192" s="1544" t="s">
        <v>3659</v>
      </c>
      <c r="G192" s="1543" t="s">
        <v>3715</v>
      </c>
    </row>
    <row r="193" spans="2:7" s="1649" customFormat="1" x14ac:dyDescent="0.25">
      <c r="B193" s="1543" t="s">
        <v>3716</v>
      </c>
      <c r="C193" s="1544" t="s">
        <v>613</v>
      </c>
      <c r="D193" s="1544" t="s">
        <v>2948</v>
      </c>
      <c r="E193" s="1545">
        <v>1</v>
      </c>
      <c r="F193" s="1544" t="s">
        <v>3717</v>
      </c>
      <c r="G193" s="1543" t="s">
        <v>3398</v>
      </c>
    </row>
    <row r="194" spans="2:7" s="1649" customFormat="1" ht="38.25" x14ac:dyDescent="0.25">
      <c r="B194" s="1543" t="s">
        <v>3620</v>
      </c>
      <c r="C194" s="1544" t="s">
        <v>613</v>
      </c>
      <c r="D194" s="1544" t="s">
        <v>3023</v>
      </c>
      <c r="E194" s="1545">
        <v>1</v>
      </c>
      <c r="F194" s="1544" t="s">
        <v>3718</v>
      </c>
      <c r="G194" s="1543" t="s">
        <v>735</v>
      </c>
    </row>
    <row r="195" spans="2:7" s="1649" customFormat="1" ht="25.5" x14ac:dyDescent="0.25">
      <c r="B195" s="1543" t="s">
        <v>1311</v>
      </c>
      <c r="C195" s="1544" t="s">
        <v>3382</v>
      </c>
      <c r="D195" s="1544" t="s">
        <v>3023</v>
      </c>
      <c r="E195" s="1545">
        <v>1</v>
      </c>
      <c r="F195" s="1544" t="s">
        <v>3719</v>
      </c>
      <c r="G195" s="1543" t="s">
        <v>1799</v>
      </c>
    </row>
    <row r="196" spans="2:7" s="1649" customFormat="1" ht="25.5" x14ac:dyDescent="0.25">
      <c r="B196" s="1543" t="s">
        <v>3720</v>
      </c>
      <c r="C196" s="1544" t="s">
        <v>403</v>
      </c>
      <c r="D196" s="1544" t="s">
        <v>3289</v>
      </c>
      <c r="E196" s="1545">
        <v>2</v>
      </c>
      <c r="F196" s="1544" t="s">
        <v>3721</v>
      </c>
      <c r="G196" s="1543" t="s">
        <v>3612</v>
      </c>
    </row>
    <row r="197" spans="2:7" s="1649" customFormat="1" ht="25.5" x14ac:dyDescent="0.25">
      <c r="B197" s="1543" t="s">
        <v>3574</v>
      </c>
      <c r="C197" s="1544" t="s">
        <v>1890</v>
      </c>
      <c r="D197" s="1544" t="s">
        <v>3289</v>
      </c>
      <c r="E197" s="1545">
        <v>2</v>
      </c>
      <c r="F197" s="1544" t="s">
        <v>3721</v>
      </c>
      <c r="G197" s="1543" t="s">
        <v>3612</v>
      </c>
    </row>
    <row r="198" spans="2:7" s="1649" customFormat="1" ht="25.5" x14ac:dyDescent="0.25">
      <c r="B198" s="1543" t="s">
        <v>3722</v>
      </c>
      <c r="C198" s="1544" t="s">
        <v>402</v>
      </c>
      <c r="D198" s="1544" t="s">
        <v>3289</v>
      </c>
      <c r="E198" s="1545">
        <v>2</v>
      </c>
      <c r="F198" s="1544" t="s">
        <v>3721</v>
      </c>
      <c r="G198" s="1543" t="s">
        <v>3612</v>
      </c>
    </row>
    <row r="199" spans="2:7" s="1649" customFormat="1" ht="25.5" x14ac:dyDescent="0.25">
      <c r="B199" s="1543" t="s">
        <v>3723</v>
      </c>
      <c r="C199" s="1544" t="s">
        <v>403</v>
      </c>
      <c r="D199" s="1544" t="s">
        <v>3289</v>
      </c>
      <c r="E199" s="1545">
        <v>2</v>
      </c>
      <c r="F199" s="1544" t="s">
        <v>3721</v>
      </c>
      <c r="G199" s="1543" t="s">
        <v>3612</v>
      </c>
    </row>
    <row r="200" spans="2:7" s="1649" customFormat="1" ht="25.5" x14ac:dyDescent="0.25">
      <c r="B200" s="1543" t="s">
        <v>3724</v>
      </c>
      <c r="C200" s="1544" t="s">
        <v>402</v>
      </c>
      <c r="D200" s="1544" t="s">
        <v>3289</v>
      </c>
      <c r="E200" s="1545">
        <v>2</v>
      </c>
      <c r="F200" s="1544" t="s">
        <v>3721</v>
      </c>
      <c r="G200" s="1543" t="s">
        <v>3612</v>
      </c>
    </row>
    <row r="201" spans="2:7" s="1649" customFormat="1" ht="25.5" x14ac:dyDescent="0.25">
      <c r="B201" s="1543" t="s">
        <v>3640</v>
      </c>
      <c r="C201" s="1544" t="s">
        <v>403</v>
      </c>
      <c r="D201" s="1544" t="s">
        <v>3289</v>
      </c>
      <c r="E201" s="1545">
        <v>2</v>
      </c>
      <c r="F201" s="1544" t="s">
        <v>3721</v>
      </c>
      <c r="G201" s="1543" t="s">
        <v>3612</v>
      </c>
    </row>
    <row r="202" spans="2:7" s="1649" customFormat="1" ht="25.5" x14ac:dyDescent="0.25">
      <c r="B202" s="1543" t="s">
        <v>3725</v>
      </c>
      <c r="C202" s="1544" t="s">
        <v>402</v>
      </c>
      <c r="D202" s="1544" t="s">
        <v>3289</v>
      </c>
      <c r="E202" s="1545">
        <v>2</v>
      </c>
      <c r="F202" s="1544" t="s">
        <v>3721</v>
      </c>
      <c r="G202" s="1543" t="s">
        <v>3612</v>
      </c>
    </row>
    <row r="203" spans="2:7" s="1649" customFormat="1" ht="25.5" x14ac:dyDescent="0.25">
      <c r="B203" s="1543" t="s">
        <v>3726</v>
      </c>
      <c r="C203" s="1544" t="s">
        <v>402</v>
      </c>
      <c r="D203" s="1544" t="s">
        <v>3289</v>
      </c>
      <c r="E203" s="1545">
        <v>2</v>
      </c>
      <c r="F203" s="1544" t="s">
        <v>3721</v>
      </c>
      <c r="G203" s="1543" t="s">
        <v>3612</v>
      </c>
    </row>
    <row r="204" spans="2:7" s="1649" customFormat="1" ht="25.5" x14ac:dyDescent="0.25">
      <c r="B204" s="1543" t="s">
        <v>3727</v>
      </c>
      <c r="C204" s="1544" t="s">
        <v>402</v>
      </c>
      <c r="D204" s="1544" t="s">
        <v>3023</v>
      </c>
      <c r="E204" s="1545">
        <v>2</v>
      </c>
      <c r="F204" s="1544" t="s">
        <v>3721</v>
      </c>
      <c r="G204" s="1543" t="s">
        <v>3612</v>
      </c>
    </row>
    <row r="205" spans="2:7" s="1649" customFormat="1" ht="25.5" x14ac:dyDescent="0.25">
      <c r="B205" s="1543" t="s">
        <v>3728</v>
      </c>
      <c r="C205" s="1544" t="s">
        <v>3729</v>
      </c>
      <c r="D205" s="1544" t="s">
        <v>3023</v>
      </c>
      <c r="E205" s="1545">
        <v>2</v>
      </c>
      <c r="F205" s="1544" t="s">
        <v>3033</v>
      </c>
      <c r="G205" s="1543" t="s">
        <v>1798</v>
      </c>
    </row>
    <row r="206" spans="2:7" s="1649" customFormat="1" ht="25.5" x14ac:dyDescent="0.25">
      <c r="B206" s="1543" t="s">
        <v>3668</v>
      </c>
      <c r="C206" s="1544" t="s">
        <v>612</v>
      </c>
      <c r="D206" s="1544" t="s">
        <v>3023</v>
      </c>
      <c r="E206" s="1545">
        <v>2</v>
      </c>
      <c r="F206" s="1544" t="s">
        <v>3033</v>
      </c>
      <c r="G206" s="1543" t="s">
        <v>1798</v>
      </c>
    </row>
    <row r="207" spans="2:7" s="1649" customFormat="1" ht="25.5" x14ac:dyDescent="0.25">
      <c r="B207" s="1543" t="s">
        <v>3669</v>
      </c>
      <c r="C207" s="1544" t="s">
        <v>612</v>
      </c>
      <c r="D207" s="1544" t="s">
        <v>3023</v>
      </c>
      <c r="E207" s="1545">
        <v>2</v>
      </c>
      <c r="F207" s="1544" t="s">
        <v>3033</v>
      </c>
      <c r="G207" s="1543" t="s">
        <v>1798</v>
      </c>
    </row>
    <row r="208" spans="2:7" s="1649" customFormat="1" ht="25.5" x14ac:dyDescent="0.25">
      <c r="B208" s="1543" t="s">
        <v>3730</v>
      </c>
      <c r="C208" s="1544" t="s">
        <v>612</v>
      </c>
      <c r="D208" s="1544" t="s">
        <v>3023</v>
      </c>
      <c r="E208" s="1545">
        <v>2</v>
      </c>
      <c r="F208" s="1544" t="s">
        <v>3033</v>
      </c>
      <c r="G208" s="1543" t="s">
        <v>1798</v>
      </c>
    </row>
    <row r="209" spans="2:7" s="1649" customFormat="1" ht="25.5" x14ac:dyDescent="0.25">
      <c r="B209" s="1543" t="s">
        <v>3634</v>
      </c>
      <c r="C209" s="1544" t="s">
        <v>612</v>
      </c>
      <c r="D209" s="1544" t="s">
        <v>3023</v>
      </c>
      <c r="E209" s="1545">
        <v>2</v>
      </c>
      <c r="F209" s="1544" t="s">
        <v>3033</v>
      </c>
      <c r="G209" s="1543" t="s">
        <v>1798</v>
      </c>
    </row>
    <row r="210" spans="2:7" s="1649" customFormat="1" ht="25.5" x14ac:dyDescent="0.25">
      <c r="B210" s="1543" t="s">
        <v>2019</v>
      </c>
      <c r="C210" s="1544" t="s">
        <v>612</v>
      </c>
      <c r="D210" s="1544" t="s">
        <v>3023</v>
      </c>
      <c r="E210" s="1545">
        <v>2</v>
      </c>
      <c r="F210" s="1544" t="s">
        <v>3033</v>
      </c>
      <c r="G210" s="1543" t="s">
        <v>1798</v>
      </c>
    </row>
    <row r="211" spans="2:7" s="1649" customFormat="1" ht="25.5" x14ac:dyDescent="0.25">
      <c r="B211" s="1543" t="s">
        <v>3670</v>
      </c>
      <c r="C211" s="1544" t="s">
        <v>612</v>
      </c>
      <c r="D211" s="1544" t="s">
        <v>3023</v>
      </c>
      <c r="E211" s="1545">
        <v>2</v>
      </c>
      <c r="F211" s="1544" t="s">
        <v>3033</v>
      </c>
      <c r="G211" s="1543" t="s">
        <v>1798</v>
      </c>
    </row>
    <row r="212" spans="2:7" s="1649" customFormat="1" ht="25.5" x14ac:dyDescent="0.25">
      <c r="B212" s="1543" t="s">
        <v>3550</v>
      </c>
      <c r="C212" s="1544" t="s">
        <v>614</v>
      </c>
      <c r="D212" s="1544" t="s">
        <v>3023</v>
      </c>
      <c r="E212" s="1545">
        <v>1</v>
      </c>
      <c r="F212" s="1544" t="s">
        <v>3332</v>
      </c>
      <c r="G212" s="1543" t="s">
        <v>3333</v>
      </c>
    </row>
    <row r="213" spans="2:7" s="1649" customFormat="1" ht="25.5" x14ac:dyDescent="0.25">
      <c r="B213" s="1543" t="s">
        <v>2012</v>
      </c>
      <c r="C213" s="1544" t="s">
        <v>3331</v>
      </c>
      <c r="D213" s="1544" t="s">
        <v>3023</v>
      </c>
      <c r="E213" s="1545">
        <v>1</v>
      </c>
      <c r="F213" s="1544" t="s">
        <v>3332</v>
      </c>
      <c r="G213" s="1543" t="s">
        <v>3333</v>
      </c>
    </row>
    <row r="214" spans="2:7" s="1649" customFormat="1" ht="25.5" x14ac:dyDescent="0.25">
      <c r="B214" s="1543" t="s">
        <v>2010</v>
      </c>
      <c r="C214" s="1544" t="s">
        <v>3689</v>
      </c>
      <c r="D214" s="1544" t="s">
        <v>3023</v>
      </c>
      <c r="E214" s="1545">
        <v>2</v>
      </c>
      <c r="F214" s="1544" t="s">
        <v>3611</v>
      </c>
      <c r="G214" s="1543" t="s">
        <v>3612</v>
      </c>
    </row>
    <row r="215" spans="2:7" s="1649" customFormat="1" ht="25.5" x14ac:dyDescent="0.25">
      <c r="B215" s="1543" t="s">
        <v>3559</v>
      </c>
      <c r="C215" s="1544" t="s">
        <v>3278</v>
      </c>
      <c r="D215" s="1544" t="s">
        <v>3023</v>
      </c>
      <c r="E215" s="1545">
        <v>2</v>
      </c>
      <c r="F215" s="1544" t="s">
        <v>3731</v>
      </c>
      <c r="G215" s="1543" t="s">
        <v>3732</v>
      </c>
    </row>
    <row r="216" spans="2:7" s="1649" customFormat="1" ht="25.5" x14ac:dyDescent="0.25">
      <c r="B216" s="1543" t="s">
        <v>1461</v>
      </c>
      <c r="C216" s="1544" t="s">
        <v>3278</v>
      </c>
      <c r="D216" s="1544" t="s">
        <v>3023</v>
      </c>
      <c r="E216" s="1545">
        <v>2</v>
      </c>
      <c r="F216" s="1544" t="s">
        <v>3733</v>
      </c>
      <c r="G216" s="1543" t="s">
        <v>1802</v>
      </c>
    </row>
    <row r="217" spans="2:7" s="1649" customFormat="1" ht="25.5" x14ac:dyDescent="0.25">
      <c r="B217" s="1543" t="s">
        <v>3547</v>
      </c>
      <c r="C217" s="1544" t="s">
        <v>3278</v>
      </c>
      <c r="D217" s="1544" t="s">
        <v>3023</v>
      </c>
      <c r="E217" s="1545">
        <v>1</v>
      </c>
      <c r="F217" s="1544" t="s">
        <v>3362</v>
      </c>
      <c r="G217" s="1543" t="s">
        <v>1802</v>
      </c>
    </row>
    <row r="218" spans="2:7" s="1649" customFormat="1" ht="25.5" x14ac:dyDescent="0.25">
      <c r="B218" s="1543" t="s">
        <v>3559</v>
      </c>
      <c r="C218" s="1544" t="s">
        <v>3278</v>
      </c>
      <c r="D218" s="1544" t="s">
        <v>3023</v>
      </c>
      <c r="E218" s="1545">
        <v>2</v>
      </c>
      <c r="F218" s="1544" t="s">
        <v>3734</v>
      </c>
      <c r="G218" s="1543" t="s">
        <v>1799</v>
      </c>
    </row>
    <row r="219" spans="2:7" s="1649" customFormat="1" ht="25.5" x14ac:dyDescent="0.25">
      <c r="B219" s="1543" t="s">
        <v>3547</v>
      </c>
      <c r="C219" s="1544" t="s">
        <v>3278</v>
      </c>
      <c r="D219" s="1544" t="s">
        <v>3023</v>
      </c>
      <c r="E219" s="1545">
        <v>2</v>
      </c>
      <c r="F219" s="1544" t="s">
        <v>3734</v>
      </c>
      <c r="G219" s="1543" t="s">
        <v>1799</v>
      </c>
    </row>
    <row r="220" spans="2:7" s="1649" customFormat="1" ht="25.5" x14ac:dyDescent="0.25">
      <c r="B220" s="1543" t="s">
        <v>3607</v>
      </c>
      <c r="C220" s="1544" t="s">
        <v>614</v>
      </c>
      <c r="D220" s="1544" t="s">
        <v>2948</v>
      </c>
      <c r="E220" s="1545">
        <v>2</v>
      </c>
      <c r="F220" s="1544" t="s">
        <v>2967</v>
      </c>
      <c r="G220" s="1543" t="s">
        <v>2968</v>
      </c>
    </row>
    <row r="221" spans="2:7" s="1649" customFormat="1" ht="25.5" x14ac:dyDescent="0.25">
      <c r="B221" s="1543" t="s">
        <v>3735</v>
      </c>
      <c r="C221" s="1544" t="s">
        <v>613</v>
      </c>
      <c r="D221" s="1544" t="s">
        <v>2948</v>
      </c>
      <c r="E221" s="1545">
        <v>1</v>
      </c>
      <c r="F221" s="1544" t="s">
        <v>2967</v>
      </c>
      <c r="G221" s="1543" t="s">
        <v>2968</v>
      </c>
    </row>
    <row r="222" spans="2:7" s="1649" customFormat="1" ht="25.5" x14ac:dyDescent="0.25">
      <c r="B222" s="1543" t="s">
        <v>3736</v>
      </c>
      <c r="C222" s="1544" t="s">
        <v>3331</v>
      </c>
      <c r="D222" s="1544" t="s">
        <v>3023</v>
      </c>
      <c r="E222" s="1545">
        <v>2</v>
      </c>
      <c r="F222" s="1544" t="s">
        <v>3737</v>
      </c>
      <c r="G222" s="1543" t="s">
        <v>2968</v>
      </c>
    </row>
    <row r="223" spans="2:7" s="1649" customFormat="1" ht="25.5" x14ac:dyDescent="0.25">
      <c r="B223" s="1543" t="s">
        <v>3641</v>
      </c>
      <c r="C223" s="1544" t="s">
        <v>3351</v>
      </c>
      <c r="D223" s="1544" t="s">
        <v>3023</v>
      </c>
      <c r="E223" s="1545">
        <v>1</v>
      </c>
      <c r="F223" s="1544" t="s">
        <v>3738</v>
      </c>
      <c r="G223" s="1543" t="s">
        <v>2968</v>
      </c>
    </row>
    <row r="224" spans="2:7" s="1649" customFormat="1" ht="25.5" x14ac:dyDescent="0.25">
      <c r="B224" s="1543" t="s">
        <v>3606</v>
      </c>
      <c r="C224" s="1544" t="s">
        <v>3351</v>
      </c>
      <c r="D224" s="1544" t="s">
        <v>3023</v>
      </c>
      <c r="E224" s="1545">
        <v>1</v>
      </c>
      <c r="F224" s="1544" t="s">
        <v>3738</v>
      </c>
      <c r="G224" s="1543" t="s">
        <v>2968</v>
      </c>
    </row>
    <row r="225" spans="2:7" s="1649" customFormat="1" ht="25.5" x14ac:dyDescent="0.25">
      <c r="B225" s="1543" t="s">
        <v>3628</v>
      </c>
      <c r="C225" s="1544" t="s">
        <v>3342</v>
      </c>
      <c r="D225" s="1544" t="s">
        <v>3554</v>
      </c>
      <c r="E225" s="1545">
        <v>1</v>
      </c>
      <c r="F225" s="1544" t="s">
        <v>3739</v>
      </c>
      <c r="G225" s="1543" t="s">
        <v>1802</v>
      </c>
    </row>
    <row r="226" spans="2:7" s="1649" customFormat="1" ht="25.5" x14ac:dyDescent="0.25">
      <c r="B226" s="1543" t="s">
        <v>3649</v>
      </c>
      <c r="C226" s="1544" t="s">
        <v>3342</v>
      </c>
      <c r="D226" s="1544" t="s">
        <v>3554</v>
      </c>
      <c r="E226" s="1545">
        <v>1</v>
      </c>
      <c r="F226" s="1544" t="s">
        <v>3739</v>
      </c>
      <c r="G226" s="1543" t="s">
        <v>1802</v>
      </c>
    </row>
    <row r="227" spans="2:7" s="1649" customFormat="1" ht="25.5" x14ac:dyDescent="0.25">
      <c r="B227" s="1543" t="s">
        <v>3740</v>
      </c>
      <c r="C227" s="1544" t="s">
        <v>3570</v>
      </c>
      <c r="D227" s="1544" t="s">
        <v>3289</v>
      </c>
      <c r="E227" s="1545">
        <v>2</v>
      </c>
      <c r="F227" s="1544" t="s">
        <v>3741</v>
      </c>
      <c r="G227" s="1543" t="s">
        <v>3333</v>
      </c>
    </row>
    <row r="228" spans="2:7" s="1649" customFormat="1" ht="25.5" x14ac:dyDescent="0.25">
      <c r="B228" s="1543" t="s">
        <v>3559</v>
      </c>
      <c r="C228" s="1544" t="s">
        <v>3278</v>
      </c>
      <c r="D228" s="1544" t="s">
        <v>3023</v>
      </c>
      <c r="E228" s="1545">
        <v>2</v>
      </c>
      <c r="F228" s="1544" t="s">
        <v>3310</v>
      </c>
      <c r="G228" s="1543" t="s">
        <v>3311</v>
      </c>
    </row>
    <row r="229" spans="2:7" s="1649" customFormat="1" ht="25.5" x14ac:dyDescent="0.25">
      <c r="B229" s="1543" t="s">
        <v>3547</v>
      </c>
      <c r="C229" s="1544" t="s">
        <v>3278</v>
      </c>
      <c r="D229" s="1544" t="s">
        <v>3023</v>
      </c>
      <c r="E229" s="1545">
        <v>2</v>
      </c>
      <c r="F229" s="1544" t="s">
        <v>3310</v>
      </c>
      <c r="G229" s="1543" t="s">
        <v>3311</v>
      </c>
    </row>
    <row r="230" spans="2:7" s="1649" customFormat="1" ht="25.5" x14ac:dyDescent="0.25">
      <c r="B230" s="1543" t="s">
        <v>3736</v>
      </c>
      <c r="C230" s="1544" t="s">
        <v>3331</v>
      </c>
      <c r="D230" s="1544" t="s">
        <v>3023</v>
      </c>
      <c r="E230" s="1545">
        <v>2</v>
      </c>
      <c r="F230" s="1544" t="s">
        <v>3651</v>
      </c>
      <c r="G230" s="1543" t="s">
        <v>1801</v>
      </c>
    </row>
    <row r="231" spans="2:7" s="1649" customFormat="1" ht="25.5" x14ac:dyDescent="0.25">
      <c r="B231" s="1543" t="s">
        <v>3742</v>
      </c>
      <c r="C231" s="1544" t="s">
        <v>1111</v>
      </c>
      <c r="D231" s="1544" t="s">
        <v>3023</v>
      </c>
      <c r="E231" s="1545">
        <v>1</v>
      </c>
      <c r="F231" s="1544" t="s">
        <v>3608</v>
      </c>
      <c r="G231" s="1543" t="s">
        <v>3609</v>
      </c>
    </row>
    <row r="232" spans="2:7" s="1649" customFormat="1" ht="25.5" x14ac:dyDescent="0.25">
      <c r="B232" s="1543" t="s">
        <v>2648</v>
      </c>
      <c r="C232" s="1544" t="s">
        <v>3035</v>
      </c>
      <c r="D232" s="1544" t="s">
        <v>3023</v>
      </c>
      <c r="E232" s="1545">
        <v>2</v>
      </c>
      <c r="F232" s="1544" t="s">
        <v>3082</v>
      </c>
      <c r="G232" s="1543" t="s">
        <v>2968</v>
      </c>
    </row>
    <row r="233" spans="2:7" s="1649" customFormat="1" ht="25.5" x14ac:dyDescent="0.25">
      <c r="B233" s="1543" t="s">
        <v>2645</v>
      </c>
      <c r="C233" s="1544" t="s">
        <v>1086</v>
      </c>
      <c r="D233" s="1544" t="s">
        <v>2948</v>
      </c>
      <c r="E233" s="1545">
        <v>1</v>
      </c>
      <c r="F233" s="1544" t="s">
        <v>3743</v>
      </c>
      <c r="G233" s="1543" t="s">
        <v>3398</v>
      </c>
    </row>
    <row r="234" spans="2:7" s="1649" customFormat="1" ht="25.5" x14ac:dyDescent="0.25">
      <c r="B234" s="1543" t="s">
        <v>3582</v>
      </c>
      <c r="C234" s="1544" t="s">
        <v>1084</v>
      </c>
      <c r="D234" s="1544" t="s">
        <v>3023</v>
      </c>
      <c r="E234" s="1545">
        <v>1</v>
      </c>
      <c r="F234" s="1544" t="s">
        <v>3744</v>
      </c>
      <c r="G234" s="1543" t="s">
        <v>735</v>
      </c>
    </row>
    <row r="235" spans="2:7" s="1649" customFormat="1" ht="25.5" x14ac:dyDescent="0.25">
      <c r="B235" s="1543" t="s">
        <v>2006</v>
      </c>
      <c r="C235" s="1544" t="s">
        <v>1084</v>
      </c>
      <c r="D235" s="1544" t="s">
        <v>3023</v>
      </c>
      <c r="E235" s="1545">
        <v>2</v>
      </c>
      <c r="F235" s="1544" t="s">
        <v>3111</v>
      </c>
      <c r="G235" s="1543" t="s">
        <v>3612</v>
      </c>
    </row>
    <row r="236" spans="2:7" s="1649" customFormat="1" ht="25.5" x14ac:dyDescent="0.25">
      <c r="B236" s="1543" t="s">
        <v>3670</v>
      </c>
      <c r="C236" s="1544" t="s">
        <v>612</v>
      </c>
      <c r="D236" s="1544" t="s">
        <v>2948</v>
      </c>
      <c r="E236" s="1545">
        <v>1</v>
      </c>
      <c r="F236" s="1544" t="s">
        <v>3745</v>
      </c>
      <c r="G236" s="1543" t="s">
        <v>1801</v>
      </c>
    </row>
    <row r="237" spans="2:7" s="1649" customFormat="1" ht="25.5" x14ac:dyDescent="0.25">
      <c r="B237" s="1543" t="s">
        <v>3559</v>
      </c>
      <c r="C237" s="1544" t="s">
        <v>3278</v>
      </c>
      <c r="D237" s="1544" t="s">
        <v>3023</v>
      </c>
      <c r="E237" s="1545">
        <v>2</v>
      </c>
      <c r="F237" s="1544" t="s">
        <v>3321</v>
      </c>
      <c r="G237" s="1543" t="s">
        <v>2968</v>
      </c>
    </row>
    <row r="238" spans="2:7" s="1649" customFormat="1" ht="25.5" x14ac:dyDescent="0.25">
      <c r="B238" s="1543" t="s">
        <v>3547</v>
      </c>
      <c r="C238" s="1544" t="s">
        <v>3278</v>
      </c>
      <c r="D238" s="1544" t="s">
        <v>3023</v>
      </c>
      <c r="E238" s="1545">
        <v>2</v>
      </c>
      <c r="F238" s="1544" t="s">
        <v>3321</v>
      </c>
      <c r="G238" s="1543" t="s">
        <v>2968</v>
      </c>
    </row>
    <row r="239" spans="2:7" s="1649" customFormat="1" ht="25.5" x14ac:dyDescent="0.25">
      <c r="B239" s="1543" t="s">
        <v>3547</v>
      </c>
      <c r="C239" s="1544" t="s">
        <v>3278</v>
      </c>
      <c r="D239" s="1544" t="s">
        <v>3023</v>
      </c>
      <c r="E239" s="1545">
        <v>2</v>
      </c>
      <c r="F239" s="1544" t="s">
        <v>3324</v>
      </c>
      <c r="G239" s="1543" t="s">
        <v>3325</v>
      </c>
    </row>
    <row r="240" spans="2:7" s="1649" customFormat="1" ht="25.5" x14ac:dyDescent="0.25">
      <c r="B240" s="1543" t="s">
        <v>1311</v>
      </c>
      <c r="C240" s="1544" t="s">
        <v>3382</v>
      </c>
      <c r="D240" s="1544" t="s">
        <v>2948</v>
      </c>
      <c r="E240" s="1545">
        <v>2</v>
      </c>
      <c r="F240" s="1544" t="s">
        <v>3746</v>
      </c>
      <c r="G240" s="1543" t="s">
        <v>1808</v>
      </c>
    </row>
    <row r="241" spans="2:7" s="1649" customFormat="1" ht="25.5" x14ac:dyDescent="0.25">
      <c r="B241" s="1543" t="s">
        <v>3559</v>
      </c>
      <c r="C241" s="1544" t="s">
        <v>3278</v>
      </c>
      <c r="D241" s="1544" t="s">
        <v>3023</v>
      </c>
      <c r="E241" s="1545">
        <v>1</v>
      </c>
      <c r="F241" s="1544" t="s">
        <v>3328</v>
      </c>
      <c r="G241" s="1543" t="s">
        <v>1803</v>
      </c>
    </row>
    <row r="242" spans="2:7" s="1649" customFormat="1" ht="25.5" x14ac:dyDescent="0.25">
      <c r="B242" s="1543" t="s">
        <v>3547</v>
      </c>
      <c r="C242" s="1544" t="s">
        <v>3278</v>
      </c>
      <c r="D242" s="1544" t="s">
        <v>3023</v>
      </c>
      <c r="E242" s="1545">
        <v>2</v>
      </c>
      <c r="F242" s="1544" t="s">
        <v>3747</v>
      </c>
      <c r="G242" s="1543" t="s">
        <v>1803</v>
      </c>
    </row>
    <row r="243" spans="2:7" s="1649" customFormat="1" ht="25.5" x14ac:dyDescent="0.25">
      <c r="B243" s="1543" t="s">
        <v>3748</v>
      </c>
      <c r="C243" s="1544" t="s">
        <v>3331</v>
      </c>
      <c r="D243" s="1544" t="s">
        <v>3023</v>
      </c>
      <c r="E243" s="1545">
        <v>2</v>
      </c>
      <c r="F243" s="1544" t="s">
        <v>3024</v>
      </c>
      <c r="G243" s="1543" t="s">
        <v>3025</v>
      </c>
    </row>
    <row r="244" spans="2:7" s="1649" customFormat="1" ht="25.5" x14ac:dyDescent="0.25">
      <c r="B244" s="1543" t="s">
        <v>3547</v>
      </c>
      <c r="C244" s="1544" t="s">
        <v>3278</v>
      </c>
      <c r="D244" s="1544" t="s">
        <v>3023</v>
      </c>
      <c r="E244" s="1545">
        <v>2</v>
      </c>
      <c r="F244" s="1544" t="s">
        <v>3749</v>
      </c>
      <c r="G244" s="1543" t="s">
        <v>1803</v>
      </c>
    </row>
    <row r="245" spans="2:7" s="1649" customFormat="1" ht="25.5" x14ac:dyDescent="0.25">
      <c r="B245" s="1543" t="s">
        <v>3748</v>
      </c>
      <c r="C245" s="1544" t="s">
        <v>3331</v>
      </c>
      <c r="D245" s="1544" t="s">
        <v>3551</v>
      </c>
      <c r="E245" s="1545">
        <v>1</v>
      </c>
      <c r="F245" s="1544" t="s">
        <v>3111</v>
      </c>
      <c r="G245" s="1543" t="s">
        <v>2968</v>
      </c>
    </row>
    <row r="246" spans="2:7" s="1649" customFormat="1" ht="25.5" x14ac:dyDescent="0.25">
      <c r="B246" s="1543" t="s">
        <v>2651</v>
      </c>
      <c r="C246" s="1544" t="s">
        <v>2947</v>
      </c>
      <c r="D246" s="1544" t="s">
        <v>3023</v>
      </c>
      <c r="E246" s="1545">
        <v>1</v>
      </c>
      <c r="F246" s="1544" t="s">
        <v>3750</v>
      </c>
      <c r="G246" s="1543" t="s">
        <v>3103</v>
      </c>
    </row>
    <row r="247" spans="2:7" s="1649" customFormat="1" ht="25.5" x14ac:dyDescent="0.25">
      <c r="B247" s="1543" t="s">
        <v>3751</v>
      </c>
      <c r="C247" s="1544" t="s">
        <v>2947</v>
      </c>
      <c r="D247" s="1544" t="s">
        <v>3023</v>
      </c>
      <c r="E247" s="1545">
        <v>1</v>
      </c>
      <c r="F247" s="1544" t="s">
        <v>3750</v>
      </c>
      <c r="G247" s="1543" t="s">
        <v>3103</v>
      </c>
    </row>
    <row r="248" spans="2:7" s="1649" customFormat="1" ht="25.5" x14ac:dyDescent="0.25">
      <c r="B248" s="1543" t="s">
        <v>3615</v>
      </c>
      <c r="C248" s="1544" t="s">
        <v>843</v>
      </c>
      <c r="D248" s="1544" t="s">
        <v>3289</v>
      </c>
      <c r="E248" s="1545">
        <v>2</v>
      </c>
      <c r="F248" s="1544" t="s">
        <v>3752</v>
      </c>
      <c r="G248" s="1543" t="s">
        <v>3311</v>
      </c>
    </row>
    <row r="249" spans="2:7" s="1649" customFormat="1" ht="25.5" x14ac:dyDescent="0.25">
      <c r="B249" s="1543" t="s">
        <v>3568</v>
      </c>
      <c r="C249" s="1544" t="s">
        <v>402</v>
      </c>
      <c r="D249" s="1544" t="s">
        <v>3147</v>
      </c>
      <c r="E249" s="1545">
        <v>1</v>
      </c>
      <c r="F249" s="1544" t="s">
        <v>3753</v>
      </c>
      <c r="G249" s="1543" t="s">
        <v>1798</v>
      </c>
    </row>
    <row r="250" spans="2:7" s="1649" customFormat="1" ht="25.5" x14ac:dyDescent="0.25">
      <c r="B250" s="1543" t="s">
        <v>3568</v>
      </c>
      <c r="C250" s="1544" t="s">
        <v>402</v>
      </c>
      <c r="D250" s="1544" t="s">
        <v>3147</v>
      </c>
      <c r="E250" s="1545">
        <v>1</v>
      </c>
      <c r="F250" s="1544" t="s">
        <v>3754</v>
      </c>
      <c r="G250" s="1543" t="s">
        <v>2950</v>
      </c>
    </row>
    <row r="251" spans="2:7" s="1649" customFormat="1" ht="25.5" x14ac:dyDescent="0.25">
      <c r="B251" s="1543" t="s">
        <v>3755</v>
      </c>
      <c r="C251" s="1544" t="s">
        <v>613</v>
      </c>
      <c r="D251" s="1544" t="s">
        <v>3147</v>
      </c>
      <c r="E251" s="1545">
        <v>2</v>
      </c>
      <c r="F251" s="1544" t="s">
        <v>3756</v>
      </c>
      <c r="G251" s="1543" t="s">
        <v>2506</v>
      </c>
    </row>
    <row r="252" spans="2:7" s="1649" customFormat="1" ht="25.5" x14ac:dyDescent="0.25">
      <c r="B252" s="1543" t="s">
        <v>3628</v>
      </c>
      <c r="C252" s="1544" t="s">
        <v>3342</v>
      </c>
      <c r="D252" s="1544" t="s">
        <v>3147</v>
      </c>
      <c r="E252" s="1545">
        <v>2</v>
      </c>
      <c r="F252" s="1544" t="s">
        <v>3611</v>
      </c>
      <c r="G252" s="1543" t="s">
        <v>3612</v>
      </c>
    </row>
    <row r="253" spans="2:7" s="1649" customFormat="1" ht="25.5" x14ac:dyDescent="0.25">
      <c r="B253" s="1543" t="s">
        <v>2564</v>
      </c>
      <c r="C253" s="1544" t="s">
        <v>3342</v>
      </c>
      <c r="D253" s="1544" t="s">
        <v>3147</v>
      </c>
      <c r="E253" s="1545">
        <v>2</v>
      </c>
      <c r="F253" s="1544" t="s">
        <v>3611</v>
      </c>
      <c r="G253" s="1543" t="s">
        <v>3612</v>
      </c>
    </row>
    <row r="254" spans="2:7" s="1649" customFormat="1" ht="26.25" x14ac:dyDescent="0.25">
      <c r="B254" s="1543" t="s">
        <v>3740</v>
      </c>
      <c r="C254" s="1544" t="s">
        <v>3570</v>
      </c>
      <c r="D254" s="1544" t="s">
        <v>3147</v>
      </c>
      <c r="E254" s="1545">
        <v>2</v>
      </c>
      <c r="F254" s="1544" t="s">
        <v>3757</v>
      </c>
      <c r="G254" s="1543" t="s">
        <v>3758</v>
      </c>
    </row>
    <row r="255" spans="2:7" s="1649" customFormat="1" ht="25.5" x14ac:dyDescent="0.25">
      <c r="B255" s="1543" t="s">
        <v>3759</v>
      </c>
      <c r="C255" s="1544" t="s">
        <v>3348</v>
      </c>
      <c r="D255" s="1544" t="s">
        <v>3147</v>
      </c>
      <c r="E255" s="1545">
        <v>2</v>
      </c>
      <c r="F255" s="1544" t="s">
        <v>3760</v>
      </c>
      <c r="G255" s="1543" t="s">
        <v>1802</v>
      </c>
    </row>
    <row r="256" spans="2:7" s="1649" customFormat="1" ht="25.5" x14ac:dyDescent="0.25">
      <c r="B256" s="1543" t="s">
        <v>3748</v>
      </c>
      <c r="C256" s="1544" t="s">
        <v>3331</v>
      </c>
      <c r="D256" s="1544" t="s">
        <v>3023</v>
      </c>
      <c r="E256" s="1545">
        <v>1</v>
      </c>
      <c r="F256" s="1544" t="s">
        <v>3332</v>
      </c>
      <c r="G256" s="1543" t="s">
        <v>3333</v>
      </c>
    </row>
    <row r="257" spans="2:7" s="1649" customFormat="1" ht="25.5" x14ac:dyDescent="0.25">
      <c r="B257" s="1543" t="s">
        <v>3761</v>
      </c>
      <c r="C257" s="1544" t="s">
        <v>1084</v>
      </c>
      <c r="D257" s="1544" t="s">
        <v>3289</v>
      </c>
      <c r="E257" s="1545">
        <v>2</v>
      </c>
      <c r="F257" s="1544"/>
      <c r="G257" s="1543" t="s">
        <v>3333</v>
      </c>
    </row>
    <row r="258" spans="2:7" s="1649" customFormat="1" ht="26.25" x14ac:dyDescent="0.25">
      <c r="B258" s="1543" t="s">
        <v>3662</v>
      </c>
      <c r="C258" s="1544" t="s">
        <v>3367</v>
      </c>
      <c r="D258" s="1544" t="s">
        <v>3289</v>
      </c>
      <c r="E258" s="1545">
        <v>1</v>
      </c>
      <c r="F258" s="1544" t="s">
        <v>3762</v>
      </c>
      <c r="G258" s="1543" t="s">
        <v>1806</v>
      </c>
    </row>
    <row r="259" spans="2:7" s="1649" customFormat="1" ht="26.25" x14ac:dyDescent="0.25">
      <c r="B259" s="1543" t="s">
        <v>3544</v>
      </c>
      <c r="C259" s="1544" t="s">
        <v>3351</v>
      </c>
      <c r="D259" s="1544" t="s">
        <v>3023</v>
      </c>
      <c r="E259" s="1545">
        <v>2</v>
      </c>
      <c r="F259" s="1544" t="s">
        <v>3596</v>
      </c>
      <c r="G259" s="1543" t="s">
        <v>3597</v>
      </c>
    </row>
    <row r="260" spans="2:7" s="1649" customFormat="1" ht="25.5" x14ac:dyDescent="0.25">
      <c r="B260" s="1543" t="s">
        <v>2653</v>
      </c>
      <c r="C260" s="1544" t="s">
        <v>3278</v>
      </c>
      <c r="D260" s="1544" t="s">
        <v>3023</v>
      </c>
      <c r="E260" s="1545">
        <v>2</v>
      </c>
      <c r="F260" s="1544"/>
      <c r="G260" s="1543" t="s">
        <v>1805</v>
      </c>
    </row>
    <row r="261" spans="2:7" s="1649" customFormat="1" ht="25.5" x14ac:dyDescent="0.25">
      <c r="B261" s="1543" t="s">
        <v>3420</v>
      </c>
      <c r="C261" s="1544" t="s">
        <v>402</v>
      </c>
      <c r="D261" s="1544" t="s">
        <v>2948</v>
      </c>
      <c r="E261" s="1545">
        <v>2</v>
      </c>
      <c r="F261" s="1544" t="s">
        <v>2967</v>
      </c>
      <c r="G261" s="1543" t="s">
        <v>2968</v>
      </c>
    </row>
    <row r="262" spans="2:7" s="1649" customFormat="1" ht="25.5" x14ac:dyDescent="0.25">
      <c r="B262" s="1543" t="s">
        <v>3585</v>
      </c>
      <c r="C262" s="1544" t="s">
        <v>843</v>
      </c>
      <c r="D262" s="1544" t="s">
        <v>3023</v>
      </c>
      <c r="E262" s="1545">
        <v>2</v>
      </c>
      <c r="F262" s="1544" t="s">
        <v>3763</v>
      </c>
      <c r="G262" s="1543" t="s">
        <v>2968</v>
      </c>
    </row>
    <row r="263" spans="2:7" s="1649" customFormat="1" ht="25.5" x14ac:dyDescent="0.25">
      <c r="B263" s="1543" t="s">
        <v>3546</v>
      </c>
      <c r="C263" s="1544" t="s">
        <v>612</v>
      </c>
      <c r="D263" s="1544" t="s">
        <v>3023</v>
      </c>
      <c r="E263" s="1545">
        <v>1</v>
      </c>
      <c r="F263" s="1544" t="s">
        <v>3024</v>
      </c>
      <c r="G263" s="1543" t="s">
        <v>3025</v>
      </c>
    </row>
    <row r="264" spans="2:7" s="1649" customFormat="1" ht="25.5" x14ac:dyDescent="0.25">
      <c r="B264" s="1543" t="s">
        <v>3759</v>
      </c>
      <c r="C264" s="1544" t="s">
        <v>3348</v>
      </c>
      <c r="D264" s="1544" t="s">
        <v>3023</v>
      </c>
      <c r="E264" s="1545">
        <v>1</v>
      </c>
      <c r="F264" s="1544" t="s">
        <v>3764</v>
      </c>
      <c r="G264" s="1543" t="s">
        <v>2968</v>
      </c>
    </row>
    <row r="265" spans="2:7" s="1649" customFormat="1" ht="25.5" x14ac:dyDescent="0.25">
      <c r="B265" s="1543" t="s">
        <v>3618</v>
      </c>
      <c r="C265" s="1544" t="s">
        <v>3351</v>
      </c>
      <c r="D265" s="1544" t="s">
        <v>3023</v>
      </c>
      <c r="E265" s="1545">
        <v>1</v>
      </c>
      <c r="F265" s="1544" t="s">
        <v>3764</v>
      </c>
      <c r="G265" s="1543" t="s">
        <v>2968</v>
      </c>
    </row>
    <row r="266" spans="2:7" s="1649" customFormat="1" ht="25.5" x14ac:dyDescent="0.25">
      <c r="B266" s="1543" t="s">
        <v>3736</v>
      </c>
      <c r="C266" s="1544" t="s">
        <v>3331</v>
      </c>
      <c r="D266" s="1544" t="s">
        <v>3023</v>
      </c>
      <c r="E266" s="1545">
        <v>2</v>
      </c>
      <c r="F266" s="1544" t="s">
        <v>3765</v>
      </c>
      <c r="G266" s="1543" t="s">
        <v>1798</v>
      </c>
    </row>
    <row r="267" spans="2:7" s="1649" customFormat="1" ht="25.5" x14ac:dyDescent="0.25">
      <c r="B267" s="1543" t="s">
        <v>3619</v>
      </c>
      <c r="C267" s="1544" t="s">
        <v>1111</v>
      </c>
      <c r="D267" s="1544" t="s">
        <v>3023</v>
      </c>
      <c r="E267" s="1545">
        <v>2</v>
      </c>
      <c r="F267" s="1544" t="s">
        <v>3766</v>
      </c>
      <c r="G267" s="1543" t="s">
        <v>3333</v>
      </c>
    </row>
    <row r="268" spans="2:7" s="1649" customFormat="1" ht="38.25" x14ac:dyDescent="0.25">
      <c r="B268" s="1543" t="s">
        <v>2010</v>
      </c>
      <c r="C268" s="1544" t="s">
        <v>3689</v>
      </c>
      <c r="D268" s="1544" t="s">
        <v>3023</v>
      </c>
      <c r="E268" s="1545">
        <v>2</v>
      </c>
      <c r="F268" s="1544" t="s">
        <v>3767</v>
      </c>
      <c r="G268" s="1543" t="s">
        <v>3025</v>
      </c>
    </row>
    <row r="269" spans="2:7" s="1649" customFormat="1" ht="38.25" x14ac:dyDescent="0.25">
      <c r="B269" s="1543" t="s">
        <v>3759</v>
      </c>
      <c r="C269" s="1544" t="s">
        <v>3348</v>
      </c>
      <c r="D269" s="1544" t="s">
        <v>3023</v>
      </c>
      <c r="E269" s="1545">
        <v>2</v>
      </c>
      <c r="F269" s="1544" t="s">
        <v>3767</v>
      </c>
      <c r="G269" s="1543" t="s">
        <v>3025</v>
      </c>
    </row>
    <row r="270" spans="2:7" s="1649" customFormat="1" ht="38.25" x14ac:dyDescent="0.25">
      <c r="B270" s="1543" t="s">
        <v>3623</v>
      </c>
      <c r="C270" s="1544" t="s">
        <v>3348</v>
      </c>
      <c r="D270" s="1544" t="s">
        <v>3023</v>
      </c>
      <c r="E270" s="1545">
        <v>2</v>
      </c>
      <c r="F270" s="1544" t="s">
        <v>3767</v>
      </c>
      <c r="G270" s="1543" t="s">
        <v>3025</v>
      </c>
    </row>
    <row r="271" spans="2:7" s="1649" customFormat="1" ht="26.25" x14ac:dyDescent="0.25">
      <c r="B271" s="1543" t="s">
        <v>3768</v>
      </c>
      <c r="C271" s="1544" t="s">
        <v>3338</v>
      </c>
      <c r="D271" s="1544" t="s">
        <v>3023</v>
      </c>
      <c r="E271" s="1545">
        <v>2</v>
      </c>
      <c r="F271" s="1544" t="s">
        <v>3608</v>
      </c>
      <c r="G271" s="1543" t="s">
        <v>3609</v>
      </c>
    </row>
    <row r="272" spans="2:7" s="1649" customFormat="1" ht="25.5" x14ac:dyDescent="0.25">
      <c r="B272" s="1543" t="s">
        <v>3544</v>
      </c>
      <c r="C272" s="1544" t="s">
        <v>3351</v>
      </c>
      <c r="D272" s="1544" t="s">
        <v>3023</v>
      </c>
      <c r="E272" s="1545">
        <v>2</v>
      </c>
      <c r="F272" s="1544" t="s">
        <v>3608</v>
      </c>
      <c r="G272" s="1543" t="s">
        <v>3609</v>
      </c>
    </row>
    <row r="273" spans="2:7" s="1649" customFormat="1" ht="25.5" x14ac:dyDescent="0.25">
      <c r="B273" s="1543" t="s">
        <v>3619</v>
      </c>
      <c r="C273" s="1544" t="s">
        <v>1111</v>
      </c>
      <c r="D273" s="1544" t="s">
        <v>3023</v>
      </c>
      <c r="E273" s="1545">
        <v>2</v>
      </c>
      <c r="F273" s="1544" t="s">
        <v>3608</v>
      </c>
      <c r="G273" s="1543" t="s">
        <v>3609</v>
      </c>
    </row>
    <row r="274" spans="2:7" s="1649" customFormat="1" ht="25.5" x14ac:dyDescent="0.25">
      <c r="B274" s="1543" t="s">
        <v>3730</v>
      </c>
      <c r="C274" s="1544" t="s">
        <v>612</v>
      </c>
      <c r="D274" s="1544" t="s">
        <v>3023</v>
      </c>
      <c r="E274" s="1545">
        <v>2</v>
      </c>
      <c r="F274" s="1544"/>
      <c r="G274" s="1543" t="s">
        <v>3333</v>
      </c>
    </row>
    <row r="275" spans="2:7" s="1649" customFormat="1" ht="26.25" x14ac:dyDescent="0.25">
      <c r="B275" s="1543" t="s">
        <v>3541</v>
      </c>
      <c r="C275" s="1544" t="s">
        <v>2947</v>
      </c>
      <c r="D275" s="1544" t="s">
        <v>3557</v>
      </c>
      <c r="E275" s="1545">
        <v>2</v>
      </c>
      <c r="F275" s="1544" t="s">
        <v>3769</v>
      </c>
      <c r="G275" s="1543" t="s">
        <v>3597</v>
      </c>
    </row>
    <row r="276" spans="2:7" s="1649" customFormat="1" ht="25.5" x14ac:dyDescent="0.25">
      <c r="B276" s="1543" t="s">
        <v>3658</v>
      </c>
      <c r="C276" s="1544" t="s">
        <v>1086</v>
      </c>
      <c r="D276" s="1544" t="s">
        <v>3023</v>
      </c>
      <c r="E276" s="1545">
        <v>1</v>
      </c>
      <c r="F276" s="1544" t="s">
        <v>3111</v>
      </c>
      <c r="G276" s="1543" t="s">
        <v>2968</v>
      </c>
    </row>
    <row r="277" spans="2:7" s="1649" customFormat="1" ht="25.5" x14ac:dyDescent="0.25">
      <c r="B277" s="1543" t="s">
        <v>3770</v>
      </c>
      <c r="C277" s="1544" t="s">
        <v>403</v>
      </c>
      <c r="D277" s="1544" t="s">
        <v>3289</v>
      </c>
      <c r="E277" s="1545">
        <v>1</v>
      </c>
      <c r="F277" s="1544" t="s">
        <v>3771</v>
      </c>
      <c r="G277" s="1543" t="s">
        <v>2968</v>
      </c>
    </row>
    <row r="278" spans="2:7" s="1649" customFormat="1" ht="26.25" x14ac:dyDescent="0.25">
      <c r="B278" s="1543" t="s">
        <v>3772</v>
      </c>
      <c r="C278" s="1544" t="s">
        <v>403</v>
      </c>
      <c r="D278" s="1544" t="s">
        <v>3289</v>
      </c>
      <c r="E278" s="1545">
        <v>1</v>
      </c>
      <c r="F278" s="1544" t="s">
        <v>3771</v>
      </c>
      <c r="G278" s="1543" t="s">
        <v>2968</v>
      </c>
    </row>
    <row r="279" spans="2:7" s="1649" customFormat="1" ht="25.5" x14ac:dyDescent="0.25">
      <c r="B279" s="1543" t="s">
        <v>3773</v>
      </c>
      <c r="C279" s="1544" t="s">
        <v>403</v>
      </c>
      <c r="D279" s="1544" t="s">
        <v>3289</v>
      </c>
      <c r="E279" s="1545">
        <v>2</v>
      </c>
      <c r="F279" s="1544" t="s">
        <v>3774</v>
      </c>
      <c r="G279" s="1543" t="s">
        <v>2968</v>
      </c>
    </row>
    <row r="280" spans="2:7" s="1649" customFormat="1" x14ac:dyDescent="0.25">
      <c r="B280" s="1543" t="s">
        <v>3725</v>
      </c>
      <c r="C280" s="1544" t="s">
        <v>402</v>
      </c>
      <c r="D280" s="1544" t="s">
        <v>2948</v>
      </c>
      <c r="E280" s="1545">
        <v>1</v>
      </c>
      <c r="F280" s="1544" t="s">
        <v>3332</v>
      </c>
      <c r="G280" s="1543" t="s">
        <v>3333</v>
      </c>
    </row>
    <row r="281" spans="2:7" ht="18.75" x14ac:dyDescent="0.25">
      <c r="B281" s="1194">
        <f>COUNTA(B7:B280)</f>
        <v>274</v>
      </c>
      <c r="C281" s="955"/>
      <c r="D281" s="955"/>
      <c r="E281" s="955"/>
      <c r="F281" s="955"/>
      <c r="G281" s="955"/>
    </row>
    <row r="282" spans="2:7" x14ac:dyDescent="0.25"/>
    <row r="283" spans="2:7" x14ac:dyDescent="0.25"/>
    <row r="284" spans="2:7" x14ac:dyDescent="0.25"/>
    <row r="285" spans="2:7" x14ac:dyDescent="0.25"/>
    <row r="286" spans="2:7" x14ac:dyDescent="0.25"/>
    <row r="287" spans="2:7" x14ac:dyDescent="0.25"/>
    <row r="288" spans="2:7"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sheetData>
  <sortState ref="B7:G280">
    <sortCondition ref="E7:E280"/>
  </sortState>
  <mergeCells count="2">
    <mergeCell ref="B4:G4"/>
    <mergeCell ref="B1:G3"/>
  </mergeCells>
  <pageMargins left="0.7" right="0.7" top="0.75" bottom="0.75" header="0.3" footer="0.3"/>
  <pageSetup paperSize="9" orientation="portrait" r:id="rId1"/>
  <drawing r:id="rId2"/>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6"/>
  <dimension ref="B1:C1048576"/>
  <sheetViews>
    <sheetView showGridLines="0" workbookViewId="0">
      <pane xSplit="1" ySplit="6" topLeftCell="B7" activePane="bottomRight" state="frozen"/>
      <selection activeCell="I25" sqref="I25"/>
      <selection pane="topRight" activeCell="I25" sqref="I25"/>
      <selection pane="bottomLeft" activeCell="I25" sqref="I25"/>
      <selection pane="bottomRight" activeCell="B9" sqref="B9"/>
    </sheetView>
  </sheetViews>
  <sheetFormatPr baseColWidth="10" defaultColWidth="0" defaultRowHeight="15" zeroHeight="1" x14ac:dyDescent="0.25"/>
  <cols>
    <col min="1" max="1" width="3.5703125" customWidth="1"/>
    <col min="2" max="2" width="57.5703125" customWidth="1"/>
    <col min="3" max="3" width="24.5703125" customWidth="1"/>
    <col min="4" max="4" width="8.7109375" customWidth="1"/>
  </cols>
  <sheetData>
    <row r="1" spans="2:3" x14ac:dyDescent="0.25">
      <c r="B1" s="2020"/>
      <c r="C1" s="2022"/>
    </row>
    <row r="2" spans="2:3" x14ac:dyDescent="0.25">
      <c r="B2" s="2023"/>
      <c r="C2" s="2025"/>
    </row>
    <row r="3" spans="2:3" ht="15.75" thickBot="1" x14ac:dyDescent="0.3">
      <c r="B3" s="2026"/>
      <c r="C3" s="2028"/>
    </row>
    <row r="4" spans="2:3" ht="21.75" thickBot="1" x14ac:dyDescent="0.4">
      <c r="B4" s="2032" t="s">
        <v>3777</v>
      </c>
      <c r="C4" s="2034"/>
    </row>
    <row r="5" spans="2:3" x14ac:dyDescent="0.25"/>
    <row r="6" spans="2:3" ht="18.75" x14ac:dyDescent="0.25">
      <c r="B6" s="532" t="s">
        <v>1833</v>
      </c>
      <c r="C6" s="532" t="s">
        <v>1834</v>
      </c>
    </row>
    <row r="7" spans="2:3" ht="18.75" customHeight="1" x14ac:dyDescent="0.25">
      <c r="B7" s="1900" t="s">
        <v>2950</v>
      </c>
      <c r="C7" s="1901">
        <v>1</v>
      </c>
    </row>
    <row r="8" spans="2:3" ht="18.75" customHeight="1" x14ac:dyDescent="0.25">
      <c r="B8" s="1900" t="s">
        <v>1801</v>
      </c>
      <c r="C8" s="1901">
        <v>7</v>
      </c>
    </row>
    <row r="9" spans="2:3" ht="18.75" customHeight="1" x14ac:dyDescent="0.25">
      <c r="B9" s="1900" t="s">
        <v>2953</v>
      </c>
      <c r="C9" s="1901">
        <v>2</v>
      </c>
    </row>
    <row r="10" spans="2:3" ht="18.75" customHeight="1" x14ac:dyDescent="0.25">
      <c r="B10" s="1900" t="s">
        <v>2506</v>
      </c>
      <c r="C10" s="1901">
        <v>2</v>
      </c>
    </row>
    <row r="11" spans="2:3" ht="18.75" customHeight="1" x14ac:dyDescent="0.25">
      <c r="B11" s="1900" t="s">
        <v>1803</v>
      </c>
      <c r="C11" s="1901">
        <v>6</v>
      </c>
    </row>
    <row r="12" spans="2:3" ht="18.75" customHeight="1" x14ac:dyDescent="0.25">
      <c r="B12" s="1900" t="s">
        <v>2455</v>
      </c>
      <c r="C12" s="1901">
        <v>1</v>
      </c>
    </row>
    <row r="13" spans="2:3" ht="18.75" customHeight="1" x14ac:dyDescent="0.25">
      <c r="B13" s="1900" t="s">
        <v>1799</v>
      </c>
      <c r="C13" s="1901">
        <v>4</v>
      </c>
    </row>
    <row r="14" spans="2:3" ht="18.75" customHeight="1" x14ac:dyDescent="0.25">
      <c r="B14" s="1900" t="s">
        <v>2507</v>
      </c>
      <c r="C14" s="1901">
        <v>8</v>
      </c>
    </row>
    <row r="15" spans="2:3" ht="18.75" customHeight="1" x14ac:dyDescent="0.25">
      <c r="B15" s="1900" t="s">
        <v>1805</v>
      </c>
      <c r="C15" s="1901">
        <v>1</v>
      </c>
    </row>
    <row r="16" spans="2:3" ht="18.75" customHeight="1" x14ac:dyDescent="0.25">
      <c r="B16" s="1900" t="s">
        <v>1802</v>
      </c>
      <c r="C16" s="1901">
        <v>11</v>
      </c>
    </row>
    <row r="17" spans="2:3" ht="18.75" customHeight="1" x14ac:dyDescent="0.25">
      <c r="B17" s="1900" t="s">
        <v>1800</v>
      </c>
      <c r="C17" s="1901">
        <v>28</v>
      </c>
    </row>
    <row r="18" spans="2:3" ht="18.75" customHeight="1" x14ac:dyDescent="0.25">
      <c r="B18" s="1900" t="s">
        <v>1806</v>
      </c>
      <c r="C18" s="1901">
        <v>2</v>
      </c>
    </row>
    <row r="19" spans="2:3" ht="18.75" customHeight="1" x14ac:dyDescent="0.25">
      <c r="B19" s="1900" t="s">
        <v>1808</v>
      </c>
      <c r="C19" s="1901">
        <v>1</v>
      </c>
    </row>
    <row r="20" spans="2:3" ht="18.75" customHeight="1" x14ac:dyDescent="0.25">
      <c r="B20" s="1900" t="s">
        <v>1798</v>
      </c>
      <c r="C20" s="1901">
        <v>27</v>
      </c>
    </row>
    <row r="21" spans="2:3" ht="18.75" customHeight="1" x14ac:dyDescent="0.25">
      <c r="B21" s="1900" t="s">
        <v>3103</v>
      </c>
      <c r="C21" s="1901">
        <v>3</v>
      </c>
    </row>
    <row r="22" spans="2:3" ht="18.75" customHeight="1" x14ac:dyDescent="0.25">
      <c r="B22" s="1900" t="s">
        <v>1807</v>
      </c>
      <c r="C22" s="1901">
        <v>1</v>
      </c>
    </row>
    <row r="23" spans="2:3" ht="18.75" customHeight="1" x14ac:dyDescent="0.25">
      <c r="B23" s="1900" t="s">
        <v>2456</v>
      </c>
      <c r="C23" s="1901">
        <v>3</v>
      </c>
    </row>
    <row r="24" spans="2:3" ht="18.75" customHeight="1" x14ac:dyDescent="0.25">
      <c r="B24" s="1900" t="s">
        <v>2509</v>
      </c>
      <c r="C24" s="1901">
        <v>1</v>
      </c>
    </row>
    <row r="25" spans="2:3" ht="18.75" customHeight="1" x14ac:dyDescent="0.25">
      <c r="B25" s="1900" t="s">
        <v>3639</v>
      </c>
      <c r="C25" s="1901">
        <v>5</v>
      </c>
    </row>
    <row r="26" spans="2:3" ht="18.75" customHeight="1" x14ac:dyDescent="0.25">
      <c r="B26" s="1900" t="s">
        <v>3253</v>
      </c>
      <c r="C26" s="1901">
        <v>2</v>
      </c>
    </row>
    <row r="27" spans="2:3" ht="18.75" customHeight="1" x14ac:dyDescent="0.25">
      <c r="B27" s="1900" t="s">
        <v>3703</v>
      </c>
      <c r="C27" s="1901">
        <v>1</v>
      </c>
    </row>
    <row r="28" spans="2:3" ht="18.75" customHeight="1" x14ac:dyDescent="0.25">
      <c r="B28" s="1900" t="s">
        <v>3715</v>
      </c>
      <c r="C28" s="1901">
        <v>2</v>
      </c>
    </row>
    <row r="29" spans="2:3" ht="18.75" x14ac:dyDescent="0.3">
      <c r="B29" s="119" t="s">
        <v>152</v>
      </c>
      <c r="C29" s="119">
        <f>SUM(C7:C28)</f>
        <v>119</v>
      </c>
    </row>
  </sheetData>
  <mergeCells count="2">
    <mergeCell ref="B4:C4"/>
    <mergeCell ref="B1:C3"/>
  </mergeCells>
  <pageMargins left="0.7" right="0.7" top="0.75" bottom="0.75" header="0.3" footer="0.3"/>
  <drawing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7"/>
  <dimension ref="A1:D43"/>
  <sheetViews>
    <sheetView showGridLines="0" workbookViewId="0">
      <selection activeCell="B13" sqref="B13"/>
    </sheetView>
  </sheetViews>
  <sheetFormatPr baseColWidth="10" defaultColWidth="0" defaultRowHeight="15" zeroHeight="1" x14ac:dyDescent="0.25"/>
  <cols>
    <col min="1" max="1" width="3.5703125" customWidth="1"/>
    <col min="2" max="2" width="53" customWidth="1"/>
    <col min="3" max="3" width="37.5703125" bestFit="1" customWidth="1"/>
    <col min="4" max="4" width="8.7109375" customWidth="1"/>
    <col min="5" max="16384" width="11.42578125" hidden="1"/>
  </cols>
  <sheetData>
    <row r="1" spans="2:3" x14ac:dyDescent="0.25">
      <c r="B1" s="2020"/>
      <c r="C1" s="2022"/>
    </row>
    <row r="2" spans="2:3" x14ac:dyDescent="0.25">
      <c r="B2" s="2023"/>
      <c r="C2" s="2025"/>
    </row>
    <row r="3" spans="2:3" ht="15.75" thickBot="1" x14ac:dyDescent="0.3">
      <c r="B3" s="2026"/>
      <c r="C3" s="2028"/>
    </row>
    <row r="4" spans="2:3" ht="21.75" thickBot="1" x14ac:dyDescent="0.4">
      <c r="B4" s="2032" t="s">
        <v>3776</v>
      </c>
      <c r="C4" s="2034"/>
    </row>
    <row r="5" spans="2:3" x14ac:dyDescent="0.25"/>
    <row r="6" spans="2:3" ht="18.75" x14ac:dyDescent="0.25">
      <c r="B6" s="532" t="s">
        <v>1833</v>
      </c>
      <c r="C6" s="532" t="s">
        <v>1834</v>
      </c>
    </row>
    <row r="7" spans="2:3" ht="15.75" x14ac:dyDescent="0.25">
      <c r="B7" s="1899" t="s">
        <v>2950</v>
      </c>
      <c r="C7" s="1371">
        <v>3</v>
      </c>
    </row>
    <row r="8" spans="2:3" s="1649" customFormat="1" ht="15.75" x14ac:dyDescent="0.25">
      <c r="B8" s="1899" t="s">
        <v>1801</v>
      </c>
      <c r="C8" s="1371">
        <v>43</v>
      </c>
    </row>
    <row r="9" spans="2:3" s="1649" customFormat="1" ht="15.75" x14ac:dyDescent="0.25">
      <c r="B9" s="1899" t="s">
        <v>2953</v>
      </c>
      <c r="C9" s="1371">
        <v>8</v>
      </c>
    </row>
    <row r="10" spans="2:3" s="1649" customFormat="1" ht="15.75" x14ac:dyDescent="0.25">
      <c r="B10" s="1899" t="s">
        <v>1803</v>
      </c>
      <c r="C10" s="1371">
        <v>12</v>
      </c>
    </row>
    <row r="11" spans="2:3" s="1649" customFormat="1" ht="15.75" x14ac:dyDescent="0.25">
      <c r="B11" s="1899" t="s">
        <v>2453</v>
      </c>
      <c r="C11" s="1371">
        <v>1</v>
      </c>
    </row>
    <row r="12" spans="2:3" s="1649" customFormat="1" ht="15.75" x14ac:dyDescent="0.25">
      <c r="B12" s="1899" t="s">
        <v>2455</v>
      </c>
      <c r="C12" s="1371">
        <v>5</v>
      </c>
    </row>
    <row r="13" spans="2:3" s="1649" customFormat="1" ht="15.75" x14ac:dyDescent="0.25">
      <c r="B13" s="1899" t="s">
        <v>1799</v>
      </c>
      <c r="C13" s="1371">
        <v>39</v>
      </c>
    </row>
    <row r="14" spans="2:3" s="1649" customFormat="1" ht="15.75" x14ac:dyDescent="0.25">
      <c r="B14" s="1899" t="s">
        <v>2507</v>
      </c>
      <c r="C14" s="1371">
        <v>11</v>
      </c>
    </row>
    <row r="15" spans="2:3" s="1649" customFormat="1" ht="15.75" x14ac:dyDescent="0.25">
      <c r="B15" s="1899" t="s">
        <v>3005</v>
      </c>
      <c r="C15" s="1371">
        <v>13</v>
      </c>
    </row>
    <row r="16" spans="2:3" s="1649" customFormat="1" ht="15.75" x14ac:dyDescent="0.25">
      <c r="B16" s="1899" t="s">
        <v>2508</v>
      </c>
      <c r="C16" s="1371">
        <v>3</v>
      </c>
    </row>
    <row r="17" spans="2:3" s="1649" customFormat="1" ht="15.75" x14ac:dyDescent="0.25">
      <c r="B17" s="1899" t="s">
        <v>1805</v>
      </c>
      <c r="C17" s="1371">
        <v>1</v>
      </c>
    </row>
    <row r="18" spans="2:3" s="1649" customFormat="1" ht="15.75" x14ac:dyDescent="0.25">
      <c r="B18" s="1899" t="s">
        <v>1802</v>
      </c>
      <c r="C18" s="1371">
        <v>32</v>
      </c>
    </row>
    <row r="19" spans="2:3" s="1649" customFormat="1" ht="15.75" x14ac:dyDescent="0.25">
      <c r="B19" s="1899" t="s">
        <v>1800</v>
      </c>
      <c r="C19" s="1371">
        <v>180</v>
      </c>
    </row>
    <row r="20" spans="2:3" s="1649" customFormat="1" ht="15.75" x14ac:dyDescent="0.25">
      <c r="B20" s="1899" t="s">
        <v>1806</v>
      </c>
      <c r="C20" s="1371">
        <v>1</v>
      </c>
    </row>
    <row r="21" spans="2:3" s="1649" customFormat="1" ht="15.75" x14ac:dyDescent="0.25">
      <c r="B21" s="1899" t="s">
        <v>3502</v>
      </c>
      <c r="C21" s="1371">
        <v>1</v>
      </c>
    </row>
    <row r="22" spans="2:3" s="1649" customFormat="1" ht="15.75" x14ac:dyDescent="0.25">
      <c r="B22" s="1899" t="s">
        <v>3457</v>
      </c>
      <c r="C22" s="1371">
        <v>1</v>
      </c>
    </row>
    <row r="23" spans="2:3" s="1649" customFormat="1" ht="15.75" x14ac:dyDescent="0.25">
      <c r="B23" s="1899" t="s">
        <v>3346</v>
      </c>
      <c r="C23" s="1371">
        <v>1</v>
      </c>
    </row>
    <row r="24" spans="2:3" s="1649" customFormat="1" ht="15.75" x14ac:dyDescent="0.25">
      <c r="B24" s="1899" t="s">
        <v>1798</v>
      </c>
      <c r="C24" s="1371">
        <v>68</v>
      </c>
    </row>
    <row r="25" spans="2:3" s="1649" customFormat="1" ht="15.75" x14ac:dyDescent="0.25">
      <c r="B25" s="1899" t="s">
        <v>3103</v>
      </c>
      <c r="C25" s="1371">
        <v>2</v>
      </c>
    </row>
    <row r="26" spans="2:3" s="1649" customFormat="1" ht="15.75" x14ac:dyDescent="0.25">
      <c r="B26" s="1899" t="s">
        <v>2509</v>
      </c>
      <c r="C26" s="1371">
        <v>8</v>
      </c>
    </row>
    <row r="27" spans="2:3" s="1649" customFormat="1" ht="15.75" x14ac:dyDescent="0.25">
      <c r="B27" s="1899" t="s">
        <v>3253</v>
      </c>
      <c r="C27" s="1371">
        <v>3</v>
      </c>
    </row>
    <row r="28" spans="2:3" ht="15.75" x14ac:dyDescent="0.25">
      <c r="B28" s="1899" t="s">
        <v>3478</v>
      </c>
      <c r="C28" s="1371">
        <v>2</v>
      </c>
    </row>
    <row r="29" spans="2:3" ht="15.75" x14ac:dyDescent="0.25">
      <c r="B29" s="1899" t="s">
        <v>3171</v>
      </c>
      <c r="C29" s="1371">
        <v>2</v>
      </c>
    </row>
    <row r="30" spans="2:3" ht="18.75" x14ac:dyDescent="0.3">
      <c r="B30" s="119" t="s">
        <v>152</v>
      </c>
      <c r="C30" s="119">
        <f>SUM(C7:C29)</f>
        <v>440</v>
      </c>
    </row>
    <row r="31" spans="2:3" x14ac:dyDescent="0.25"/>
    <row r="32" spans="2:3"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sheetData>
  <mergeCells count="2">
    <mergeCell ref="B4:C4"/>
    <mergeCell ref="B1:C3"/>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K305"/>
  <sheetViews>
    <sheetView showGridLines="0" zoomScaleNormal="100" workbookViewId="0"/>
  </sheetViews>
  <sheetFormatPr baseColWidth="10" defaultColWidth="0" defaultRowHeight="0" customHeight="1" zeroHeight="1" x14ac:dyDescent="0.25"/>
  <cols>
    <col min="1" max="1" width="3.5703125" style="580" customWidth="1"/>
    <col min="2" max="2" width="39" style="580" customWidth="1"/>
    <col min="3" max="5" width="21.85546875" style="580" customWidth="1"/>
    <col min="6" max="6" width="5" style="580" customWidth="1"/>
    <col min="7" max="11" width="0" style="580" hidden="1" customWidth="1"/>
    <col min="12" max="16384" width="9.140625" style="580" hidden="1"/>
  </cols>
  <sheetData>
    <row r="1" spans="2:7" ht="15" x14ac:dyDescent="0.25">
      <c r="B1" s="2047"/>
      <c r="C1" s="2048"/>
      <c r="D1" s="2048"/>
      <c r="E1" s="2049"/>
    </row>
    <row r="2" spans="2:7" ht="15" x14ac:dyDescent="0.25">
      <c r="B2" s="2050"/>
      <c r="C2" s="2051"/>
      <c r="D2" s="2051"/>
      <c r="E2" s="2052"/>
    </row>
    <row r="3" spans="2:7" ht="16.5" thickBot="1" x14ac:dyDescent="0.3">
      <c r="B3" s="2053"/>
      <c r="C3" s="2054"/>
      <c r="D3" s="2054"/>
      <c r="E3" s="2055"/>
    </row>
    <row r="4" spans="2:7" ht="21.75" thickBot="1" x14ac:dyDescent="0.4">
      <c r="B4" s="2056" t="s">
        <v>4070</v>
      </c>
      <c r="C4" s="2057"/>
      <c r="D4" s="2057"/>
      <c r="E4" s="2058"/>
    </row>
    <row r="5" spans="2:7" s="583" customFormat="1" ht="15.75" x14ac:dyDescent="0.25">
      <c r="B5" s="2059"/>
      <c r="C5" s="2059"/>
      <c r="D5" s="2059"/>
      <c r="E5" s="2059"/>
    </row>
    <row r="6" spans="2:7" s="583" customFormat="1" ht="21" x14ac:dyDescent="0.35">
      <c r="B6" s="2079" t="s">
        <v>561</v>
      </c>
      <c r="C6" s="2080"/>
      <c r="D6" s="2105"/>
      <c r="E6" s="585" t="s">
        <v>146</v>
      </c>
    </row>
    <row r="7" spans="2:7" s="583" customFormat="1" ht="18.75" customHeight="1" x14ac:dyDescent="0.25">
      <c r="B7" s="2102" t="s">
        <v>175</v>
      </c>
      <c r="C7" s="2103"/>
      <c r="D7" s="2104"/>
      <c r="E7" s="1378">
        <v>172860073178</v>
      </c>
    </row>
    <row r="8" spans="2:7" ht="18.75" customHeight="1" x14ac:dyDescent="0.25">
      <c r="B8" s="2102" t="s">
        <v>176</v>
      </c>
      <c r="C8" s="2103"/>
      <c r="D8" s="2104"/>
      <c r="E8" s="1378">
        <v>144534316581</v>
      </c>
    </row>
    <row r="9" spans="2:7" ht="18.75" customHeight="1" x14ac:dyDescent="0.25">
      <c r="B9" s="614" t="s">
        <v>177</v>
      </c>
      <c r="C9" s="591"/>
      <c r="D9" s="984" t="s">
        <v>561</v>
      </c>
      <c r="E9" s="985" t="s">
        <v>561</v>
      </c>
    </row>
    <row r="10" spans="2:7" ht="18.75" customHeight="1" x14ac:dyDescent="0.25">
      <c r="B10" s="591"/>
      <c r="C10" s="591"/>
      <c r="D10" s="984" t="s">
        <v>561</v>
      </c>
      <c r="E10" s="985" t="s">
        <v>561</v>
      </c>
    </row>
  </sheetData>
  <sheetProtection formatCells="0" formatColumns="0" formatRows="0" insertColumns="0" insertRows="0" deleteColumns="0" deleteRows="0" sort="0"/>
  <mergeCells count="6">
    <mergeCell ref="B8:D8"/>
    <mergeCell ref="B1:E3"/>
    <mergeCell ref="B4:E4"/>
    <mergeCell ref="B5:E5"/>
    <mergeCell ref="B7:D7"/>
    <mergeCell ref="B6:D6"/>
  </mergeCells>
  <pageMargins left="0.7" right="0.7" top="0.75" bottom="0.75" header="0.3" footer="0.3"/>
  <pageSetup paperSize="9" orientation="portrait" r:id="rId1"/>
  <drawing r:id="rId2"/>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8"/>
  <dimension ref="A1:I128"/>
  <sheetViews>
    <sheetView showGridLines="0" workbookViewId="0"/>
  </sheetViews>
  <sheetFormatPr baseColWidth="10" defaultColWidth="0" defaultRowHeight="15" zeroHeight="1" x14ac:dyDescent="0.25"/>
  <cols>
    <col min="1" max="1" width="3.5703125" customWidth="1"/>
    <col min="2" max="2" width="53" customWidth="1"/>
    <col min="3" max="3" width="30.140625" style="1649" customWidth="1"/>
    <col min="4" max="4" width="18" style="1649" customWidth="1"/>
    <col min="5" max="5" width="15.5703125" style="1649" customWidth="1"/>
    <col min="6" max="7" width="27.7109375" style="1649" customWidth="1"/>
    <col min="8" max="8" width="22.28515625" customWidth="1"/>
    <col min="9" max="9" width="8.7109375" customWidth="1"/>
    <col min="10" max="16384" width="11.42578125" hidden="1"/>
  </cols>
  <sheetData>
    <row r="1" spans="2:8" x14ac:dyDescent="0.25">
      <c r="B1" s="2608"/>
      <c r="C1" s="2609"/>
      <c r="D1" s="2609"/>
      <c r="E1" s="2609"/>
      <c r="F1" s="2609"/>
      <c r="G1" s="2609"/>
      <c r="H1" s="2610"/>
    </row>
    <row r="2" spans="2:8" x14ac:dyDescent="0.25">
      <c r="B2" s="2611"/>
      <c r="C2" s="2643"/>
      <c r="D2" s="2643"/>
      <c r="E2" s="2643"/>
      <c r="F2" s="2643"/>
      <c r="G2" s="2643"/>
      <c r="H2" s="2613"/>
    </row>
    <row r="3" spans="2:8" ht="15.75" thickBot="1" x14ac:dyDescent="0.3">
      <c r="B3" s="2614"/>
      <c r="C3" s="2615"/>
      <c r="D3" s="2615"/>
      <c r="E3" s="2615"/>
      <c r="F3" s="2615"/>
      <c r="G3" s="2615"/>
      <c r="H3" s="2616"/>
    </row>
    <row r="4" spans="2:8" ht="21.75" thickBot="1" x14ac:dyDescent="0.4">
      <c r="B4" s="2032" t="s">
        <v>3780</v>
      </c>
      <c r="C4" s="2033"/>
      <c r="D4" s="2033"/>
      <c r="E4" s="2033"/>
      <c r="F4" s="2033"/>
      <c r="G4" s="2033"/>
      <c r="H4" s="2034"/>
    </row>
    <row r="5" spans="2:8" x14ac:dyDescent="0.25"/>
    <row r="6" spans="2:8" ht="37.5" x14ac:dyDescent="0.25">
      <c r="B6" s="532" t="s">
        <v>1421</v>
      </c>
      <c r="C6" s="532" t="s">
        <v>593</v>
      </c>
      <c r="D6" s="1657" t="s">
        <v>1794</v>
      </c>
      <c r="E6" s="532" t="s">
        <v>1795</v>
      </c>
      <c r="F6" s="1657" t="s">
        <v>1796</v>
      </c>
      <c r="G6" s="532" t="s">
        <v>3778</v>
      </c>
      <c r="H6" s="532" t="s">
        <v>3779</v>
      </c>
    </row>
    <row r="7" spans="2:8" ht="14.25" customHeight="1" x14ac:dyDescent="0.25">
      <c r="B7" s="1226" t="s">
        <v>3781</v>
      </c>
      <c r="C7" s="1226" t="s">
        <v>1084</v>
      </c>
      <c r="D7" s="1226" t="s">
        <v>3554</v>
      </c>
      <c r="E7" s="1448">
        <v>1</v>
      </c>
      <c r="F7" s="1226" t="s">
        <v>2955</v>
      </c>
      <c r="G7" s="1226" t="s">
        <v>1799</v>
      </c>
      <c r="H7" s="1546">
        <v>341</v>
      </c>
    </row>
    <row r="8" spans="2:8" s="1649" customFormat="1" ht="14.25" customHeight="1" x14ac:dyDescent="0.25">
      <c r="B8" s="1226" t="s">
        <v>3782</v>
      </c>
      <c r="C8" s="1226" t="s">
        <v>843</v>
      </c>
      <c r="D8" s="1226" t="s">
        <v>2948</v>
      </c>
      <c r="E8" s="1448">
        <v>1</v>
      </c>
      <c r="F8" s="1226" t="s">
        <v>3036</v>
      </c>
      <c r="G8" s="1226" t="s">
        <v>1800</v>
      </c>
      <c r="H8" s="1546">
        <v>9395</v>
      </c>
    </row>
    <row r="9" spans="2:8" s="1649" customFormat="1" ht="14.25" customHeight="1" x14ac:dyDescent="0.25">
      <c r="B9" s="1226" t="s">
        <v>3783</v>
      </c>
      <c r="C9" s="1226" t="s">
        <v>3035</v>
      </c>
      <c r="D9" s="1226" t="s">
        <v>2948</v>
      </c>
      <c r="E9" s="1448">
        <v>1</v>
      </c>
      <c r="F9" s="1226" t="s">
        <v>3248</v>
      </c>
      <c r="G9" s="1226" t="s">
        <v>2953</v>
      </c>
      <c r="H9" s="1546">
        <v>19772</v>
      </c>
    </row>
    <row r="10" spans="2:8" s="1649" customFormat="1" ht="14.25" customHeight="1" x14ac:dyDescent="0.25">
      <c r="B10" s="1226" t="s">
        <v>3782</v>
      </c>
      <c r="C10" s="1226" t="s">
        <v>843</v>
      </c>
      <c r="D10" s="1226" t="s">
        <v>2948</v>
      </c>
      <c r="E10" s="1448">
        <v>1</v>
      </c>
      <c r="F10" s="1226" t="s">
        <v>3784</v>
      </c>
      <c r="G10" s="1226" t="s">
        <v>1800</v>
      </c>
      <c r="H10" s="1546">
        <v>9395</v>
      </c>
    </row>
    <row r="11" spans="2:8" s="1649" customFormat="1" ht="14.25" customHeight="1" x14ac:dyDescent="0.25">
      <c r="B11" s="1226" t="s">
        <v>3785</v>
      </c>
      <c r="C11" s="1226" t="s">
        <v>397</v>
      </c>
      <c r="D11" s="1226" t="s">
        <v>2948</v>
      </c>
      <c r="E11" s="1448">
        <v>1</v>
      </c>
      <c r="F11" s="1226" t="s">
        <v>3087</v>
      </c>
      <c r="G11" s="1226" t="s">
        <v>1800</v>
      </c>
      <c r="H11" s="1546">
        <v>19254</v>
      </c>
    </row>
    <row r="12" spans="2:8" s="1649" customFormat="1" ht="14.25" customHeight="1" x14ac:dyDescent="0.25">
      <c r="B12" s="1226" t="s">
        <v>3786</v>
      </c>
      <c r="C12" s="1226" t="s">
        <v>397</v>
      </c>
      <c r="D12" s="1226" t="s">
        <v>2948</v>
      </c>
      <c r="E12" s="1448">
        <v>1</v>
      </c>
      <c r="F12" s="1226" t="s">
        <v>3137</v>
      </c>
      <c r="G12" s="1226" t="s">
        <v>1800</v>
      </c>
      <c r="H12" s="1546">
        <v>19254</v>
      </c>
    </row>
    <row r="13" spans="2:8" s="1649" customFormat="1" ht="14.25" customHeight="1" x14ac:dyDescent="0.25">
      <c r="B13" s="1226" t="s">
        <v>3787</v>
      </c>
      <c r="C13" s="1226" t="s">
        <v>397</v>
      </c>
      <c r="D13" s="1226" t="s">
        <v>2948</v>
      </c>
      <c r="E13" s="1448">
        <v>1</v>
      </c>
      <c r="F13" s="1226" t="s">
        <v>3137</v>
      </c>
      <c r="G13" s="1226" t="s">
        <v>1800</v>
      </c>
      <c r="H13" s="1546">
        <v>19254</v>
      </c>
    </row>
    <row r="14" spans="2:8" s="1649" customFormat="1" ht="14.25" customHeight="1" x14ac:dyDescent="0.25">
      <c r="B14" s="1226" t="s">
        <v>3788</v>
      </c>
      <c r="C14" s="1226" t="s">
        <v>3405</v>
      </c>
      <c r="D14" s="1226" t="s">
        <v>2948</v>
      </c>
      <c r="E14" s="1448">
        <v>1</v>
      </c>
      <c r="F14" s="1226" t="s">
        <v>3237</v>
      </c>
      <c r="G14" s="1226" t="s">
        <v>1800</v>
      </c>
      <c r="H14" s="1546">
        <v>54363</v>
      </c>
    </row>
    <row r="15" spans="2:8" s="1649" customFormat="1" ht="14.25" customHeight="1" x14ac:dyDescent="0.25">
      <c r="B15" s="1226" t="s">
        <v>3788</v>
      </c>
      <c r="C15" s="1226" t="s">
        <v>3405</v>
      </c>
      <c r="D15" s="1226" t="s">
        <v>2948</v>
      </c>
      <c r="E15" s="1448">
        <v>1</v>
      </c>
      <c r="F15" s="1226" t="s">
        <v>3237</v>
      </c>
      <c r="G15" s="1226" t="s">
        <v>1800</v>
      </c>
      <c r="H15" s="1546">
        <v>54363</v>
      </c>
    </row>
    <row r="16" spans="2:8" s="1649" customFormat="1" ht="14.25" customHeight="1" x14ac:dyDescent="0.25">
      <c r="B16" s="1226" t="s">
        <v>3789</v>
      </c>
      <c r="C16" s="1226" t="s">
        <v>3351</v>
      </c>
      <c r="D16" s="1226" t="s">
        <v>2948</v>
      </c>
      <c r="E16" s="1448">
        <v>1</v>
      </c>
      <c r="F16" s="1226" t="s">
        <v>3790</v>
      </c>
      <c r="G16" s="1226" t="s">
        <v>2507</v>
      </c>
      <c r="H16" s="1546">
        <v>108229</v>
      </c>
    </row>
    <row r="17" spans="2:8" s="1649" customFormat="1" ht="14.25" customHeight="1" x14ac:dyDescent="0.25">
      <c r="B17" s="1226" t="s">
        <v>3791</v>
      </c>
      <c r="C17" s="1226" t="s">
        <v>1086</v>
      </c>
      <c r="D17" s="1226" t="s">
        <v>2948</v>
      </c>
      <c r="E17" s="1448">
        <v>1</v>
      </c>
      <c r="F17" s="1226" t="s">
        <v>3792</v>
      </c>
      <c r="G17" s="1226" t="s">
        <v>1800</v>
      </c>
      <c r="H17" s="1546">
        <v>342</v>
      </c>
    </row>
    <row r="18" spans="2:8" s="1649" customFormat="1" ht="14.25" customHeight="1" x14ac:dyDescent="0.25">
      <c r="B18" s="1226" t="s">
        <v>3793</v>
      </c>
      <c r="C18" s="1226" t="s">
        <v>2947</v>
      </c>
      <c r="D18" s="1226" t="s">
        <v>2948</v>
      </c>
      <c r="E18" s="1448">
        <v>1</v>
      </c>
      <c r="F18" s="1226" t="s">
        <v>3792</v>
      </c>
      <c r="G18" s="1226" t="s">
        <v>1800</v>
      </c>
      <c r="H18" s="1546">
        <v>19765</v>
      </c>
    </row>
    <row r="19" spans="2:8" s="1649" customFormat="1" ht="14.25" customHeight="1" x14ac:dyDescent="0.25">
      <c r="B19" s="1226" t="s">
        <v>3794</v>
      </c>
      <c r="C19" s="1226" t="s">
        <v>3367</v>
      </c>
      <c r="D19" s="1226" t="s">
        <v>2948</v>
      </c>
      <c r="E19" s="1448">
        <v>1</v>
      </c>
      <c r="F19" s="1226" t="s">
        <v>3795</v>
      </c>
      <c r="G19" s="1226" t="s">
        <v>3253</v>
      </c>
      <c r="H19" s="1546">
        <v>106443</v>
      </c>
    </row>
    <row r="20" spans="2:8" s="1649" customFormat="1" ht="14.25" customHeight="1" x14ac:dyDescent="0.25">
      <c r="B20" s="1226" t="s">
        <v>3796</v>
      </c>
      <c r="C20" s="1226" t="s">
        <v>1086</v>
      </c>
      <c r="D20" s="1226" t="s">
        <v>2948</v>
      </c>
      <c r="E20" s="1448">
        <v>1</v>
      </c>
      <c r="F20" s="1226" t="s">
        <v>2957</v>
      </c>
      <c r="G20" s="1226" t="s">
        <v>1801</v>
      </c>
      <c r="H20" s="1546">
        <v>342</v>
      </c>
    </row>
    <row r="21" spans="2:8" s="1649" customFormat="1" ht="14.25" customHeight="1" x14ac:dyDescent="0.25">
      <c r="B21" s="1226" t="s">
        <v>3796</v>
      </c>
      <c r="C21" s="1226" t="s">
        <v>1086</v>
      </c>
      <c r="D21" s="1226" t="s">
        <v>2948</v>
      </c>
      <c r="E21" s="1448">
        <v>1</v>
      </c>
      <c r="F21" s="1226" t="s">
        <v>2957</v>
      </c>
      <c r="G21" s="1226" t="s">
        <v>1801</v>
      </c>
      <c r="H21" s="1546">
        <v>342</v>
      </c>
    </row>
    <row r="22" spans="2:8" s="1649" customFormat="1" ht="14.25" customHeight="1" x14ac:dyDescent="0.25">
      <c r="B22" s="1226" t="s">
        <v>3797</v>
      </c>
      <c r="C22" s="1226" t="s">
        <v>613</v>
      </c>
      <c r="D22" s="1226" t="s">
        <v>2948</v>
      </c>
      <c r="E22" s="1448">
        <v>1</v>
      </c>
      <c r="F22" s="1226" t="s">
        <v>2971</v>
      </c>
      <c r="G22" s="1226" t="s">
        <v>1798</v>
      </c>
      <c r="H22" s="1546">
        <v>4899</v>
      </c>
    </row>
    <row r="23" spans="2:8" s="1649" customFormat="1" ht="14.25" customHeight="1" x14ac:dyDescent="0.25">
      <c r="B23" s="1226" t="s">
        <v>3798</v>
      </c>
      <c r="C23" s="1226" t="s">
        <v>397</v>
      </c>
      <c r="D23" s="1226" t="s">
        <v>2948</v>
      </c>
      <c r="E23" s="1448">
        <v>1</v>
      </c>
      <c r="F23" s="1226" t="s">
        <v>3060</v>
      </c>
      <c r="G23" s="1226" t="s">
        <v>1800</v>
      </c>
      <c r="H23" s="1546">
        <v>19254</v>
      </c>
    </row>
    <row r="24" spans="2:8" s="1649" customFormat="1" ht="14.25" customHeight="1" x14ac:dyDescent="0.25">
      <c r="B24" s="1226" t="s">
        <v>3799</v>
      </c>
      <c r="C24" s="1226" t="s">
        <v>403</v>
      </c>
      <c r="D24" s="1226" t="s">
        <v>2948</v>
      </c>
      <c r="E24" s="1448">
        <v>1</v>
      </c>
      <c r="F24" s="1226" t="s">
        <v>3009</v>
      </c>
      <c r="G24" s="1226" t="s">
        <v>1800</v>
      </c>
      <c r="H24" s="1546">
        <v>338</v>
      </c>
    </row>
    <row r="25" spans="2:8" s="1649" customFormat="1" ht="14.25" customHeight="1" x14ac:dyDescent="0.25">
      <c r="B25" s="1226" t="s">
        <v>3782</v>
      </c>
      <c r="C25" s="1226" t="s">
        <v>843</v>
      </c>
      <c r="D25" s="1226" t="s">
        <v>2948</v>
      </c>
      <c r="E25" s="1448">
        <v>1</v>
      </c>
      <c r="F25" s="1226" t="s">
        <v>3262</v>
      </c>
      <c r="G25" s="1226" t="s">
        <v>1800</v>
      </c>
      <c r="H25" s="1546">
        <v>9395</v>
      </c>
    </row>
    <row r="26" spans="2:8" s="1649" customFormat="1" ht="14.25" customHeight="1" x14ac:dyDescent="0.25">
      <c r="B26" s="1226" t="s">
        <v>3800</v>
      </c>
      <c r="C26" s="1226" t="s">
        <v>1085</v>
      </c>
      <c r="D26" s="1226" t="s">
        <v>2948</v>
      </c>
      <c r="E26" s="1448">
        <v>1</v>
      </c>
      <c r="F26" s="1226" t="s">
        <v>2955</v>
      </c>
      <c r="G26" s="1226" t="s">
        <v>1799</v>
      </c>
      <c r="H26" s="1546">
        <v>103006</v>
      </c>
    </row>
    <row r="27" spans="2:8" s="1649" customFormat="1" ht="14.25" customHeight="1" x14ac:dyDescent="0.25">
      <c r="B27" s="1226" t="s">
        <v>3801</v>
      </c>
      <c r="C27" s="1226" t="s">
        <v>1086</v>
      </c>
      <c r="D27" s="1226" t="s">
        <v>2948</v>
      </c>
      <c r="E27" s="1448">
        <v>1</v>
      </c>
      <c r="F27" s="1226" t="s">
        <v>2955</v>
      </c>
      <c r="G27" s="1226" t="s">
        <v>1799</v>
      </c>
      <c r="H27" s="1546">
        <v>342</v>
      </c>
    </row>
    <row r="28" spans="2:8" s="1649" customFormat="1" ht="14.25" customHeight="1" x14ac:dyDescent="0.25">
      <c r="B28" s="1226" t="s">
        <v>3802</v>
      </c>
      <c r="C28" s="1226" t="s">
        <v>613</v>
      </c>
      <c r="D28" s="1226" t="s">
        <v>2948</v>
      </c>
      <c r="E28" s="1448">
        <v>1</v>
      </c>
      <c r="F28" s="1226" t="s">
        <v>2961</v>
      </c>
      <c r="G28" s="1226" t="s">
        <v>1802</v>
      </c>
      <c r="H28" s="1546">
        <v>4899</v>
      </c>
    </row>
    <row r="29" spans="2:8" s="1649" customFormat="1" ht="14.25" customHeight="1" x14ac:dyDescent="0.25">
      <c r="B29" s="1226" t="s">
        <v>3803</v>
      </c>
      <c r="C29" s="1226" t="s">
        <v>613</v>
      </c>
      <c r="D29" s="1226" t="s">
        <v>2948</v>
      </c>
      <c r="E29" s="1448">
        <v>1</v>
      </c>
      <c r="F29" s="1226" t="s">
        <v>2961</v>
      </c>
      <c r="G29" s="1226" t="s">
        <v>1802</v>
      </c>
      <c r="H29" s="1546">
        <v>4899</v>
      </c>
    </row>
    <row r="30" spans="2:8" s="1649" customFormat="1" ht="14.25" customHeight="1" x14ac:dyDescent="0.25">
      <c r="B30" s="1226" t="s">
        <v>3782</v>
      </c>
      <c r="C30" s="1226" t="s">
        <v>843</v>
      </c>
      <c r="D30" s="1226" t="s">
        <v>2948</v>
      </c>
      <c r="E30" s="1448">
        <v>1</v>
      </c>
      <c r="F30" s="1226" t="s">
        <v>3784</v>
      </c>
      <c r="G30" s="1226" t="s">
        <v>1800</v>
      </c>
      <c r="H30" s="1546">
        <v>9395</v>
      </c>
    </row>
    <row r="31" spans="2:8" s="1649" customFormat="1" ht="14.25" customHeight="1" x14ac:dyDescent="0.25">
      <c r="B31" s="1226" t="s">
        <v>3786</v>
      </c>
      <c r="C31" s="1226" t="s">
        <v>397</v>
      </c>
      <c r="D31" s="1226" t="s">
        <v>2948</v>
      </c>
      <c r="E31" s="1448">
        <v>1</v>
      </c>
      <c r="F31" s="1226" t="s">
        <v>3137</v>
      </c>
      <c r="G31" s="1226" t="s">
        <v>1800</v>
      </c>
      <c r="H31" s="1546">
        <v>19254</v>
      </c>
    </row>
    <row r="32" spans="2:8" s="1649" customFormat="1" ht="14.25" customHeight="1" x14ac:dyDescent="0.25">
      <c r="B32" s="1226" t="s">
        <v>3797</v>
      </c>
      <c r="C32" s="1226" t="s">
        <v>613</v>
      </c>
      <c r="D32" s="1226" t="s">
        <v>2948</v>
      </c>
      <c r="E32" s="1448">
        <v>1</v>
      </c>
      <c r="F32" s="1226" t="s">
        <v>2971</v>
      </c>
      <c r="G32" s="1226" t="s">
        <v>1798</v>
      </c>
      <c r="H32" s="1546">
        <v>4899</v>
      </c>
    </row>
    <row r="33" spans="2:8" s="1649" customFormat="1" ht="14.25" customHeight="1" x14ac:dyDescent="0.25">
      <c r="B33" s="1226" t="s">
        <v>3804</v>
      </c>
      <c r="C33" s="1226" t="s">
        <v>3499</v>
      </c>
      <c r="D33" s="1226" t="s">
        <v>2948</v>
      </c>
      <c r="E33" s="1448">
        <v>1</v>
      </c>
      <c r="F33" s="1226" t="s">
        <v>3168</v>
      </c>
      <c r="G33" s="1226" t="s">
        <v>1800</v>
      </c>
      <c r="H33" s="1546">
        <v>90309</v>
      </c>
    </row>
    <row r="34" spans="2:8" s="1649" customFormat="1" ht="14.25" customHeight="1" x14ac:dyDescent="0.25">
      <c r="B34" s="1226" t="s">
        <v>3799</v>
      </c>
      <c r="C34" s="1226" t="s">
        <v>403</v>
      </c>
      <c r="D34" s="1226" t="s">
        <v>2948</v>
      </c>
      <c r="E34" s="1448">
        <v>1</v>
      </c>
      <c r="F34" s="1226" t="s">
        <v>3009</v>
      </c>
      <c r="G34" s="1226" t="s">
        <v>1800</v>
      </c>
      <c r="H34" s="1546">
        <v>338</v>
      </c>
    </row>
    <row r="35" spans="2:8" s="1649" customFormat="1" ht="14.25" customHeight="1" x14ac:dyDescent="0.25">
      <c r="B35" s="1226" t="s">
        <v>3789</v>
      </c>
      <c r="C35" s="1226" t="s">
        <v>3351</v>
      </c>
      <c r="D35" s="1226" t="s">
        <v>2948</v>
      </c>
      <c r="E35" s="1448">
        <v>1</v>
      </c>
      <c r="F35" s="1226" t="s">
        <v>3790</v>
      </c>
      <c r="G35" s="1226" t="s">
        <v>2507</v>
      </c>
      <c r="H35" s="1546">
        <v>108229</v>
      </c>
    </row>
    <row r="36" spans="2:8" s="1649" customFormat="1" ht="14.25" customHeight="1" x14ac:dyDescent="0.25">
      <c r="B36" s="1226" t="s">
        <v>3805</v>
      </c>
      <c r="C36" s="1226" t="s">
        <v>397</v>
      </c>
      <c r="D36" s="1226" t="s">
        <v>2948</v>
      </c>
      <c r="E36" s="1448">
        <v>1</v>
      </c>
      <c r="F36" s="1226" t="s">
        <v>2967</v>
      </c>
      <c r="G36" s="1226" t="s">
        <v>2968</v>
      </c>
      <c r="H36" s="1546">
        <v>19254</v>
      </c>
    </row>
    <row r="37" spans="2:8" s="1649" customFormat="1" ht="14.25" customHeight="1" x14ac:dyDescent="0.25">
      <c r="B37" s="1226" t="s">
        <v>3806</v>
      </c>
      <c r="C37" s="1226" t="s">
        <v>1084</v>
      </c>
      <c r="D37" s="1226" t="s">
        <v>2948</v>
      </c>
      <c r="E37" s="1448">
        <v>1</v>
      </c>
      <c r="F37" s="1226" t="s">
        <v>2967</v>
      </c>
      <c r="G37" s="1226" t="s">
        <v>2968</v>
      </c>
      <c r="H37" s="1546">
        <v>341</v>
      </c>
    </row>
    <row r="38" spans="2:8" s="1649" customFormat="1" ht="14.25" customHeight="1" x14ac:dyDescent="0.25">
      <c r="B38" s="1226" t="s">
        <v>3807</v>
      </c>
      <c r="C38" s="1226" t="s">
        <v>1086</v>
      </c>
      <c r="D38" s="1226" t="s">
        <v>2948</v>
      </c>
      <c r="E38" s="1448">
        <v>1</v>
      </c>
      <c r="F38" s="1226" t="s">
        <v>2967</v>
      </c>
      <c r="G38" s="1226" t="s">
        <v>2968</v>
      </c>
      <c r="H38" s="1546">
        <v>342</v>
      </c>
    </row>
    <row r="39" spans="2:8" s="1649" customFormat="1" ht="14.25" customHeight="1" x14ac:dyDescent="0.25">
      <c r="B39" s="1226" t="s">
        <v>3808</v>
      </c>
      <c r="C39" s="1226" t="s">
        <v>2947</v>
      </c>
      <c r="D39" s="1226" t="s">
        <v>2948</v>
      </c>
      <c r="E39" s="1448">
        <v>1</v>
      </c>
      <c r="F39" s="1226" t="s">
        <v>3809</v>
      </c>
      <c r="G39" s="1226" t="s">
        <v>1800</v>
      </c>
      <c r="H39" s="1546">
        <v>19765</v>
      </c>
    </row>
    <row r="40" spans="2:8" s="1649" customFormat="1" ht="14.25" customHeight="1" x14ac:dyDescent="0.25">
      <c r="B40" s="1226" t="s">
        <v>3810</v>
      </c>
      <c r="C40" s="1226" t="s">
        <v>3278</v>
      </c>
      <c r="D40" s="1226" t="s">
        <v>2948</v>
      </c>
      <c r="E40" s="1448">
        <v>1</v>
      </c>
      <c r="F40" s="1226" t="s">
        <v>3795</v>
      </c>
      <c r="G40" s="1226" t="s">
        <v>3253</v>
      </c>
      <c r="H40" s="1546">
        <v>106081</v>
      </c>
    </row>
    <row r="41" spans="2:8" s="1649" customFormat="1" ht="14.25" customHeight="1" x14ac:dyDescent="0.25">
      <c r="B41" s="1226" t="s">
        <v>3811</v>
      </c>
      <c r="C41" s="1226" t="s">
        <v>1086</v>
      </c>
      <c r="D41" s="1226" t="s">
        <v>2948</v>
      </c>
      <c r="E41" s="1448">
        <v>1</v>
      </c>
      <c r="F41" s="1226" t="s">
        <v>2952</v>
      </c>
      <c r="G41" s="1226" t="s">
        <v>2953</v>
      </c>
      <c r="H41" s="1546">
        <v>342</v>
      </c>
    </row>
    <row r="42" spans="2:8" s="1649" customFormat="1" ht="14.25" customHeight="1" x14ac:dyDescent="0.25">
      <c r="B42" s="1226" t="s">
        <v>3812</v>
      </c>
      <c r="C42" s="1226" t="s">
        <v>613</v>
      </c>
      <c r="D42" s="1226" t="s">
        <v>2948</v>
      </c>
      <c r="E42" s="1448">
        <v>2</v>
      </c>
      <c r="F42" s="1226" t="s">
        <v>3813</v>
      </c>
      <c r="G42" s="1226" t="s">
        <v>1800</v>
      </c>
      <c r="H42" s="1546">
        <v>4899</v>
      </c>
    </row>
    <row r="43" spans="2:8" s="1649" customFormat="1" ht="14.25" customHeight="1" x14ac:dyDescent="0.25">
      <c r="B43" s="1226" t="s">
        <v>3814</v>
      </c>
      <c r="C43" s="1226" t="s">
        <v>1086</v>
      </c>
      <c r="D43" s="1226" t="s">
        <v>2948</v>
      </c>
      <c r="E43" s="1448">
        <v>2</v>
      </c>
      <c r="F43" s="1226" t="s">
        <v>3137</v>
      </c>
      <c r="G43" s="1226" t="s">
        <v>1800</v>
      </c>
      <c r="H43" s="1546">
        <v>342</v>
      </c>
    </row>
    <row r="44" spans="2:8" s="1649" customFormat="1" ht="14.25" customHeight="1" x14ac:dyDescent="0.25">
      <c r="B44" s="1226" t="s">
        <v>3815</v>
      </c>
      <c r="C44" s="1226" t="s">
        <v>3499</v>
      </c>
      <c r="D44" s="1226" t="s">
        <v>2948</v>
      </c>
      <c r="E44" s="1448">
        <v>1</v>
      </c>
      <c r="F44" s="1226" t="s">
        <v>2957</v>
      </c>
      <c r="G44" s="1226" t="s">
        <v>1801</v>
      </c>
      <c r="H44" s="1546">
        <v>90309</v>
      </c>
    </row>
    <row r="45" spans="2:8" s="1649" customFormat="1" ht="14.25" customHeight="1" x14ac:dyDescent="0.25">
      <c r="B45" s="1226" t="s">
        <v>3816</v>
      </c>
      <c r="C45" s="1226" t="s">
        <v>2947</v>
      </c>
      <c r="D45" s="1226" t="s">
        <v>2948</v>
      </c>
      <c r="E45" s="1448">
        <v>2</v>
      </c>
      <c r="F45" s="1226" t="s">
        <v>3137</v>
      </c>
      <c r="G45" s="1226" t="s">
        <v>1800</v>
      </c>
      <c r="H45" s="1546">
        <v>19765</v>
      </c>
    </row>
    <row r="46" spans="2:8" s="1649" customFormat="1" ht="14.25" customHeight="1" x14ac:dyDescent="0.25">
      <c r="B46" s="1226" t="s">
        <v>3817</v>
      </c>
      <c r="C46" s="1226" t="s">
        <v>843</v>
      </c>
      <c r="D46" s="1226" t="s">
        <v>2948</v>
      </c>
      <c r="E46" s="1448">
        <v>1</v>
      </c>
      <c r="F46" s="1226" t="s">
        <v>3060</v>
      </c>
      <c r="G46" s="1226" t="s">
        <v>1800</v>
      </c>
      <c r="H46" s="1546">
        <v>9395</v>
      </c>
    </row>
    <row r="47" spans="2:8" s="1649" customFormat="1" ht="14.25" customHeight="1" x14ac:dyDescent="0.25">
      <c r="B47" s="1226" t="s">
        <v>3783</v>
      </c>
      <c r="C47" s="1226" t="s">
        <v>3035</v>
      </c>
      <c r="D47" s="1226" t="s">
        <v>2948</v>
      </c>
      <c r="E47" s="1448">
        <v>1</v>
      </c>
      <c r="F47" s="1226" t="s">
        <v>3248</v>
      </c>
      <c r="G47" s="1226" t="s">
        <v>2953</v>
      </c>
      <c r="H47" s="1546">
        <v>19772</v>
      </c>
    </row>
    <row r="48" spans="2:8" s="1649" customFormat="1" ht="14.25" customHeight="1" x14ac:dyDescent="0.25">
      <c r="B48" s="1226" t="s">
        <v>3818</v>
      </c>
      <c r="C48" s="1226" t="s">
        <v>3035</v>
      </c>
      <c r="D48" s="1226" t="s">
        <v>2948</v>
      </c>
      <c r="E48" s="1448">
        <v>1</v>
      </c>
      <c r="F48" s="1226" t="s">
        <v>2971</v>
      </c>
      <c r="G48" s="1226" t="s">
        <v>1798</v>
      </c>
      <c r="H48" s="1546">
        <v>19772</v>
      </c>
    </row>
    <row r="49" spans="2:8" s="1649" customFormat="1" ht="14.25" customHeight="1" x14ac:dyDescent="0.25">
      <c r="B49" s="1226" t="s">
        <v>3819</v>
      </c>
      <c r="C49" s="1226" t="s">
        <v>1086</v>
      </c>
      <c r="D49" s="1226" t="s">
        <v>2948</v>
      </c>
      <c r="E49" s="1448">
        <v>1</v>
      </c>
      <c r="F49" s="1226" t="s">
        <v>3060</v>
      </c>
      <c r="G49" s="1226" t="s">
        <v>1800</v>
      </c>
      <c r="H49" s="1546">
        <v>342</v>
      </c>
    </row>
    <row r="50" spans="2:8" s="1649" customFormat="1" ht="14.25" customHeight="1" x14ac:dyDescent="0.25">
      <c r="B50" s="1226" t="s">
        <v>3820</v>
      </c>
      <c r="C50" s="1226" t="s">
        <v>1086</v>
      </c>
      <c r="D50" s="1226" t="s">
        <v>3030</v>
      </c>
      <c r="E50" s="1448">
        <v>1</v>
      </c>
      <c r="F50" s="1226" t="s">
        <v>3031</v>
      </c>
      <c r="G50" s="1226" t="s">
        <v>1800</v>
      </c>
      <c r="H50" s="1546">
        <v>342</v>
      </c>
    </row>
    <row r="51" spans="2:8" s="1649" customFormat="1" ht="14.25" customHeight="1" x14ac:dyDescent="0.25">
      <c r="B51" s="1226" t="s">
        <v>3821</v>
      </c>
      <c r="C51" s="1226" t="s">
        <v>3351</v>
      </c>
      <c r="D51" s="1226" t="s">
        <v>3023</v>
      </c>
      <c r="E51" s="1448">
        <v>2</v>
      </c>
      <c r="F51" s="1226" t="s">
        <v>3621</v>
      </c>
      <c r="G51" s="1226" t="s">
        <v>735</v>
      </c>
      <c r="H51" s="1546">
        <v>108229</v>
      </c>
    </row>
    <row r="52" spans="2:8" s="1649" customFormat="1" ht="14.25" customHeight="1" x14ac:dyDescent="0.25">
      <c r="B52" s="1226" t="s">
        <v>3822</v>
      </c>
      <c r="C52" s="1226" t="s">
        <v>613</v>
      </c>
      <c r="D52" s="1226" t="s">
        <v>2948</v>
      </c>
      <c r="E52" s="1448">
        <v>1</v>
      </c>
      <c r="F52" s="1226" t="s">
        <v>2961</v>
      </c>
      <c r="G52" s="1226" t="s">
        <v>1802</v>
      </c>
      <c r="H52" s="1546">
        <v>4899</v>
      </c>
    </row>
    <row r="53" spans="2:8" s="1649" customFormat="1" ht="14.25" customHeight="1" x14ac:dyDescent="0.25">
      <c r="B53" s="1226" t="s">
        <v>3810</v>
      </c>
      <c r="C53" s="1226" t="s">
        <v>3278</v>
      </c>
      <c r="D53" s="1226" t="s">
        <v>3023</v>
      </c>
      <c r="E53" s="1448">
        <v>2</v>
      </c>
      <c r="F53" s="1226" t="s">
        <v>3290</v>
      </c>
      <c r="G53" s="1226" t="s">
        <v>1803</v>
      </c>
      <c r="H53" s="1546">
        <v>106081</v>
      </c>
    </row>
    <row r="54" spans="2:8" s="1649" customFormat="1" ht="14.25" customHeight="1" x14ac:dyDescent="0.25">
      <c r="B54" s="1226" t="s">
        <v>3823</v>
      </c>
      <c r="C54" s="1226" t="s">
        <v>3278</v>
      </c>
      <c r="D54" s="1226" t="s">
        <v>3023</v>
      </c>
      <c r="E54" s="1448">
        <v>2</v>
      </c>
      <c r="F54" s="1226" t="s">
        <v>3824</v>
      </c>
      <c r="G54" s="1226" t="s">
        <v>1802</v>
      </c>
      <c r="H54" s="1546">
        <v>106081</v>
      </c>
    </row>
    <row r="55" spans="2:8" s="1649" customFormat="1" ht="14.25" customHeight="1" x14ac:dyDescent="0.25">
      <c r="B55" s="1226" t="s">
        <v>3825</v>
      </c>
      <c r="C55" s="1226" t="s">
        <v>614</v>
      </c>
      <c r="D55" s="1226" t="s">
        <v>3270</v>
      </c>
      <c r="E55" s="1448">
        <v>1</v>
      </c>
      <c r="F55" s="1226" t="s">
        <v>3826</v>
      </c>
      <c r="G55" s="1226" t="s">
        <v>1800</v>
      </c>
      <c r="H55" s="1546">
        <v>101598</v>
      </c>
    </row>
    <row r="56" spans="2:8" s="1649" customFormat="1" ht="14.25" customHeight="1" x14ac:dyDescent="0.25">
      <c r="B56" s="1226" t="s">
        <v>3825</v>
      </c>
      <c r="C56" s="1226" t="s">
        <v>614</v>
      </c>
      <c r="D56" s="1226" t="s">
        <v>3270</v>
      </c>
      <c r="E56" s="1448">
        <v>2</v>
      </c>
      <c r="F56" s="1226" t="s">
        <v>3826</v>
      </c>
      <c r="G56" s="1226" t="s">
        <v>1800</v>
      </c>
      <c r="H56" s="1546">
        <v>101598</v>
      </c>
    </row>
    <row r="57" spans="2:8" s="1649" customFormat="1" ht="14.25" customHeight="1" x14ac:dyDescent="0.25">
      <c r="B57" s="1226" t="s">
        <v>3827</v>
      </c>
      <c r="C57" s="1226" t="s">
        <v>612</v>
      </c>
      <c r="D57" s="1226" t="s">
        <v>3023</v>
      </c>
      <c r="E57" s="1448">
        <v>2</v>
      </c>
      <c r="F57" s="1226" t="s">
        <v>3690</v>
      </c>
      <c r="G57" s="1226" t="s">
        <v>3025</v>
      </c>
      <c r="H57" s="1546">
        <v>3109</v>
      </c>
    </row>
    <row r="58" spans="2:8" s="1649" customFormat="1" ht="14.25" customHeight="1" x14ac:dyDescent="0.25">
      <c r="B58" s="1226" t="s">
        <v>3828</v>
      </c>
      <c r="C58" s="1226" t="s">
        <v>1084</v>
      </c>
      <c r="D58" s="1226" t="s">
        <v>3023</v>
      </c>
      <c r="E58" s="1448">
        <v>2</v>
      </c>
      <c r="F58" s="1226" t="s">
        <v>3694</v>
      </c>
      <c r="G58" s="1226" t="s">
        <v>3025</v>
      </c>
      <c r="H58" s="1546">
        <v>341</v>
      </c>
    </row>
    <row r="59" spans="2:8" s="1649" customFormat="1" ht="14.25" customHeight="1" x14ac:dyDescent="0.25">
      <c r="B59" s="1226" t="s">
        <v>3829</v>
      </c>
      <c r="C59" s="1226" t="s">
        <v>1084</v>
      </c>
      <c r="D59" s="1226" t="s">
        <v>3023</v>
      </c>
      <c r="E59" s="1448">
        <v>2</v>
      </c>
      <c r="F59" s="1226" t="s">
        <v>3694</v>
      </c>
      <c r="G59" s="1226" t="s">
        <v>3025</v>
      </c>
      <c r="H59" s="1546">
        <v>341</v>
      </c>
    </row>
    <row r="60" spans="2:8" s="1649" customFormat="1" ht="14.25" customHeight="1" x14ac:dyDescent="0.25">
      <c r="B60" s="1226" t="s">
        <v>3830</v>
      </c>
      <c r="C60" s="1226" t="s">
        <v>1087</v>
      </c>
      <c r="D60" s="1226" t="s">
        <v>3023</v>
      </c>
      <c r="E60" s="1448">
        <v>2</v>
      </c>
      <c r="F60" s="1226" t="s">
        <v>3831</v>
      </c>
      <c r="G60" s="1226" t="s">
        <v>3346</v>
      </c>
      <c r="H60" s="1546">
        <v>3204</v>
      </c>
    </row>
    <row r="61" spans="2:8" s="1649" customFormat="1" ht="14.25" customHeight="1" x14ac:dyDescent="0.25">
      <c r="B61" s="1226" t="s">
        <v>3832</v>
      </c>
      <c r="C61" s="1226" t="s">
        <v>1084</v>
      </c>
      <c r="D61" s="1226" t="s">
        <v>2948</v>
      </c>
      <c r="E61" s="1448">
        <v>1</v>
      </c>
      <c r="F61" s="1226" t="s">
        <v>3833</v>
      </c>
      <c r="G61" s="1226" t="s">
        <v>1802</v>
      </c>
      <c r="H61" s="1546">
        <v>341</v>
      </c>
    </row>
    <row r="62" spans="2:8" s="1649" customFormat="1" ht="14.25" customHeight="1" x14ac:dyDescent="0.25">
      <c r="B62" s="1226" t="s">
        <v>3834</v>
      </c>
      <c r="C62" s="1226" t="s">
        <v>613</v>
      </c>
      <c r="D62" s="1226" t="s">
        <v>2948</v>
      </c>
      <c r="E62" s="1448">
        <v>2</v>
      </c>
      <c r="F62" s="1226" t="s">
        <v>3835</v>
      </c>
      <c r="G62" s="1226" t="s">
        <v>1802</v>
      </c>
      <c r="H62" s="1546">
        <v>4899</v>
      </c>
    </row>
    <row r="63" spans="2:8" s="1649" customFormat="1" ht="14.25" customHeight="1" x14ac:dyDescent="0.25">
      <c r="B63" s="1226" t="s">
        <v>3836</v>
      </c>
      <c r="C63" s="1226" t="s">
        <v>3278</v>
      </c>
      <c r="D63" s="1226" t="s">
        <v>3023</v>
      </c>
      <c r="E63" s="1448">
        <v>2</v>
      </c>
      <c r="F63" s="1226" t="s">
        <v>3731</v>
      </c>
      <c r="G63" s="1226" t="s">
        <v>3732</v>
      </c>
      <c r="H63" s="1546">
        <v>106081</v>
      </c>
    </row>
    <row r="64" spans="2:8" s="1649" customFormat="1" ht="14.25" customHeight="1" x14ac:dyDescent="0.25">
      <c r="B64" s="1226" t="s">
        <v>3837</v>
      </c>
      <c r="C64" s="1226" t="s">
        <v>3141</v>
      </c>
      <c r="D64" s="1226" t="s">
        <v>3554</v>
      </c>
      <c r="E64" s="1448">
        <v>2</v>
      </c>
      <c r="F64" s="1226" t="s">
        <v>3838</v>
      </c>
      <c r="G64" s="1226" t="s">
        <v>3839</v>
      </c>
      <c r="H64" s="1546">
        <v>90980</v>
      </c>
    </row>
    <row r="65" spans="2:8" s="1649" customFormat="1" ht="14.25" customHeight="1" x14ac:dyDescent="0.25">
      <c r="B65" s="1226" t="s">
        <v>3840</v>
      </c>
      <c r="C65" s="1226" t="s">
        <v>1084</v>
      </c>
      <c r="D65" s="1226" t="s">
        <v>3023</v>
      </c>
      <c r="E65" s="1448">
        <v>2</v>
      </c>
      <c r="F65" s="1226" t="s">
        <v>3841</v>
      </c>
      <c r="G65" s="1226" t="s">
        <v>3612</v>
      </c>
      <c r="H65" s="1546">
        <v>341</v>
      </c>
    </row>
    <row r="66" spans="2:8" s="1649" customFormat="1" ht="14.25" customHeight="1" x14ac:dyDescent="0.25">
      <c r="B66" s="1226" t="s">
        <v>3781</v>
      </c>
      <c r="C66" s="1226" t="s">
        <v>1084</v>
      </c>
      <c r="D66" s="1226" t="s">
        <v>3023</v>
      </c>
      <c r="E66" s="1448">
        <v>2</v>
      </c>
      <c r="F66" s="1226" t="s">
        <v>3111</v>
      </c>
      <c r="G66" s="1226" t="s">
        <v>3612</v>
      </c>
      <c r="H66" s="1546">
        <v>341</v>
      </c>
    </row>
    <row r="67" spans="2:8" s="1649" customFormat="1" ht="14.25" customHeight="1" x14ac:dyDescent="0.25">
      <c r="B67" s="1226" t="s">
        <v>3829</v>
      </c>
      <c r="C67" s="1226" t="s">
        <v>1084</v>
      </c>
      <c r="D67" s="1226" t="s">
        <v>3554</v>
      </c>
      <c r="E67" s="1448">
        <v>2</v>
      </c>
      <c r="F67" s="1226" t="s">
        <v>3842</v>
      </c>
      <c r="G67" s="1226" t="s">
        <v>1802</v>
      </c>
      <c r="H67" s="1546">
        <v>341</v>
      </c>
    </row>
    <row r="68" spans="2:8" s="1649" customFormat="1" ht="14.25" customHeight="1" x14ac:dyDescent="0.25">
      <c r="B68" s="1226" t="s">
        <v>3843</v>
      </c>
      <c r="C68" s="1226" t="s">
        <v>1087</v>
      </c>
      <c r="D68" s="1226" t="s">
        <v>2948</v>
      </c>
      <c r="E68" s="1448">
        <v>2</v>
      </c>
      <c r="F68" s="1226" t="s">
        <v>2957</v>
      </c>
      <c r="G68" s="1226" t="s">
        <v>1801</v>
      </c>
      <c r="H68" s="1546">
        <v>3204</v>
      </c>
    </row>
    <row r="69" spans="2:8" s="1649" customFormat="1" ht="14.25" customHeight="1" x14ac:dyDescent="0.25">
      <c r="B69" s="1226" t="s">
        <v>3844</v>
      </c>
      <c r="C69" s="1226" t="s">
        <v>3035</v>
      </c>
      <c r="D69" s="1226" t="s">
        <v>2948</v>
      </c>
      <c r="E69" s="1448">
        <v>1</v>
      </c>
      <c r="F69" s="1226" t="s">
        <v>2971</v>
      </c>
      <c r="G69" s="1226" t="s">
        <v>1798</v>
      </c>
      <c r="H69" s="1546">
        <v>19772</v>
      </c>
    </row>
    <row r="70" spans="2:8" s="1649" customFormat="1" ht="14.25" customHeight="1" x14ac:dyDescent="0.25">
      <c r="B70" s="1226" t="s">
        <v>3845</v>
      </c>
      <c r="C70" s="1226" t="s">
        <v>2947</v>
      </c>
      <c r="D70" s="1226" t="s">
        <v>2948</v>
      </c>
      <c r="E70" s="1448">
        <v>2</v>
      </c>
      <c r="F70" s="1226" t="s">
        <v>3060</v>
      </c>
      <c r="G70" s="1226" t="s">
        <v>1800</v>
      </c>
      <c r="H70" s="1546">
        <v>19765</v>
      </c>
    </row>
    <row r="71" spans="2:8" s="1649" customFormat="1" ht="14.25" customHeight="1" x14ac:dyDescent="0.25">
      <c r="B71" s="1226" t="s">
        <v>3846</v>
      </c>
      <c r="C71" s="1226" t="s">
        <v>402</v>
      </c>
      <c r="D71" s="1226" t="s">
        <v>2948</v>
      </c>
      <c r="E71" s="1448">
        <v>2</v>
      </c>
      <c r="F71" s="1226" t="s">
        <v>2961</v>
      </c>
      <c r="G71" s="1226" t="s">
        <v>1802</v>
      </c>
      <c r="H71" s="1546">
        <v>337</v>
      </c>
    </row>
    <row r="72" spans="2:8" s="1649" customFormat="1" ht="14.25" customHeight="1" x14ac:dyDescent="0.25">
      <c r="B72" s="1226" t="s">
        <v>3847</v>
      </c>
      <c r="C72" s="1226" t="s">
        <v>1084</v>
      </c>
      <c r="D72" s="1226" t="s">
        <v>2948</v>
      </c>
      <c r="E72" s="1448">
        <v>1</v>
      </c>
      <c r="F72" s="1226" t="s">
        <v>3848</v>
      </c>
      <c r="G72" s="1226" t="s">
        <v>2455</v>
      </c>
      <c r="H72" s="1546">
        <v>341</v>
      </c>
    </row>
    <row r="73" spans="2:8" s="1649" customFormat="1" ht="14.25" customHeight="1" x14ac:dyDescent="0.25">
      <c r="B73" s="1226" t="s">
        <v>3849</v>
      </c>
      <c r="C73" s="1226" t="s">
        <v>3035</v>
      </c>
      <c r="D73" s="1226" t="s">
        <v>2948</v>
      </c>
      <c r="E73" s="1448">
        <v>1</v>
      </c>
      <c r="F73" s="1226" t="s">
        <v>3087</v>
      </c>
      <c r="G73" s="1226" t="s">
        <v>1800</v>
      </c>
      <c r="H73" s="1546">
        <v>19772</v>
      </c>
    </row>
    <row r="74" spans="2:8" s="1649" customFormat="1" ht="14.25" customHeight="1" x14ac:dyDescent="0.25">
      <c r="B74" s="1226" t="s">
        <v>3782</v>
      </c>
      <c r="C74" s="1226" t="s">
        <v>843</v>
      </c>
      <c r="D74" s="1226" t="s">
        <v>2948</v>
      </c>
      <c r="E74" s="1448">
        <v>1</v>
      </c>
      <c r="F74" s="1226" t="s">
        <v>3262</v>
      </c>
      <c r="G74" s="1226" t="s">
        <v>1800</v>
      </c>
      <c r="H74" s="1546">
        <v>9395</v>
      </c>
    </row>
    <row r="75" spans="2:8" s="1649" customFormat="1" ht="14.25" customHeight="1" x14ac:dyDescent="0.25">
      <c r="B75" s="1226" t="s">
        <v>3850</v>
      </c>
      <c r="C75" s="1226" t="s">
        <v>3351</v>
      </c>
      <c r="D75" s="1226" t="s">
        <v>2948</v>
      </c>
      <c r="E75" s="1448">
        <v>1</v>
      </c>
      <c r="F75" s="1226" t="s">
        <v>3790</v>
      </c>
      <c r="G75" s="1226" t="s">
        <v>2507</v>
      </c>
      <c r="H75" s="1546">
        <v>108229</v>
      </c>
    </row>
    <row r="76" spans="2:8" s="1649" customFormat="1" ht="14.25" customHeight="1" x14ac:dyDescent="0.25">
      <c r="B76" s="1226" t="s">
        <v>3851</v>
      </c>
      <c r="C76" s="1226" t="s">
        <v>397</v>
      </c>
      <c r="D76" s="1226" t="s">
        <v>2948</v>
      </c>
      <c r="E76" s="1448">
        <v>2</v>
      </c>
      <c r="F76" s="1226" t="s">
        <v>2975</v>
      </c>
      <c r="G76" s="1226" t="s">
        <v>1800</v>
      </c>
      <c r="H76" s="1546">
        <v>19254</v>
      </c>
    </row>
    <row r="77" spans="2:8" s="1649" customFormat="1" ht="14.25" customHeight="1" x14ac:dyDescent="0.25">
      <c r="B77" s="1226" t="s">
        <v>3852</v>
      </c>
      <c r="C77" s="1226" t="s">
        <v>1086</v>
      </c>
      <c r="D77" s="1226" t="s">
        <v>2948</v>
      </c>
      <c r="E77" s="1448">
        <v>1</v>
      </c>
      <c r="F77" s="1226" t="s">
        <v>3201</v>
      </c>
      <c r="G77" s="1226" t="s">
        <v>1800</v>
      </c>
      <c r="H77" s="1546">
        <v>342</v>
      </c>
    </row>
    <row r="78" spans="2:8" s="1649" customFormat="1" ht="14.25" customHeight="1" x14ac:dyDescent="0.25">
      <c r="B78" s="1226" t="s">
        <v>3853</v>
      </c>
      <c r="C78" s="1226" t="s">
        <v>397</v>
      </c>
      <c r="D78" s="1226" t="s">
        <v>2948</v>
      </c>
      <c r="E78" s="1448">
        <v>1</v>
      </c>
      <c r="F78" s="1226" t="s">
        <v>3854</v>
      </c>
      <c r="G78" s="1226" t="s">
        <v>2953</v>
      </c>
      <c r="H78" s="1546">
        <v>19254</v>
      </c>
    </row>
    <row r="79" spans="2:8" s="1649" customFormat="1" ht="14.25" customHeight="1" x14ac:dyDescent="0.25">
      <c r="B79" s="1226" t="s">
        <v>3855</v>
      </c>
      <c r="C79" s="1226" t="s">
        <v>1086</v>
      </c>
      <c r="D79" s="1226" t="s">
        <v>2948</v>
      </c>
      <c r="E79" s="1448">
        <v>1</v>
      </c>
      <c r="F79" s="1226" t="s">
        <v>3009</v>
      </c>
      <c r="G79" s="1226" t="s">
        <v>1800</v>
      </c>
      <c r="H79" s="1546">
        <v>342</v>
      </c>
    </row>
    <row r="80" spans="2:8" s="1649" customFormat="1" ht="14.25" customHeight="1" x14ac:dyDescent="0.25">
      <c r="B80" s="1226" t="s">
        <v>3856</v>
      </c>
      <c r="C80" s="1226" t="s">
        <v>3197</v>
      </c>
      <c r="D80" s="1226" t="s">
        <v>2948</v>
      </c>
      <c r="E80" s="1448">
        <v>2</v>
      </c>
      <c r="F80" s="1226" t="s">
        <v>2967</v>
      </c>
      <c r="G80" s="1226" t="s">
        <v>2968</v>
      </c>
      <c r="H80" s="1546">
        <v>102526</v>
      </c>
    </row>
    <row r="81" spans="2:8" s="1649" customFormat="1" ht="14.25" customHeight="1" x14ac:dyDescent="0.25">
      <c r="B81" s="1226" t="s">
        <v>3857</v>
      </c>
      <c r="C81" s="1226" t="s">
        <v>3035</v>
      </c>
      <c r="D81" s="1226" t="s">
        <v>2948</v>
      </c>
      <c r="E81" s="1448">
        <v>1</v>
      </c>
      <c r="F81" s="1226" t="s">
        <v>3009</v>
      </c>
      <c r="G81" s="1226" t="s">
        <v>1800</v>
      </c>
      <c r="H81" s="1546">
        <v>19772</v>
      </c>
    </row>
    <row r="82" spans="2:8" s="1649" customFormat="1" ht="14.25" customHeight="1" x14ac:dyDescent="0.25">
      <c r="B82" s="1226" t="s">
        <v>3858</v>
      </c>
      <c r="C82" s="1226" t="s">
        <v>1087</v>
      </c>
      <c r="D82" s="1226" t="s">
        <v>2948</v>
      </c>
      <c r="E82" s="1448">
        <v>2</v>
      </c>
      <c r="F82" s="1226" t="s">
        <v>3009</v>
      </c>
      <c r="G82" s="1226" t="s">
        <v>1800</v>
      </c>
      <c r="H82" s="1546">
        <v>3204</v>
      </c>
    </row>
    <row r="83" spans="2:8" s="1649" customFormat="1" ht="14.25" customHeight="1" x14ac:dyDescent="0.25">
      <c r="B83" s="1226" t="s">
        <v>3859</v>
      </c>
      <c r="C83" s="1226" t="s">
        <v>1087</v>
      </c>
      <c r="D83" s="1226" t="s">
        <v>2948</v>
      </c>
      <c r="E83" s="1448">
        <v>2</v>
      </c>
      <c r="F83" s="1226" t="s">
        <v>2967</v>
      </c>
      <c r="G83" s="1226" t="s">
        <v>2968</v>
      </c>
      <c r="H83" s="1546">
        <v>3204</v>
      </c>
    </row>
    <row r="84" spans="2:8" s="1649" customFormat="1" ht="14.25" customHeight="1" x14ac:dyDescent="0.25">
      <c r="B84" s="1226" t="s">
        <v>3860</v>
      </c>
      <c r="C84" s="1226" t="s">
        <v>397</v>
      </c>
      <c r="D84" s="1226" t="s">
        <v>2948</v>
      </c>
      <c r="E84" s="1448">
        <v>1</v>
      </c>
      <c r="F84" s="1226" t="s">
        <v>3178</v>
      </c>
      <c r="G84" s="1226" t="s">
        <v>2507</v>
      </c>
      <c r="H84" s="1546">
        <v>19254</v>
      </c>
    </row>
    <row r="85" spans="2:8" s="1649" customFormat="1" ht="14.25" customHeight="1" x14ac:dyDescent="0.25">
      <c r="B85" s="1226" t="s">
        <v>3861</v>
      </c>
      <c r="C85" s="1226" t="s">
        <v>403</v>
      </c>
      <c r="D85" s="1226" t="s">
        <v>2948</v>
      </c>
      <c r="E85" s="1448">
        <v>2</v>
      </c>
      <c r="F85" s="1226" t="s">
        <v>2971</v>
      </c>
      <c r="G85" s="1226" t="s">
        <v>1798</v>
      </c>
      <c r="H85" s="1546">
        <v>338</v>
      </c>
    </row>
    <row r="86" spans="2:8" s="1649" customFormat="1" ht="14.25" customHeight="1" x14ac:dyDescent="0.25">
      <c r="B86" s="1226" t="s">
        <v>3862</v>
      </c>
      <c r="C86" s="1226" t="s">
        <v>3367</v>
      </c>
      <c r="D86" s="1226" t="s">
        <v>2948</v>
      </c>
      <c r="E86" s="1448">
        <v>2</v>
      </c>
      <c r="F86" s="1226" t="s">
        <v>2985</v>
      </c>
      <c r="G86" s="1226" t="s">
        <v>1798</v>
      </c>
      <c r="H86" s="1546">
        <v>106443</v>
      </c>
    </row>
    <row r="87" spans="2:8" s="1649" customFormat="1" ht="14.25" customHeight="1" x14ac:dyDescent="0.25">
      <c r="B87" s="1226" t="s">
        <v>3863</v>
      </c>
      <c r="C87" s="1226" t="s">
        <v>1084</v>
      </c>
      <c r="D87" s="1226" t="s">
        <v>2948</v>
      </c>
      <c r="E87" s="1448">
        <v>2</v>
      </c>
      <c r="F87" s="1226" t="s">
        <v>2963</v>
      </c>
      <c r="G87" s="1226" t="s">
        <v>1799</v>
      </c>
      <c r="H87" s="1546">
        <v>341</v>
      </c>
    </row>
    <row r="88" spans="2:8" s="1649" customFormat="1" ht="14.25" customHeight="1" x14ac:dyDescent="0.25">
      <c r="B88" s="1226" t="s">
        <v>3864</v>
      </c>
      <c r="C88" s="1226" t="s">
        <v>3035</v>
      </c>
      <c r="D88" s="1226" t="s">
        <v>2948</v>
      </c>
      <c r="E88" s="1448">
        <v>1</v>
      </c>
      <c r="F88" s="1226" t="s">
        <v>3137</v>
      </c>
      <c r="G88" s="1226" t="s">
        <v>1800</v>
      </c>
      <c r="H88" s="1546">
        <v>19772</v>
      </c>
    </row>
    <row r="89" spans="2:8" s="1649" customFormat="1" ht="14.25" customHeight="1" x14ac:dyDescent="0.25">
      <c r="B89" s="1226" t="s">
        <v>3865</v>
      </c>
      <c r="C89" s="1226" t="s">
        <v>614</v>
      </c>
      <c r="D89" s="1226" t="s">
        <v>3030</v>
      </c>
      <c r="E89" s="1448">
        <v>2</v>
      </c>
      <c r="F89" s="1226" t="s">
        <v>3031</v>
      </c>
      <c r="G89" s="1226" t="s">
        <v>1800</v>
      </c>
      <c r="H89" s="1546">
        <v>101598</v>
      </c>
    </row>
    <row r="90" spans="2:8" ht="18.75" x14ac:dyDescent="0.3">
      <c r="B90" s="533" t="s">
        <v>152</v>
      </c>
      <c r="C90" s="1656">
        <v>84</v>
      </c>
      <c r="D90" s="1656"/>
      <c r="E90" s="1656"/>
      <c r="F90" s="1656"/>
      <c r="G90" s="1656"/>
      <c r="H90" s="534"/>
    </row>
    <row r="91" spans="2:8" x14ac:dyDescent="0.25"/>
    <row r="92" spans="2:8" x14ac:dyDescent="0.25">
      <c r="B92" s="838"/>
      <c r="C92" s="838"/>
      <c r="D92" s="838"/>
      <c r="E92" s="838"/>
      <c r="F92" s="838"/>
      <c r="G92" s="838"/>
    </row>
    <row r="93" spans="2:8" hidden="1" x14ac:dyDescent="0.25"/>
    <row r="94" spans="2:8" hidden="1" x14ac:dyDescent="0.25"/>
    <row r="95" spans="2:8" hidden="1" x14ac:dyDescent="0.25"/>
    <row r="96" spans="2:8" hidden="1" x14ac:dyDescent="0.25"/>
    <row r="97" hidden="1" x14ac:dyDescent="0.25"/>
    <row r="98" hidden="1" x14ac:dyDescent="0.25"/>
    <row r="99" hidden="1"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sheetData>
  <mergeCells count="2">
    <mergeCell ref="B4:H4"/>
    <mergeCell ref="B1:H3"/>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J309"/>
  <sheetViews>
    <sheetView showGridLines="0" zoomScaleNormal="100" workbookViewId="0"/>
  </sheetViews>
  <sheetFormatPr baseColWidth="10" defaultColWidth="0" defaultRowHeight="15" customHeight="1" zeroHeight="1" x14ac:dyDescent="0.25"/>
  <cols>
    <col min="1" max="1" width="3.5703125" style="580" customWidth="1"/>
    <col min="2" max="2" width="39" style="580" customWidth="1"/>
    <col min="3" max="5" width="21.85546875" style="580" customWidth="1"/>
    <col min="6" max="6" width="5" style="580" customWidth="1"/>
    <col min="7" max="10" width="0" style="580" hidden="1" customWidth="1"/>
    <col min="11" max="16384" width="9.140625" style="580" hidden="1"/>
  </cols>
  <sheetData>
    <row r="1" spans="2:7" x14ac:dyDescent="0.25">
      <c r="B1" s="2047"/>
      <c r="C1" s="2048"/>
      <c r="D1" s="2048"/>
      <c r="E1" s="2049"/>
    </row>
    <row r="2" spans="2:7" x14ac:dyDescent="0.25">
      <c r="B2" s="2050"/>
      <c r="C2" s="2051"/>
      <c r="D2" s="2051"/>
      <c r="E2" s="2052"/>
    </row>
    <row r="3" spans="2:7" ht="16.5" thickBot="1" x14ac:dyDescent="0.3">
      <c r="B3" s="2053"/>
      <c r="C3" s="2054"/>
      <c r="D3" s="2054"/>
      <c r="E3" s="2055"/>
      <c r="F3" s="581"/>
      <c r="G3" s="581"/>
    </row>
    <row r="4" spans="2:7" ht="21.75" thickBot="1" x14ac:dyDescent="0.4">
      <c r="B4" s="2082" t="s">
        <v>4068</v>
      </c>
      <c r="C4" s="2083"/>
      <c r="D4" s="2083"/>
      <c r="E4" s="2085"/>
      <c r="F4" s="581"/>
      <c r="G4" s="581"/>
    </row>
    <row r="5" spans="2:7" s="583" customFormat="1" ht="15.75" x14ac:dyDescent="0.25">
      <c r="B5" s="2086"/>
      <c r="C5" s="2086"/>
      <c r="D5" s="2086"/>
      <c r="E5" s="2086"/>
      <c r="F5" s="582"/>
      <c r="G5" s="582"/>
    </row>
    <row r="6" spans="2:7" s="583" customFormat="1" ht="18.75" customHeight="1" x14ac:dyDescent="0.25">
      <c r="B6" s="2108" t="s">
        <v>178</v>
      </c>
      <c r="C6" s="2110" t="s">
        <v>2875</v>
      </c>
      <c r="D6" s="2111"/>
      <c r="E6" s="2108" t="s">
        <v>152</v>
      </c>
      <c r="F6" s="582"/>
      <c r="G6" s="582"/>
    </row>
    <row r="7" spans="2:7" s="583" customFormat="1" ht="31.5" x14ac:dyDescent="0.25">
      <c r="B7" s="2109"/>
      <c r="C7" s="615" t="s">
        <v>179</v>
      </c>
      <c r="D7" s="615" t="s">
        <v>180</v>
      </c>
      <c r="E7" s="2109"/>
      <c r="F7" s="582"/>
      <c r="G7" s="582"/>
    </row>
    <row r="8" spans="2:7" s="583" customFormat="1" ht="18.75" customHeight="1" x14ac:dyDescent="0.25">
      <c r="B8" s="590" t="s">
        <v>181</v>
      </c>
      <c r="C8" s="1377">
        <v>13</v>
      </c>
      <c r="D8" s="1377">
        <v>6</v>
      </c>
      <c r="E8" s="1377">
        <v>19</v>
      </c>
    </row>
    <row r="9" spans="2:7" ht="18.75" customHeight="1" x14ac:dyDescent="0.25">
      <c r="B9" s="590" t="s">
        <v>182</v>
      </c>
      <c r="C9" s="1377">
        <v>10</v>
      </c>
      <c r="D9" s="1377">
        <v>2</v>
      </c>
      <c r="E9" s="1377">
        <v>12</v>
      </c>
    </row>
    <row r="10" spans="2:7" ht="18.75" customHeight="1" x14ac:dyDescent="0.25">
      <c r="B10" s="590" t="s">
        <v>183</v>
      </c>
      <c r="C10" s="1377">
        <v>11</v>
      </c>
      <c r="D10" s="1377">
        <v>1</v>
      </c>
      <c r="E10" s="1377">
        <v>12</v>
      </c>
    </row>
    <row r="11" spans="2:7" ht="18.75" customHeight="1" x14ac:dyDescent="0.25">
      <c r="B11" s="590" t="s">
        <v>184</v>
      </c>
      <c r="C11" s="1377">
        <v>4</v>
      </c>
      <c r="D11" s="1377">
        <v>0</v>
      </c>
      <c r="E11" s="1377">
        <v>4</v>
      </c>
    </row>
    <row r="12" spans="2:7" ht="18.75" customHeight="1" x14ac:dyDescent="0.25">
      <c r="B12" s="590" t="s">
        <v>185</v>
      </c>
      <c r="C12" s="1377">
        <v>3</v>
      </c>
      <c r="D12" s="1377">
        <v>4</v>
      </c>
      <c r="E12" s="1377">
        <v>7</v>
      </c>
    </row>
    <row r="13" spans="2:7" ht="18.75" customHeight="1" x14ac:dyDescent="0.25">
      <c r="B13" s="590" t="s">
        <v>186</v>
      </c>
      <c r="C13" s="1377">
        <v>3</v>
      </c>
      <c r="D13" s="1377">
        <v>4</v>
      </c>
      <c r="E13" s="1377">
        <v>7</v>
      </c>
    </row>
    <row r="14" spans="2:7" ht="18.75" customHeight="1" x14ac:dyDescent="0.25">
      <c r="B14" s="590" t="s">
        <v>187</v>
      </c>
      <c r="C14" s="1377">
        <v>2</v>
      </c>
      <c r="D14" s="1377">
        <v>5</v>
      </c>
      <c r="E14" s="1377">
        <v>7</v>
      </c>
    </row>
    <row r="15" spans="2:7" ht="18.75" customHeight="1" x14ac:dyDescent="0.3">
      <c r="B15" s="616" t="s">
        <v>152</v>
      </c>
      <c r="C15" s="593">
        <f>SUM(C8:C14)</f>
        <v>46</v>
      </c>
      <c r="D15" s="593">
        <f>SUM(D8:D14)</f>
        <v>22</v>
      </c>
      <c r="E15" s="593">
        <f>SUM(E8:E14)</f>
        <v>68</v>
      </c>
    </row>
    <row r="16" spans="2:7" ht="16.5" customHeight="1" x14ac:dyDescent="0.25">
      <c r="B16" s="2106" t="s">
        <v>188</v>
      </c>
      <c r="C16" s="2107"/>
      <c r="D16" s="2107"/>
      <c r="E16" s="2107"/>
    </row>
    <row r="17" ht="15" customHeight="1" x14ac:dyDescent="0.25"/>
    <row r="18" ht="15" hidden="1" customHeight="1" x14ac:dyDescent="0.25"/>
    <row r="19" ht="15" hidden="1" customHeight="1" x14ac:dyDescent="0.25"/>
    <row r="20" ht="15" hidden="1" customHeight="1" x14ac:dyDescent="0.25"/>
    <row r="21" ht="15" hidden="1" customHeight="1" x14ac:dyDescent="0.25"/>
    <row r="22" ht="15" hidden="1" customHeight="1" x14ac:dyDescent="0.25"/>
    <row r="23" ht="15" hidden="1" customHeight="1" x14ac:dyDescent="0.25"/>
    <row r="24" ht="15" hidden="1" customHeight="1" x14ac:dyDescent="0.25"/>
    <row r="25" ht="15" hidden="1" customHeight="1" x14ac:dyDescent="0.25"/>
    <row r="26" ht="15" hidden="1" customHeight="1" x14ac:dyDescent="0.25"/>
    <row r="27" ht="15" hidden="1" customHeight="1" x14ac:dyDescent="0.25"/>
    <row r="28" ht="15" hidden="1" customHeight="1" x14ac:dyDescent="0.25"/>
    <row r="29" ht="15" hidden="1" customHeight="1" x14ac:dyDescent="0.25"/>
    <row r="30" ht="15" hidden="1" customHeight="1" x14ac:dyDescent="0.25"/>
    <row r="31" ht="15" hidden="1" customHeight="1" x14ac:dyDescent="0.25"/>
    <row r="32"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0" hidden="1" customHeight="1" x14ac:dyDescent="0.25"/>
    <row r="277" ht="0" hidden="1" customHeight="1" x14ac:dyDescent="0.25"/>
    <row r="278" ht="0" hidden="1" customHeight="1" x14ac:dyDescent="0.25"/>
    <row r="279" ht="0" hidden="1" customHeight="1" x14ac:dyDescent="0.25"/>
    <row r="280" ht="0" hidden="1" customHeight="1" x14ac:dyDescent="0.25"/>
    <row r="281" ht="0" hidden="1" customHeight="1" x14ac:dyDescent="0.25"/>
    <row r="282" ht="0" hidden="1" customHeight="1" x14ac:dyDescent="0.25"/>
    <row r="283" ht="0" hidden="1" customHeight="1" x14ac:dyDescent="0.25"/>
    <row r="284" ht="0" hidden="1" customHeight="1" x14ac:dyDescent="0.25"/>
    <row r="285" ht="0" hidden="1" customHeight="1" x14ac:dyDescent="0.25"/>
    <row r="286" ht="0" hidden="1" customHeight="1" x14ac:dyDescent="0.25"/>
    <row r="287" ht="0" hidden="1" customHeight="1" x14ac:dyDescent="0.25"/>
    <row r="288" ht="0" hidden="1" customHeight="1" x14ac:dyDescent="0.25"/>
    <row r="289" ht="0" hidden="1" customHeight="1" x14ac:dyDescent="0.25"/>
    <row r="290" hidden="1" x14ac:dyDescent="0.25"/>
    <row r="291" hidden="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customHeight="1" x14ac:dyDescent="0.25"/>
  </sheetData>
  <sheetProtection formatCells="0" formatColumns="0" formatRows="0" insertColumns="0" insertRows="0" deleteColumns="0" deleteRows="0" sort="0"/>
  <mergeCells count="7">
    <mergeCell ref="B16:E16"/>
    <mergeCell ref="B1:E3"/>
    <mergeCell ref="B4:E4"/>
    <mergeCell ref="B5:E5"/>
    <mergeCell ref="B6:B7"/>
    <mergeCell ref="E6:E7"/>
    <mergeCell ref="C6:D6"/>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L328"/>
  <sheetViews>
    <sheetView showGridLines="0" zoomScaleNormal="100" workbookViewId="0">
      <selection activeCell="K7" sqref="K7"/>
    </sheetView>
  </sheetViews>
  <sheetFormatPr baseColWidth="10" defaultColWidth="0" defaultRowHeight="15" customHeight="1" zeroHeight="1" x14ac:dyDescent="0.25"/>
  <cols>
    <col min="1" max="1" width="3.5703125" style="580" customWidth="1"/>
    <col min="2" max="2" width="30.28515625" style="580" customWidth="1"/>
    <col min="3" max="7" width="7.140625" style="580" customWidth="1"/>
    <col min="8" max="8" width="15.28515625" style="580" bestFit="1" customWidth="1"/>
    <col min="9" max="11" width="15" style="580" customWidth="1"/>
    <col min="12" max="12" width="5" style="580" customWidth="1"/>
    <col min="13" max="16384" width="9.140625" style="580" hidden="1"/>
  </cols>
  <sheetData>
    <row r="1" spans="2:11" x14ac:dyDescent="0.25">
      <c r="B1" s="2047"/>
      <c r="C1" s="2048"/>
      <c r="D1" s="2048"/>
      <c r="E1" s="2048"/>
      <c r="F1" s="2048"/>
      <c r="G1" s="2048"/>
      <c r="H1" s="2048"/>
      <c r="I1" s="2048"/>
      <c r="J1" s="2048"/>
      <c r="K1" s="2049"/>
    </row>
    <row r="2" spans="2:11" x14ac:dyDescent="0.25">
      <c r="B2" s="2050"/>
      <c r="C2" s="2051"/>
      <c r="D2" s="2051"/>
      <c r="E2" s="2051"/>
      <c r="F2" s="2051"/>
      <c r="G2" s="2051"/>
      <c r="H2" s="2051"/>
      <c r="I2" s="2051"/>
      <c r="J2" s="2051"/>
      <c r="K2" s="2052"/>
    </row>
    <row r="3" spans="2:11" ht="15.75" thickBot="1" x14ac:dyDescent="0.3">
      <c r="B3" s="2053"/>
      <c r="C3" s="2054"/>
      <c r="D3" s="2054"/>
      <c r="E3" s="2054"/>
      <c r="F3" s="2054"/>
      <c r="G3" s="2054"/>
      <c r="H3" s="2054"/>
      <c r="I3" s="2054"/>
      <c r="J3" s="2054"/>
      <c r="K3" s="2055"/>
    </row>
    <row r="4" spans="2:11" ht="21.75" thickBot="1" x14ac:dyDescent="0.4">
      <c r="B4" s="2056" t="s">
        <v>4069</v>
      </c>
      <c r="C4" s="2057"/>
      <c r="D4" s="2057"/>
      <c r="E4" s="2057"/>
      <c r="F4" s="2057"/>
      <c r="G4" s="2057"/>
      <c r="H4" s="2057"/>
      <c r="I4" s="2057"/>
      <c r="J4" s="2057"/>
      <c r="K4" s="2058"/>
    </row>
    <row r="5" spans="2:11" s="583" customFormat="1" ht="15.75" x14ac:dyDescent="0.25">
      <c r="B5" s="2086"/>
      <c r="C5" s="2086"/>
      <c r="D5" s="2086"/>
      <c r="E5" s="2086"/>
      <c r="F5" s="2086"/>
      <c r="G5" s="2086"/>
      <c r="H5" s="2086"/>
      <c r="I5" s="582"/>
      <c r="J5" s="582"/>
    </row>
    <row r="6" spans="2:11" s="583" customFormat="1" ht="47.25" x14ac:dyDescent="0.25">
      <c r="B6" s="617" t="s">
        <v>178</v>
      </c>
      <c r="C6" s="617" t="s">
        <v>189</v>
      </c>
      <c r="D6" s="617" t="s">
        <v>190</v>
      </c>
      <c r="E6" s="617" t="s">
        <v>191</v>
      </c>
      <c r="F6" s="617" t="s">
        <v>192</v>
      </c>
      <c r="G6" s="617" t="s">
        <v>193</v>
      </c>
      <c r="H6" s="618" t="s">
        <v>194</v>
      </c>
      <c r="I6" s="619" t="s">
        <v>195</v>
      </c>
      <c r="J6" s="619" t="s">
        <v>180</v>
      </c>
      <c r="K6" s="617" t="s">
        <v>152</v>
      </c>
    </row>
    <row r="7" spans="2:11" s="583" customFormat="1" ht="18.75" customHeight="1" x14ac:dyDescent="0.25">
      <c r="B7" s="1380" t="s">
        <v>181</v>
      </c>
      <c r="C7" s="1369"/>
      <c r="D7" s="1369">
        <v>3</v>
      </c>
      <c r="E7" s="1369">
        <v>3</v>
      </c>
      <c r="F7" s="1369">
        <v>7</v>
      </c>
      <c r="G7" s="1367"/>
      <c r="H7" s="1368"/>
      <c r="I7" s="1368">
        <v>13</v>
      </c>
      <c r="J7" s="1368">
        <v>6</v>
      </c>
      <c r="K7" s="172">
        <f>SUM(C7:J7)</f>
        <v>32</v>
      </c>
    </row>
    <row r="8" spans="2:11" ht="18.75" customHeight="1" x14ac:dyDescent="0.25">
      <c r="B8" s="1380" t="s">
        <v>182</v>
      </c>
      <c r="C8" s="1369">
        <v>1</v>
      </c>
      <c r="D8" s="1369">
        <v>2</v>
      </c>
      <c r="E8" s="1369"/>
      <c r="F8" s="1369">
        <v>6</v>
      </c>
      <c r="G8" s="1367"/>
      <c r="H8" s="1368">
        <v>1</v>
      </c>
      <c r="I8" s="1368">
        <v>10</v>
      </c>
      <c r="J8" s="1368">
        <v>2</v>
      </c>
      <c r="K8" s="172">
        <f t="shared" ref="K8:K13" si="0">SUM(C8:J8)</f>
        <v>22</v>
      </c>
    </row>
    <row r="9" spans="2:11" ht="18.75" customHeight="1" x14ac:dyDescent="0.25">
      <c r="B9" s="1380" t="s">
        <v>183</v>
      </c>
      <c r="C9" s="1369">
        <v>4</v>
      </c>
      <c r="D9" s="1369">
        <v>2</v>
      </c>
      <c r="E9" s="1369">
        <v>1</v>
      </c>
      <c r="F9" s="1369">
        <v>4</v>
      </c>
      <c r="G9" s="1367"/>
      <c r="H9" s="1368"/>
      <c r="I9" s="1368">
        <v>11</v>
      </c>
      <c r="J9" s="1368">
        <v>1</v>
      </c>
      <c r="K9" s="172">
        <f t="shared" si="0"/>
        <v>23</v>
      </c>
    </row>
    <row r="10" spans="2:11" ht="18.75" customHeight="1" x14ac:dyDescent="0.25">
      <c r="B10" s="1380" t="s">
        <v>184</v>
      </c>
      <c r="C10" s="1369"/>
      <c r="D10" s="1369"/>
      <c r="E10" s="1369">
        <v>2</v>
      </c>
      <c r="F10" s="1369">
        <v>2</v>
      </c>
      <c r="G10" s="1367"/>
      <c r="H10" s="1368"/>
      <c r="I10" s="1368">
        <v>4</v>
      </c>
      <c r="J10" s="1368">
        <v>0</v>
      </c>
      <c r="K10" s="172">
        <f t="shared" si="0"/>
        <v>8</v>
      </c>
    </row>
    <row r="11" spans="2:11" ht="18.75" customHeight="1" x14ac:dyDescent="0.25">
      <c r="B11" s="1380" t="s">
        <v>185</v>
      </c>
      <c r="C11" s="1369"/>
      <c r="D11" s="1369"/>
      <c r="E11" s="1369"/>
      <c r="F11" s="1369">
        <v>1</v>
      </c>
      <c r="G11" s="1367"/>
      <c r="H11" s="1368">
        <v>2</v>
      </c>
      <c r="I11" s="1368">
        <v>3</v>
      </c>
      <c r="J11" s="1368">
        <v>4</v>
      </c>
      <c r="K11" s="172">
        <f t="shared" si="0"/>
        <v>10</v>
      </c>
    </row>
    <row r="12" spans="2:11" ht="18.75" customHeight="1" x14ac:dyDescent="0.25">
      <c r="B12" s="1380" t="s">
        <v>186</v>
      </c>
      <c r="C12" s="1369"/>
      <c r="D12" s="1369"/>
      <c r="E12" s="1369"/>
      <c r="F12" s="1369">
        <v>2</v>
      </c>
      <c r="G12" s="1367"/>
      <c r="H12" s="1368">
        <v>1</v>
      </c>
      <c r="I12" s="1368">
        <v>3</v>
      </c>
      <c r="J12" s="1368">
        <v>4</v>
      </c>
      <c r="K12" s="172">
        <f t="shared" si="0"/>
        <v>10</v>
      </c>
    </row>
    <row r="13" spans="2:11" ht="18.75" customHeight="1" x14ac:dyDescent="0.25">
      <c r="B13" s="1380" t="s">
        <v>187</v>
      </c>
      <c r="C13" s="1369"/>
      <c r="D13" s="1369">
        <v>1</v>
      </c>
      <c r="E13" s="1369"/>
      <c r="F13" s="1369">
        <v>1</v>
      </c>
      <c r="G13" s="1367"/>
      <c r="H13" s="1368"/>
      <c r="I13" s="1368">
        <v>2</v>
      </c>
      <c r="J13" s="1368">
        <v>5</v>
      </c>
      <c r="K13" s="172">
        <f t="shared" si="0"/>
        <v>9</v>
      </c>
    </row>
    <row r="14" spans="2:11" ht="18.75" customHeight="1" x14ac:dyDescent="0.3">
      <c r="B14" s="616" t="s">
        <v>152</v>
      </c>
      <c r="C14" s="119">
        <f>SUM(C7:C13)</f>
        <v>5</v>
      </c>
      <c r="D14" s="119">
        <f t="shared" ref="D14:K14" si="1">SUM(D7:D13)</f>
        <v>8</v>
      </c>
      <c r="E14" s="119">
        <f t="shared" si="1"/>
        <v>6</v>
      </c>
      <c r="F14" s="119">
        <f t="shared" si="1"/>
        <v>23</v>
      </c>
      <c r="G14" s="119">
        <f t="shared" si="1"/>
        <v>0</v>
      </c>
      <c r="H14" s="119">
        <f t="shared" si="1"/>
        <v>4</v>
      </c>
      <c r="I14" s="119">
        <f t="shared" si="1"/>
        <v>46</v>
      </c>
      <c r="J14" s="119">
        <f t="shared" si="1"/>
        <v>22</v>
      </c>
      <c r="K14" s="119">
        <f t="shared" si="1"/>
        <v>114</v>
      </c>
    </row>
    <row r="15" spans="2:11" ht="18.75" customHeight="1" x14ac:dyDescent="0.25">
      <c r="B15" s="2112" t="s">
        <v>1811</v>
      </c>
      <c r="C15" s="2112"/>
      <c r="D15" s="2112"/>
      <c r="E15" s="2112"/>
      <c r="F15" s="2112"/>
      <c r="G15" s="2112"/>
      <c r="H15" s="2112"/>
      <c r="I15" s="2112"/>
      <c r="J15" s="2112"/>
      <c r="K15" s="2112"/>
    </row>
    <row r="16" spans="2:11" ht="16.5" customHeight="1" x14ac:dyDescent="0.25"/>
    <row r="17" ht="15" hidden="1" customHeight="1" x14ac:dyDescent="0.25"/>
    <row r="18" ht="15" hidden="1" customHeight="1" x14ac:dyDescent="0.25"/>
    <row r="19" ht="15" hidden="1" customHeight="1" x14ac:dyDescent="0.25"/>
    <row r="20" ht="15" hidden="1" customHeight="1" x14ac:dyDescent="0.25"/>
    <row r="21" ht="15" hidden="1" customHeight="1" x14ac:dyDescent="0.25"/>
    <row r="22" ht="15" hidden="1" customHeight="1" x14ac:dyDescent="0.25"/>
    <row r="23" ht="15" hidden="1" customHeight="1" x14ac:dyDescent="0.25"/>
    <row r="24" ht="15" hidden="1" customHeight="1" x14ac:dyDescent="0.25"/>
    <row r="25" ht="15" hidden="1" customHeight="1" x14ac:dyDescent="0.25"/>
    <row r="26" ht="15" hidden="1" customHeight="1" x14ac:dyDescent="0.25"/>
    <row r="27" ht="15" hidden="1" customHeight="1" x14ac:dyDescent="0.25"/>
    <row r="28" ht="15" hidden="1" customHeight="1" x14ac:dyDescent="0.25"/>
    <row r="29" ht="15" hidden="1" customHeight="1" x14ac:dyDescent="0.25"/>
    <row r="30" ht="15" hidden="1" customHeight="1" x14ac:dyDescent="0.25"/>
    <row r="31" ht="15" hidden="1" customHeight="1" x14ac:dyDescent="0.25"/>
    <row r="32"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sheetData>
  <sheetProtection formatCells="0" formatColumns="0" formatRows="0" insertColumns="0" insertRows="0" deleteColumns="0" deleteRows="0" sort="0"/>
  <mergeCells count="4">
    <mergeCell ref="B5:H5"/>
    <mergeCell ref="B4:K4"/>
    <mergeCell ref="B1:K3"/>
    <mergeCell ref="B15:K15"/>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J49"/>
  <sheetViews>
    <sheetView showGridLines="0" zoomScaleNormal="100" workbookViewId="0">
      <pane ySplit="6" topLeftCell="A7" activePane="bottomLeft" state="frozen"/>
      <selection activeCell="I25" sqref="I25"/>
      <selection pane="bottomLeft"/>
    </sheetView>
  </sheetViews>
  <sheetFormatPr baseColWidth="10" defaultColWidth="0" defaultRowHeight="15" customHeight="1" zeroHeight="1" x14ac:dyDescent="0.25"/>
  <cols>
    <col min="1" max="1" width="3.5703125" style="580" customWidth="1"/>
    <col min="2" max="4" width="24.28515625" style="580" customWidth="1"/>
    <col min="5" max="5" width="17.28515625" style="580" customWidth="1"/>
    <col min="6" max="7" width="15" style="580" customWidth="1"/>
    <col min="8" max="8" width="18.5703125" style="580" customWidth="1"/>
    <col min="9" max="9" width="5" style="580" customWidth="1"/>
    <col min="10" max="10" width="0" style="580" hidden="1" customWidth="1"/>
    <col min="11" max="16384" width="9.140625" style="580" hidden="1"/>
  </cols>
  <sheetData>
    <row r="1" spans="2:10" x14ac:dyDescent="0.25">
      <c r="B1" s="2047"/>
      <c r="C1" s="2048"/>
      <c r="D1" s="2048"/>
      <c r="E1" s="2048"/>
      <c r="F1" s="2048"/>
      <c r="G1" s="2048"/>
      <c r="H1" s="2049"/>
    </row>
    <row r="2" spans="2:10" x14ac:dyDescent="0.25">
      <c r="B2" s="2050"/>
      <c r="C2" s="2051"/>
      <c r="D2" s="2051"/>
      <c r="E2" s="2051"/>
      <c r="F2" s="2051"/>
      <c r="G2" s="2051"/>
      <c r="H2" s="2052"/>
    </row>
    <row r="3" spans="2:10" ht="16.5" thickBot="1" x14ac:dyDescent="0.3">
      <c r="B3" s="2053"/>
      <c r="C3" s="2054"/>
      <c r="D3" s="2054"/>
      <c r="E3" s="2054"/>
      <c r="F3" s="2054"/>
      <c r="G3" s="2054"/>
      <c r="H3" s="2055"/>
      <c r="I3" s="581"/>
      <c r="J3" s="581"/>
    </row>
    <row r="4" spans="2:10" ht="21.75" thickBot="1" x14ac:dyDescent="0.4">
      <c r="B4" s="2082" t="s">
        <v>4071</v>
      </c>
      <c r="C4" s="2083"/>
      <c r="D4" s="2083"/>
      <c r="E4" s="2083"/>
      <c r="F4" s="2083"/>
      <c r="G4" s="2083"/>
      <c r="H4" s="2085"/>
      <c r="I4" s="581"/>
      <c r="J4" s="581"/>
    </row>
    <row r="5" spans="2:10" s="583" customFormat="1" ht="15.75" x14ac:dyDescent="0.25">
      <c r="B5" s="2086"/>
      <c r="C5" s="2086"/>
      <c r="D5" s="2086"/>
      <c r="E5" s="2086"/>
      <c r="F5" s="2086"/>
      <c r="G5" s="2086"/>
      <c r="H5" s="2086"/>
      <c r="I5" s="582"/>
      <c r="J5" s="582"/>
    </row>
    <row r="6" spans="2:10" s="583" customFormat="1" ht="45" customHeight="1" x14ac:dyDescent="0.25">
      <c r="B6" s="2094" t="s">
        <v>2877</v>
      </c>
      <c r="C6" s="2094"/>
      <c r="D6" s="2094"/>
      <c r="E6" s="622" t="s">
        <v>2876</v>
      </c>
      <c r="F6" s="622" t="s">
        <v>284</v>
      </c>
      <c r="G6" s="622" t="s">
        <v>285</v>
      </c>
      <c r="H6" s="622" t="s">
        <v>2878</v>
      </c>
      <c r="I6" s="582"/>
      <c r="J6" s="582"/>
    </row>
    <row r="7" spans="2:10" s="583" customFormat="1" ht="18.75" customHeight="1" x14ac:dyDescent="0.3">
      <c r="B7" s="2115" t="s">
        <v>286</v>
      </c>
      <c r="C7" s="2115"/>
      <c r="D7" s="2115"/>
      <c r="E7" s="623">
        <f>SUM(E8:E12)</f>
        <v>48</v>
      </c>
      <c r="F7" s="623">
        <f>SUM(F8:F12)</f>
        <v>6837</v>
      </c>
      <c r="G7" s="623">
        <f>SUM(G8:G12)</f>
        <v>6337</v>
      </c>
      <c r="H7" s="623">
        <f>SUM(H8:H12)</f>
        <v>13174</v>
      </c>
    </row>
    <row r="8" spans="2:10" ht="18.75" customHeight="1" x14ac:dyDescent="0.25">
      <c r="B8" s="2114" t="s">
        <v>287</v>
      </c>
      <c r="C8" s="2114"/>
      <c r="D8" s="2114"/>
      <c r="E8" s="621">
        <v>29</v>
      </c>
      <c r="F8" s="621">
        <v>4703</v>
      </c>
      <c r="G8" s="621">
        <v>4943</v>
      </c>
      <c r="H8" s="281">
        <f>SUM(F8:G8)</f>
        <v>9646</v>
      </c>
    </row>
    <row r="9" spans="2:10" ht="18.75" customHeight="1" x14ac:dyDescent="0.25">
      <c r="B9" s="2114" t="s">
        <v>2780</v>
      </c>
      <c r="C9" s="2114"/>
      <c r="D9" s="2114"/>
      <c r="E9" s="621">
        <v>5</v>
      </c>
      <c r="F9" s="621">
        <v>588</v>
      </c>
      <c r="G9" s="621">
        <v>421</v>
      </c>
      <c r="H9" s="281">
        <f t="shared" ref="H9:H17" si="0">SUM(F9:G9)</f>
        <v>1009</v>
      </c>
    </row>
    <row r="10" spans="2:10" ht="18.75" customHeight="1" x14ac:dyDescent="0.25">
      <c r="B10" s="2114" t="s">
        <v>289</v>
      </c>
      <c r="C10" s="2114"/>
      <c r="D10" s="2114"/>
      <c r="E10" s="621">
        <v>7</v>
      </c>
      <c r="F10" s="621">
        <v>963</v>
      </c>
      <c r="G10" s="621">
        <v>617</v>
      </c>
      <c r="H10" s="281">
        <f t="shared" si="0"/>
        <v>1580</v>
      </c>
    </row>
    <row r="11" spans="2:10" ht="18.75" customHeight="1" x14ac:dyDescent="0.25">
      <c r="B11" s="2114" t="s">
        <v>290</v>
      </c>
      <c r="C11" s="2114"/>
      <c r="D11" s="2114"/>
      <c r="E11" s="621">
        <v>5</v>
      </c>
      <c r="F11" s="621">
        <v>515</v>
      </c>
      <c r="G11" s="621">
        <v>311</v>
      </c>
      <c r="H11" s="281">
        <f t="shared" si="0"/>
        <v>826</v>
      </c>
    </row>
    <row r="12" spans="2:10" ht="18.75" customHeight="1" x14ac:dyDescent="0.25">
      <c r="B12" s="2114" t="s">
        <v>291</v>
      </c>
      <c r="C12" s="2114"/>
      <c r="D12" s="2114"/>
      <c r="E12" s="621">
        <v>2</v>
      </c>
      <c r="F12" s="621">
        <v>68</v>
      </c>
      <c r="G12" s="621">
        <v>45</v>
      </c>
      <c r="H12" s="281">
        <f t="shared" si="0"/>
        <v>113</v>
      </c>
    </row>
    <row r="13" spans="2:10" ht="18.75" customHeight="1" x14ac:dyDescent="0.3">
      <c r="B13" s="2115" t="s">
        <v>292</v>
      </c>
      <c r="C13" s="2115"/>
      <c r="D13" s="2115"/>
      <c r="E13" s="623">
        <f>SUM(E14:E17)</f>
        <v>39</v>
      </c>
      <c r="F13" s="623">
        <f>SUM(F14:F17)</f>
        <v>673</v>
      </c>
      <c r="G13" s="623">
        <f>SUM(G14:G17)</f>
        <v>510</v>
      </c>
      <c r="H13" s="623">
        <f>SUM(H14:H17)</f>
        <v>1183</v>
      </c>
    </row>
    <row r="14" spans="2:10" ht="18.75" customHeight="1" x14ac:dyDescent="0.25">
      <c r="B14" s="2114" t="s">
        <v>293</v>
      </c>
      <c r="C14" s="2114"/>
      <c r="D14" s="2114"/>
      <c r="E14" s="621">
        <v>3</v>
      </c>
      <c r="F14" s="621">
        <v>16</v>
      </c>
      <c r="G14" s="621">
        <v>18</v>
      </c>
      <c r="H14" s="281">
        <f t="shared" si="0"/>
        <v>34</v>
      </c>
    </row>
    <row r="15" spans="2:10" ht="18.75" customHeight="1" x14ac:dyDescent="0.25">
      <c r="B15" s="2114" t="s">
        <v>2781</v>
      </c>
      <c r="C15" s="2114"/>
      <c r="D15" s="2114"/>
      <c r="E15" s="621">
        <v>18</v>
      </c>
      <c r="F15" s="621">
        <v>456</v>
      </c>
      <c r="G15" s="621">
        <v>367</v>
      </c>
      <c r="H15" s="281">
        <f t="shared" si="0"/>
        <v>823</v>
      </c>
    </row>
    <row r="16" spans="2:10" ht="18.75" customHeight="1" x14ac:dyDescent="0.25">
      <c r="B16" s="2114" t="s">
        <v>2782</v>
      </c>
      <c r="C16" s="2114"/>
      <c r="D16" s="2114"/>
      <c r="E16" s="621">
        <v>5</v>
      </c>
      <c r="F16" s="621">
        <v>32</v>
      </c>
      <c r="G16" s="621">
        <v>29</v>
      </c>
      <c r="H16" s="281">
        <f t="shared" si="0"/>
        <v>61</v>
      </c>
    </row>
    <row r="17" spans="2:8" ht="18.75" customHeight="1" x14ac:dyDescent="0.25">
      <c r="B17" s="2114" t="s">
        <v>294</v>
      </c>
      <c r="C17" s="2114"/>
      <c r="D17" s="2114"/>
      <c r="E17" s="621">
        <v>13</v>
      </c>
      <c r="F17" s="621">
        <v>169</v>
      </c>
      <c r="G17" s="621">
        <v>96</v>
      </c>
      <c r="H17" s="281">
        <f t="shared" si="0"/>
        <v>265</v>
      </c>
    </row>
    <row r="18" spans="2:8" ht="18.75" customHeight="1" x14ac:dyDescent="0.3">
      <c r="B18" s="2113" t="s">
        <v>152</v>
      </c>
      <c r="C18" s="2113"/>
      <c r="D18" s="2113"/>
      <c r="E18" s="623">
        <f>E13+E7</f>
        <v>87</v>
      </c>
      <c r="F18" s="623">
        <f t="shared" ref="F18:H18" si="1">F13+F7</f>
        <v>7510</v>
      </c>
      <c r="G18" s="623">
        <f t="shared" si="1"/>
        <v>6847</v>
      </c>
      <c r="H18" s="623">
        <f t="shared" si="1"/>
        <v>14357</v>
      </c>
    </row>
    <row r="19" spans="2:8" ht="15" customHeight="1" x14ac:dyDescent="0.25"/>
    <row r="20" spans="2:8" ht="15" hidden="1" customHeight="1" x14ac:dyDescent="0.25"/>
    <row r="21" spans="2:8" ht="15" hidden="1" customHeight="1" x14ac:dyDescent="0.25"/>
    <row r="22" spans="2:8" ht="15" hidden="1" customHeight="1" x14ac:dyDescent="0.25"/>
    <row r="23" spans="2:8" ht="15" hidden="1" customHeight="1" x14ac:dyDescent="0.25"/>
    <row r="24" spans="2:8" ht="15" hidden="1" customHeight="1" x14ac:dyDescent="0.25"/>
    <row r="25" spans="2:8" ht="15" hidden="1" customHeight="1" x14ac:dyDescent="0.25"/>
    <row r="26" spans="2:8" ht="15" hidden="1" customHeight="1" x14ac:dyDescent="0.25"/>
    <row r="27" spans="2:8" ht="15" hidden="1" customHeight="1" x14ac:dyDescent="0.25"/>
    <row r="28" spans="2:8" ht="15" hidden="1" customHeight="1" x14ac:dyDescent="0.25"/>
    <row r="29" spans="2:8" ht="15" hidden="1" customHeight="1" x14ac:dyDescent="0.25"/>
    <row r="30" spans="2:8" ht="15" hidden="1" customHeight="1" x14ac:dyDescent="0.25"/>
    <row r="31" spans="2:8" ht="15" hidden="1" customHeight="1" x14ac:dyDescent="0.25"/>
    <row r="32" spans="2:8"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sheetData>
  <sheetProtection formatCells="0" formatColumns="0" formatRows="0" insertColumns="0" insertRows="0" deleteColumns="0" deleteRows="0" sort="0"/>
  <mergeCells count="16">
    <mergeCell ref="B18:D18"/>
    <mergeCell ref="B1:H3"/>
    <mergeCell ref="B4:H4"/>
    <mergeCell ref="B5:H5"/>
    <mergeCell ref="B6:D6"/>
    <mergeCell ref="B8:D8"/>
    <mergeCell ref="B7:D7"/>
    <mergeCell ref="B14:D14"/>
    <mergeCell ref="B15:D15"/>
    <mergeCell ref="B16:D16"/>
    <mergeCell ref="B17:D17"/>
    <mergeCell ref="B9:D9"/>
    <mergeCell ref="B10:D10"/>
    <mergeCell ref="B11:D11"/>
    <mergeCell ref="B12:D12"/>
    <mergeCell ref="B13:D13"/>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2"/>
  <dimension ref="A1:J49"/>
  <sheetViews>
    <sheetView showGridLines="0" zoomScaleNormal="100" workbookViewId="0">
      <pane ySplit="6" topLeftCell="A7" activePane="bottomLeft" state="frozen"/>
      <selection activeCell="I25" sqref="I25"/>
      <selection pane="bottomLeft"/>
    </sheetView>
  </sheetViews>
  <sheetFormatPr baseColWidth="10" defaultColWidth="0" defaultRowHeight="15" customHeight="1" zeroHeight="1" x14ac:dyDescent="0.25"/>
  <cols>
    <col min="1" max="1" width="3.5703125" style="580" customWidth="1"/>
    <col min="2" max="4" width="24.28515625" style="580" customWidth="1"/>
    <col min="5" max="5" width="17.28515625" style="580" customWidth="1"/>
    <col min="6" max="7" width="15" style="580" customWidth="1"/>
    <col min="8" max="8" width="18.5703125" style="580" customWidth="1"/>
    <col min="9" max="9" width="5" style="580" customWidth="1"/>
    <col min="10" max="10" width="0" style="580" hidden="1" customWidth="1"/>
    <col min="11" max="16384" width="9.140625" style="580" hidden="1"/>
  </cols>
  <sheetData>
    <row r="1" spans="2:10" x14ac:dyDescent="0.25">
      <c r="B1" s="2047"/>
      <c r="C1" s="2048"/>
      <c r="D1" s="2048"/>
      <c r="E1" s="2048"/>
      <c r="F1" s="2048"/>
      <c r="G1" s="2048"/>
      <c r="H1" s="2049"/>
    </row>
    <row r="2" spans="2:10" x14ac:dyDescent="0.25">
      <c r="B2" s="2050"/>
      <c r="C2" s="2051"/>
      <c r="D2" s="2051"/>
      <c r="E2" s="2051"/>
      <c r="F2" s="2051"/>
      <c r="G2" s="2051"/>
      <c r="H2" s="2052"/>
    </row>
    <row r="3" spans="2:10" ht="16.5" thickBot="1" x14ac:dyDescent="0.3">
      <c r="B3" s="2053"/>
      <c r="C3" s="2054"/>
      <c r="D3" s="2054"/>
      <c r="E3" s="2054"/>
      <c r="F3" s="2054"/>
      <c r="G3" s="2054"/>
      <c r="H3" s="2055"/>
      <c r="I3" s="581"/>
      <c r="J3" s="581"/>
    </row>
    <row r="4" spans="2:10" ht="21.75" thickBot="1" x14ac:dyDescent="0.4">
      <c r="B4" s="2082" t="s">
        <v>4073</v>
      </c>
      <c r="C4" s="2083"/>
      <c r="D4" s="2083"/>
      <c r="E4" s="2083"/>
      <c r="F4" s="2083"/>
      <c r="G4" s="2083"/>
      <c r="H4" s="2085"/>
      <c r="I4" s="581"/>
      <c r="J4" s="581"/>
    </row>
    <row r="5" spans="2:10" s="583" customFormat="1" ht="15.75" x14ac:dyDescent="0.25">
      <c r="B5" s="2086"/>
      <c r="C5" s="2086"/>
      <c r="D5" s="2086"/>
      <c r="E5" s="2086"/>
      <c r="F5" s="2086"/>
      <c r="G5" s="2086"/>
      <c r="H5" s="2086"/>
      <c r="I5" s="582"/>
      <c r="J5" s="582"/>
    </row>
    <row r="6" spans="2:10" s="583" customFormat="1" ht="45" customHeight="1" x14ac:dyDescent="0.25">
      <c r="B6" s="2094" t="s">
        <v>2877</v>
      </c>
      <c r="C6" s="2094"/>
      <c r="D6" s="2094"/>
      <c r="E6" s="622" t="s">
        <v>2876</v>
      </c>
      <c r="F6" s="622" t="s">
        <v>284</v>
      </c>
      <c r="G6" s="622" t="s">
        <v>285</v>
      </c>
      <c r="H6" s="622" t="s">
        <v>2878</v>
      </c>
      <c r="I6" s="582"/>
      <c r="J6" s="582"/>
    </row>
    <row r="7" spans="2:10" s="583" customFormat="1" ht="18.75" customHeight="1" x14ac:dyDescent="0.3">
      <c r="B7" s="2115" t="s">
        <v>286</v>
      </c>
      <c r="C7" s="2115"/>
      <c r="D7" s="2115"/>
      <c r="E7" s="623">
        <f>SUM(E8:E12)</f>
        <v>51</v>
      </c>
      <c r="F7" s="623">
        <f>SUM(F8:F12)</f>
        <v>6063</v>
      </c>
      <c r="G7" s="623">
        <f>SUM(G8:G12)</f>
        <v>6662</v>
      </c>
      <c r="H7" s="623">
        <f>SUM(H8:H12)</f>
        <v>12725</v>
      </c>
    </row>
    <row r="8" spans="2:10" ht="18.75" customHeight="1" x14ac:dyDescent="0.25">
      <c r="B8" s="2114" t="s">
        <v>287</v>
      </c>
      <c r="C8" s="2114"/>
      <c r="D8" s="2114"/>
      <c r="E8" s="621">
        <v>33</v>
      </c>
      <c r="F8" s="621">
        <v>4656</v>
      </c>
      <c r="G8" s="621">
        <v>4595</v>
      </c>
      <c r="H8" s="281">
        <f>SUM(F8:G8)</f>
        <v>9251</v>
      </c>
    </row>
    <row r="9" spans="2:10" ht="18.75" customHeight="1" x14ac:dyDescent="0.25">
      <c r="B9" s="2114" t="s">
        <v>2780</v>
      </c>
      <c r="C9" s="2114"/>
      <c r="D9" s="2114"/>
      <c r="E9" s="621">
        <v>3</v>
      </c>
      <c r="F9" s="621">
        <v>400</v>
      </c>
      <c r="G9" s="621">
        <v>587</v>
      </c>
      <c r="H9" s="281">
        <f t="shared" ref="H9:H17" si="0">SUM(F9:G9)</f>
        <v>987</v>
      </c>
    </row>
    <row r="10" spans="2:10" ht="18.75" customHeight="1" x14ac:dyDescent="0.25">
      <c r="B10" s="2114" t="s">
        <v>289</v>
      </c>
      <c r="C10" s="2114"/>
      <c r="D10" s="2114"/>
      <c r="E10" s="621">
        <v>8</v>
      </c>
      <c r="F10" s="621">
        <v>603</v>
      </c>
      <c r="G10" s="621">
        <v>919</v>
      </c>
      <c r="H10" s="281">
        <f t="shared" si="0"/>
        <v>1522</v>
      </c>
    </row>
    <row r="11" spans="2:10" ht="18.75" customHeight="1" x14ac:dyDescent="0.25">
      <c r="B11" s="2114" t="s">
        <v>290</v>
      </c>
      <c r="C11" s="2114"/>
      <c r="D11" s="2114"/>
      <c r="E11" s="621">
        <v>5</v>
      </c>
      <c r="F11" s="621">
        <v>321</v>
      </c>
      <c r="G11" s="621">
        <v>508</v>
      </c>
      <c r="H11" s="281">
        <f t="shared" si="0"/>
        <v>829</v>
      </c>
    </row>
    <row r="12" spans="2:10" ht="18.75" customHeight="1" x14ac:dyDescent="0.25">
      <c r="B12" s="2114" t="s">
        <v>291</v>
      </c>
      <c r="C12" s="2114"/>
      <c r="D12" s="2114"/>
      <c r="E12" s="621">
        <v>2</v>
      </c>
      <c r="F12" s="621">
        <v>83</v>
      </c>
      <c r="G12" s="621">
        <v>53</v>
      </c>
      <c r="H12" s="281">
        <f t="shared" si="0"/>
        <v>136</v>
      </c>
    </row>
    <row r="13" spans="2:10" ht="18.75" customHeight="1" x14ac:dyDescent="0.3">
      <c r="B13" s="2115" t="s">
        <v>292</v>
      </c>
      <c r="C13" s="2115"/>
      <c r="D13" s="2115"/>
      <c r="E13" s="623">
        <f>SUM(E14:E17)</f>
        <v>38</v>
      </c>
      <c r="F13" s="623">
        <f>SUM(F14:F17)</f>
        <v>625</v>
      </c>
      <c r="G13" s="623">
        <f>SUM(G14:G17)</f>
        <v>459</v>
      </c>
      <c r="H13" s="623">
        <f>SUM(H14:H17)</f>
        <v>1084</v>
      </c>
    </row>
    <row r="14" spans="2:10" ht="18.75" customHeight="1" x14ac:dyDescent="0.25">
      <c r="B14" s="2114" t="s">
        <v>293</v>
      </c>
      <c r="C14" s="2114"/>
      <c r="D14" s="2114"/>
      <c r="E14" s="621">
        <v>3</v>
      </c>
      <c r="F14" s="621">
        <v>15</v>
      </c>
      <c r="G14" s="621">
        <v>20</v>
      </c>
      <c r="H14" s="281">
        <f t="shared" si="0"/>
        <v>35</v>
      </c>
    </row>
    <row r="15" spans="2:10" ht="18.75" customHeight="1" x14ac:dyDescent="0.25">
      <c r="B15" s="2114" t="s">
        <v>2781</v>
      </c>
      <c r="C15" s="2114"/>
      <c r="D15" s="2114"/>
      <c r="E15" s="621">
        <v>18</v>
      </c>
      <c r="F15" s="621">
        <v>406</v>
      </c>
      <c r="G15" s="621">
        <v>323</v>
      </c>
      <c r="H15" s="281">
        <f t="shared" si="0"/>
        <v>729</v>
      </c>
    </row>
    <row r="16" spans="2:10" ht="18.75" customHeight="1" x14ac:dyDescent="0.25">
      <c r="B16" s="2114" t="s">
        <v>2782</v>
      </c>
      <c r="C16" s="2114"/>
      <c r="D16" s="2114"/>
      <c r="E16" s="621">
        <v>5</v>
      </c>
      <c r="F16" s="621">
        <v>25</v>
      </c>
      <c r="G16" s="621">
        <v>32</v>
      </c>
      <c r="H16" s="281">
        <f t="shared" si="0"/>
        <v>57</v>
      </c>
    </row>
    <row r="17" spans="2:8" ht="18.75" customHeight="1" x14ac:dyDescent="0.25">
      <c r="B17" s="2114" t="s">
        <v>294</v>
      </c>
      <c r="C17" s="2114"/>
      <c r="D17" s="2114"/>
      <c r="E17" s="621">
        <v>12</v>
      </c>
      <c r="F17" s="621">
        <v>179</v>
      </c>
      <c r="G17" s="621">
        <v>84</v>
      </c>
      <c r="H17" s="281">
        <f t="shared" si="0"/>
        <v>263</v>
      </c>
    </row>
    <row r="18" spans="2:8" ht="18.75" customHeight="1" x14ac:dyDescent="0.3">
      <c r="B18" s="2113" t="s">
        <v>152</v>
      </c>
      <c r="C18" s="2113"/>
      <c r="D18" s="2113"/>
      <c r="E18" s="623">
        <f>E13+E7</f>
        <v>89</v>
      </c>
      <c r="F18" s="623">
        <f t="shared" ref="F18:H18" si="1">F13+F7</f>
        <v>6688</v>
      </c>
      <c r="G18" s="623">
        <f t="shared" si="1"/>
        <v>7121</v>
      </c>
      <c r="H18" s="623">
        <f t="shared" si="1"/>
        <v>13809</v>
      </c>
    </row>
    <row r="19" spans="2:8" ht="15" customHeight="1" x14ac:dyDescent="0.25"/>
    <row r="20" spans="2:8" ht="15" hidden="1" customHeight="1" x14ac:dyDescent="0.25"/>
    <row r="21" spans="2:8" ht="15" hidden="1" customHeight="1" x14ac:dyDescent="0.25"/>
    <row r="22" spans="2:8" ht="15" hidden="1" customHeight="1" x14ac:dyDescent="0.25"/>
    <row r="23" spans="2:8" ht="15" hidden="1" customHeight="1" x14ac:dyDescent="0.25"/>
    <row r="24" spans="2:8" ht="15" hidden="1" customHeight="1" x14ac:dyDescent="0.25"/>
    <row r="25" spans="2:8" ht="15" hidden="1" customHeight="1" x14ac:dyDescent="0.25"/>
    <row r="26" spans="2:8" ht="15" hidden="1" customHeight="1" x14ac:dyDescent="0.25"/>
    <row r="27" spans="2:8" ht="15" hidden="1" customHeight="1" x14ac:dyDescent="0.25"/>
    <row r="28" spans="2:8" ht="15" hidden="1" customHeight="1" x14ac:dyDescent="0.25"/>
    <row r="29" spans="2:8" ht="15" hidden="1" customHeight="1" x14ac:dyDescent="0.25"/>
    <row r="30" spans="2:8" ht="15" hidden="1" customHeight="1" x14ac:dyDescent="0.25"/>
    <row r="31" spans="2:8" ht="15" hidden="1" customHeight="1" x14ac:dyDescent="0.25"/>
    <row r="32" spans="2:8"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sheetData>
  <sheetProtection formatCells="0" formatColumns="0" formatRows="0" insertColumns="0" insertRows="0" deleteColumns="0" deleteRows="0" sort="0"/>
  <mergeCells count="16">
    <mergeCell ref="B18:D18"/>
    <mergeCell ref="B8:D8"/>
    <mergeCell ref="B1:H3"/>
    <mergeCell ref="B4:H4"/>
    <mergeCell ref="B5:H5"/>
    <mergeCell ref="B6:D6"/>
    <mergeCell ref="B7:D7"/>
    <mergeCell ref="B15:D15"/>
    <mergeCell ref="B16:D16"/>
    <mergeCell ref="B17:D17"/>
    <mergeCell ref="B9:D9"/>
    <mergeCell ref="B10:D10"/>
    <mergeCell ref="B11:D11"/>
    <mergeCell ref="B12:D12"/>
    <mergeCell ref="B13:D13"/>
    <mergeCell ref="B14:D14"/>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J55"/>
  <sheetViews>
    <sheetView showGridLines="0" zoomScaleNormal="100" workbookViewId="0">
      <pane ySplit="6" topLeftCell="A7" activePane="bottomLeft" state="frozen"/>
      <selection activeCell="I25" sqref="I25"/>
      <selection pane="bottomLeft"/>
    </sheetView>
  </sheetViews>
  <sheetFormatPr baseColWidth="10" defaultColWidth="0" defaultRowHeight="15" customHeight="1" zeroHeight="1" x14ac:dyDescent="0.25"/>
  <cols>
    <col min="1" max="1" width="3.5703125" style="580" customWidth="1"/>
    <col min="2" max="4" width="24.28515625" style="580" customWidth="1"/>
    <col min="5" max="5" width="17.28515625" style="580" customWidth="1"/>
    <col min="6" max="7" width="15" style="580" customWidth="1"/>
    <col min="8" max="8" width="18.5703125" style="580" customWidth="1"/>
    <col min="9" max="9" width="5" style="580" customWidth="1"/>
    <col min="10" max="10" width="0" style="580" hidden="1" customWidth="1"/>
    <col min="11" max="16384" width="9.140625" style="580" hidden="1"/>
  </cols>
  <sheetData>
    <row r="1" spans="2:10" x14ac:dyDescent="0.25">
      <c r="B1" s="2047"/>
      <c r="C1" s="2048"/>
      <c r="D1" s="2048"/>
      <c r="E1" s="2048"/>
      <c r="F1" s="2048"/>
      <c r="G1" s="2048"/>
      <c r="H1" s="2049"/>
    </row>
    <row r="2" spans="2:10" x14ac:dyDescent="0.25">
      <c r="B2" s="2050"/>
      <c r="C2" s="2051"/>
      <c r="D2" s="2051"/>
      <c r="E2" s="2051"/>
      <c r="F2" s="2051"/>
      <c r="G2" s="2051"/>
      <c r="H2" s="2052"/>
    </row>
    <row r="3" spans="2:10" ht="16.5" thickBot="1" x14ac:dyDescent="0.3">
      <c r="B3" s="2053"/>
      <c r="C3" s="2054"/>
      <c r="D3" s="2054"/>
      <c r="E3" s="2054"/>
      <c r="F3" s="2054"/>
      <c r="G3" s="2054"/>
      <c r="H3" s="2055"/>
      <c r="I3" s="581"/>
      <c r="J3" s="581"/>
    </row>
    <row r="4" spans="2:10" ht="21.75" thickBot="1" x14ac:dyDescent="0.4">
      <c r="B4" s="2082" t="s">
        <v>4072</v>
      </c>
      <c r="C4" s="2083"/>
      <c r="D4" s="2083"/>
      <c r="E4" s="2083"/>
      <c r="F4" s="2083"/>
      <c r="G4" s="2083"/>
      <c r="H4" s="2085"/>
      <c r="I4" s="581"/>
      <c r="J4" s="581"/>
    </row>
    <row r="5" spans="2:10" s="583" customFormat="1" ht="15.75" x14ac:dyDescent="0.25">
      <c r="B5" s="2086"/>
      <c r="C5" s="2086"/>
      <c r="D5" s="2086"/>
      <c r="E5" s="2086"/>
      <c r="F5" s="2086"/>
      <c r="G5" s="2086"/>
      <c r="H5" s="2086"/>
      <c r="I5" s="582"/>
      <c r="J5" s="582"/>
    </row>
    <row r="6" spans="2:10" s="583" customFormat="1" ht="37.5" customHeight="1" x14ac:dyDescent="0.25">
      <c r="B6" s="2095" t="s">
        <v>2877</v>
      </c>
      <c r="C6" s="2096"/>
      <c r="D6" s="2097"/>
      <c r="E6" s="1651" t="s">
        <v>2876</v>
      </c>
      <c r="F6" s="1679" t="s">
        <v>4074</v>
      </c>
      <c r="G6" s="1677" t="s">
        <v>4075</v>
      </c>
      <c r="H6" s="1652" t="s">
        <v>2878</v>
      </c>
      <c r="I6" s="582"/>
      <c r="J6" s="582"/>
    </row>
    <row r="7" spans="2:10" s="583" customFormat="1" ht="18.75" customHeight="1" x14ac:dyDescent="0.3">
      <c r="B7" s="2116" t="s">
        <v>286</v>
      </c>
      <c r="C7" s="2116"/>
      <c r="D7" s="2116"/>
      <c r="E7" s="624">
        <f>SUM(E8:E12)</f>
        <v>51</v>
      </c>
      <c r="F7" s="624">
        <f>SUM(F8:F12)</f>
        <v>753</v>
      </c>
      <c r="G7" s="624">
        <f>SUM(G8:G12)</f>
        <v>799</v>
      </c>
      <c r="H7" s="1680">
        <f>F7+G7</f>
        <v>1552</v>
      </c>
    </row>
    <row r="8" spans="2:10" ht="18.75" customHeight="1" x14ac:dyDescent="0.3">
      <c r="B8" s="2114" t="s">
        <v>287</v>
      </c>
      <c r="C8" s="2114"/>
      <c r="D8" s="2114"/>
      <c r="E8" s="621">
        <v>33</v>
      </c>
      <c r="F8" s="621">
        <v>603</v>
      </c>
      <c r="G8" s="281">
        <v>659</v>
      </c>
      <c r="H8" s="1681">
        <f t="shared" ref="H8:H18" si="0">F8+G8</f>
        <v>1262</v>
      </c>
    </row>
    <row r="9" spans="2:10" ht="18.75" customHeight="1" x14ac:dyDescent="0.3">
      <c r="B9" s="2114" t="s">
        <v>2780</v>
      </c>
      <c r="C9" s="2114"/>
      <c r="D9" s="2114"/>
      <c r="E9" s="621">
        <v>3</v>
      </c>
      <c r="F9" s="621">
        <v>29</v>
      </c>
      <c r="G9" s="281">
        <v>26</v>
      </c>
      <c r="H9" s="1681">
        <f t="shared" si="0"/>
        <v>55</v>
      </c>
    </row>
    <row r="10" spans="2:10" ht="18.75" customHeight="1" x14ac:dyDescent="0.3">
      <c r="B10" s="2114" t="s">
        <v>289</v>
      </c>
      <c r="C10" s="2114"/>
      <c r="D10" s="2114"/>
      <c r="E10" s="621">
        <v>8</v>
      </c>
      <c r="F10" s="621">
        <v>69</v>
      </c>
      <c r="G10" s="281">
        <v>75</v>
      </c>
      <c r="H10" s="1681">
        <f t="shared" si="0"/>
        <v>144</v>
      </c>
    </row>
    <row r="11" spans="2:10" ht="18.75" customHeight="1" x14ac:dyDescent="0.3">
      <c r="B11" s="2114" t="s">
        <v>290</v>
      </c>
      <c r="C11" s="2114"/>
      <c r="D11" s="2114"/>
      <c r="E11" s="621">
        <v>5</v>
      </c>
      <c r="F11" s="621">
        <v>26</v>
      </c>
      <c r="G11" s="281">
        <v>29</v>
      </c>
      <c r="H11" s="1681">
        <f t="shared" si="0"/>
        <v>55</v>
      </c>
    </row>
    <row r="12" spans="2:10" ht="18.75" customHeight="1" x14ac:dyDescent="0.3">
      <c r="B12" s="2114" t="s">
        <v>291</v>
      </c>
      <c r="C12" s="2114"/>
      <c r="D12" s="2114"/>
      <c r="E12" s="621">
        <v>2</v>
      </c>
      <c r="F12" s="621">
        <v>26</v>
      </c>
      <c r="G12" s="281">
        <v>10</v>
      </c>
      <c r="H12" s="1681">
        <f t="shared" si="0"/>
        <v>36</v>
      </c>
    </row>
    <row r="13" spans="2:10" ht="18.75" customHeight="1" x14ac:dyDescent="0.3">
      <c r="B13" s="2116" t="s">
        <v>292</v>
      </c>
      <c r="C13" s="2116"/>
      <c r="D13" s="2116"/>
      <c r="E13" s="624">
        <f>SUM(E14:E17)</f>
        <v>38</v>
      </c>
      <c r="F13" s="624">
        <f t="shared" ref="F13:G13" si="1">SUM(F14:F17)</f>
        <v>238</v>
      </c>
      <c r="G13" s="624">
        <f t="shared" si="1"/>
        <v>236</v>
      </c>
      <c r="H13" s="1680">
        <f t="shared" si="0"/>
        <v>474</v>
      </c>
    </row>
    <row r="14" spans="2:10" ht="18.75" customHeight="1" x14ac:dyDescent="0.3">
      <c r="B14" s="2114" t="s">
        <v>293</v>
      </c>
      <c r="C14" s="2114"/>
      <c r="D14" s="2114"/>
      <c r="E14" s="621">
        <v>3</v>
      </c>
      <c r="F14" s="621">
        <v>2</v>
      </c>
      <c r="G14" s="281">
        <v>5</v>
      </c>
      <c r="H14" s="1681">
        <f t="shared" si="0"/>
        <v>7</v>
      </c>
    </row>
    <row r="15" spans="2:10" ht="18.75" customHeight="1" x14ac:dyDescent="0.3">
      <c r="B15" s="2114" t="s">
        <v>2781</v>
      </c>
      <c r="C15" s="2114"/>
      <c r="D15" s="2114"/>
      <c r="E15" s="621">
        <v>18</v>
      </c>
      <c r="F15" s="621">
        <v>129</v>
      </c>
      <c r="G15" s="281">
        <v>105</v>
      </c>
      <c r="H15" s="1681">
        <f t="shared" si="0"/>
        <v>234</v>
      </c>
    </row>
    <row r="16" spans="2:10" ht="18.75" customHeight="1" x14ac:dyDescent="0.3">
      <c r="B16" s="2114" t="s">
        <v>2782</v>
      </c>
      <c r="C16" s="2114"/>
      <c r="D16" s="2114"/>
      <c r="E16" s="621">
        <v>5</v>
      </c>
      <c r="F16" s="621">
        <v>13</v>
      </c>
      <c r="G16" s="281">
        <v>3</v>
      </c>
      <c r="H16" s="1681">
        <f t="shared" si="0"/>
        <v>16</v>
      </c>
    </row>
    <row r="17" spans="2:8" ht="18.75" customHeight="1" x14ac:dyDescent="0.3">
      <c r="B17" s="2114" t="s">
        <v>294</v>
      </c>
      <c r="C17" s="2114"/>
      <c r="D17" s="2114"/>
      <c r="E17" s="621">
        <v>12</v>
      </c>
      <c r="F17" s="621">
        <v>94</v>
      </c>
      <c r="G17" s="281">
        <v>123</v>
      </c>
      <c r="H17" s="1681">
        <f t="shared" si="0"/>
        <v>217</v>
      </c>
    </row>
    <row r="18" spans="2:8" ht="18.75" customHeight="1" x14ac:dyDescent="0.3">
      <c r="B18" s="2117" t="s">
        <v>152</v>
      </c>
      <c r="C18" s="2117"/>
      <c r="D18" s="2117"/>
      <c r="E18" s="120">
        <f>E7+E13</f>
        <v>89</v>
      </c>
      <c r="F18" s="120">
        <f>F7+F13</f>
        <v>991</v>
      </c>
      <c r="G18" s="120">
        <f>G7+G13</f>
        <v>1035</v>
      </c>
      <c r="H18" s="1680">
        <f t="shared" si="0"/>
        <v>2026</v>
      </c>
    </row>
    <row r="19" spans="2:8" ht="15" customHeight="1" x14ac:dyDescent="0.25"/>
    <row r="20" spans="2:8" ht="15" hidden="1" customHeight="1" x14ac:dyDescent="0.25"/>
    <row r="21" spans="2:8" ht="15" hidden="1" customHeight="1" x14ac:dyDescent="0.25"/>
    <row r="22" spans="2:8" ht="15" hidden="1" customHeight="1" x14ac:dyDescent="0.25"/>
    <row r="23" spans="2:8" ht="15" hidden="1" customHeight="1" x14ac:dyDescent="0.25"/>
    <row r="24" spans="2:8" ht="15" hidden="1" customHeight="1" x14ac:dyDescent="0.25"/>
    <row r="25" spans="2:8" ht="15" hidden="1" customHeight="1" x14ac:dyDescent="0.25"/>
    <row r="26" spans="2:8" ht="15" hidden="1" customHeight="1" x14ac:dyDescent="0.25"/>
    <row r="27" spans="2:8" ht="15" hidden="1" customHeight="1" x14ac:dyDescent="0.25"/>
    <row r="28" spans="2:8" ht="15" hidden="1" customHeight="1" x14ac:dyDescent="0.25"/>
    <row r="29" spans="2:8" ht="15" hidden="1" customHeight="1" x14ac:dyDescent="0.25"/>
    <row r="30" spans="2:8" ht="15" hidden="1" customHeight="1" x14ac:dyDescent="0.25"/>
    <row r="31" spans="2:8" ht="15" hidden="1" customHeight="1" x14ac:dyDescent="0.25"/>
    <row r="32" spans="2:8"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sheetData>
  <sheetProtection formatCells="0" formatColumns="0" formatRows="0" insertColumns="0" insertRows="0" deleteColumns="0" deleteRows="0" sort="0"/>
  <mergeCells count="16">
    <mergeCell ref="B14:D14"/>
    <mergeCell ref="B15:D15"/>
    <mergeCell ref="B16:D16"/>
    <mergeCell ref="B17:D17"/>
    <mergeCell ref="B18:D18"/>
    <mergeCell ref="B9:D9"/>
    <mergeCell ref="B10:D10"/>
    <mergeCell ref="B11:D11"/>
    <mergeCell ref="B12:D12"/>
    <mergeCell ref="B13:D13"/>
    <mergeCell ref="B1:H3"/>
    <mergeCell ref="B4:H4"/>
    <mergeCell ref="B5:H5"/>
    <mergeCell ref="B7:D7"/>
    <mergeCell ref="B8:D8"/>
    <mergeCell ref="B6:D6"/>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1:K295"/>
  <sheetViews>
    <sheetView showGridLines="0" zoomScaleNormal="100" workbookViewId="0">
      <pane ySplit="4" topLeftCell="A5" activePane="bottomLeft" state="frozen"/>
      <selection activeCell="I25" sqref="I25"/>
      <selection pane="bottomLeft"/>
    </sheetView>
  </sheetViews>
  <sheetFormatPr baseColWidth="10" defaultColWidth="0" defaultRowHeight="15" customHeight="1" zeroHeight="1" x14ac:dyDescent="0.25"/>
  <cols>
    <col min="1" max="1" width="3.5703125" customWidth="1"/>
    <col min="2" max="9" width="15" customWidth="1"/>
    <col min="10" max="10" width="5" customWidth="1"/>
    <col min="11" max="11" width="0" hidden="1" customWidth="1"/>
    <col min="12" max="16384" width="9.140625" hidden="1"/>
  </cols>
  <sheetData>
    <row r="1" spans="2:11" x14ac:dyDescent="0.25">
      <c r="B1" s="2020"/>
      <c r="C1" s="2021"/>
      <c r="D1" s="2021"/>
      <c r="E1" s="2021"/>
      <c r="F1" s="2021"/>
      <c r="G1" s="2021"/>
      <c r="H1" s="2021"/>
      <c r="I1" s="2022"/>
    </row>
    <row r="2" spans="2:11" x14ac:dyDescent="0.25">
      <c r="B2" s="2023"/>
      <c r="C2" s="2024"/>
      <c r="D2" s="2024"/>
      <c r="E2" s="2024"/>
      <c r="F2" s="2024"/>
      <c r="G2" s="2024"/>
      <c r="H2" s="2024"/>
      <c r="I2" s="2025"/>
    </row>
    <row r="3" spans="2:11" ht="16.5" thickBot="1" x14ac:dyDescent="0.3">
      <c r="B3" s="2026"/>
      <c r="C3" s="2027"/>
      <c r="D3" s="2027"/>
      <c r="E3" s="2027"/>
      <c r="F3" s="2027"/>
      <c r="G3" s="2027"/>
      <c r="H3" s="2027"/>
      <c r="I3" s="2028"/>
    </row>
    <row r="4" spans="2:11" ht="21.75" thickBot="1" x14ac:dyDescent="0.4">
      <c r="B4" s="2029" t="s">
        <v>1841</v>
      </c>
      <c r="C4" s="2030"/>
      <c r="D4" s="2030"/>
      <c r="E4" s="2030"/>
      <c r="F4" s="2030"/>
      <c r="G4" s="2030"/>
      <c r="H4" s="2030"/>
      <c r="I4" s="2031"/>
    </row>
  </sheetData>
  <mergeCells count="3">
    <mergeCell ref="B1:I3"/>
    <mergeCell ref="B4:I4"/>
    <mergeCell ref="B5:I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XEU342"/>
  <sheetViews>
    <sheetView showGridLines="0" topLeftCell="A16" zoomScaleNormal="100" workbookViewId="0">
      <selection activeCell="B41" sqref="B41:C41"/>
    </sheetView>
  </sheetViews>
  <sheetFormatPr baseColWidth="10" defaultColWidth="0" defaultRowHeight="0" customHeight="1" zeroHeight="1" x14ac:dyDescent="0.25"/>
  <cols>
    <col min="1" max="1" width="1.85546875" customWidth="1"/>
    <col min="2" max="3" width="58.28515625" customWidth="1"/>
    <col min="4" max="4" width="1.85546875" customWidth="1"/>
    <col min="5" max="16374" width="9.140625" hidden="1"/>
    <col min="16376" max="16384" width="9.140625" hidden="1"/>
  </cols>
  <sheetData>
    <row r="1" spans="2:4" ht="15" customHeight="1" thickBot="1" x14ac:dyDescent="0.3"/>
    <row r="2" spans="2:4" ht="18.75" customHeight="1" thickBot="1" x14ac:dyDescent="0.3">
      <c r="B2" s="1921"/>
      <c r="C2" s="1923"/>
    </row>
    <row r="3" spans="2:4" ht="15" customHeight="1" x14ac:dyDescent="0.25">
      <c r="B3" s="256"/>
      <c r="C3" s="257"/>
    </row>
    <row r="4" spans="2:4" ht="15" customHeight="1" x14ac:dyDescent="0.25">
      <c r="B4" s="258" t="s">
        <v>95</v>
      </c>
      <c r="C4" s="259" t="s">
        <v>96</v>
      </c>
    </row>
    <row r="5" spans="2:4" ht="15" customHeight="1" x14ac:dyDescent="0.25">
      <c r="B5" s="260"/>
      <c r="C5" s="261"/>
    </row>
    <row r="6" spans="2:4" ht="15" customHeight="1" x14ac:dyDescent="0.25">
      <c r="B6" s="262" t="s">
        <v>2842</v>
      </c>
      <c r="C6" s="263" t="s">
        <v>2564</v>
      </c>
    </row>
    <row r="7" spans="2:4" ht="15" customHeight="1" x14ac:dyDescent="0.25">
      <c r="B7" s="264" t="s">
        <v>97</v>
      </c>
      <c r="C7" s="265" t="s">
        <v>122</v>
      </c>
    </row>
    <row r="8" spans="2:4" ht="15" customHeight="1" x14ac:dyDescent="0.25">
      <c r="B8" s="266"/>
      <c r="C8" s="267"/>
    </row>
    <row r="9" spans="2:4" ht="15" customHeight="1" x14ac:dyDescent="0.25">
      <c r="B9" s="262" t="s">
        <v>98</v>
      </c>
      <c r="C9" s="263" t="s">
        <v>2850</v>
      </c>
    </row>
    <row r="10" spans="2:4" ht="15" customHeight="1" x14ac:dyDescent="0.25">
      <c r="B10" s="264" t="s">
        <v>99</v>
      </c>
      <c r="C10" s="265" t="s">
        <v>100</v>
      </c>
    </row>
    <row r="11" spans="2:4" ht="15" customHeight="1" x14ac:dyDescent="0.25">
      <c r="B11" s="266"/>
      <c r="C11" s="267"/>
    </row>
    <row r="12" spans="2:4" ht="15" customHeight="1" x14ac:dyDescent="0.25">
      <c r="B12" s="262" t="s">
        <v>2843</v>
      </c>
      <c r="C12" s="263" t="s">
        <v>101</v>
      </c>
    </row>
    <row r="13" spans="2:4" ht="15" customHeight="1" x14ac:dyDescent="0.25">
      <c r="B13" s="264" t="s">
        <v>102</v>
      </c>
      <c r="C13" s="265" t="s">
        <v>103</v>
      </c>
    </row>
    <row r="14" spans="2:4" ht="15" customHeight="1" x14ac:dyDescent="0.25">
      <c r="B14" s="266"/>
      <c r="C14" s="267"/>
    </row>
    <row r="15" spans="2:4" ht="15" customHeight="1" x14ac:dyDescent="0.25">
      <c r="B15" s="262" t="s">
        <v>104</v>
      </c>
      <c r="C15" s="263" t="s">
        <v>105</v>
      </c>
    </row>
    <row r="16" spans="2:4" ht="15" customHeight="1" x14ac:dyDescent="0.25">
      <c r="B16" s="264" t="s">
        <v>106</v>
      </c>
      <c r="C16" s="265" t="s">
        <v>107</v>
      </c>
    </row>
    <row r="17" spans="2:3" ht="15" customHeight="1" x14ac:dyDescent="0.25">
      <c r="B17" s="266"/>
      <c r="C17" s="268"/>
    </row>
    <row r="18" spans="2:3" ht="15" customHeight="1" x14ac:dyDescent="0.25">
      <c r="B18" s="262" t="s">
        <v>2844</v>
      </c>
      <c r="C18" s="263" t="s">
        <v>108</v>
      </c>
    </row>
    <row r="19" spans="2:3" ht="15" customHeight="1" x14ac:dyDescent="0.25">
      <c r="B19" s="264" t="s">
        <v>109</v>
      </c>
      <c r="C19" s="265" t="s">
        <v>110</v>
      </c>
    </row>
    <row r="20" spans="2:3" ht="15" customHeight="1" x14ac:dyDescent="0.25">
      <c r="B20" s="266"/>
      <c r="C20" s="267"/>
    </row>
    <row r="21" spans="2:3" ht="15" customHeight="1" x14ac:dyDescent="0.25">
      <c r="B21" s="262" t="s">
        <v>2845</v>
      </c>
      <c r="C21" s="263" t="s">
        <v>2693</v>
      </c>
    </row>
    <row r="22" spans="2:3" ht="15" customHeight="1" x14ac:dyDescent="0.25">
      <c r="B22" s="264" t="s">
        <v>111</v>
      </c>
      <c r="C22" s="265" t="s">
        <v>112</v>
      </c>
    </row>
    <row r="23" spans="2:3" ht="15" customHeight="1" x14ac:dyDescent="0.25">
      <c r="B23" s="266"/>
      <c r="C23" s="268"/>
    </row>
    <row r="24" spans="2:3" ht="15" customHeight="1" x14ac:dyDescent="0.25">
      <c r="B24" s="262" t="s">
        <v>2846</v>
      </c>
      <c r="C24" s="263" t="s">
        <v>113</v>
      </c>
    </row>
    <row r="25" spans="2:3" ht="15" customHeight="1" x14ac:dyDescent="0.25">
      <c r="B25" s="264" t="s">
        <v>114</v>
      </c>
      <c r="C25" s="265" t="s">
        <v>115</v>
      </c>
    </row>
    <row r="26" spans="2:3" ht="15" customHeight="1" x14ac:dyDescent="0.25">
      <c r="B26" s="266"/>
      <c r="C26" s="268"/>
    </row>
    <row r="27" spans="2:3" ht="15" customHeight="1" x14ac:dyDescent="0.25">
      <c r="B27" s="262" t="s">
        <v>1372</v>
      </c>
      <c r="C27" s="263" t="s">
        <v>2848</v>
      </c>
    </row>
    <row r="28" spans="2:3" ht="15" customHeight="1" x14ac:dyDescent="0.25">
      <c r="B28" s="264" t="s">
        <v>117</v>
      </c>
      <c r="C28" s="265" t="s">
        <v>118</v>
      </c>
    </row>
    <row r="29" spans="2:3" ht="15" customHeight="1" x14ac:dyDescent="0.25">
      <c r="B29" s="269"/>
      <c r="C29" s="267"/>
    </row>
    <row r="30" spans="2:3" ht="15" customHeight="1" x14ac:dyDescent="0.25">
      <c r="B30" s="262" t="s">
        <v>2847</v>
      </c>
      <c r="C30" s="263" t="s">
        <v>2016</v>
      </c>
    </row>
    <row r="31" spans="2:3" ht="15" customHeight="1" x14ac:dyDescent="0.25">
      <c r="B31" s="264" t="s">
        <v>1373</v>
      </c>
      <c r="C31" s="265" t="s">
        <v>119</v>
      </c>
    </row>
    <row r="32" spans="2:3" ht="15" customHeight="1" x14ac:dyDescent="0.25">
      <c r="B32" s="264"/>
      <c r="C32" s="265"/>
    </row>
    <row r="33" spans="2:4" ht="15" customHeight="1" x14ac:dyDescent="0.25">
      <c r="B33" s="262" t="s">
        <v>2564</v>
      </c>
      <c r="C33" s="263" t="s">
        <v>120</v>
      </c>
    </row>
    <row r="34" spans="2:4" ht="15" customHeight="1" x14ac:dyDescent="0.25">
      <c r="B34" s="264" t="s">
        <v>122</v>
      </c>
      <c r="C34" s="265" t="s">
        <v>121</v>
      </c>
    </row>
    <row r="35" spans="2:4" ht="15" customHeight="1" x14ac:dyDescent="0.25">
      <c r="B35" s="264"/>
      <c r="C35" s="267"/>
    </row>
    <row r="36" spans="2:4" ht="15" customHeight="1" x14ac:dyDescent="0.25">
      <c r="B36" s="269"/>
      <c r="C36" s="263" t="s">
        <v>2849</v>
      </c>
    </row>
    <row r="37" spans="2:4" ht="15" customHeight="1" x14ac:dyDescent="0.25">
      <c r="B37" s="269"/>
      <c r="C37" s="265" t="s">
        <v>123</v>
      </c>
    </row>
    <row r="38" spans="2:4" ht="15" customHeight="1" x14ac:dyDescent="0.25">
      <c r="B38" s="270"/>
      <c r="C38" s="271"/>
    </row>
    <row r="39" spans="2:4" ht="15" customHeight="1" x14ac:dyDescent="0.25">
      <c r="B39" s="272"/>
      <c r="C39" s="244"/>
    </row>
    <row r="40" spans="2:4" ht="15" customHeight="1" x14ac:dyDescent="0.25">
      <c r="B40" s="242"/>
      <c r="C40" s="244"/>
    </row>
    <row r="41" spans="2:4" ht="15" customHeight="1" x14ac:dyDescent="0.25">
      <c r="B41" s="1932" t="s">
        <v>1</v>
      </c>
      <c r="C41" s="1933"/>
    </row>
    <row r="42" spans="2:4" s="2" customFormat="1" ht="15" customHeight="1" x14ac:dyDescent="0.25">
      <c r="B42" s="1930" t="s">
        <v>2851</v>
      </c>
      <c r="C42" s="1931"/>
    </row>
    <row r="43" spans="2:4" s="2" customFormat="1" ht="15" customHeight="1" x14ac:dyDescent="0.25">
      <c r="B43" s="1930" t="s">
        <v>126</v>
      </c>
      <c r="C43" s="1931"/>
    </row>
    <row r="44" spans="2:4" s="2" customFormat="1" ht="15" customHeight="1" x14ac:dyDescent="0.25">
      <c r="B44" s="1930" t="s">
        <v>125</v>
      </c>
      <c r="C44" s="1931"/>
    </row>
    <row r="45" spans="2:4" s="2" customFormat="1" ht="15" customHeight="1" x14ac:dyDescent="0.25">
      <c r="B45" s="1930" t="s">
        <v>2861</v>
      </c>
      <c r="C45" s="1931"/>
    </row>
    <row r="46" spans="2:4" s="2" customFormat="1" ht="15" customHeight="1" x14ac:dyDescent="0.25">
      <c r="B46" s="1930" t="s">
        <v>124</v>
      </c>
      <c r="C46" s="1931"/>
    </row>
    <row r="47" spans="2:4" s="2" customFormat="1" ht="15" customHeight="1" x14ac:dyDescent="0.25">
      <c r="B47" s="1930" t="s">
        <v>2852</v>
      </c>
      <c r="C47" s="1931"/>
    </row>
  </sheetData>
  <mergeCells count="8">
    <mergeCell ref="B45:C45"/>
    <mergeCell ref="B46:C46"/>
    <mergeCell ref="B47:C47"/>
    <mergeCell ref="B2:C2"/>
    <mergeCell ref="B41:C41"/>
    <mergeCell ref="B42:C42"/>
    <mergeCell ref="B43:C43"/>
    <mergeCell ref="B44:C44"/>
  </mergeCells>
  <pageMargins left="0.31496062992125984" right="0.31496062992125984" top="0.35433070866141736" bottom="0.35433070866141736" header="0.31496062992125984" footer="0.31496062992125984"/>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K295"/>
  <sheetViews>
    <sheetView showGridLines="0" zoomScaleNormal="100" workbookViewId="0">
      <pane ySplit="4" topLeftCell="A5" activePane="bottomLeft" state="frozen"/>
      <selection activeCell="I25" sqref="I25"/>
      <selection pane="bottomLeft"/>
    </sheetView>
  </sheetViews>
  <sheetFormatPr baseColWidth="10" defaultColWidth="0" defaultRowHeight="15" customHeight="1" zeroHeight="1" x14ac:dyDescent="0.25"/>
  <cols>
    <col min="1" max="1" width="3.5703125" customWidth="1"/>
    <col min="2" max="9" width="15" customWidth="1"/>
    <col min="10" max="10" width="5" customWidth="1"/>
    <col min="11" max="11" width="0" hidden="1" customWidth="1"/>
    <col min="12" max="16384" width="9.140625" hidden="1"/>
  </cols>
  <sheetData>
    <row r="1" spans="2:11" x14ac:dyDescent="0.25">
      <c r="B1" s="2020"/>
      <c r="C1" s="2021"/>
      <c r="D1" s="2021"/>
      <c r="E1" s="2021"/>
      <c r="F1" s="2021"/>
      <c r="G1" s="2021"/>
      <c r="H1" s="2021"/>
      <c r="I1" s="2022"/>
    </row>
    <row r="2" spans="2:11" x14ac:dyDescent="0.25">
      <c r="B2" s="2023"/>
      <c r="C2" s="2024"/>
      <c r="D2" s="2024"/>
      <c r="E2" s="2024"/>
      <c r="F2" s="2024"/>
      <c r="G2" s="2024"/>
      <c r="H2" s="2024"/>
      <c r="I2" s="2025"/>
    </row>
    <row r="3" spans="2:11" ht="16.5" thickBot="1" x14ac:dyDescent="0.3">
      <c r="B3" s="2026"/>
      <c r="C3" s="2027"/>
      <c r="D3" s="2027"/>
      <c r="E3" s="2027"/>
      <c r="F3" s="2027"/>
      <c r="G3" s="2027"/>
      <c r="H3" s="2027"/>
      <c r="I3" s="2028"/>
    </row>
    <row r="4" spans="2:11" ht="21.75" thickBot="1" x14ac:dyDescent="0.4">
      <c r="B4" s="2029" t="s">
        <v>5416</v>
      </c>
      <c r="C4" s="2030"/>
      <c r="D4" s="2030"/>
      <c r="E4" s="2030"/>
      <c r="F4" s="2030"/>
      <c r="G4" s="2030"/>
      <c r="H4" s="2030"/>
      <c r="I4" s="2031"/>
    </row>
  </sheetData>
  <mergeCells count="3">
    <mergeCell ref="B1:I3"/>
    <mergeCell ref="B4:I4"/>
    <mergeCell ref="B5:I5"/>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M58"/>
  <sheetViews>
    <sheetView showGridLines="0" zoomScaleNormal="100" workbookViewId="0">
      <pane xSplit="1" ySplit="8" topLeftCell="B9"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580" customWidth="1"/>
    <col min="2" max="2" width="56.28515625" style="580" customWidth="1"/>
    <col min="3" max="3" width="8.5703125" style="580" bestFit="1" customWidth="1"/>
    <col min="4" max="7" width="8.85546875" style="580" customWidth="1"/>
    <col min="8" max="8" width="8.5703125" style="580" bestFit="1" customWidth="1"/>
    <col min="9" max="12" width="8.85546875" style="580" customWidth="1"/>
    <col min="13" max="13" width="5" style="580" customWidth="1"/>
    <col min="14" max="16384" width="9.140625" style="580" hidden="1"/>
  </cols>
  <sheetData>
    <row r="1" spans="2:12" ht="15" x14ac:dyDescent="0.25">
      <c r="B1" s="2047"/>
      <c r="C1" s="2048"/>
      <c r="D1" s="2048"/>
      <c r="E1" s="2048"/>
      <c r="F1" s="2048"/>
      <c r="G1" s="2048"/>
      <c r="H1" s="2048"/>
      <c r="I1" s="2048"/>
      <c r="J1" s="2048"/>
      <c r="K1" s="2048"/>
      <c r="L1" s="2049"/>
    </row>
    <row r="2" spans="2:12" ht="15" x14ac:dyDescent="0.25">
      <c r="B2" s="2050"/>
      <c r="C2" s="2051"/>
      <c r="D2" s="2051"/>
      <c r="E2" s="2051"/>
      <c r="F2" s="2051"/>
      <c r="G2" s="2051"/>
      <c r="H2" s="2051"/>
      <c r="I2" s="2051"/>
      <c r="J2" s="2051"/>
      <c r="K2" s="2051"/>
      <c r="L2" s="2052"/>
    </row>
    <row r="3" spans="2:12" ht="15.75" thickBot="1" x14ac:dyDescent="0.3">
      <c r="B3" s="2053"/>
      <c r="C3" s="2054"/>
      <c r="D3" s="2054"/>
      <c r="E3" s="2054"/>
      <c r="F3" s="2054"/>
      <c r="G3" s="2054"/>
      <c r="H3" s="2054"/>
      <c r="I3" s="2054"/>
      <c r="J3" s="2054"/>
      <c r="K3" s="2054"/>
      <c r="L3" s="2055"/>
    </row>
    <row r="4" spans="2:12" ht="21.75" thickBot="1" x14ac:dyDescent="0.4">
      <c r="B4" s="2056" t="s">
        <v>303</v>
      </c>
      <c r="C4" s="2057"/>
      <c r="D4" s="2057"/>
      <c r="E4" s="2057"/>
      <c r="F4" s="2057"/>
      <c r="G4" s="2057"/>
      <c r="H4" s="2057"/>
      <c r="I4" s="2057"/>
      <c r="J4" s="2057"/>
      <c r="K4" s="2057"/>
      <c r="L4" s="2058"/>
    </row>
    <row r="5" spans="2:12" s="583" customFormat="1" ht="15.75" x14ac:dyDescent="0.25">
      <c r="B5" s="2086"/>
      <c r="C5" s="2086"/>
      <c r="D5" s="2086"/>
      <c r="E5" s="2086"/>
      <c r="F5" s="2086"/>
      <c r="G5" s="2086"/>
      <c r="H5" s="2086"/>
      <c r="I5" s="582"/>
      <c r="J5" s="582"/>
      <c r="K5" s="582"/>
    </row>
    <row r="6" spans="2:12" s="583" customFormat="1" ht="18.75" customHeight="1" x14ac:dyDescent="0.25">
      <c r="B6" s="2122" t="s">
        <v>304</v>
      </c>
      <c r="C6" s="2121" t="s">
        <v>4080</v>
      </c>
      <c r="D6" s="2121"/>
      <c r="E6" s="2121"/>
      <c r="F6" s="2121"/>
      <c r="G6" s="2121"/>
      <c r="H6" s="2094" t="s">
        <v>4081</v>
      </c>
      <c r="I6" s="2094"/>
      <c r="J6" s="2094"/>
      <c r="K6" s="2094"/>
      <c r="L6" s="2094"/>
    </row>
    <row r="7" spans="2:12" s="583" customFormat="1" ht="18.75" customHeight="1" x14ac:dyDescent="0.25">
      <c r="B7" s="2122"/>
      <c r="C7" s="2120" t="s">
        <v>152</v>
      </c>
      <c r="D7" s="2121" t="s">
        <v>305</v>
      </c>
      <c r="E7" s="2121"/>
      <c r="F7" s="2121" t="s">
        <v>306</v>
      </c>
      <c r="G7" s="2121"/>
      <c r="H7" s="2120" t="s">
        <v>152</v>
      </c>
      <c r="I7" s="2094" t="s">
        <v>305</v>
      </c>
      <c r="J7" s="2094"/>
      <c r="K7" s="2094" t="s">
        <v>306</v>
      </c>
      <c r="L7" s="2094"/>
    </row>
    <row r="8" spans="2:12" s="583" customFormat="1" ht="18.75" customHeight="1" x14ac:dyDescent="0.25">
      <c r="B8" s="2122"/>
      <c r="C8" s="2120"/>
      <c r="D8" s="622" t="s">
        <v>307</v>
      </c>
      <c r="E8" s="622" t="s">
        <v>308</v>
      </c>
      <c r="F8" s="622" t="s">
        <v>307</v>
      </c>
      <c r="G8" s="622" t="s">
        <v>308</v>
      </c>
      <c r="H8" s="2120"/>
      <c r="I8" s="622" t="s">
        <v>307</v>
      </c>
      <c r="J8" s="622" t="s">
        <v>308</v>
      </c>
      <c r="K8" s="622" t="s">
        <v>307</v>
      </c>
      <c r="L8" s="622" t="s">
        <v>308</v>
      </c>
    </row>
    <row r="9" spans="2:12" ht="18.75" customHeight="1" x14ac:dyDescent="0.25">
      <c r="B9" s="618" t="s">
        <v>309</v>
      </c>
      <c r="C9" s="888">
        <f>SUM(C10:C22)</f>
        <v>535</v>
      </c>
      <c r="D9" s="888">
        <f t="shared" ref="D9:G9" si="0">SUM(D10:D22)</f>
        <v>41</v>
      </c>
      <c r="E9" s="888">
        <f t="shared" si="0"/>
        <v>31</v>
      </c>
      <c r="F9" s="888">
        <f t="shared" si="0"/>
        <v>284</v>
      </c>
      <c r="G9" s="888">
        <f t="shared" si="0"/>
        <v>179</v>
      </c>
      <c r="H9" s="888">
        <f>SUM(H10:H22)</f>
        <v>421</v>
      </c>
      <c r="I9" s="888">
        <f t="shared" ref="I9" si="1">SUM(I10:I22)</f>
        <v>127</v>
      </c>
      <c r="J9" s="888">
        <f t="shared" ref="J9" si="2">SUM(J10:J22)</f>
        <v>76</v>
      </c>
      <c r="K9" s="888">
        <f t="shared" ref="K9" si="3">SUM(K10:K22)</f>
        <v>147</v>
      </c>
      <c r="L9" s="888">
        <f t="shared" ref="L9" si="4">SUM(L10:L22)</f>
        <v>71</v>
      </c>
    </row>
    <row r="10" spans="2:12" ht="18.75" customHeight="1" x14ac:dyDescent="0.25">
      <c r="B10" s="881" t="s">
        <v>310</v>
      </c>
      <c r="C10" s="889">
        <f t="shared" ref="C10:C15" si="5">SUM(D10:G10)</f>
        <v>57</v>
      </c>
      <c r="D10" s="621">
        <v>2</v>
      </c>
      <c r="E10" s="621">
        <v>4</v>
      </c>
      <c r="F10" s="621">
        <v>31</v>
      </c>
      <c r="G10" s="621">
        <v>20</v>
      </c>
      <c r="H10" s="889">
        <f t="shared" ref="H10:H15" si="6">SUM(I10:L10)</f>
        <v>45</v>
      </c>
      <c r="I10" s="621">
        <v>12</v>
      </c>
      <c r="J10" s="621">
        <v>12</v>
      </c>
      <c r="K10" s="621">
        <v>16</v>
      </c>
      <c r="L10" s="621">
        <v>5</v>
      </c>
    </row>
    <row r="11" spans="2:12" ht="18.75" customHeight="1" x14ac:dyDescent="0.25">
      <c r="B11" s="881" t="s">
        <v>311</v>
      </c>
      <c r="C11" s="889">
        <f t="shared" si="5"/>
        <v>54</v>
      </c>
      <c r="D11" s="621">
        <v>1</v>
      </c>
      <c r="E11" s="621">
        <v>1</v>
      </c>
      <c r="F11" s="621">
        <v>26</v>
      </c>
      <c r="G11" s="621">
        <v>26</v>
      </c>
      <c r="H11" s="889">
        <f t="shared" si="6"/>
        <v>27</v>
      </c>
      <c r="I11" s="621">
        <v>14</v>
      </c>
      <c r="J11" s="621">
        <v>4</v>
      </c>
      <c r="K11" s="621">
        <v>5</v>
      </c>
      <c r="L11" s="621">
        <v>4</v>
      </c>
    </row>
    <row r="12" spans="2:12" ht="18.75" customHeight="1" x14ac:dyDescent="0.25">
      <c r="B12" s="881" t="s">
        <v>312</v>
      </c>
      <c r="C12" s="889">
        <f t="shared" si="5"/>
        <v>19</v>
      </c>
      <c r="D12" s="621">
        <v>5</v>
      </c>
      <c r="E12" s="621">
        <v>2</v>
      </c>
      <c r="F12" s="621">
        <v>10</v>
      </c>
      <c r="G12" s="621">
        <v>2</v>
      </c>
      <c r="H12" s="889">
        <f t="shared" si="6"/>
        <v>35</v>
      </c>
      <c r="I12" s="621">
        <v>15</v>
      </c>
      <c r="J12" s="621">
        <v>11</v>
      </c>
      <c r="K12" s="621">
        <v>5</v>
      </c>
      <c r="L12" s="621">
        <v>4</v>
      </c>
    </row>
    <row r="13" spans="2:12" ht="18.75" customHeight="1" x14ac:dyDescent="0.25">
      <c r="B13" s="881" t="s">
        <v>313</v>
      </c>
      <c r="C13" s="889">
        <f t="shared" si="5"/>
        <v>40</v>
      </c>
      <c r="D13" s="621"/>
      <c r="E13" s="621"/>
      <c r="F13" s="621">
        <v>27</v>
      </c>
      <c r="G13" s="621">
        <v>13</v>
      </c>
      <c r="H13" s="889">
        <f t="shared" si="6"/>
        <v>10</v>
      </c>
      <c r="I13" s="621">
        <v>4</v>
      </c>
      <c r="J13" s="621">
        <v>2</v>
      </c>
      <c r="K13" s="621">
        <v>3</v>
      </c>
      <c r="L13" s="621">
        <v>1</v>
      </c>
    </row>
    <row r="14" spans="2:12" ht="18.75" customHeight="1" x14ac:dyDescent="0.25">
      <c r="B14" s="881" t="s">
        <v>314</v>
      </c>
      <c r="C14" s="889">
        <f t="shared" si="5"/>
        <v>40</v>
      </c>
      <c r="D14" s="1690">
        <v>2</v>
      </c>
      <c r="E14" s="1690">
        <v>1</v>
      </c>
      <c r="F14" s="1690">
        <v>25</v>
      </c>
      <c r="G14" s="1690">
        <v>12</v>
      </c>
      <c r="H14" s="889">
        <f t="shared" si="6"/>
        <v>35</v>
      </c>
      <c r="I14" s="1690">
        <v>15</v>
      </c>
      <c r="J14" s="1690">
        <v>9</v>
      </c>
      <c r="K14" s="1690">
        <v>7</v>
      </c>
      <c r="L14" s="1690">
        <v>4</v>
      </c>
    </row>
    <row r="15" spans="2:12" ht="18.75" customHeight="1" x14ac:dyDescent="0.25">
      <c r="B15" s="881" t="s">
        <v>315</v>
      </c>
      <c r="C15" s="889">
        <f t="shared" si="5"/>
        <v>65</v>
      </c>
      <c r="D15" s="621">
        <v>4</v>
      </c>
      <c r="E15" s="621">
        <v>3</v>
      </c>
      <c r="F15" s="621">
        <v>33</v>
      </c>
      <c r="G15" s="621">
        <v>25</v>
      </c>
      <c r="H15" s="889">
        <f t="shared" si="6"/>
        <v>49</v>
      </c>
      <c r="I15" s="621">
        <v>15</v>
      </c>
      <c r="J15" s="621">
        <v>4</v>
      </c>
      <c r="K15" s="621">
        <v>20</v>
      </c>
      <c r="L15" s="621">
        <v>10</v>
      </c>
    </row>
    <row r="16" spans="2:12" ht="18.75" customHeight="1" x14ac:dyDescent="0.25">
      <c r="B16" s="881" t="s">
        <v>316</v>
      </c>
      <c r="C16" s="889">
        <f t="shared" ref="C16:C22" si="7">SUM(D16:G16)</f>
        <v>44</v>
      </c>
      <c r="D16" s="621">
        <v>4</v>
      </c>
      <c r="E16" s="621">
        <v>1</v>
      </c>
      <c r="F16" s="621">
        <v>24</v>
      </c>
      <c r="G16" s="621">
        <v>15</v>
      </c>
      <c r="H16" s="889">
        <f t="shared" ref="H16:H22" si="8">SUM(I16:L16)</f>
        <v>58</v>
      </c>
      <c r="I16" s="621">
        <v>14</v>
      </c>
      <c r="J16" s="621">
        <v>11</v>
      </c>
      <c r="K16" s="621">
        <v>22</v>
      </c>
      <c r="L16" s="621">
        <v>11</v>
      </c>
    </row>
    <row r="17" spans="2:12" ht="18.75" customHeight="1" x14ac:dyDescent="0.25">
      <c r="B17" s="881" t="s">
        <v>317</v>
      </c>
      <c r="C17" s="889">
        <f t="shared" si="7"/>
        <v>1</v>
      </c>
      <c r="D17" s="621">
        <v>1</v>
      </c>
      <c r="E17" s="621"/>
      <c r="F17" s="621"/>
      <c r="G17" s="621"/>
      <c r="H17" s="889">
        <f t="shared" si="8"/>
        <v>2</v>
      </c>
      <c r="I17" s="621">
        <v>1</v>
      </c>
      <c r="J17" s="621"/>
      <c r="K17" s="621">
        <v>1</v>
      </c>
      <c r="L17" s="621"/>
    </row>
    <row r="18" spans="2:12" ht="18.75" customHeight="1" x14ac:dyDescent="0.25">
      <c r="B18" s="881" t="s">
        <v>318</v>
      </c>
      <c r="C18" s="889">
        <f t="shared" si="7"/>
        <v>39</v>
      </c>
      <c r="D18" s="621">
        <v>2</v>
      </c>
      <c r="E18" s="621">
        <v>2</v>
      </c>
      <c r="F18" s="621">
        <v>21</v>
      </c>
      <c r="G18" s="621">
        <v>14</v>
      </c>
      <c r="H18" s="889">
        <f t="shared" si="8"/>
        <v>15</v>
      </c>
      <c r="I18" s="621">
        <v>6</v>
      </c>
      <c r="J18" s="621">
        <v>2</v>
      </c>
      <c r="K18" s="621">
        <v>6</v>
      </c>
      <c r="L18" s="621">
        <v>1</v>
      </c>
    </row>
    <row r="19" spans="2:12" ht="18.75" customHeight="1" x14ac:dyDescent="0.25">
      <c r="B19" s="881" t="s">
        <v>319</v>
      </c>
      <c r="C19" s="889">
        <f t="shared" si="7"/>
        <v>109</v>
      </c>
      <c r="D19" s="621">
        <v>10</v>
      </c>
      <c r="E19" s="621">
        <v>7</v>
      </c>
      <c r="F19" s="621">
        <v>64</v>
      </c>
      <c r="G19" s="621">
        <v>28</v>
      </c>
      <c r="H19" s="889">
        <f t="shared" si="8"/>
        <v>60</v>
      </c>
      <c r="I19" s="621">
        <v>13</v>
      </c>
      <c r="J19" s="621">
        <v>7</v>
      </c>
      <c r="K19" s="621">
        <v>29</v>
      </c>
      <c r="L19" s="621">
        <v>11</v>
      </c>
    </row>
    <row r="20" spans="2:12" ht="18.75" customHeight="1" x14ac:dyDescent="0.25">
      <c r="B20" s="882" t="s">
        <v>341</v>
      </c>
      <c r="C20" s="889">
        <f t="shared" si="7"/>
        <v>35</v>
      </c>
      <c r="D20" s="621">
        <v>1</v>
      </c>
      <c r="E20" s="621">
        <v>1</v>
      </c>
      <c r="F20" s="621">
        <v>15</v>
      </c>
      <c r="G20" s="621">
        <v>18</v>
      </c>
      <c r="H20" s="889">
        <f t="shared" si="8"/>
        <v>41</v>
      </c>
      <c r="I20" s="621">
        <v>2</v>
      </c>
      <c r="J20" s="621">
        <v>4</v>
      </c>
      <c r="K20" s="621">
        <v>24</v>
      </c>
      <c r="L20" s="621">
        <v>11</v>
      </c>
    </row>
    <row r="21" spans="2:12" ht="18.75" customHeight="1" x14ac:dyDescent="0.25">
      <c r="B21" s="882" t="s">
        <v>342</v>
      </c>
      <c r="C21" s="889">
        <f t="shared" si="7"/>
        <v>14</v>
      </c>
      <c r="D21" s="621">
        <v>4</v>
      </c>
      <c r="E21" s="621">
        <v>2</v>
      </c>
      <c r="F21" s="621">
        <v>5</v>
      </c>
      <c r="G21" s="621">
        <v>3</v>
      </c>
      <c r="H21" s="889">
        <f t="shared" si="8"/>
        <v>42</v>
      </c>
      <c r="I21" s="621">
        <v>16</v>
      </c>
      <c r="J21" s="621">
        <v>10</v>
      </c>
      <c r="K21" s="621">
        <v>8</v>
      </c>
      <c r="L21" s="621">
        <v>8</v>
      </c>
    </row>
    <row r="22" spans="2:12" ht="18.75" customHeight="1" x14ac:dyDescent="0.25">
      <c r="B22" s="882" t="s">
        <v>343</v>
      </c>
      <c r="C22" s="889">
        <f t="shared" si="7"/>
        <v>18</v>
      </c>
      <c r="D22" s="621">
        <v>5</v>
      </c>
      <c r="E22" s="621">
        <v>7</v>
      </c>
      <c r="F22" s="621">
        <v>3</v>
      </c>
      <c r="G22" s="621">
        <v>3</v>
      </c>
      <c r="H22" s="889">
        <f t="shared" si="8"/>
        <v>2</v>
      </c>
      <c r="I22" s="621"/>
      <c r="J22" s="621"/>
      <c r="K22" s="621">
        <v>1</v>
      </c>
      <c r="L22" s="621">
        <v>1</v>
      </c>
    </row>
    <row r="23" spans="2:12" ht="18.75" customHeight="1" x14ac:dyDescent="0.25">
      <c r="B23" s="618" t="s">
        <v>217</v>
      </c>
      <c r="C23" s="889">
        <f>SUM(C24:C25)</f>
        <v>1</v>
      </c>
      <c r="D23" s="172">
        <f t="shared" ref="D23:L23" si="9">SUM(D24:D25)</f>
        <v>0</v>
      </c>
      <c r="E23" s="172">
        <f t="shared" si="9"/>
        <v>1</v>
      </c>
      <c r="F23" s="172">
        <f t="shared" si="9"/>
        <v>0</v>
      </c>
      <c r="G23" s="172">
        <f t="shared" si="9"/>
        <v>0</v>
      </c>
      <c r="H23" s="889">
        <f t="shared" si="9"/>
        <v>101</v>
      </c>
      <c r="I23" s="172">
        <f t="shared" si="9"/>
        <v>14</v>
      </c>
      <c r="J23" s="172">
        <f t="shared" si="9"/>
        <v>12</v>
      </c>
      <c r="K23" s="172">
        <f t="shared" si="9"/>
        <v>45</v>
      </c>
      <c r="L23" s="172">
        <f t="shared" si="9"/>
        <v>30</v>
      </c>
    </row>
    <row r="24" spans="2:12" ht="18.75" customHeight="1" x14ac:dyDescent="0.25">
      <c r="B24" s="882" t="s">
        <v>320</v>
      </c>
      <c r="C24" s="889">
        <f>SUM(D24:G24)</f>
        <v>1</v>
      </c>
      <c r="D24" s="621"/>
      <c r="E24" s="621">
        <v>1</v>
      </c>
      <c r="F24" s="621"/>
      <c r="G24" s="621"/>
      <c r="H24" s="889">
        <f>SUM(I24:L24)</f>
        <v>42</v>
      </c>
      <c r="I24" s="621"/>
      <c r="J24" s="621"/>
      <c r="K24" s="621">
        <v>26</v>
      </c>
      <c r="L24" s="621">
        <v>16</v>
      </c>
    </row>
    <row r="25" spans="2:12" ht="18.75" customHeight="1" x14ac:dyDescent="0.25">
      <c r="B25" s="882" t="s">
        <v>321</v>
      </c>
      <c r="C25" s="889">
        <f>SUM(D25:G25)</f>
        <v>0</v>
      </c>
      <c r="D25" s="621"/>
      <c r="E25" s="621"/>
      <c r="F25" s="621"/>
      <c r="G25" s="621"/>
      <c r="H25" s="889">
        <f>SUM(I25:L25)</f>
        <v>59</v>
      </c>
      <c r="I25" s="621">
        <v>14</v>
      </c>
      <c r="J25" s="621">
        <v>12</v>
      </c>
      <c r="K25" s="621">
        <v>19</v>
      </c>
      <c r="L25" s="621">
        <v>14</v>
      </c>
    </row>
    <row r="26" spans="2:12" ht="18.75" customHeight="1" x14ac:dyDescent="0.25">
      <c r="B26" s="618" t="s">
        <v>209</v>
      </c>
      <c r="C26" s="889">
        <f>SUM(C27:C34)</f>
        <v>506</v>
      </c>
      <c r="D26" s="172">
        <f t="shared" ref="D26:L26" si="10">SUM(D27:D34)</f>
        <v>14</v>
      </c>
      <c r="E26" s="172">
        <f t="shared" si="10"/>
        <v>46</v>
      </c>
      <c r="F26" s="172">
        <f t="shared" si="10"/>
        <v>134</v>
      </c>
      <c r="G26" s="172">
        <f t="shared" si="10"/>
        <v>312</v>
      </c>
      <c r="H26" s="889">
        <f t="shared" si="10"/>
        <v>287</v>
      </c>
      <c r="I26" s="172">
        <f t="shared" si="10"/>
        <v>36</v>
      </c>
      <c r="J26" s="172">
        <f t="shared" si="10"/>
        <v>94</v>
      </c>
      <c r="K26" s="172">
        <f t="shared" si="10"/>
        <v>50</v>
      </c>
      <c r="L26" s="172">
        <f t="shared" si="10"/>
        <v>107</v>
      </c>
    </row>
    <row r="27" spans="2:12" ht="18.75" customHeight="1" x14ac:dyDescent="0.25">
      <c r="B27" s="882" t="s">
        <v>322</v>
      </c>
      <c r="C27" s="889">
        <f t="shared" ref="C27:C34" si="11">SUM(D27:G27)</f>
        <v>129</v>
      </c>
      <c r="D27" s="621">
        <v>2</v>
      </c>
      <c r="E27" s="621">
        <v>1</v>
      </c>
      <c r="F27" s="621">
        <v>60</v>
      </c>
      <c r="G27" s="621">
        <v>66</v>
      </c>
      <c r="H27" s="889">
        <f t="shared" ref="H27:H34" si="12">SUM(I27:L27)</f>
        <v>60</v>
      </c>
      <c r="I27" s="621">
        <v>10</v>
      </c>
      <c r="J27" s="621">
        <v>9</v>
      </c>
      <c r="K27" s="621">
        <v>22</v>
      </c>
      <c r="L27" s="621">
        <v>19</v>
      </c>
    </row>
    <row r="28" spans="2:12" ht="18.75" customHeight="1" x14ac:dyDescent="0.25">
      <c r="B28" s="882" t="s">
        <v>4082</v>
      </c>
      <c r="C28" s="889">
        <f t="shared" si="11"/>
        <v>76</v>
      </c>
      <c r="D28" s="621">
        <v>1</v>
      </c>
      <c r="E28" s="621">
        <v>5</v>
      </c>
      <c r="F28" s="621">
        <v>24</v>
      </c>
      <c r="G28" s="621">
        <v>46</v>
      </c>
      <c r="H28" s="889">
        <f t="shared" si="12"/>
        <v>44</v>
      </c>
      <c r="I28" s="621">
        <v>7</v>
      </c>
      <c r="J28" s="621">
        <v>13</v>
      </c>
      <c r="K28" s="621">
        <v>7</v>
      </c>
      <c r="L28" s="621">
        <v>17</v>
      </c>
    </row>
    <row r="29" spans="2:12" ht="18.75" customHeight="1" x14ac:dyDescent="0.25">
      <c r="B29" s="882" t="s">
        <v>323</v>
      </c>
      <c r="C29" s="889">
        <f t="shared" si="11"/>
        <v>91</v>
      </c>
      <c r="D29" s="621">
        <v>8</v>
      </c>
      <c r="E29" s="621">
        <v>19</v>
      </c>
      <c r="F29" s="621">
        <v>18</v>
      </c>
      <c r="G29" s="621">
        <v>46</v>
      </c>
      <c r="H29" s="889">
        <f t="shared" si="12"/>
        <v>33</v>
      </c>
      <c r="I29" s="621">
        <v>6</v>
      </c>
      <c r="J29" s="621">
        <v>18</v>
      </c>
      <c r="K29" s="621">
        <v>2</v>
      </c>
      <c r="L29" s="621">
        <v>7</v>
      </c>
    </row>
    <row r="30" spans="2:12" s="1428" customFormat="1" ht="18.75" customHeight="1" x14ac:dyDescent="0.25">
      <c r="B30" s="882" t="s">
        <v>324</v>
      </c>
      <c r="C30" s="889">
        <f t="shared" si="11"/>
        <v>75</v>
      </c>
      <c r="D30" s="621">
        <v>3</v>
      </c>
      <c r="E30" s="621">
        <v>18</v>
      </c>
      <c r="F30" s="621">
        <v>6</v>
      </c>
      <c r="G30" s="621">
        <v>48</v>
      </c>
      <c r="H30" s="889">
        <f t="shared" si="12"/>
        <v>54</v>
      </c>
      <c r="I30" s="621">
        <v>6</v>
      </c>
      <c r="J30" s="621">
        <v>24</v>
      </c>
      <c r="K30" s="621">
        <v>6</v>
      </c>
      <c r="L30" s="621">
        <v>18</v>
      </c>
    </row>
    <row r="31" spans="2:12" s="1428" customFormat="1" ht="18.75" customHeight="1" x14ac:dyDescent="0.25">
      <c r="B31" s="882" t="s">
        <v>1426</v>
      </c>
      <c r="C31" s="889">
        <f t="shared" si="11"/>
        <v>68</v>
      </c>
      <c r="D31" s="621"/>
      <c r="E31" s="621"/>
      <c r="F31" s="621">
        <v>8</v>
      </c>
      <c r="G31" s="621">
        <v>60</v>
      </c>
      <c r="H31" s="889">
        <f t="shared" si="12"/>
        <v>44</v>
      </c>
      <c r="I31" s="621">
        <v>1</v>
      </c>
      <c r="J31" s="621">
        <v>21</v>
      </c>
      <c r="K31" s="621">
        <v>3</v>
      </c>
      <c r="L31" s="621">
        <v>19</v>
      </c>
    </row>
    <row r="32" spans="2:12" ht="18.75" customHeight="1" x14ac:dyDescent="0.25">
      <c r="B32" s="882" t="s">
        <v>4083</v>
      </c>
      <c r="C32" s="889">
        <f t="shared" si="11"/>
        <v>18</v>
      </c>
      <c r="D32" s="621"/>
      <c r="E32" s="621"/>
      <c r="F32" s="621">
        <v>7</v>
      </c>
      <c r="G32" s="621">
        <v>11</v>
      </c>
      <c r="H32" s="889">
        <f t="shared" si="12"/>
        <v>0</v>
      </c>
      <c r="I32" s="621"/>
      <c r="J32" s="621"/>
      <c r="K32" s="621"/>
      <c r="L32" s="621"/>
    </row>
    <row r="33" spans="2:12" ht="18.75" customHeight="1" x14ac:dyDescent="0.25">
      <c r="B33" s="882" t="s">
        <v>325</v>
      </c>
      <c r="C33" s="889">
        <f t="shared" si="11"/>
        <v>32</v>
      </c>
      <c r="D33" s="621"/>
      <c r="E33" s="621">
        <v>3</v>
      </c>
      <c r="F33" s="621">
        <v>4</v>
      </c>
      <c r="G33" s="621">
        <v>25</v>
      </c>
      <c r="H33" s="889">
        <f t="shared" si="12"/>
        <v>28</v>
      </c>
      <c r="I33" s="621">
        <v>5</v>
      </c>
      <c r="J33" s="621">
        <v>6</v>
      </c>
      <c r="K33" s="621">
        <v>2</v>
      </c>
      <c r="L33" s="621">
        <v>15</v>
      </c>
    </row>
    <row r="34" spans="2:12" ht="18.75" customHeight="1" x14ac:dyDescent="0.25">
      <c r="B34" s="882" t="s">
        <v>1946</v>
      </c>
      <c r="C34" s="889">
        <f t="shared" si="11"/>
        <v>17</v>
      </c>
      <c r="D34" s="621"/>
      <c r="E34" s="621"/>
      <c r="F34" s="621">
        <v>7</v>
      </c>
      <c r="G34" s="621">
        <v>10</v>
      </c>
      <c r="H34" s="889">
        <f t="shared" si="12"/>
        <v>24</v>
      </c>
      <c r="I34" s="621">
        <v>1</v>
      </c>
      <c r="J34" s="621">
        <v>3</v>
      </c>
      <c r="K34" s="621">
        <v>8</v>
      </c>
      <c r="L34" s="621">
        <v>12</v>
      </c>
    </row>
    <row r="35" spans="2:12" ht="18.75" customHeight="1" x14ac:dyDescent="0.25">
      <c r="B35" s="618" t="s">
        <v>326</v>
      </c>
      <c r="C35" s="889">
        <f t="shared" ref="C35:L35" si="13">SUM(C36:C43)</f>
        <v>280</v>
      </c>
      <c r="D35" s="889">
        <f t="shared" si="13"/>
        <v>21</v>
      </c>
      <c r="E35" s="889">
        <f t="shared" si="13"/>
        <v>20</v>
      </c>
      <c r="F35" s="889">
        <f t="shared" si="13"/>
        <v>167</v>
      </c>
      <c r="G35" s="889">
        <f t="shared" si="13"/>
        <v>72</v>
      </c>
      <c r="H35" s="889">
        <f t="shared" si="13"/>
        <v>383</v>
      </c>
      <c r="I35" s="889">
        <f t="shared" si="13"/>
        <v>139</v>
      </c>
      <c r="J35" s="889">
        <f t="shared" si="13"/>
        <v>73</v>
      </c>
      <c r="K35" s="889">
        <f t="shared" si="13"/>
        <v>106</v>
      </c>
      <c r="L35" s="889">
        <f t="shared" si="13"/>
        <v>65</v>
      </c>
    </row>
    <row r="36" spans="2:12" ht="18.75" customHeight="1" x14ac:dyDescent="0.25">
      <c r="B36" s="881" t="s">
        <v>1947</v>
      </c>
      <c r="C36" s="889">
        <f t="shared" ref="C36:C43" si="14">SUM(D36:G36)</f>
        <v>1</v>
      </c>
      <c r="D36" s="621">
        <v>1</v>
      </c>
      <c r="E36" s="621"/>
      <c r="F36" s="621"/>
      <c r="G36" s="621"/>
      <c r="H36" s="889">
        <f t="shared" ref="H36:H43" si="15">SUM(I36:L36)</f>
        <v>2</v>
      </c>
      <c r="I36" s="621">
        <v>1</v>
      </c>
      <c r="J36" s="621"/>
      <c r="K36" s="621">
        <v>1</v>
      </c>
      <c r="L36" s="621"/>
    </row>
    <row r="37" spans="2:12" ht="18.75" customHeight="1" x14ac:dyDescent="0.25">
      <c r="B37" s="882" t="s">
        <v>327</v>
      </c>
      <c r="C37" s="889">
        <f t="shared" si="14"/>
        <v>36</v>
      </c>
      <c r="D37" s="621">
        <v>4</v>
      </c>
      <c r="E37" s="621">
        <v>8</v>
      </c>
      <c r="F37" s="621">
        <v>12</v>
      </c>
      <c r="G37" s="621">
        <v>12</v>
      </c>
      <c r="H37" s="889">
        <f t="shared" si="15"/>
        <v>22</v>
      </c>
      <c r="I37" s="621">
        <v>12</v>
      </c>
      <c r="J37" s="621">
        <v>7</v>
      </c>
      <c r="K37" s="621">
        <v>1</v>
      </c>
      <c r="L37" s="621">
        <v>2</v>
      </c>
    </row>
    <row r="38" spans="2:12" ht="31.5" x14ac:dyDescent="0.25">
      <c r="B38" s="882" t="s">
        <v>328</v>
      </c>
      <c r="C38" s="889">
        <f t="shared" si="14"/>
        <v>38</v>
      </c>
      <c r="D38" s="621">
        <v>6</v>
      </c>
      <c r="E38" s="621">
        <v>6</v>
      </c>
      <c r="F38" s="621">
        <v>20</v>
      </c>
      <c r="G38" s="621">
        <v>6</v>
      </c>
      <c r="H38" s="889">
        <f t="shared" si="15"/>
        <v>61</v>
      </c>
      <c r="I38" s="621">
        <v>14</v>
      </c>
      <c r="J38" s="621">
        <v>10</v>
      </c>
      <c r="K38" s="621">
        <v>24</v>
      </c>
      <c r="L38" s="621">
        <v>13</v>
      </c>
    </row>
    <row r="39" spans="2:12" ht="18.75" customHeight="1" x14ac:dyDescent="0.25">
      <c r="B39" s="884" t="s">
        <v>329</v>
      </c>
      <c r="C39" s="889">
        <f t="shared" si="14"/>
        <v>64</v>
      </c>
      <c r="D39" s="621">
        <v>8</v>
      </c>
      <c r="E39" s="621">
        <v>1</v>
      </c>
      <c r="F39" s="621">
        <v>35</v>
      </c>
      <c r="G39" s="621">
        <v>20</v>
      </c>
      <c r="H39" s="889">
        <f t="shared" si="15"/>
        <v>62</v>
      </c>
      <c r="I39" s="621">
        <v>24</v>
      </c>
      <c r="J39" s="621">
        <v>13</v>
      </c>
      <c r="K39" s="621">
        <v>19</v>
      </c>
      <c r="L39" s="621">
        <v>6</v>
      </c>
    </row>
    <row r="40" spans="2:12" ht="31.5" x14ac:dyDescent="0.25">
      <c r="B40" s="882" t="s">
        <v>330</v>
      </c>
      <c r="C40" s="889">
        <f t="shared" si="14"/>
        <v>10</v>
      </c>
      <c r="D40" s="621"/>
      <c r="E40" s="621"/>
      <c r="F40" s="621">
        <v>3</v>
      </c>
      <c r="G40" s="621">
        <v>7</v>
      </c>
      <c r="H40" s="889">
        <f t="shared" si="15"/>
        <v>47</v>
      </c>
      <c r="I40" s="621">
        <v>5</v>
      </c>
      <c r="J40" s="621">
        <v>22</v>
      </c>
      <c r="K40" s="621">
        <v>2</v>
      </c>
      <c r="L40" s="621">
        <v>18</v>
      </c>
    </row>
    <row r="41" spans="2:12" ht="18.75" customHeight="1" x14ac:dyDescent="0.25">
      <c r="B41" s="882" t="s">
        <v>331</v>
      </c>
      <c r="C41" s="889">
        <f t="shared" si="14"/>
        <v>35</v>
      </c>
      <c r="D41" s="621"/>
      <c r="E41" s="621">
        <v>3</v>
      </c>
      <c r="F41" s="621">
        <v>21</v>
      </c>
      <c r="G41" s="621">
        <v>11</v>
      </c>
      <c r="H41" s="889">
        <f t="shared" si="15"/>
        <v>94</v>
      </c>
      <c r="I41" s="621">
        <v>36</v>
      </c>
      <c r="J41" s="621">
        <v>14</v>
      </c>
      <c r="K41" s="621">
        <v>28</v>
      </c>
      <c r="L41" s="621">
        <v>16</v>
      </c>
    </row>
    <row r="42" spans="2:12" ht="18.75" customHeight="1" x14ac:dyDescent="0.25">
      <c r="B42" s="882" t="s">
        <v>332</v>
      </c>
      <c r="C42" s="889">
        <f t="shared" si="14"/>
        <v>30</v>
      </c>
      <c r="D42" s="621">
        <v>1</v>
      </c>
      <c r="E42" s="621">
        <v>1</v>
      </c>
      <c r="F42" s="621">
        <v>14</v>
      </c>
      <c r="G42" s="621">
        <v>14</v>
      </c>
      <c r="H42" s="889">
        <f t="shared" si="15"/>
        <v>25</v>
      </c>
      <c r="I42" s="621">
        <v>4</v>
      </c>
      <c r="J42" s="621">
        <v>6</v>
      </c>
      <c r="K42" s="621">
        <v>7</v>
      </c>
      <c r="L42" s="621">
        <v>8</v>
      </c>
    </row>
    <row r="43" spans="2:12" ht="18.75" customHeight="1" x14ac:dyDescent="0.25">
      <c r="B43" s="882" t="s">
        <v>333</v>
      </c>
      <c r="C43" s="889">
        <f t="shared" si="14"/>
        <v>66</v>
      </c>
      <c r="D43" s="621">
        <v>1</v>
      </c>
      <c r="E43" s="621">
        <v>1</v>
      </c>
      <c r="F43" s="621">
        <v>62</v>
      </c>
      <c r="G43" s="621">
        <v>2</v>
      </c>
      <c r="H43" s="889">
        <f t="shared" si="15"/>
        <v>70</v>
      </c>
      <c r="I43" s="621">
        <v>43</v>
      </c>
      <c r="J43" s="621">
        <v>1</v>
      </c>
      <c r="K43" s="621">
        <v>24</v>
      </c>
      <c r="L43" s="621">
        <v>2</v>
      </c>
    </row>
    <row r="44" spans="2:12" ht="18.75" customHeight="1" x14ac:dyDescent="0.25">
      <c r="B44" s="618" t="s">
        <v>251</v>
      </c>
      <c r="C44" s="889">
        <f>SUM(C45:C46)</f>
        <v>216</v>
      </c>
      <c r="D44" s="172">
        <f t="shared" ref="D44:L44" si="16">SUM(D45:D46)</f>
        <v>18</v>
      </c>
      <c r="E44" s="172">
        <f t="shared" si="16"/>
        <v>6</v>
      </c>
      <c r="F44" s="172">
        <f t="shared" si="16"/>
        <v>145</v>
      </c>
      <c r="G44" s="172">
        <f t="shared" si="16"/>
        <v>47</v>
      </c>
      <c r="H44" s="889">
        <f t="shared" si="16"/>
        <v>148</v>
      </c>
      <c r="I44" s="172">
        <f t="shared" si="16"/>
        <v>51</v>
      </c>
      <c r="J44" s="172">
        <f t="shared" si="16"/>
        <v>14</v>
      </c>
      <c r="K44" s="172">
        <f t="shared" si="16"/>
        <v>63</v>
      </c>
      <c r="L44" s="172">
        <f t="shared" si="16"/>
        <v>20</v>
      </c>
    </row>
    <row r="45" spans="2:12" ht="18.75" customHeight="1" x14ac:dyDescent="0.25">
      <c r="B45" s="882" t="s">
        <v>334</v>
      </c>
      <c r="C45" s="889">
        <f>SUM(D45:G45)</f>
        <v>96</v>
      </c>
      <c r="D45" s="621">
        <v>9</v>
      </c>
      <c r="E45" s="621">
        <v>1</v>
      </c>
      <c r="F45" s="621">
        <v>61</v>
      </c>
      <c r="G45" s="621">
        <v>25</v>
      </c>
      <c r="H45" s="889">
        <f>SUM(I45:L45)</f>
        <v>50</v>
      </c>
      <c r="I45" s="621">
        <v>12</v>
      </c>
      <c r="J45" s="621">
        <v>8</v>
      </c>
      <c r="K45" s="621">
        <v>17</v>
      </c>
      <c r="L45" s="621">
        <v>13</v>
      </c>
    </row>
    <row r="46" spans="2:12" ht="18.75" customHeight="1" x14ac:dyDescent="0.25">
      <c r="B46" s="882" t="s">
        <v>335</v>
      </c>
      <c r="C46" s="889">
        <f>SUM(D46:G46)</f>
        <v>120</v>
      </c>
      <c r="D46" s="621">
        <v>9</v>
      </c>
      <c r="E46" s="621">
        <v>5</v>
      </c>
      <c r="F46" s="621">
        <v>84</v>
      </c>
      <c r="G46" s="621">
        <v>22</v>
      </c>
      <c r="H46" s="889">
        <f>SUM(I46:L46)</f>
        <v>98</v>
      </c>
      <c r="I46" s="621">
        <v>39</v>
      </c>
      <c r="J46" s="621">
        <v>6</v>
      </c>
      <c r="K46" s="621">
        <v>46</v>
      </c>
      <c r="L46" s="621">
        <v>7</v>
      </c>
    </row>
    <row r="47" spans="2:12" ht="18.75" customHeight="1" x14ac:dyDescent="0.25">
      <c r="B47" s="618" t="s">
        <v>234</v>
      </c>
      <c r="C47" s="889">
        <f t="shared" ref="C47:L47" si="17">SUM(C48:C49)</f>
        <v>70</v>
      </c>
      <c r="D47" s="172">
        <f t="shared" si="17"/>
        <v>1</v>
      </c>
      <c r="E47" s="172">
        <f t="shared" si="17"/>
        <v>7</v>
      </c>
      <c r="F47" s="172">
        <f t="shared" si="17"/>
        <v>28</v>
      </c>
      <c r="G47" s="172">
        <f t="shared" si="17"/>
        <v>34</v>
      </c>
      <c r="H47" s="889">
        <f t="shared" si="17"/>
        <v>33</v>
      </c>
      <c r="I47" s="172">
        <f t="shared" si="17"/>
        <v>3</v>
      </c>
      <c r="J47" s="172">
        <f t="shared" si="17"/>
        <v>12</v>
      </c>
      <c r="K47" s="172">
        <f t="shared" si="17"/>
        <v>6</v>
      </c>
      <c r="L47" s="172">
        <f t="shared" si="17"/>
        <v>12</v>
      </c>
    </row>
    <row r="48" spans="2:12" ht="18.75" customHeight="1" x14ac:dyDescent="0.25">
      <c r="B48" s="882" t="s">
        <v>336</v>
      </c>
      <c r="C48" s="889">
        <f>SUM(D48:G48)</f>
        <v>56</v>
      </c>
      <c r="D48" s="621">
        <v>1</v>
      </c>
      <c r="E48" s="621">
        <v>7</v>
      </c>
      <c r="F48" s="621">
        <v>23</v>
      </c>
      <c r="G48" s="621">
        <v>25</v>
      </c>
      <c r="H48" s="889">
        <f>SUM(I48:L48)</f>
        <v>23</v>
      </c>
      <c r="I48" s="621">
        <v>3</v>
      </c>
      <c r="J48" s="621">
        <v>9</v>
      </c>
      <c r="K48" s="621">
        <v>1</v>
      </c>
      <c r="L48" s="621">
        <v>10</v>
      </c>
    </row>
    <row r="49" spans="2:12" ht="18.75" customHeight="1" x14ac:dyDescent="0.25">
      <c r="B49" s="882" t="s">
        <v>337</v>
      </c>
      <c r="C49" s="889">
        <f>SUM(D49:G49)</f>
        <v>14</v>
      </c>
      <c r="D49" s="621"/>
      <c r="E49" s="621"/>
      <c r="F49" s="621">
        <v>5</v>
      </c>
      <c r="G49" s="621">
        <v>9</v>
      </c>
      <c r="H49" s="889">
        <f>SUM(I49:L49)</f>
        <v>10</v>
      </c>
      <c r="I49" s="621"/>
      <c r="J49" s="621">
        <v>3</v>
      </c>
      <c r="K49" s="621">
        <v>5</v>
      </c>
      <c r="L49" s="621">
        <v>2</v>
      </c>
    </row>
    <row r="50" spans="2:12" ht="18.75" customHeight="1" x14ac:dyDescent="0.25">
      <c r="B50" s="618" t="s">
        <v>338</v>
      </c>
      <c r="C50" s="889">
        <f>SUM(C51:C52)</f>
        <v>268</v>
      </c>
      <c r="D50" s="172">
        <f t="shared" ref="D50:G50" si="18">SUM(D51:D52)</f>
        <v>20</v>
      </c>
      <c r="E50" s="172">
        <f t="shared" si="18"/>
        <v>14</v>
      </c>
      <c r="F50" s="172">
        <f t="shared" si="18"/>
        <v>141</v>
      </c>
      <c r="G50" s="172">
        <f t="shared" si="18"/>
        <v>93</v>
      </c>
      <c r="H50" s="889">
        <f t="shared" ref="H50" si="19">SUM(H51:H52)</f>
        <v>179</v>
      </c>
      <c r="I50" s="172">
        <f t="shared" ref="I50" si="20">SUM(I51:I52)</f>
        <v>61</v>
      </c>
      <c r="J50" s="172">
        <f t="shared" ref="J50" si="21">SUM(J51:J52)</f>
        <v>41</v>
      </c>
      <c r="K50" s="172">
        <f t="shared" ref="K50" si="22">SUM(K51:K52)</f>
        <v>55</v>
      </c>
      <c r="L50" s="172">
        <f t="shared" ref="L50" si="23">SUM(L51:L52)</f>
        <v>22</v>
      </c>
    </row>
    <row r="51" spans="2:12" ht="18.75" customHeight="1" x14ac:dyDescent="0.25">
      <c r="B51" s="882" t="s">
        <v>1335</v>
      </c>
      <c r="C51" s="889">
        <f>SUM(D51:G51)</f>
        <v>66</v>
      </c>
      <c r="D51" s="621">
        <v>3</v>
      </c>
      <c r="E51" s="621">
        <v>3</v>
      </c>
      <c r="F51" s="621">
        <v>37</v>
      </c>
      <c r="G51" s="621">
        <v>23</v>
      </c>
      <c r="H51" s="889">
        <f>SUM(I51:L51)</f>
        <v>21</v>
      </c>
      <c r="I51" s="621">
        <v>4</v>
      </c>
      <c r="J51" s="621">
        <v>6</v>
      </c>
      <c r="K51" s="621">
        <v>7</v>
      </c>
      <c r="L51" s="621">
        <v>4</v>
      </c>
    </row>
    <row r="52" spans="2:12" ht="18.75" customHeight="1" x14ac:dyDescent="0.25">
      <c r="B52" s="882" t="s">
        <v>339</v>
      </c>
      <c r="C52" s="889">
        <f>SUM(D52:G52)</f>
        <v>202</v>
      </c>
      <c r="D52" s="621">
        <v>17</v>
      </c>
      <c r="E52" s="621">
        <v>11</v>
      </c>
      <c r="F52" s="621">
        <v>104</v>
      </c>
      <c r="G52" s="621">
        <v>70</v>
      </c>
      <c r="H52" s="889">
        <f>SUM(I52:L52)</f>
        <v>158</v>
      </c>
      <c r="I52" s="621">
        <v>57</v>
      </c>
      <c r="J52" s="621">
        <v>35</v>
      </c>
      <c r="K52" s="621">
        <v>48</v>
      </c>
      <c r="L52" s="621">
        <v>18</v>
      </c>
    </row>
    <row r="53" spans="2:12" ht="18.75" customHeight="1" x14ac:dyDescent="0.3">
      <c r="B53" s="885" t="s">
        <v>349</v>
      </c>
      <c r="C53" s="2119">
        <f t="shared" ref="C53:L53" si="24">C9+C23+C26+C35+C44+C47+C50</f>
        <v>1876</v>
      </c>
      <c r="D53" s="119">
        <f t="shared" si="24"/>
        <v>115</v>
      </c>
      <c r="E53" s="119">
        <f t="shared" si="24"/>
        <v>125</v>
      </c>
      <c r="F53" s="119">
        <f t="shared" si="24"/>
        <v>899</v>
      </c>
      <c r="G53" s="119">
        <f t="shared" si="24"/>
        <v>737</v>
      </c>
      <c r="H53" s="2119">
        <f t="shared" si="24"/>
        <v>1552</v>
      </c>
      <c r="I53" s="119">
        <f t="shared" si="24"/>
        <v>431</v>
      </c>
      <c r="J53" s="119">
        <f t="shared" si="24"/>
        <v>322</v>
      </c>
      <c r="K53" s="119">
        <f t="shared" si="24"/>
        <v>472</v>
      </c>
      <c r="L53" s="119">
        <f t="shared" si="24"/>
        <v>327</v>
      </c>
    </row>
    <row r="54" spans="2:12" ht="18.75" customHeight="1" x14ac:dyDescent="0.3">
      <c r="B54" s="885" t="s">
        <v>344</v>
      </c>
      <c r="C54" s="2119"/>
      <c r="D54" s="2118">
        <f>SUM(D53:E53)</f>
        <v>240</v>
      </c>
      <c r="E54" s="2118"/>
      <c r="F54" s="2118">
        <f>SUM(F53:G53)</f>
        <v>1636</v>
      </c>
      <c r="G54" s="2118"/>
      <c r="H54" s="2119"/>
      <c r="I54" s="2118">
        <f>SUM(I53:J53)</f>
        <v>753</v>
      </c>
      <c r="J54" s="2118"/>
      <c r="K54" s="2118">
        <f>SUM(K53:L53)</f>
        <v>799</v>
      </c>
      <c r="L54" s="2118"/>
    </row>
    <row r="55" spans="2:12" ht="18.75" hidden="1" customHeight="1" x14ac:dyDescent="0.3">
      <c r="B55" s="885"/>
      <c r="C55" s="890"/>
      <c r="D55" s="891">
        <f>IFERROR(D54/$C$53,0)</f>
        <v>0.1279317697228145</v>
      </c>
      <c r="E55" s="119"/>
      <c r="F55" s="891">
        <f>IFERROR(F54/$C$53,0)</f>
        <v>0.8720682302771855</v>
      </c>
      <c r="G55" s="119"/>
      <c r="H55" s="890"/>
      <c r="I55" s="891">
        <f>IFERROR(I54/$H$53,0)</f>
        <v>0.48518041237113402</v>
      </c>
      <c r="J55" s="891"/>
      <c r="K55" s="891">
        <f>IFERROR(K54/$H$53,0)</f>
        <v>0.51481958762886593</v>
      </c>
      <c r="L55" s="119"/>
    </row>
    <row r="56" spans="2:12" ht="18.75" customHeight="1" x14ac:dyDescent="0.3">
      <c r="B56" s="886" t="s">
        <v>375</v>
      </c>
      <c r="C56" s="121">
        <f>C53+EgresadoGraduadoPostgraGenero!C55</f>
        <v>2464</v>
      </c>
      <c r="D56" s="121">
        <f>D53+EgresadoGraduadoPostgraGenero!D55</f>
        <v>192</v>
      </c>
      <c r="E56" s="121">
        <f>E53+EgresadoGraduadoPostgraGenero!E55</f>
        <v>189</v>
      </c>
      <c r="F56" s="121">
        <f>F53+EgresadoGraduadoPostgraGenero!F55</f>
        <v>1190</v>
      </c>
      <c r="G56" s="121">
        <f>G53+EgresadoGraduadoPostgraGenero!G55</f>
        <v>891</v>
      </c>
      <c r="H56" s="121">
        <f>H53+EgresadoGraduadoPostgraGenero!H55</f>
        <v>2026</v>
      </c>
      <c r="I56" s="121">
        <f>I53+EgresadoGraduadoPostgraGenero!I55</f>
        <v>583</v>
      </c>
      <c r="J56" s="121">
        <f>J53+EgresadoGraduadoPostgraGenero!J55</f>
        <v>399</v>
      </c>
      <c r="K56" s="121">
        <f>K53+EgresadoGraduadoPostgraGenero!K55</f>
        <v>587</v>
      </c>
      <c r="L56" s="121">
        <f>L53+EgresadoGraduadoPostgraGenero!L55</f>
        <v>431</v>
      </c>
    </row>
    <row r="57" spans="2:12" ht="18.75" customHeight="1" x14ac:dyDescent="0.25">
      <c r="B57" s="887" t="s">
        <v>345</v>
      </c>
    </row>
    <row r="58" spans="2:12" ht="15" customHeight="1" x14ac:dyDescent="0.25"/>
  </sheetData>
  <sheetProtection formatCells="0" formatColumns="0" formatRows="0" insertColumns="0" insertRows="0" deleteColumns="0" deleteRows="0" sort="0"/>
  <mergeCells count="18">
    <mergeCell ref="B1:L3"/>
    <mergeCell ref="B4:L4"/>
    <mergeCell ref="B5:H5"/>
    <mergeCell ref="C7:C8"/>
    <mergeCell ref="D7:E7"/>
    <mergeCell ref="F7:G7"/>
    <mergeCell ref="H7:H8"/>
    <mergeCell ref="C6:G6"/>
    <mergeCell ref="H6:L6"/>
    <mergeCell ref="I7:J7"/>
    <mergeCell ref="K7:L7"/>
    <mergeCell ref="B6:B8"/>
    <mergeCell ref="K54:L54"/>
    <mergeCell ref="C53:C54"/>
    <mergeCell ref="H53:H54"/>
    <mergeCell ref="D54:E54"/>
    <mergeCell ref="F54:G54"/>
    <mergeCell ref="I54:J54"/>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1:J295"/>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customWidth="1"/>
    <col min="2" max="8" width="15" customWidth="1"/>
    <col min="9" max="9" width="5" customWidth="1"/>
    <col min="10" max="10" width="0" hidden="1" customWidth="1"/>
    <col min="11" max="16384" width="9.140625" hidden="1"/>
  </cols>
  <sheetData>
    <row r="1" spans="2:10" x14ac:dyDescent="0.25">
      <c r="B1" s="2020"/>
      <c r="C1" s="2021"/>
      <c r="D1" s="2021"/>
      <c r="E1" s="2021"/>
      <c r="F1" s="2021"/>
      <c r="G1" s="2021"/>
      <c r="H1" s="2022"/>
    </row>
    <row r="2" spans="2:10" x14ac:dyDescent="0.25">
      <c r="B2" s="2023"/>
      <c r="C2" s="2024"/>
      <c r="D2" s="2024"/>
      <c r="E2" s="2024"/>
      <c r="F2" s="2024"/>
      <c r="G2" s="2024"/>
      <c r="H2" s="2025"/>
    </row>
    <row r="3" spans="2:10" ht="16.5" thickBot="1" x14ac:dyDescent="0.3">
      <c r="B3" s="2026"/>
      <c r="C3" s="2027"/>
      <c r="D3" s="2027"/>
      <c r="E3" s="2027"/>
      <c r="F3" s="2027"/>
      <c r="G3" s="2027"/>
      <c r="H3" s="2028"/>
    </row>
    <row r="4" spans="2:10" ht="21.75" thickBot="1" x14ac:dyDescent="0.4">
      <c r="B4" s="2029" t="s">
        <v>1843</v>
      </c>
      <c r="C4" s="2030"/>
      <c r="D4" s="2030"/>
      <c r="E4" s="2030"/>
      <c r="F4" s="2030"/>
      <c r="G4" s="2030"/>
      <c r="H4" s="2031"/>
    </row>
  </sheetData>
  <mergeCells count="3">
    <mergeCell ref="B1:H3"/>
    <mergeCell ref="B4:H4"/>
    <mergeCell ref="B5:H5"/>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1:J295"/>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customWidth="1"/>
    <col min="2" max="8" width="15" customWidth="1"/>
    <col min="9" max="9" width="5" customWidth="1"/>
    <col min="10" max="10" width="0" hidden="1" customWidth="1"/>
    <col min="11" max="16384" width="9.140625" hidden="1"/>
  </cols>
  <sheetData>
    <row r="1" spans="2:10" x14ac:dyDescent="0.25">
      <c r="B1" s="2020"/>
      <c r="C1" s="2021"/>
      <c r="D1" s="2021"/>
      <c r="E1" s="2021"/>
      <c r="F1" s="2021"/>
      <c r="G1" s="2021"/>
      <c r="H1" s="2022"/>
    </row>
    <row r="2" spans="2:10" x14ac:dyDescent="0.25">
      <c r="B2" s="2023"/>
      <c r="C2" s="2024"/>
      <c r="D2" s="2024"/>
      <c r="E2" s="2024"/>
      <c r="F2" s="2024"/>
      <c r="G2" s="2024"/>
      <c r="H2" s="2025"/>
    </row>
    <row r="3" spans="2:10" ht="16.5" thickBot="1" x14ac:dyDescent="0.3">
      <c r="B3" s="2026"/>
      <c r="C3" s="2027"/>
      <c r="D3" s="2027"/>
      <c r="E3" s="2027"/>
      <c r="F3" s="2027"/>
      <c r="G3" s="2027"/>
      <c r="H3" s="2028"/>
    </row>
    <row r="4" spans="2:10" ht="21.75" thickBot="1" x14ac:dyDescent="0.4">
      <c r="B4" s="2029" t="s">
        <v>1842</v>
      </c>
      <c r="C4" s="2030"/>
      <c r="D4" s="2030"/>
      <c r="E4" s="2030"/>
      <c r="F4" s="2030"/>
      <c r="G4" s="2030"/>
      <c r="H4" s="2031"/>
    </row>
  </sheetData>
  <mergeCells count="3">
    <mergeCell ref="B1:H3"/>
    <mergeCell ref="B4:H4"/>
    <mergeCell ref="B5:H5"/>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1:M1048576"/>
  <sheetViews>
    <sheetView showGridLines="0" zoomScaleNormal="100" workbookViewId="0">
      <pane xSplit="1" ySplit="8" topLeftCell="B39"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style="580" customWidth="1"/>
    <col min="2" max="2" width="56.28515625" style="580" customWidth="1"/>
    <col min="3" max="3" width="8.5703125" style="899" bestFit="1" customWidth="1"/>
    <col min="4" max="7" width="8.85546875" style="580" customWidth="1"/>
    <col min="8" max="8" width="8.5703125" style="899" bestFit="1" customWidth="1"/>
    <col min="9" max="12" width="8.85546875" style="580" customWidth="1"/>
    <col min="13" max="13" width="5" style="580" customWidth="1"/>
    <col min="14" max="16384" width="9.140625" style="580" hidden="1"/>
  </cols>
  <sheetData>
    <row r="1" spans="2:12" x14ac:dyDescent="0.25">
      <c r="B1" s="2047"/>
      <c r="C1" s="2048"/>
      <c r="D1" s="2048"/>
      <c r="E1" s="2048"/>
      <c r="F1" s="2048"/>
      <c r="G1" s="2048"/>
      <c r="H1" s="2048"/>
      <c r="I1" s="2048"/>
      <c r="J1" s="2048"/>
      <c r="K1" s="2048"/>
      <c r="L1" s="2049"/>
    </row>
    <row r="2" spans="2:12" x14ac:dyDescent="0.25">
      <c r="B2" s="2050"/>
      <c r="C2" s="2051"/>
      <c r="D2" s="2051"/>
      <c r="E2" s="2051"/>
      <c r="F2" s="2051"/>
      <c r="G2" s="2051"/>
      <c r="H2" s="2051"/>
      <c r="I2" s="2051"/>
      <c r="J2" s="2051"/>
      <c r="K2" s="2051"/>
      <c r="L2" s="2052"/>
    </row>
    <row r="3" spans="2:12" ht="15.75" thickBot="1" x14ac:dyDescent="0.3">
      <c r="B3" s="2053"/>
      <c r="C3" s="2054"/>
      <c r="D3" s="2054"/>
      <c r="E3" s="2054"/>
      <c r="F3" s="2054"/>
      <c r="G3" s="2054"/>
      <c r="H3" s="2054"/>
      <c r="I3" s="2054"/>
      <c r="J3" s="2054"/>
      <c r="K3" s="2054"/>
      <c r="L3" s="2055"/>
    </row>
    <row r="4" spans="2:12" ht="21.75" thickBot="1" x14ac:dyDescent="0.4">
      <c r="B4" s="2056" t="s">
        <v>1047</v>
      </c>
      <c r="C4" s="2057"/>
      <c r="D4" s="2057"/>
      <c r="E4" s="2057"/>
      <c r="F4" s="2057"/>
      <c r="G4" s="2057"/>
      <c r="H4" s="2057"/>
      <c r="I4" s="2057"/>
      <c r="J4" s="2057"/>
      <c r="K4" s="2057"/>
      <c r="L4" s="2058"/>
    </row>
    <row r="5" spans="2:12" s="583" customFormat="1" ht="15.75" x14ac:dyDescent="0.25">
      <c r="B5" s="2086"/>
      <c r="C5" s="2086"/>
      <c r="D5" s="2086"/>
      <c r="E5" s="2086"/>
      <c r="F5" s="2086"/>
      <c r="G5" s="2086"/>
      <c r="H5" s="2086"/>
      <c r="I5" s="582"/>
      <c r="J5" s="582"/>
      <c r="K5" s="582"/>
    </row>
    <row r="6" spans="2:12" s="583" customFormat="1" ht="18.75" customHeight="1" x14ac:dyDescent="0.25">
      <c r="B6" s="2122" t="s">
        <v>304</v>
      </c>
      <c r="C6" s="2121" t="s">
        <v>4094</v>
      </c>
      <c r="D6" s="2121"/>
      <c r="E6" s="2121"/>
      <c r="F6" s="2121"/>
      <c r="G6" s="2121"/>
      <c r="H6" s="2094" t="s">
        <v>4095</v>
      </c>
      <c r="I6" s="2094"/>
      <c r="J6" s="2094"/>
      <c r="K6" s="2094"/>
      <c r="L6" s="2094"/>
    </row>
    <row r="7" spans="2:12" s="583" customFormat="1" ht="18.75" customHeight="1" x14ac:dyDescent="0.25">
      <c r="B7" s="2122"/>
      <c r="C7" s="2120" t="s">
        <v>152</v>
      </c>
      <c r="D7" s="2121" t="s">
        <v>305</v>
      </c>
      <c r="E7" s="2121"/>
      <c r="F7" s="2121" t="s">
        <v>306</v>
      </c>
      <c r="G7" s="2121"/>
      <c r="H7" s="2120" t="s">
        <v>152</v>
      </c>
      <c r="I7" s="2094" t="s">
        <v>305</v>
      </c>
      <c r="J7" s="2094"/>
      <c r="K7" s="2094" t="s">
        <v>306</v>
      </c>
      <c r="L7" s="2094"/>
    </row>
    <row r="8" spans="2:12" s="583" customFormat="1" ht="18.75" customHeight="1" x14ac:dyDescent="0.25">
      <c r="B8" s="2122"/>
      <c r="C8" s="2120"/>
      <c r="D8" s="622" t="s">
        <v>307</v>
      </c>
      <c r="E8" s="622" t="s">
        <v>308</v>
      </c>
      <c r="F8" s="622" t="s">
        <v>307</v>
      </c>
      <c r="G8" s="622" t="s">
        <v>308</v>
      </c>
      <c r="H8" s="2120"/>
      <c r="I8" s="622" t="s">
        <v>307</v>
      </c>
      <c r="J8" s="622" t="s">
        <v>308</v>
      </c>
      <c r="K8" s="622" t="s">
        <v>307</v>
      </c>
      <c r="L8" s="622" t="s">
        <v>308</v>
      </c>
    </row>
    <row r="9" spans="2:12" ht="18.75" customHeight="1" x14ac:dyDescent="0.25">
      <c r="B9" s="618" t="s">
        <v>350</v>
      </c>
      <c r="C9" s="888">
        <f>SUM(C10:C19)</f>
        <v>248</v>
      </c>
      <c r="D9" s="888">
        <f t="shared" ref="D9:L9" si="0">SUM(D10:D19)</f>
        <v>19</v>
      </c>
      <c r="E9" s="888">
        <f t="shared" si="0"/>
        <v>15</v>
      </c>
      <c r="F9" s="888">
        <f t="shared" si="0"/>
        <v>139</v>
      </c>
      <c r="G9" s="888">
        <f t="shared" si="0"/>
        <v>75</v>
      </c>
      <c r="H9" s="888">
        <f t="shared" si="0"/>
        <v>178</v>
      </c>
      <c r="I9" s="888">
        <f t="shared" si="0"/>
        <v>75</v>
      </c>
      <c r="J9" s="888">
        <f t="shared" si="0"/>
        <v>41</v>
      </c>
      <c r="K9" s="888">
        <f t="shared" si="0"/>
        <v>33</v>
      </c>
      <c r="L9" s="888">
        <f t="shared" si="0"/>
        <v>29</v>
      </c>
    </row>
    <row r="10" spans="2:12" ht="18.75" customHeight="1" x14ac:dyDescent="0.25">
      <c r="B10" s="881" t="s">
        <v>351</v>
      </c>
      <c r="C10" s="889">
        <f>SUM(D10:G10)</f>
        <v>18</v>
      </c>
      <c r="D10" s="621">
        <v>8</v>
      </c>
      <c r="E10" s="621">
        <v>10</v>
      </c>
      <c r="F10" s="621"/>
      <c r="G10" s="621"/>
      <c r="H10" s="889">
        <f t="shared" ref="H10:H19" si="1">SUM(I10:L10)</f>
        <v>21</v>
      </c>
      <c r="I10" s="621"/>
      <c r="J10" s="621"/>
      <c r="K10" s="621">
        <v>10</v>
      </c>
      <c r="L10" s="621">
        <v>11</v>
      </c>
    </row>
    <row r="11" spans="2:12" s="1428" customFormat="1" ht="18.75" customHeight="1" x14ac:dyDescent="0.25">
      <c r="B11" s="881" t="s">
        <v>352</v>
      </c>
      <c r="C11" s="889">
        <f t="shared" ref="C11:C14" si="2">SUM(D11:G11)</f>
        <v>16</v>
      </c>
      <c r="D11" s="621">
        <v>11</v>
      </c>
      <c r="E11" s="621">
        <v>5</v>
      </c>
      <c r="F11" s="621"/>
      <c r="G11" s="621"/>
      <c r="H11" s="889">
        <f t="shared" si="1"/>
        <v>19</v>
      </c>
      <c r="I11" s="621">
        <v>2</v>
      </c>
      <c r="J11" s="621">
        <v>1</v>
      </c>
      <c r="K11" s="621">
        <v>11</v>
      </c>
      <c r="L11" s="621">
        <v>5</v>
      </c>
    </row>
    <row r="12" spans="2:12" s="1428" customFormat="1" ht="18.75" customHeight="1" x14ac:dyDescent="0.25">
      <c r="B12" s="881" t="s">
        <v>4084</v>
      </c>
      <c r="C12" s="889">
        <f t="shared" si="2"/>
        <v>19</v>
      </c>
      <c r="D12" s="621"/>
      <c r="E12" s="621"/>
      <c r="F12" s="621">
        <v>15</v>
      </c>
      <c r="G12" s="621">
        <v>4</v>
      </c>
      <c r="H12" s="889">
        <f t="shared" si="1"/>
        <v>16</v>
      </c>
      <c r="I12" s="621">
        <v>9</v>
      </c>
      <c r="J12" s="621">
        <v>7</v>
      </c>
      <c r="K12" s="621"/>
      <c r="L12" s="621"/>
    </row>
    <row r="13" spans="2:12" s="1428" customFormat="1" ht="18.75" customHeight="1" x14ac:dyDescent="0.25">
      <c r="B13" s="881" t="s">
        <v>4085</v>
      </c>
      <c r="C13" s="889">
        <f t="shared" si="2"/>
        <v>37</v>
      </c>
      <c r="D13" s="621"/>
      <c r="E13" s="621"/>
      <c r="F13" s="621">
        <v>29</v>
      </c>
      <c r="G13" s="621">
        <v>8</v>
      </c>
      <c r="H13" s="889">
        <f t="shared" si="1"/>
        <v>0</v>
      </c>
      <c r="I13" s="621"/>
      <c r="J13" s="621"/>
      <c r="K13" s="621"/>
      <c r="L13" s="621"/>
    </row>
    <row r="14" spans="2:12" s="1428" customFormat="1" ht="18.75" customHeight="1" x14ac:dyDescent="0.25">
      <c r="B14" s="881" t="s">
        <v>353</v>
      </c>
      <c r="C14" s="889">
        <f t="shared" si="2"/>
        <v>27</v>
      </c>
      <c r="D14" s="621"/>
      <c r="E14" s="621"/>
      <c r="F14" s="621">
        <v>21</v>
      </c>
      <c r="G14" s="621">
        <v>6</v>
      </c>
      <c r="H14" s="889">
        <f t="shared" si="1"/>
        <v>28</v>
      </c>
      <c r="I14" s="621">
        <v>20</v>
      </c>
      <c r="J14" s="621">
        <v>6</v>
      </c>
      <c r="K14" s="621">
        <v>1</v>
      </c>
      <c r="L14" s="621">
        <v>1</v>
      </c>
    </row>
    <row r="15" spans="2:12" ht="18.75" customHeight="1" x14ac:dyDescent="0.25">
      <c r="B15" s="881" t="s">
        <v>354</v>
      </c>
      <c r="C15" s="889">
        <f>SUM(D15:G15)</f>
        <v>21</v>
      </c>
      <c r="D15" s="621"/>
      <c r="E15" s="621"/>
      <c r="F15" s="621">
        <v>13</v>
      </c>
      <c r="G15" s="621">
        <v>8</v>
      </c>
      <c r="H15" s="889">
        <f t="shared" si="1"/>
        <v>28</v>
      </c>
      <c r="I15" s="621">
        <v>18</v>
      </c>
      <c r="J15" s="621">
        <v>10</v>
      </c>
      <c r="K15" s="621"/>
      <c r="L15" s="621"/>
    </row>
    <row r="16" spans="2:12" ht="18.75" customHeight="1" x14ac:dyDescent="0.25">
      <c r="B16" s="881" t="s">
        <v>355</v>
      </c>
      <c r="C16" s="889">
        <f>SUM(D16:G16)</f>
        <v>34</v>
      </c>
      <c r="D16" s="621"/>
      <c r="E16" s="621"/>
      <c r="F16" s="621">
        <v>25</v>
      </c>
      <c r="G16" s="621">
        <v>9</v>
      </c>
      <c r="H16" s="889">
        <f t="shared" si="1"/>
        <v>21</v>
      </c>
      <c r="I16" s="621">
        <v>15</v>
      </c>
      <c r="J16" s="621">
        <v>6</v>
      </c>
      <c r="K16" s="621"/>
      <c r="L16" s="621"/>
    </row>
    <row r="17" spans="2:12" ht="18.75" customHeight="1" x14ac:dyDescent="0.25">
      <c r="B17" s="881" t="s">
        <v>2520</v>
      </c>
      <c r="C17" s="889">
        <f>SUM(D17:G17)</f>
        <v>28</v>
      </c>
      <c r="D17" s="621"/>
      <c r="E17" s="621"/>
      <c r="F17" s="621">
        <v>17</v>
      </c>
      <c r="G17" s="621">
        <v>11</v>
      </c>
      <c r="H17" s="889">
        <f t="shared" si="1"/>
        <v>0</v>
      </c>
      <c r="I17" s="621"/>
      <c r="J17" s="621"/>
      <c r="K17" s="621"/>
      <c r="L17" s="621"/>
    </row>
    <row r="18" spans="2:12" ht="18.75" customHeight="1" x14ac:dyDescent="0.25">
      <c r="B18" s="881" t="s">
        <v>1933</v>
      </c>
      <c r="C18" s="889">
        <f>SUM(D18:G18)</f>
        <v>31</v>
      </c>
      <c r="D18" s="621"/>
      <c r="E18" s="621"/>
      <c r="F18" s="621">
        <v>9</v>
      </c>
      <c r="G18" s="621">
        <v>22</v>
      </c>
      <c r="H18" s="889">
        <f t="shared" si="1"/>
        <v>30</v>
      </c>
      <c r="I18" s="621">
        <v>4</v>
      </c>
      <c r="J18" s="621">
        <v>7</v>
      </c>
      <c r="K18" s="621">
        <v>10</v>
      </c>
      <c r="L18" s="621">
        <v>9</v>
      </c>
    </row>
    <row r="19" spans="2:12" ht="18.75" customHeight="1" x14ac:dyDescent="0.25">
      <c r="B19" s="881" t="s">
        <v>4086</v>
      </c>
      <c r="C19" s="889">
        <f>SUM(D19:G19)</f>
        <v>17</v>
      </c>
      <c r="D19" s="621"/>
      <c r="E19" s="621"/>
      <c r="F19" s="621">
        <v>10</v>
      </c>
      <c r="G19" s="621">
        <v>7</v>
      </c>
      <c r="H19" s="889">
        <f t="shared" si="1"/>
        <v>15</v>
      </c>
      <c r="I19" s="621">
        <v>7</v>
      </c>
      <c r="J19" s="621">
        <v>4</v>
      </c>
      <c r="K19" s="621">
        <v>1</v>
      </c>
      <c r="L19" s="621">
        <v>3</v>
      </c>
    </row>
    <row r="20" spans="2:12" ht="18.75" customHeight="1" x14ac:dyDescent="0.25">
      <c r="B20" s="892" t="s">
        <v>356</v>
      </c>
      <c r="C20" s="962">
        <f>SUM(C21:C31)</f>
        <v>48</v>
      </c>
      <c r="D20" s="963">
        <f t="shared" ref="D20:L20" si="3">SUM(D21:D31)</f>
        <v>6</v>
      </c>
      <c r="E20" s="963">
        <f t="shared" si="3"/>
        <v>4</v>
      </c>
      <c r="F20" s="963">
        <f t="shared" si="3"/>
        <v>24</v>
      </c>
      <c r="G20" s="963">
        <f t="shared" si="3"/>
        <v>14</v>
      </c>
      <c r="H20" s="962">
        <f t="shared" si="3"/>
        <v>46</v>
      </c>
      <c r="I20" s="963">
        <f t="shared" si="3"/>
        <v>8</v>
      </c>
      <c r="J20" s="963">
        <f t="shared" si="3"/>
        <v>5</v>
      </c>
      <c r="K20" s="963">
        <f t="shared" si="3"/>
        <v>22</v>
      </c>
      <c r="L20" s="963">
        <f t="shared" si="3"/>
        <v>11</v>
      </c>
    </row>
    <row r="21" spans="2:12" ht="18.75" customHeight="1" x14ac:dyDescent="0.25">
      <c r="B21" s="881" t="s">
        <v>2517</v>
      </c>
      <c r="C21" s="964">
        <f t="shared" ref="C21:C31" si="4">SUM(D21:G21)</f>
        <v>1</v>
      </c>
      <c r="D21" s="965"/>
      <c r="E21" s="965"/>
      <c r="F21" s="965">
        <v>1</v>
      </c>
      <c r="G21" s="965"/>
      <c r="H21" s="964">
        <f t="shared" ref="H21:H31" si="5">SUM(I21:L21)</f>
        <v>0</v>
      </c>
      <c r="I21" s="965"/>
      <c r="J21" s="965"/>
      <c r="K21" s="965"/>
      <c r="L21" s="965"/>
    </row>
    <row r="22" spans="2:12" ht="18.75" customHeight="1" x14ac:dyDescent="0.25">
      <c r="B22" s="881" t="s">
        <v>4087</v>
      </c>
      <c r="C22" s="964">
        <f t="shared" si="4"/>
        <v>3</v>
      </c>
      <c r="D22" s="621">
        <v>2</v>
      </c>
      <c r="E22" s="621">
        <v>1</v>
      </c>
      <c r="F22" s="621"/>
      <c r="G22" s="621"/>
      <c r="H22" s="964">
        <f t="shared" si="5"/>
        <v>3</v>
      </c>
      <c r="I22" s="621"/>
      <c r="J22" s="621"/>
      <c r="K22" s="621">
        <v>2</v>
      </c>
      <c r="L22" s="621">
        <v>1</v>
      </c>
    </row>
    <row r="23" spans="2:12" ht="18.75" customHeight="1" x14ac:dyDescent="0.25">
      <c r="B23" s="881" t="s">
        <v>357</v>
      </c>
      <c r="C23" s="964">
        <f t="shared" si="4"/>
        <v>13</v>
      </c>
      <c r="D23" s="621"/>
      <c r="E23" s="621"/>
      <c r="F23" s="621">
        <v>9</v>
      </c>
      <c r="G23" s="621">
        <v>4</v>
      </c>
      <c r="H23" s="964">
        <f t="shared" si="5"/>
        <v>23</v>
      </c>
      <c r="I23" s="621"/>
      <c r="J23" s="621"/>
      <c r="K23" s="621">
        <v>15</v>
      </c>
      <c r="L23" s="621">
        <v>8</v>
      </c>
    </row>
    <row r="24" spans="2:12" ht="18.75" customHeight="1" x14ac:dyDescent="0.25">
      <c r="B24" s="881" t="s">
        <v>358</v>
      </c>
      <c r="C24" s="889">
        <f t="shared" si="4"/>
        <v>0</v>
      </c>
      <c r="D24" s="621"/>
      <c r="E24" s="621"/>
      <c r="F24" s="621"/>
      <c r="G24" s="621"/>
      <c r="H24" s="889">
        <f t="shared" si="5"/>
        <v>0</v>
      </c>
      <c r="I24" s="621"/>
      <c r="J24" s="621"/>
      <c r="K24" s="621"/>
      <c r="L24" s="621"/>
    </row>
    <row r="25" spans="2:12" s="1428" customFormat="1" ht="18.75" customHeight="1" x14ac:dyDescent="0.25">
      <c r="B25" s="881" t="s">
        <v>359</v>
      </c>
      <c r="C25" s="889">
        <f t="shared" si="4"/>
        <v>2</v>
      </c>
      <c r="D25" s="621">
        <v>1</v>
      </c>
      <c r="E25" s="621"/>
      <c r="F25" s="621">
        <v>1</v>
      </c>
      <c r="G25" s="621"/>
      <c r="H25" s="889">
        <f t="shared" si="5"/>
        <v>3</v>
      </c>
      <c r="I25" s="621">
        <v>1</v>
      </c>
      <c r="J25" s="621">
        <v>1</v>
      </c>
      <c r="K25" s="621">
        <v>1</v>
      </c>
      <c r="L25" s="621"/>
    </row>
    <row r="26" spans="2:12" ht="18.75" customHeight="1" x14ac:dyDescent="0.25">
      <c r="B26" s="881" t="s">
        <v>360</v>
      </c>
      <c r="C26" s="889">
        <f t="shared" si="4"/>
        <v>1</v>
      </c>
      <c r="D26" s="621">
        <v>1</v>
      </c>
      <c r="E26" s="621"/>
      <c r="F26" s="621"/>
      <c r="G26" s="621"/>
      <c r="H26" s="889">
        <f t="shared" si="5"/>
        <v>2</v>
      </c>
      <c r="I26" s="621"/>
      <c r="J26" s="621">
        <v>1</v>
      </c>
      <c r="K26" s="621">
        <v>1</v>
      </c>
      <c r="L26" s="621"/>
    </row>
    <row r="27" spans="2:12" ht="18.75" customHeight="1" x14ac:dyDescent="0.25">
      <c r="B27" s="881" t="s">
        <v>361</v>
      </c>
      <c r="C27" s="889">
        <f t="shared" si="4"/>
        <v>3</v>
      </c>
      <c r="D27" s="621"/>
      <c r="E27" s="621"/>
      <c r="F27" s="621">
        <v>1</v>
      </c>
      <c r="G27" s="621">
        <v>2</v>
      </c>
      <c r="H27" s="889">
        <f t="shared" si="5"/>
        <v>4</v>
      </c>
      <c r="I27" s="621">
        <v>2</v>
      </c>
      <c r="J27" s="621">
        <v>2</v>
      </c>
      <c r="K27" s="621"/>
      <c r="L27" s="621"/>
    </row>
    <row r="28" spans="2:12" ht="18.75" customHeight="1" x14ac:dyDescent="0.25">
      <c r="B28" s="881" t="s">
        <v>362</v>
      </c>
      <c r="C28" s="889">
        <f t="shared" si="4"/>
        <v>7</v>
      </c>
      <c r="D28" s="621">
        <v>1</v>
      </c>
      <c r="E28" s="621">
        <v>3</v>
      </c>
      <c r="F28" s="621">
        <v>1</v>
      </c>
      <c r="G28" s="621">
        <v>2</v>
      </c>
      <c r="H28" s="889">
        <f t="shared" si="5"/>
        <v>2</v>
      </c>
      <c r="I28" s="621">
        <v>2</v>
      </c>
      <c r="J28" s="621"/>
      <c r="K28" s="621"/>
      <c r="L28" s="621"/>
    </row>
    <row r="29" spans="2:12" ht="18.75" customHeight="1" x14ac:dyDescent="0.25">
      <c r="B29" s="881" t="s">
        <v>363</v>
      </c>
      <c r="C29" s="889">
        <f t="shared" si="4"/>
        <v>8</v>
      </c>
      <c r="D29" s="621">
        <v>1</v>
      </c>
      <c r="E29" s="621"/>
      <c r="F29" s="621">
        <v>5</v>
      </c>
      <c r="G29" s="621">
        <v>2</v>
      </c>
      <c r="H29" s="889">
        <f t="shared" si="5"/>
        <v>5</v>
      </c>
      <c r="I29" s="621">
        <v>3</v>
      </c>
      <c r="J29" s="621">
        <v>1</v>
      </c>
      <c r="K29" s="621">
        <v>1</v>
      </c>
      <c r="L29" s="621"/>
    </row>
    <row r="30" spans="2:12" ht="18.75" customHeight="1" x14ac:dyDescent="0.25">
      <c r="B30" s="881" t="s">
        <v>1934</v>
      </c>
      <c r="C30" s="889">
        <f t="shared" si="4"/>
        <v>10</v>
      </c>
      <c r="D30" s="621"/>
      <c r="E30" s="621"/>
      <c r="F30" s="621">
        <v>6</v>
      </c>
      <c r="G30" s="621">
        <v>4</v>
      </c>
      <c r="H30" s="889">
        <f t="shared" si="5"/>
        <v>2</v>
      </c>
      <c r="I30" s="621"/>
      <c r="J30" s="621"/>
      <c r="K30" s="621">
        <v>1</v>
      </c>
      <c r="L30" s="621">
        <v>1</v>
      </c>
    </row>
    <row r="31" spans="2:12" ht="18.75" customHeight="1" x14ac:dyDescent="0.25">
      <c r="B31" s="881" t="s">
        <v>1948</v>
      </c>
      <c r="C31" s="889">
        <f t="shared" si="4"/>
        <v>0</v>
      </c>
      <c r="D31" s="621"/>
      <c r="E31" s="621"/>
      <c r="F31" s="621"/>
      <c r="G31" s="621"/>
      <c r="H31" s="889">
        <f t="shared" si="5"/>
        <v>2</v>
      </c>
      <c r="I31" s="621"/>
      <c r="J31" s="621"/>
      <c r="K31" s="621">
        <v>1</v>
      </c>
      <c r="L31" s="621">
        <v>1</v>
      </c>
    </row>
    <row r="32" spans="2:12" ht="18.75" customHeight="1" x14ac:dyDescent="0.25">
      <c r="B32" s="618" t="s">
        <v>209</v>
      </c>
      <c r="C32" s="889">
        <f t="shared" ref="C32:L32" si="6">SUM(C33:C35)</f>
        <v>6</v>
      </c>
      <c r="D32" s="172">
        <f t="shared" si="6"/>
        <v>0</v>
      </c>
      <c r="E32" s="172">
        <f t="shared" si="6"/>
        <v>0</v>
      </c>
      <c r="F32" s="172">
        <f t="shared" si="6"/>
        <v>3</v>
      </c>
      <c r="G32" s="172">
        <f t="shared" si="6"/>
        <v>3</v>
      </c>
      <c r="H32" s="889">
        <f t="shared" si="6"/>
        <v>13</v>
      </c>
      <c r="I32" s="172">
        <f t="shared" si="6"/>
        <v>2</v>
      </c>
      <c r="J32" s="172">
        <f t="shared" si="6"/>
        <v>0</v>
      </c>
      <c r="K32" s="172">
        <f t="shared" si="6"/>
        <v>6</v>
      </c>
      <c r="L32" s="172">
        <f t="shared" si="6"/>
        <v>5</v>
      </c>
    </row>
    <row r="33" spans="2:12" s="1428" customFormat="1" ht="15.75" x14ac:dyDescent="0.25">
      <c r="B33" s="894" t="s">
        <v>4088</v>
      </c>
      <c r="C33" s="889">
        <f>D33+E33+F33+G33</f>
        <v>5</v>
      </c>
      <c r="D33" s="621"/>
      <c r="E33" s="621"/>
      <c r="F33" s="621">
        <v>3</v>
      </c>
      <c r="G33" s="621">
        <v>2</v>
      </c>
      <c r="H33" s="889"/>
      <c r="I33" s="621"/>
      <c r="J33" s="621"/>
      <c r="K33" s="621"/>
      <c r="L33" s="621"/>
    </row>
    <row r="34" spans="2:12" ht="18.75" customHeight="1" x14ac:dyDescent="0.25">
      <c r="B34" s="893" t="s">
        <v>1949</v>
      </c>
      <c r="C34" s="889">
        <f>SUM(D34:G34)</f>
        <v>1</v>
      </c>
      <c r="D34" s="621"/>
      <c r="E34" s="621"/>
      <c r="F34" s="621"/>
      <c r="G34" s="621">
        <v>1</v>
      </c>
      <c r="H34" s="889">
        <f>SUM(I34:L34)</f>
        <v>12</v>
      </c>
      <c r="I34" s="621">
        <v>2</v>
      </c>
      <c r="J34" s="621"/>
      <c r="K34" s="621">
        <v>5</v>
      </c>
      <c r="L34" s="621">
        <v>5</v>
      </c>
    </row>
    <row r="35" spans="2:12" ht="31.5" x14ac:dyDescent="0.25">
      <c r="B35" s="894" t="s">
        <v>364</v>
      </c>
      <c r="C35" s="889">
        <f>SUM(D35:G35)</f>
        <v>0</v>
      </c>
      <c r="D35" s="621"/>
      <c r="E35" s="621"/>
      <c r="F35" s="621"/>
      <c r="G35" s="621"/>
      <c r="H35" s="889">
        <f>SUM(I35:L35)</f>
        <v>1</v>
      </c>
      <c r="I35" s="621"/>
      <c r="J35" s="621"/>
      <c r="K35" s="621">
        <v>1</v>
      </c>
      <c r="L35" s="621"/>
    </row>
    <row r="36" spans="2:12" ht="18.75" customHeight="1" x14ac:dyDescent="0.25">
      <c r="B36" s="895" t="s">
        <v>365</v>
      </c>
      <c r="C36" s="889">
        <f t="shared" ref="C36:L36" si="7">SUM(C37:C45)</f>
        <v>167</v>
      </c>
      <c r="D36" s="172">
        <f t="shared" si="7"/>
        <v>28</v>
      </c>
      <c r="E36" s="172">
        <f t="shared" si="7"/>
        <v>10</v>
      </c>
      <c r="F36" s="172">
        <f t="shared" si="7"/>
        <v>94</v>
      </c>
      <c r="G36" s="172">
        <f t="shared" si="7"/>
        <v>35</v>
      </c>
      <c r="H36" s="889">
        <f t="shared" si="7"/>
        <v>122</v>
      </c>
      <c r="I36" s="172">
        <f t="shared" si="7"/>
        <v>54</v>
      </c>
      <c r="J36" s="172">
        <f t="shared" si="7"/>
        <v>13</v>
      </c>
      <c r="K36" s="172">
        <f t="shared" si="7"/>
        <v>31</v>
      </c>
      <c r="L36" s="172">
        <f t="shared" si="7"/>
        <v>24</v>
      </c>
    </row>
    <row r="37" spans="2:12" ht="31.5" x14ac:dyDescent="0.25">
      <c r="B37" s="896" t="s">
        <v>366</v>
      </c>
      <c r="C37" s="889">
        <f t="shared" ref="C37:C45" si="8">SUM(D37:G37)</f>
        <v>0</v>
      </c>
      <c r="D37" s="621"/>
      <c r="E37" s="621"/>
      <c r="F37" s="621"/>
      <c r="G37" s="621"/>
      <c r="H37" s="889">
        <f t="shared" ref="H37:H45" si="9">SUM(I37:L37)</f>
        <v>1</v>
      </c>
      <c r="I37" s="621"/>
      <c r="J37" s="621"/>
      <c r="K37" s="621"/>
      <c r="L37" s="621">
        <v>1</v>
      </c>
    </row>
    <row r="38" spans="2:12" ht="31.5" x14ac:dyDescent="0.25">
      <c r="B38" s="896" t="s">
        <v>367</v>
      </c>
      <c r="C38" s="889">
        <f t="shared" si="8"/>
        <v>1</v>
      </c>
      <c r="D38" s="621"/>
      <c r="E38" s="621">
        <v>1</v>
      </c>
      <c r="F38" s="621"/>
      <c r="G38" s="621"/>
      <c r="H38" s="889">
        <f t="shared" si="9"/>
        <v>7</v>
      </c>
      <c r="I38" s="621">
        <v>2</v>
      </c>
      <c r="J38" s="621">
        <v>2</v>
      </c>
      <c r="K38" s="621">
        <v>2</v>
      </c>
      <c r="L38" s="621">
        <v>1</v>
      </c>
    </row>
    <row r="39" spans="2:12" ht="15.75" x14ac:dyDescent="0.25">
      <c r="B39" s="896" t="s">
        <v>640</v>
      </c>
      <c r="C39" s="889">
        <f t="shared" si="8"/>
        <v>2</v>
      </c>
      <c r="D39" s="621">
        <v>1</v>
      </c>
      <c r="E39" s="621">
        <v>1</v>
      </c>
      <c r="F39" s="621"/>
      <c r="G39" s="621"/>
      <c r="H39" s="889">
        <f t="shared" si="9"/>
        <v>50</v>
      </c>
      <c r="I39" s="621">
        <v>13</v>
      </c>
      <c r="J39" s="621">
        <v>5</v>
      </c>
      <c r="K39" s="621">
        <v>21</v>
      </c>
      <c r="L39" s="621">
        <v>11</v>
      </c>
    </row>
    <row r="40" spans="2:12" ht="15.75" x14ac:dyDescent="0.25">
      <c r="B40" s="896" t="s">
        <v>2519</v>
      </c>
      <c r="C40" s="889">
        <f t="shared" si="8"/>
        <v>0</v>
      </c>
      <c r="D40" s="621"/>
      <c r="E40" s="621"/>
      <c r="F40" s="621"/>
      <c r="G40" s="621"/>
      <c r="H40" s="889">
        <f t="shared" si="9"/>
        <v>0</v>
      </c>
      <c r="I40" s="621"/>
      <c r="J40" s="621"/>
      <c r="K40" s="621"/>
      <c r="L40" s="621"/>
    </row>
    <row r="41" spans="2:12" ht="18.75" customHeight="1" x14ac:dyDescent="0.25">
      <c r="B41" s="881" t="s">
        <v>368</v>
      </c>
      <c r="C41" s="889">
        <f t="shared" si="8"/>
        <v>88</v>
      </c>
      <c r="D41" s="621">
        <v>13</v>
      </c>
      <c r="E41" s="621">
        <v>7</v>
      </c>
      <c r="F41" s="621">
        <v>43</v>
      </c>
      <c r="G41" s="621">
        <v>25</v>
      </c>
      <c r="H41" s="889">
        <f t="shared" si="9"/>
        <v>11</v>
      </c>
      <c r="I41" s="621">
        <v>6</v>
      </c>
      <c r="J41" s="621">
        <v>2</v>
      </c>
      <c r="K41" s="621">
        <v>2</v>
      </c>
      <c r="L41" s="621">
        <v>1</v>
      </c>
    </row>
    <row r="42" spans="2:12" ht="18.75" customHeight="1" x14ac:dyDescent="0.25">
      <c r="B42" s="881" t="s">
        <v>2089</v>
      </c>
      <c r="C42" s="889">
        <f t="shared" si="8"/>
        <v>0</v>
      </c>
      <c r="D42" s="621"/>
      <c r="E42" s="621"/>
      <c r="F42" s="621"/>
      <c r="G42" s="621"/>
      <c r="H42" s="889">
        <f t="shared" si="9"/>
        <v>12</v>
      </c>
      <c r="I42" s="621">
        <v>3</v>
      </c>
      <c r="J42" s="621"/>
      <c r="K42" s="621"/>
      <c r="L42" s="621">
        <v>9</v>
      </c>
    </row>
    <row r="43" spans="2:12" ht="18.75" customHeight="1" x14ac:dyDescent="0.25">
      <c r="B43" s="881" t="s">
        <v>639</v>
      </c>
      <c r="C43" s="889">
        <f t="shared" si="8"/>
        <v>0</v>
      </c>
      <c r="D43" s="621"/>
      <c r="E43" s="621"/>
      <c r="F43" s="621"/>
      <c r="G43" s="621"/>
      <c r="H43" s="889">
        <f t="shared" si="9"/>
        <v>2</v>
      </c>
      <c r="I43" s="621">
        <v>2</v>
      </c>
      <c r="J43" s="621"/>
      <c r="K43" s="621"/>
      <c r="L43" s="621"/>
    </row>
    <row r="44" spans="2:12" ht="18.75" customHeight="1" x14ac:dyDescent="0.25">
      <c r="B44" s="881" t="s">
        <v>2518</v>
      </c>
      <c r="C44" s="889">
        <f t="shared" si="8"/>
        <v>72</v>
      </c>
      <c r="D44" s="621">
        <v>12</v>
      </c>
      <c r="E44" s="621"/>
      <c r="F44" s="621">
        <v>51</v>
      </c>
      <c r="G44" s="621">
        <v>9</v>
      </c>
      <c r="H44" s="889">
        <f t="shared" si="9"/>
        <v>35</v>
      </c>
      <c r="I44" s="621">
        <v>27</v>
      </c>
      <c r="J44" s="621">
        <v>3</v>
      </c>
      <c r="K44" s="621">
        <v>4</v>
      </c>
      <c r="L44" s="621">
        <v>1</v>
      </c>
    </row>
    <row r="45" spans="2:12" ht="18.75" customHeight="1" x14ac:dyDescent="0.25">
      <c r="B45" s="881" t="s">
        <v>369</v>
      </c>
      <c r="C45" s="889">
        <f t="shared" si="8"/>
        <v>4</v>
      </c>
      <c r="D45" s="621">
        <v>2</v>
      </c>
      <c r="E45" s="621">
        <v>1</v>
      </c>
      <c r="F45" s="621"/>
      <c r="G45" s="621">
        <v>1</v>
      </c>
      <c r="H45" s="889">
        <f t="shared" si="9"/>
        <v>4</v>
      </c>
      <c r="I45" s="621">
        <v>1</v>
      </c>
      <c r="J45" s="621">
        <v>1</v>
      </c>
      <c r="K45" s="621">
        <v>2</v>
      </c>
      <c r="L45" s="621"/>
    </row>
    <row r="46" spans="2:12" s="1428" customFormat="1" ht="18.75" customHeight="1" x14ac:dyDescent="0.25">
      <c r="B46" s="895" t="s">
        <v>4089</v>
      </c>
      <c r="C46" s="889">
        <f>C47+C48</f>
        <v>85</v>
      </c>
      <c r="D46" s="889">
        <f t="shared" ref="D46:L46" si="10">D47+D48</f>
        <v>7</v>
      </c>
      <c r="E46" s="889">
        <f t="shared" si="10"/>
        <v>20</v>
      </c>
      <c r="F46" s="889">
        <f t="shared" si="10"/>
        <v>31</v>
      </c>
      <c r="G46" s="889">
        <f t="shared" si="10"/>
        <v>27</v>
      </c>
      <c r="H46" s="889">
        <f t="shared" si="10"/>
        <v>52</v>
      </c>
      <c r="I46" s="889">
        <f t="shared" si="10"/>
        <v>11</v>
      </c>
      <c r="J46" s="889">
        <f t="shared" si="10"/>
        <v>15</v>
      </c>
      <c r="K46" s="889">
        <f t="shared" si="10"/>
        <v>6</v>
      </c>
      <c r="L46" s="889">
        <f t="shared" si="10"/>
        <v>20</v>
      </c>
    </row>
    <row r="47" spans="2:12" s="1428" customFormat="1" ht="18.75" customHeight="1" x14ac:dyDescent="0.25">
      <c r="B47" s="881" t="s">
        <v>4090</v>
      </c>
      <c r="C47" s="889">
        <f>G47+F47+E47+D47</f>
        <v>27</v>
      </c>
      <c r="D47" s="621">
        <v>7</v>
      </c>
      <c r="E47" s="621">
        <v>20</v>
      </c>
      <c r="F47" s="621"/>
      <c r="G47" s="621"/>
      <c r="H47" s="889">
        <f>L47+K47+J47+I47</f>
        <v>26</v>
      </c>
      <c r="I47" s="621"/>
      <c r="J47" s="621"/>
      <c r="K47" s="621">
        <v>6</v>
      </c>
      <c r="L47" s="621">
        <v>20</v>
      </c>
    </row>
    <row r="48" spans="2:12" s="1428" customFormat="1" ht="18.75" customHeight="1" x14ac:dyDescent="0.25">
      <c r="B48" s="881" t="s">
        <v>4091</v>
      </c>
      <c r="C48" s="889">
        <f>G48+F48+E48+D48</f>
        <v>58</v>
      </c>
      <c r="D48" s="621"/>
      <c r="E48" s="621"/>
      <c r="F48" s="621">
        <v>31</v>
      </c>
      <c r="G48" s="621">
        <v>27</v>
      </c>
      <c r="H48" s="889">
        <f>L48+K48+J48+I48</f>
        <v>26</v>
      </c>
      <c r="I48" s="621">
        <v>11</v>
      </c>
      <c r="J48" s="621">
        <v>15</v>
      </c>
      <c r="K48" s="621"/>
      <c r="L48" s="621"/>
    </row>
    <row r="49" spans="2:12" ht="15.75" x14ac:dyDescent="0.25">
      <c r="B49" s="895" t="s">
        <v>370</v>
      </c>
      <c r="C49" s="889">
        <f>SUM(C50)</f>
        <v>0</v>
      </c>
      <c r="D49" s="172">
        <f t="shared" ref="D49:L49" si="11">SUM(D50)</f>
        <v>0</v>
      </c>
      <c r="E49" s="172">
        <f t="shared" si="11"/>
        <v>0</v>
      </c>
      <c r="F49" s="172">
        <f t="shared" si="11"/>
        <v>0</v>
      </c>
      <c r="G49" s="172">
        <f t="shared" si="11"/>
        <v>0</v>
      </c>
      <c r="H49" s="889">
        <f t="shared" si="11"/>
        <v>5</v>
      </c>
      <c r="I49" s="172">
        <f t="shared" si="11"/>
        <v>2</v>
      </c>
      <c r="J49" s="172">
        <f t="shared" si="11"/>
        <v>3</v>
      </c>
      <c r="K49" s="172">
        <f t="shared" si="11"/>
        <v>0</v>
      </c>
      <c r="L49" s="172">
        <f t="shared" si="11"/>
        <v>0</v>
      </c>
    </row>
    <row r="50" spans="2:12" ht="18.75" customHeight="1" x14ac:dyDescent="0.25">
      <c r="B50" s="884" t="s">
        <v>371</v>
      </c>
      <c r="C50" s="889">
        <f>SUM(D50:G50)</f>
        <v>0</v>
      </c>
      <c r="D50" s="621"/>
      <c r="E50" s="621"/>
      <c r="F50" s="621"/>
      <c r="G50" s="621"/>
      <c r="H50" s="889">
        <f>SUM(I50:L50)</f>
        <v>5</v>
      </c>
      <c r="I50" s="621">
        <v>2</v>
      </c>
      <c r="J50" s="621">
        <v>3</v>
      </c>
      <c r="K50" s="621"/>
      <c r="L50" s="621"/>
    </row>
    <row r="51" spans="2:12" ht="15.75" x14ac:dyDescent="0.25">
      <c r="B51" s="895" t="s">
        <v>372</v>
      </c>
      <c r="C51" s="889">
        <f>SUM(C52+C53+C54)</f>
        <v>34</v>
      </c>
      <c r="D51" s="172">
        <f t="shared" ref="D51:L51" si="12">SUM(D52)</f>
        <v>17</v>
      </c>
      <c r="E51" s="172">
        <f t="shared" si="12"/>
        <v>15</v>
      </c>
      <c r="F51" s="172">
        <f t="shared" si="12"/>
        <v>0</v>
      </c>
      <c r="G51" s="172">
        <f t="shared" si="12"/>
        <v>0</v>
      </c>
      <c r="H51" s="889">
        <f>SUM(H52+H53+H54)</f>
        <v>58</v>
      </c>
      <c r="I51" s="172">
        <f t="shared" si="12"/>
        <v>0</v>
      </c>
      <c r="J51" s="172">
        <f t="shared" si="12"/>
        <v>0</v>
      </c>
      <c r="K51" s="172">
        <f t="shared" si="12"/>
        <v>17</v>
      </c>
      <c r="L51" s="172">
        <f t="shared" si="12"/>
        <v>15</v>
      </c>
    </row>
    <row r="52" spans="2:12" ht="15.75" x14ac:dyDescent="0.25">
      <c r="B52" s="882" t="s">
        <v>4092</v>
      </c>
      <c r="C52" s="889">
        <f>SUM(D52:G52)</f>
        <v>32</v>
      </c>
      <c r="D52" s="621">
        <v>17</v>
      </c>
      <c r="E52" s="621">
        <v>15</v>
      </c>
      <c r="F52" s="621"/>
      <c r="G52" s="621"/>
      <c r="H52" s="889">
        <f>SUM(I52:L52)</f>
        <v>32</v>
      </c>
      <c r="I52" s="621"/>
      <c r="J52" s="621"/>
      <c r="K52" s="621">
        <v>17</v>
      </c>
      <c r="L52" s="621">
        <v>15</v>
      </c>
    </row>
    <row r="53" spans="2:12" s="1428" customFormat="1" ht="15.75" x14ac:dyDescent="0.25">
      <c r="B53" s="882" t="s">
        <v>4093</v>
      </c>
      <c r="C53" s="889">
        <f t="shared" ref="C53:C54" si="13">SUM(D53:G53)</f>
        <v>2</v>
      </c>
      <c r="D53" s="621"/>
      <c r="E53" s="621"/>
      <c r="F53" s="621">
        <v>1</v>
      </c>
      <c r="G53" s="621">
        <v>1</v>
      </c>
      <c r="H53" s="889">
        <f t="shared" ref="H53:H54" si="14">SUM(I53:L53)</f>
        <v>0</v>
      </c>
      <c r="I53" s="621"/>
      <c r="J53" s="621"/>
      <c r="K53" s="621"/>
      <c r="L53" s="621"/>
    </row>
    <row r="54" spans="2:12" s="1428" customFormat="1" ht="15.75" x14ac:dyDescent="0.25">
      <c r="B54" s="882" t="s">
        <v>373</v>
      </c>
      <c r="C54" s="889">
        <f t="shared" si="13"/>
        <v>0</v>
      </c>
      <c r="D54" s="621"/>
      <c r="E54" s="621"/>
      <c r="F54" s="621"/>
      <c r="G54" s="621"/>
      <c r="H54" s="889">
        <f t="shared" si="14"/>
        <v>26</v>
      </c>
      <c r="I54" s="621">
        <v>4</v>
      </c>
      <c r="J54" s="621">
        <v>5</v>
      </c>
      <c r="K54" s="621">
        <v>7</v>
      </c>
      <c r="L54" s="621">
        <v>10</v>
      </c>
    </row>
    <row r="55" spans="2:12" ht="18.75" customHeight="1" x14ac:dyDescent="0.3">
      <c r="B55" s="897" t="s">
        <v>349</v>
      </c>
      <c r="C55" s="2119">
        <f t="shared" ref="C55:L55" si="15">C9+C20+C32+C36+C46+C49+C51</f>
        <v>588</v>
      </c>
      <c r="D55" s="119">
        <f t="shared" si="15"/>
        <v>77</v>
      </c>
      <c r="E55" s="1667">
        <f t="shared" si="15"/>
        <v>64</v>
      </c>
      <c r="F55" s="1667">
        <f t="shared" si="15"/>
        <v>291</v>
      </c>
      <c r="G55" s="1667">
        <f t="shared" si="15"/>
        <v>154</v>
      </c>
      <c r="H55" s="2119">
        <f t="shared" si="15"/>
        <v>474</v>
      </c>
      <c r="I55" s="119">
        <f t="shared" si="15"/>
        <v>152</v>
      </c>
      <c r="J55" s="1667">
        <f t="shared" si="15"/>
        <v>77</v>
      </c>
      <c r="K55" s="1667">
        <f t="shared" si="15"/>
        <v>115</v>
      </c>
      <c r="L55" s="1667">
        <f t="shared" si="15"/>
        <v>104</v>
      </c>
    </row>
    <row r="56" spans="2:12" ht="18.75" customHeight="1" x14ac:dyDescent="0.3">
      <c r="B56" s="897" t="s">
        <v>374</v>
      </c>
      <c r="C56" s="2119"/>
      <c r="D56" s="2118">
        <f>SUM(D55:E55)</f>
        <v>141</v>
      </c>
      <c r="E56" s="2118"/>
      <c r="F56" s="2118">
        <f>SUM(F55:G55)</f>
        <v>445</v>
      </c>
      <c r="G56" s="2118"/>
      <c r="H56" s="2119"/>
      <c r="I56" s="2118">
        <f>SUM(I55:J55)</f>
        <v>229</v>
      </c>
      <c r="J56" s="2118"/>
      <c r="K56" s="2118">
        <f>SUM(K55:L55)</f>
        <v>219</v>
      </c>
      <c r="L56" s="2118"/>
    </row>
    <row r="57" spans="2:12" ht="18.75" hidden="1" customHeight="1" x14ac:dyDescent="0.3">
      <c r="B57" s="897"/>
      <c r="C57" s="966"/>
      <c r="D57" s="891">
        <f>IFERROR(D56/$C$55,0)</f>
        <v>0.23979591836734693</v>
      </c>
      <c r="E57" s="119"/>
      <c r="F57" s="891">
        <f>IFERROR(F56/$C$55,0)</f>
        <v>0.75680272108843538</v>
      </c>
      <c r="G57" s="119"/>
      <c r="H57" s="966"/>
      <c r="I57" s="891">
        <f>IFERROR(I56/$H$55,0)</f>
        <v>0.4831223628691983</v>
      </c>
      <c r="J57" s="119"/>
      <c r="K57" s="891">
        <f>IFERROR(K56/$H$55,0)</f>
        <v>0.46202531645569622</v>
      </c>
      <c r="L57" s="119"/>
    </row>
    <row r="58" spans="2:12" ht="18.75" customHeight="1" x14ac:dyDescent="0.3">
      <c r="B58" s="886" t="s">
        <v>375</v>
      </c>
      <c r="C58" s="966">
        <f>C55+'Egresado Graduado PregradGenero'!C53</f>
        <v>2464</v>
      </c>
      <c r="D58" s="119">
        <f>D55+'Egresado Graduado PregradGenero'!D53</f>
        <v>192</v>
      </c>
      <c r="E58" s="119">
        <f>E55+'Egresado Graduado PregradGenero'!E53</f>
        <v>189</v>
      </c>
      <c r="F58" s="119">
        <f>F55+'Egresado Graduado PregradGenero'!F53</f>
        <v>1190</v>
      </c>
      <c r="G58" s="119">
        <f>G55+'Egresado Graduado PregradGenero'!G53</f>
        <v>891</v>
      </c>
      <c r="H58" s="966">
        <f>H55+'Egresado Graduado PregradGenero'!H53</f>
        <v>2026</v>
      </c>
      <c r="I58" s="119">
        <f>I55+'Egresado Graduado PregradGenero'!I53</f>
        <v>583</v>
      </c>
      <c r="J58" s="119">
        <f>J55+'Egresado Graduado PregradGenero'!J53</f>
        <v>399</v>
      </c>
      <c r="K58" s="119">
        <f>K55+'Egresado Graduado PregradGenero'!K53</f>
        <v>587</v>
      </c>
      <c r="L58" s="119">
        <f>L55+'Egresado Graduado PregradGenero'!L53</f>
        <v>431</v>
      </c>
    </row>
    <row r="59" spans="2:12" ht="18.75" customHeight="1" x14ac:dyDescent="0.25">
      <c r="B59" s="898" t="s">
        <v>345</v>
      </c>
    </row>
  </sheetData>
  <sheetProtection formatCells="0" formatColumns="0" formatRows="0" insertColumns="0" insertRows="0" deleteColumns="0" deleteRows="0" sort="0"/>
  <mergeCells count="18">
    <mergeCell ref="D56:E56"/>
    <mergeCell ref="F56:G56"/>
    <mergeCell ref="I56:J56"/>
    <mergeCell ref="K56:L56"/>
    <mergeCell ref="C55:C56"/>
    <mergeCell ref="H55:H56"/>
    <mergeCell ref="I7:J7"/>
    <mergeCell ref="K7:L7"/>
    <mergeCell ref="B1:L3"/>
    <mergeCell ref="B4:L4"/>
    <mergeCell ref="B5:H5"/>
    <mergeCell ref="B6:B8"/>
    <mergeCell ref="C6:G6"/>
    <mergeCell ref="H6:L6"/>
    <mergeCell ref="C7:C8"/>
    <mergeCell ref="D7:E7"/>
    <mergeCell ref="F7:G7"/>
    <mergeCell ref="H7:H8"/>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J295"/>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customWidth="1"/>
    <col min="2" max="8" width="15" customWidth="1"/>
    <col min="9" max="9" width="5" customWidth="1"/>
    <col min="10" max="10" width="0" hidden="1" customWidth="1"/>
    <col min="11" max="16384" width="9.140625" hidden="1"/>
  </cols>
  <sheetData>
    <row r="1" spans="2:10" x14ac:dyDescent="0.25">
      <c r="B1" s="2020"/>
      <c r="C1" s="2021"/>
      <c r="D1" s="2021"/>
      <c r="E1" s="2021"/>
      <c r="F1" s="2021"/>
      <c r="G1" s="2021"/>
      <c r="H1" s="2022"/>
    </row>
    <row r="2" spans="2:10" x14ac:dyDescent="0.25">
      <c r="B2" s="2023"/>
      <c r="C2" s="2024"/>
      <c r="D2" s="2024"/>
      <c r="E2" s="2024"/>
      <c r="F2" s="2024"/>
      <c r="G2" s="2024"/>
      <c r="H2" s="2025"/>
    </row>
    <row r="3" spans="2:10" ht="16.5" thickBot="1" x14ac:dyDescent="0.3">
      <c r="B3" s="2026"/>
      <c r="C3" s="2027"/>
      <c r="D3" s="2027"/>
      <c r="E3" s="2027"/>
      <c r="F3" s="2027"/>
      <c r="G3" s="2027"/>
      <c r="H3" s="2028"/>
    </row>
    <row r="4" spans="2:10" ht="21.75" thickBot="1" x14ac:dyDescent="0.4">
      <c r="B4" s="2029" t="s">
        <v>1846</v>
      </c>
      <c r="C4" s="2030"/>
      <c r="D4" s="2030"/>
      <c r="E4" s="2030"/>
      <c r="F4" s="2030"/>
      <c r="G4" s="2030"/>
      <c r="H4" s="2031"/>
    </row>
  </sheetData>
  <mergeCells count="3">
    <mergeCell ref="B1:H3"/>
    <mergeCell ref="B4:H4"/>
    <mergeCell ref="B5:H5"/>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J295"/>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customWidth="1"/>
    <col min="2" max="8" width="15" customWidth="1"/>
    <col min="9" max="9" width="5" customWidth="1"/>
    <col min="10" max="10" width="0" hidden="1" customWidth="1"/>
    <col min="11" max="16384" width="9.140625" hidden="1"/>
  </cols>
  <sheetData>
    <row r="1" spans="2:10" x14ac:dyDescent="0.25">
      <c r="B1" s="2020"/>
      <c r="C1" s="2021"/>
      <c r="D1" s="2021"/>
      <c r="E1" s="2021"/>
      <c r="F1" s="2021"/>
      <c r="G1" s="2021"/>
      <c r="H1" s="2022"/>
    </row>
    <row r="2" spans="2:10" x14ac:dyDescent="0.25">
      <c r="B2" s="2023"/>
      <c r="C2" s="2024"/>
      <c r="D2" s="2024"/>
      <c r="E2" s="2024"/>
      <c r="F2" s="2024"/>
      <c r="G2" s="2024"/>
      <c r="H2" s="2025"/>
    </row>
    <row r="3" spans="2:10" ht="16.5" thickBot="1" x14ac:dyDescent="0.3">
      <c r="B3" s="2026"/>
      <c r="C3" s="2027"/>
      <c r="D3" s="2027"/>
      <c r="E3" s="2027"/>
      <c r="F3" s="2027"/>
      <c r="G3" s="2027"/>
      <c r="H3" s="2028"/>
    </row>
    <row r="4" spans="2:10" ht="21.75" thickBot="1" x14ac:dyDescent="0.4">
      <c r="B4" s="2029" t="s">
        <v>1845</v>
      </c>
      <c r="C4" s="2030"/>
      <c r="D4" s="2030"/>
      <c r="E4" s="2030"/>
      <c r="F4" s="2030"/>
      <c r="G4" s="2030"/>
      <c r="H4" s="2031"/>
    </row>
  </sheetData>
  <mergeCells count="3">
    <mergeCell ref="B1:H3"/>
    <mergeCell ref="B4:H4"/>
    <mergeCell ref="B5:H5"/>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M49"/>
  <sheetViews>
    <sheetView showGridLines="0" zoomScaleNormal="100" workbookViewId="0"/>
  </sheetViews>
  <sheetFormatPr baseColWidth="10" defaultColWidth="0" defaultRowHeight="0" customHeight="1" zeroHeight="1" x14ac:dyDescent="0.25"/>
  <cols>
    <col min="1" max="1" width="3.5703125" customWidth="1"/>
    <col min="2" max="3" width="32.28515625" customWidth="1"/>
    <col min="4" max="4" width="15.140625" customWidth="1"/>
    <col min="5" max="6" width="15.140625" style="1787" customWidth="1"/>
    <col min="7" max="11" width="15.140625" customWidth="1"/>
    <col min="12" max="12" width="5" customWidth="1"/>
    <col min="13" max="13" width="0" hidden="1" customWidth="1"/>
    <col min="14" max="16384" width="9.140625" hidden="1"/>
  </cols>
  <sheetData>
    <row r="1" spans="2:13" ht="15" x14ac:dyDescent="0.25">
      <c r="B1" s="2020"/>
      <c r="C1" s="2021"/>
      <c r="D1" s="2021"/>
      <c r="E1" s="2021"/>
      <c r="F1" s="2021"/>
      <c r="G1" s="2021"/>
      <c r="H1" s="2021"/>
      <c r="I1" s="2021"/>
      <c r="J1" s="2021"/>
      <c r="K1" s="2022"/>
    </row>
    <row r="2" spans="2:13" ht="15" x14ac:dyDescent="0.25">
      <c r="B2" s="2023"/>
      <c r="C2" s="2024"/>
      <c r="D2" s="2024"/>
      <c r="E2" s="2024"/>
      <c r="F2" s="2024"/>
      <c r="G2" s="2024"/>
      <c r="H2" s="2024"/>
      <c r="I2" s="2024"/>
      <c r="J2" s="2024"/>
      <c r="K2" s="2025"/>
    </row>
    <row r="3" spans="2:13" ht="16.5" thickBot="1" x14ac:dyDescent="0.3">
      <c r="B3" s="2026"/>
      <c r="C3" s="2027"/>
      <c r="D3" s="2027"/>
      <c r="E3" s="2027"/>
      <c r="F3" s="2027"/>
      <c r="G3" s="2027"/>
      <c r="H3" s="2027"/>
      <c r="I3" s="2027"/>
      <c r="J3" s="2027"/>
      <c r="K3" s="2028"/>
      <c r="L3" s="1"/>
      <c r="M3" s="1"/>
    </row>
    <row r="4" spans="2:13" ht="21.75" thickBot="1" x14ac:dyDescent="0.4">
      <c r="B4" s="1911" t="s">
        <v>2879</v>
      </c>
      <c r="C4" s="1912"/>
      <c r="D4" s="1912"/>
      <c r="E4" s="1912"/>
      <c r="F4" s="1912"/>
      <c r="G4" s="1912"/>
      <c r="H4" s="1912"/>
      <c r="I4" s="1912"/>
      <c r="J4" s="2081"/>
      <c r="K4" s="1913"/>
      <c r="L4" s="1"/>
      <c r="M4" s="1"/>
    </row>
    <row r="5" spans="2:13" s="2" customFormat="1" ht="15.75" x14ac:dyDescent="0.25">
      <c r="B5" s="1914"/>
      <c r="C5" s="1914"/>
      <c r="D5" s="1914"/>
      <c r="E5" s="1914"/>
      <c r="F5" s="1914"/>
      <c r="G5" s="1914"/>
      <c r="H5" s="1914"/>
      <c r="I5" s="1914"/>
      <c r="J5" s="1914"/>
      <c r="K5" s="1914"/>
      <c r="L5" s="5"/>
      <c r="M5" s="5"/>
    </row>
    <row r="6" spans="2:13" s="2" customFormat="1" ht="18.75" customHeight="1" x14ac:dyDescent="0.25">
      <c r="B6" s="2125" t="s">
        <v>297</v>
      </c>
      <c r="C6" s="2125"/>
      <c r="D6" s="2124" t="s">
        <v>296</v>
      </c>
      <c r="E6" s="2124"/>
      <c r="F6" s="2124"/>
      <c r="G6" s="2124"/>
      <c r="H6" s="2124"/>
      <c r="I6" s="2124"/>
      <c r="J6" s="2124"/>
      <c r="K6" s="2124"/>
      <c r="L6" s="5"/>
      <c r="M6" s="5"/>
    </row>
    <row r="7" spans="2:13" s="2" customFormat="1" ht="18.75" customHeight="1" x14ac:dyDescent="0.3">
      <c r="B7" s="2125"/>
      <c r="C7" s="2125"/>
      <c r="D7" s="102">
        <v>2014</v>
      </c>
      <c r="E7" s="1765">
        <v>2015</v>
      </c>
      <c r="F7" s="1765">
        <v>2016</v>
      </c>
      <c r="G7" s="112">
        <v>2017</v>
      </c>
      <c r="H7" s="112">
        <v>2018</v>
      </c>
      <c r="I7" s="102">
        <v>2019</v>
      </c>
      <c r="J7" s="102">
        <v>2020</v>
      </c>
      <c r="K7" s="119">
        <v>2021</v>
      </c>
      <c r="L7" s="5"/>
      <c r="M7" s="5"/>
    </row>
    <row r="8" spans="2:13" ht="18.75" customHeight="1" x14ac:dyDescent="0.25">
      <c r="B8" s="2123" t="s">
        <v>2884</v>
      </c>
      <c r="C8" s="2123"/>
      <c r="D8" s="960">
        <v>0.39065292096219933</v>
      </c>
      <c r="E8" s="961">
        <v>0.32952204367531934</v>
      </c>
      <c r="F8" s="961">
        <v>0.39101039188681608</v>
      </c>
      <c r="G8" s="961">
        <v>0.35499999999999998</v>
      </c>
      <c r="H8" s="961">
        <v>0.46</v>
      </c>
      <c r="I8" s="1823">
        <v>0.52</v>
      </c>
      <c r="J8" s="960">
        <v>0.46500000000000002</v>
      </c>
      <c r="K8" s="960">
        <v>0.51777603758809709</v>
      </c>
    </row>
    <row r="9" spans="2:13" ht="18.75" customHeight="1" x14ac:dyDescent="0.25">
      <c r="B9" s="2123" t="s">
        <v>2883</v>
      </c>
      <c r="C9" s="2123"/>
      <c r="D9" s="960">
        <v>0.27739999999999998</v>
      </c>
      <c r="E9" s="960">
        <v>0.27739999999999998</v>
      </c>
      <c r="F9" s="960">
        <v>0.27739999999999998</v>
      </c>
      <c r="G9" s="960">
        <v>0.24010000000000001</v>
      </c>
      <c r="H9" s="960">
        <v>0.24030000000000001</v>
      </c>
      <c r="I9" s="1824" t="s">
        <v>4529</v>
      </c>
      <c r="J9" s="960">
        <v>0.23144999999999999</v>
      </c>
      <c r="K9" s="960">
        <v>0.24560000000000001</v>
      </c>
    </row>
    <row r="10" spans="2:13" ht="18.75" customHeight="1" x14ac:dyDescent="0.25">
      <c r="B10" s="2123" t="s">
        <v>2882</v>
      </c>
      <c r="C10" s="2123"/>
      <c r="D10" s="960">
        <v>0.1847</v>
      </c>
      <c r="E10" s="960">
        <v>0.1847</v>
      </c>
      <c r="F10" s="960">
        <v>0.1847</v>
      </c>
      <c r="G10" s="960">
        <v>0.3211</v>
      </c>
      <c r="H10" s="960">
        <v>0.19600000000000001</v>
      </c>
      <c r="I10" s="1824" t="s">
        <v>4530</v>
      </c>
      <c r="J10" s="960">
        <v>0.1915</v>
      </c>
      <c r="K10" s="960">
        <v>0.19270000000000001</v>
      </c>
    </row>
    <row r="11" spans="2:13" ht="18.75" customHeight="1" x14ac:dyDescent="0.25">
      <c r="B11" s="2123" t="s">
        <v>2881</v>
      </c>
      <c r="C11" s="2123"/>
      <c r="D11" s="960">
        <v>7.4641791044776119E-3</v>
      </c>
      <c r="E11" s="960">
        <v>8.1431334622823984E-3</v>
      </c>
      <c r="F11" s="960">
        <v>7.8594276094276095E-3</v>
      </c>
      <c r="G11" s="1826">
        <v>0.13300000000000001</v>
      </c>
      <c r="H11" s="960">
        <v>8.2000000000000007E-3</v>
      </c>
      <c r="I11" s="1824">
        <v>0.12</v>
      </c>
      <c r="J11" s="960">
        <v>8.2699999999999996E-3</v>
      </c>
      <c r="K11" s="960">
        <v>7.5199999999999998E-3</v>
      </c>
    </row>
    <row r="12" spans="2:13" ht="18.75" customHeight="1" x14ac:dyDescent="0.25">
      <c r="B12" s="2123" t="s">
        <v>2880</v>
      </c>
      <c r="C12" s="2123"/>
      <c r="D12" s="960">
        <v>0.11550000000000001</v>
      </c>
      <c r="E12" s="960">
        <v>0.11550000000000001</v>
      </c>
      <c r="F12" s="960">
        <v>0.11550000000000001</v>
      </c>
      <c r="G12" s="960">
        <v>0.13739999999999999</v>
      </c>
      <c r="H12" s="960">
        <v>0.108</v>
      </c>
      <c r="I12" s="1824" t="s">
        <v>4531</v>
      </c>
      <c r="J12" s="960">
        <v>0.1048</v>
      </c>
      <c r="K12" s="960">
        <v>0.10992</v>
      </c>
    </row>
    <row r="13" spans="2:13" ht="13.5" customHeight="1" x14ac:dyDescent="0.25">
      <c r="B13" s="131" t="s">
        <v>302</v>
      </c>
    </row>
    <row r="14" spans="2:13" ht="13.5" customHeight="1" x14ac:dyDescent="0.25">
      <c r="B14" s="131" t="s">
        <v>298</v>
      </c>
    </row>
    <row r="15" spans="2:13" ht="13.5" customHeight="1" x14ac:dyDescent="0.25">
      <c r="B15" s="131" t="s">
        <v>299</v>
      </c>
    </row>
    <row r="16" spans="2:13" ht="13.5" customHeight="1" x14ac:dyDescent="0.25">
      <c r="B16" s="131" t="s">
        <v>300</v>
      </c>
    </row>
    <row r="17" spans="2:2" ht="13.5" customHeight="1" x14ac:dyDescent="0.25">
      <c r="B17" s="131" t="s">
        <v>301</v>
      </c>
    </row>
    <row r="18" spans="2:2" ht="15" customHeight="1" x14ac:dyDescent="0.25"/>
    <row r="19" spans="2:2" ht="15" hidden="1" customHeight="1" x14ac:dyDescent="0.25"/>
    <row r="20" spans="2:2" ht="15" hidden="1" customHeight="1" x14ac:dyDescent="0.25"/>
    <row r="21" spans="2:2" ht="15" hidden="1" customHeight="1" x14ac:dyDescent="0.25"/>
    <row r="22" spans="2:2" ht="15" hidden="1" customHeight="1" x14ac:dyDescent="0.25"/>
    <row r="23" spans="2:2" ht="15" hidden="1" customHeight="1" x14ac:dyDescent="0.25"/>
    <row r="24" spans="2:2" ht="15" hidden="1" customHeight="1" x14ac:dyDescent="0.25"/>
    <row r="25" spans="2:2" ht="15" hidden="1" customHeight="1" x14ac:dyDescent="0.25"/>
    <row r="26" spans="2:2" ht="15" hidden="1" customHeight="1" x14ac:dyDescent="0.25"/>
    <row r="27" spans="2:2" ht="15" hidden="1" customHeight="1" x14ac:dyDescent="0.25"/>
    <row r="28" spans="2:2" ht="15" hidden="1" customHeight="1" x14ac:dyDescent="0.25"/>
    <row r="29" spans="2:2" ht="15" hidden="1" customHeight="1" x14ac:dyDescent="0.25"/>
    <row r="30" spans="2:2" ht="15" hidden="1" customHeight="1" x14ac:dyDescent="0.25"/>
    <row r="31" spans="2:2" ht="15" hidden="1" customHeight="1" x14ac:dyDescent="0.25"/>
    <row r="32" spans="2:2"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sheetData>
  <mergeCells count="10">
    <mergeCell ref="B1:K3"/>
    <mergeCell ref="B4:K4"/>
    <mergeCell ref="B5:K5"/>
    <mergeCell ref="D6:K6"/>
    <mergeCell ref="B6:C7"/>
    <mergeCell ref="B8:C8"/>
    <mergeCell ref="B9:C9"/>
    <mergeCell ref="B10:C10"/>
    <mergeCell ref="B11:C11"/>
    <mergeCell ref="B12:C12"/>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7"/>
  <dimension ref="A1:T43"/>
  <sheetViews>
    <sheetView showGridLines="0" zoomScale="80" zoomScaleNormal="80" workbookViewId="0">
      <pane xSplit="2" ySplit="6" topLeftCell="C7"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580" customWidth="1"/>
    <col min="2" max="2" width="32.28515625" style="580" customWidth="1"/>
    <col min="3" max="5" width="14.28515625" style="580" customWidth="1"/>
    <col min="6" max="9" width="14.28515625" style="1428" customWidth="1"/>
    <col min="10" max="18" width="14.28515625" style="580" customWidth="1"/>
    <col min="19" max="19" width="5" style="580" customWidth="1"/>
    <col min="20" max="20" width="0" style="580" hidden="1" customWidth="1"/>
    <col min="21" max="16384" width="9.140625" style="580" hidden="1"/>
  </cols>
  <sheetData>
    <row r="1" spans="2:20" ht="15" x14ac:dyDescent="0.25">
      <c r="B1" s="2047"/>
      <c r="C1" s="2048"/>
      <c r="D1" s="2048"/>
      <c r="E1" s="2048"/>
      <c r="F1" s="2048"/>
      <c r="G1" s="2048"/>
      <c r="H1" s="2048"/>
      <c r="I1" s="2048"/>
      <c r="J1" s="2048"/>
      <c r="K1" s="2048"/>
      <c r="L1" s="2048"/>
      <c r="M1" s="2048"/>
      <c r="N1" s="2048"/>
      <c r="O1" s="2048"/>
      <c r="P1" s="2048"/>
      <c r="Q1" s="2048"/>
      <c r="R1" s="2049"/>
    </row>
    <row r="2" spans="2:20" ht="15" x14ac:dyDescent="0.25">
      <c r="B2" s="2050"/>
      <c r="C2" s="2051"/>
      <c r="D2" s="2051"/>
      <c r="E2" s="2051"/>
      <c r="F2" s="2051"/>
      <c r="G2" s="2051"/>
      <c r="H2" s="2051"/>
      <c r="I2" s="2051"/>
      <c r="J2" s="2051"/>
      <c r="K2" s="2051"/>
      <c r="L2" s="2051"/>
      <c r="M2" s="2051"/>
      <c r="N2" s="2051"/>
      <c r="O2" s="2051"/>
      <c r="P2" s="2051"/>
      <c r="Q2" s="2051"/>
      <c r="R2" s="2052"/>
    </row>
    <row r="3" spans="2:20" ht="16.5" thickBot="1" x14ac:dyDescent="0.3">
      <c r="B3" s="2053"/>
      <c r="C3" s="2054"/>
      <c r="D3" s="2054"/>
      <c r="E3" s="2054"/>
      <c r="F3" s="2054"/>
      <c r="G3" s="2054"/>
      <c r="H3" s="2054"/>
      <c r="I3" s="2054"/>
      <c r="J3" s="2054"/>
      <c r="K3" s="2054"/>
      <c r="L3" s="2054"/>
      <c r="M3" s="2054"/>
      <c r="N3" s="2054"/>
      <c r="O3" s="2054"/>
      <c r="P3" s="2054"/>
      <c r="Q3" s="2054"/>
      <c r="R3" s="2055"/>
      <c r="S3" s="581"/>
      <c r="T3" s="581"/>
    </row>
    <row r="4" spans="2:20" ht="21.75" thickBot="1" x14ac:dyDescent="0.4">
      <c r="B4" s="2056" t="s">
        <v>1952</v>
      </c>
      <c r="C4" s="2057"/>
      <c r="D4" s="2057"/>
      <c r="E4" s="2057"/>
      <c r="F4" s="2057"/>
      <c r="G4" s="2057"/>
      <c r="H4" s="2057"/>
      <c r="I4" s="2057"/>
      <c r="J4" s="2057"/>
      <c r="K4" s="2057"/>
      <c r="L4" s="2057"/>
      <c r="M4" s="2057"/>
      <c r="N4" s="2057"/>
      <c r="O4" s="2057"/>
      <c r="P4" s="2057"/>
      <c r="Q4" s="2057"/>
      <c r="R4" s="2058"/>
      <c r="S4" s="581"/>
      <c r="T4" s="581"/>
    </row>
    <row r="5" spans="2:20" s="583" customFormat="1" ht="15.75" x14ac:dyDescent="0.25">
      <c r="B5" s="2126"/>
      <c r="C5" s="2126"/>
      <c r="D5" s="2126"/>
      <c r="E5" s="2126"/>
      <c r="F5" s="2126"/>
      <c r="G5" s="2126"/>
      <c r="H5" s="2126"/>
      <c r="I5" s="2126"/>
      <c r="J5" s="2126"/>
      <c r="K5" s="2126"/>
      <c r="L5" s="2126"/>
      <c r="M5" s="2126"/>
      <c r="N5" s="2126"/>
      <c r="O5" s="2126"/>
      <c r="P5" s="2126"/>
      <c r="Q5" s="2126"/>
      <c r="R5" s="2126"/>
      <c r="S5" s="582"/>
      <c r="T5" s="582"/>
    </row>
    <row r="6" spans="2:20" s="583" customFormat="1" ht="18.75" x14ac:dyDescent="0.25">
      <c r="B6" s="900"/>
      <c r="C6" s="619">
        <v>2014</v>
      </c>
      <c r="D6" s="619" t="s">
        <v>1956</v>
      </c>
      <c r="E6" s="619">
        <v>2015</v>
      </c>
      <c r="F6" s="1766" t="s">
        <v>1956</v>
      </c>
      <c r="G6" s="1766">
        <v>2016</v>
      </c>
      <c r="H6" s="1766" t="s">
        <v>1956</v>
      </c>
      <c r="I6" s="1766">
        <v>2017</v>
      </c>
      <c r="J6" s="619" t="s">
        <v>1956</v>
      </c>
      <c r="K6" s="619">
        <v>2018</v>
      </c>
      <c r="L6" s="619" t="s">
        <v>1956</v>
      </c>
      <c r="M6" s="619">
        <v>2019</v>
      </c>
      <c r="N6" s="619" t="s">
        <v>1956</v>
      </c>
      <c r="O6" s="619">
        <v>2020</v>
      </c>
      <c r="P6" s="619" t="s">
        <v>1956</v>
      </c>
      <c r="Q6" s="619">
        <v>2021</v>
      </c>
      <c r="R6" s="867" t="s">
        <v>1956</v>
      </c>
      <c r="S6" s="582"/>
      <c r="T6" s="582"/>
    </row>
    <row r="7" spans="2:20" ht="18.75" customHeight="1" x14ac:dyDescent="0.25">
      <c r="B7" s="901" t="s">
        <v>1953</v>
      </c>
      <c r="C7" s="902">
        <v>12862</v>
      </c>
      <c r="D7" s="903"/>
      <c r="E7" s="904">
        <v>14261</v>
      </c>
      <c r="F7" s="904"/>
      <c r="G7" s="904">
        <v>13838</v>
      </c>
      <c r="H7" s="904"/>
      <c r="I7" s="904">
        <v>10987</v>
      </c>
      <c r="J7" s="903"/>
      <c r="K7" s="904">
        <v>11058</v>
      </c>
      <c r="L7" s="903"/>
      <c r="M7" s="906">
        <v>11129</v>
      </c>
      <c r="N7" s="905"/>
      <c r="O7" s="907">
        <v>11200</v>
      </c>
      <c r="P7" s="905"/>
      <c r="Q7" s="907">
        <v>11273</v>
      </c>
      <c r="R7" s="908"/>
    </row>
    <row r="8" spans="2:20" ht="18.75" customHeight="1" x14ac:dyDescent="0.25">
      <c r="B8" s="901" t="s">
        <v>1954</v>
      </c>
      <c r="C8" s="902">
        <v>7316</v>
      </c>
      <c r="D8" s="546">
        <v>0.56880733944954132</v>
      </c>
      <c r="E8" s="904">
        <v>7275</v>
      </c>
      <c r="F8" s="904">
        <v>0.5101325292756469</v>
      </c>
      <c r="G8" s="904">
        <v>9708</v>
      </c>
      <c r="H8" s="904">
        <v>0.70154646625234862</v>
      </c>
      <c r="I8" s="904">
        <v>8945</v>
      </c>
      <c r="J8" s="546">
        <v>0.81414398834986801</v>
      </c>
      <c r="K8" s="904">
        <v>8208</v>
      </c>
      <c r="L8" s="546">
        <v>0.74226804123711343</v>
      </c>
      <c r="M8" s="906">
        <v>7831</v>
      </c>
      <c r="N8" s="546">
        <v>0.70365711204960013</v>
      </c>
      <c r="O8" s="907">
        <v>7201</v>
      </c>
      <c r="P8" s="546">
        <v>0.64294642857142859</v>
      </c>
      <c r="Q8" s="907">
        <v>6385</v>
      </c>
      <c r="R8" s="1379">
        <v>0.56639758715514943</v>
      </c>
    </row>
    <row r="9" spans="2:20" ht="18.75" customHeight="1" x14ac:dyDescent="0.25">
      <c r="B9" s="901" t="s">
        <v>1955</v>
      </c>
      <c r="C9" s="902">
        <v>2626</v>
      </c>
      <c r="D9" s="546">
        <v>0.2041673145700513</v>
      </c>
      <c r="E9" s="904">
        <v>2842</v>
      </c>
      <c r="F9" s="904">
        <v>0.19928476263936609</v>
      </c>
      <c r="G9" s="904">
        <v>3112</v>
      </c>
      <c r="H9" s="904">
        <v>0.22488798959387193</v>
      </c>
      <c r="I9" s="904">
        <v>3176</v>
      </c>
      <c r="J9" s="546">
        <v>0.28906889960862836</v>
      </c>
      <c r="K9" s="904">
        <v>3274</v>
      </c>
      <c r="L9" s="546">
        <v>0.29607523964550553</v>
      </c>
      <c r="M9" s="906">
        <v>3020</v>
      </c>
      <c r="N9" s="546">
        <v>0.2713631054003055</v>
      </c>
      <c r="O9" s="907">
        <v>3352</v>
      </c>
      <c r="P9" s="546">
        <v>0.29928571428571427</v>
      </c>
      <c r="Q9" s="907">
        <v>3306</v>
      </c>
      <c r="R9" s="1379">
        <v>0.29326709837665216</v>
      </c>
    </row>
    <row r="10" spans="2:20" ht="18.75" customHeight="1" x14ac:dyDescent="0.25"/>
    <row r="11" spans="2:20" ht="15" customHeight="1" x14ac:dyDescent="0.25"/>
    <row r="12" spans="2:20" ht="15" hidden="1" customHeight="1" x14ac:dyDescent="0.25"/>
    <row r="13" spans="2:20" ht="15" hidden="1" customHeight="1" x14ac:dyDescent="0.25"/>
    <row r="14" spans="2:20" ht="15" hidden="1" customHeight="1" x14ac:dyDescent="0.25"/>
    <row r="15" spans="2:20" ht="15" hidden="1" customHeight="1" x14ac:dyDescent="0.25"/>
    <row r="16" spans="2:20" ht="15" hidden="1" customHeight="1" x14ac:dyDescent="0.25"/>
    <row r="17" ht="15" hidden="1" customHeight="1" x14ac:dyDescent="0.25"/>
    <row r="18" ht="15" hidden="1" customHeight="1" x14ac:dyDescent="0.25"/>
    <row r="19" ht="15" hidden="1" customHeight="1" x14ac:dyDescent="0.25"/>
    <row r="20" ht="15" hidden="1" customHeight="1" x14ac:dyDescent="0.25"/>
    <row r="21" ht="15" hidden="1" customHeight="1" x14ac:dyDescent="0.25"/>
    <row r="22" ht="15" hidden="1" customHeight="1" x14ac:dyDescent="0.25"/>
    <row r="23" ht="15" hidden="1" customHeight="1" x14ac:dyDescent="0.25"/>
    <row r="24" ht="15" hidden="1" customHeight="1" x14ac:dyDescent="0.25"/>
    <row r="25" ht="15" hidden="1" customHeight="1" x14ac:dyDescent="0.25"/>
    <row r="26" ht="15" hidden="1" customHeight="1" x14ac:dyDescent="0.25"/>
    <row r="27" ht="15" hidden="1" customHeight="1" x14ac:dyDescent="0.25"/>
    <row r="28" ht="15" hidden="1" customHeight="1" x14ac:dyDescent="0.25"/>
    <row r="29" ht="15" hidden="1" customHeight="1" x14ac:dyDescent="0.25"/>
    <row r="30" ht="15" hidden="1" customHeight="1" x14ac:dyDescent="0.25"/>
    <row r="31" ht="15" hidden="1" customHeight="1" x14ac:dyDescent="0.25"/>
    <row r="32"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sheetData>
  <sheetProtection formatCells="0" formatColumns="0" formatRows="0" insertColumns="0" insertRows="0" deleteColumns="0" deleteRows="0" sort="0"/>
  <mergeCells count="3">
    <mergeCell ref="B1:R3"/>
    <mergeCell ref="B4:R4"/>
    <mergeCell ref="B5:R5"/>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9"/>
  <dimension ref="A1:T308"/>
  <sheetViews>
    <sheetView showGridLines="0" zoomScale="85" zoomScaleNormal="85" workbookViewId="0">
      <pane xSplit="1" ySplit="4"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2" width="15" customWidth="1"/>
    <col min="13" max="13" width="5" customWidth="1"/>
    <col min="14" max="20" width="0" hidden="1" customWidth="1"/>
    <col min="21" max="16384" width="9.140625" hidden="1"/>
  </cols>
  <sheetData>
    <row r="1" spans="2:14" ht="15" x14ac:dyDescent="0.25">
      <c r="B1" s="2020"/>
      <c r="C1" s="2021"/>
      <c r="D1" s="2021"/>
      <c r="E1" s="2021"/>
      <c r="F1" s="2021"/>
      <c r="G1" s="2021"/>
      <c r="H1" s="2021"/>
      <c r="I1" s="2021"/>
      <c r="J1" s="2021"/>
      <c r="K1" s="2021"/>
      <c r="L1" s="2022"/>
    </row>
    <row r="2" spans="2:14" ht="15" x14ac:dyDescent="0.25">
      <c r="B2" s="2023"/>
      <c r="C2" s="2024"/>
      <c r="D2" s="2024"/>
      <c r="E2" s="2024"/>
      <c r="F2" s="2024"/>
      <c r="G2" s="2024"/>
      <c r="H2" s="2024"/>
      <c r="I2" s="2024"/>
      <c r="J2" s="2024"/>
      <c r="K2" s="2024"/>
      <c r="L2" s="2025"/>
    </row>
    <row r="3" spans="2:14" ht="16.5" thickBot="1" x14ac:dyDescent="0.3">
      <c r="B3" s="2026"/>
      <c r="C3" s="2027"/>
      <c r="D3" s="2027"/>
      <c r="E3" s="2027"/>
      <c r="F3" s="2027"/>
      <c r="G3" s="2027"/>
      <c r="H3" s="2027"/>
      <c r="I3" s="2027"/>
      <c r="J3" s="2027"/>
      <c r="K3" s="2027"/>
      <c r="L3" s="2028"/>
    </row>
    <row r="4" spans="2:14" ht="21.75" thickBot="1" x14ac:dyDescent="0.4">
      <c r="B4" s="2032" t="s">
        <v>1957</v>
      </c>
      <c r="C4" s="2033"/>
      <c r="D4" s="2033"/>
      <c r="E4" s="2033"/>
      <c r="F4" s="2033"/>
      <c r="G4" s="2033"/>
      <c r="H4" s="2033"/>
      <c r="I4" s="2033"/>
      <c r="J4" s="2033"/>
      <c r="K4" s="2033"/>
      <c r="L4" s="2034"/>
    </row>
  </sheetData>
  <mergeCells count="3">
    <mergeCell ref="B1:L3"/>
    <mergeCell ref="B4:L4"/>
    <mergeCell ref="B5:L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XEU342"/>
  <sheetViews>
    <sheetView showGridLines="0" topLeftCell="A22" zoomScaleNormal="100" workbookViewId="0">
      <selection activeCell="B24" sqref="B24:C24"/>
    </sheetView>
  </sheetViews>
  <sheetFormatPr baseColWidth="10" defaultColWidth="0" defaultRowHeight="0" customHeight="1" zeroHeight="1" x14ac:dyDescent="0.25"/>
  <cols>
    <col min="1" max="1" width="1.85546875" customWidth="1"/>
    <col min="2" max="3" width="58.42578125" customWidth="1"/>
    <col min="4" max="4" width="1.85546875" customWidth="1"/>
    <col min="5" max="16374" width="9.140625" hidden="1"/>
    <col min="16376" max="16384" width="9.140625" hidden="1"/>
  </cols>
  <sheetData>
    <row r="1" spans="2:4" ht="15" customHeight="1" thickBot="1" x14ac:dyDescent="0.3"/>
    <row r="2" spans="2:4" ht="18.75" customHeight="1" thickBot="1" x14ac:dyDescent="0.3">
      <c r="B2" s="1921"/>
      <c r="C2" s="1923"/>
    </row>
    <row r="3" spans="2:4" ht="15" customHeight="1" x14ac:dyDescent="0.25">
      <c r="B3" s="256"/>
      <c r="C3" s="257"/>
    </row>
    <row r="4" spans="2:4" ht="15" customHeight="1" x14ac:dyDescent="0.25">
      <c r="B4" s="1938"/>
      <c r="C4" s="1939"/>
    </row>
    <row r="5" spans="2:4" ht="15" customHeight="1" x14ac:dyDescent="0.25">
      <c r="B5" s="1938"/>
      <c r="C5" s="1939"/>
    </row>
    <row r="6" spans="2:4" ht="15" customHeight="1" x14ac:dyDescent="0.25">
      <c r="B6" s="1938"/>
      <c r="C6" s="1939"/>
    </row>
    <row r="7" spans="2:4" ht="15" customHeight="1" x14ac:dyDescent="0.25">
      <c r="B7" s="1938"/>
      <c r="C7" s="1939"/>
    </row>
    <row r="8" spans="2:4" ht="15" customHeight="1" x14ac:dyDescent="0.25">
      <c r="B8" s="1938"/>
      <c r="C8" s="1939"/>
    </row>
    <row r="9" spans="2:4" ht="15" customHeight="1" x14ac:dyDescent="0.25">
      <c r="B9" s="1938"/>
      <c r="C9" s="1939"/>
    </row>
    <row r="10" spans="2:4" ht="15" customHeight="1" x14ac:dyDescent="0.25">
      <c r="B10" s="1938"/>
      <c r="C10" s="1939"/>
    </row>
    <row r="11" spans="2:4" ht="15" customHeight="1" x14ac:dyDescent="0.25">
      <c r="B11" s="1938"/>
      <c r="C11" s="1939"/>
    </row>
    <row r="12" spans="2:4" ht="15" customHeight="1" x14ac:dyDescent="0.25">
      <c r="B12" s="1942"/>
      <c r="C12" s="1941"/>
    </row>
    <row r="13" spans="2:4" ht="15" customHeight="1" x14ac:dyDescent="0.25">
      <c r="B13" s="1938"/>
      <c r="C13" s="1939"/>
    </row>
    <row r="14" spans="2:4" ht="15" customHeight="1" x14ac:dyDescent="0.25">
      <c r="B14" s="1940" t="s">
        <v>84</v>
      </c>
      <c r="C14" s="1941"/>
    </row>
    <row r="15" spans="2:4" ht="15" customHeight="1" x14ac:dyDescent="0.25">
      <c r="B15" s="1940"/>
      <c r="C15" s="1941"/>
    </row>
    <row r="16" spans="2:4" ht="15" customHeight="1" x14ac:dyDescent="0.25">
      <c r="B16" s="1938"/>
      <c r="C16" s="1939"/>
    </row>
    <row r="17" spans="2:3" ht="15" customHeight="1" x14ac:dyDescent="0.25">
      <c r="B17" s="1938"/>
      <c r="C17" s="1939"/>
    </row>
    <row r="18" spans="2:3" ht="15" customHeight="1" x14ac:dyDescent="0.25">
      <c r="B18" s="1938" t="s">
        <v>2786</v>
      </c>
      <c r="C18" s="1939"/>
    </row>
    <row r="19" spans="2:3" ht="15" customHeight="1" x14ac:dyDescent="0.25">
      <c r="B19" s="1938" t="s">
        <v>128</v>
      </c>
      <c r="C19" s="1939"/>
    </row>
    <row r="20" spans="2:3" ht="15" customHeight="1" x14ac:dyDescent="0.25">
      <c r="B20" s="1938"/>
      <c r="C20" s="1939"/>
    </row>
    <row r="21" spans="2:3" ht="15" customHeight="1" x14ac:dyDescent="0.25">
      <c r="B21" s="272"/>
      <c r="C21" s="275"/>
    </row>
    <row r="22" spans="2:3" ht="15" customHeight="1" x14ac:dyDescent="0.25">
      <c r="B22" s="1938" t="s">
        <v>131</v>
      </c>
      <c r="C22" s="1939"/>
    </row>
    <row r="23" spans="2:3" ht="15" customHeight="1" x14ac:dyDescent="0.25">
      <c r="B23" s="1938" t="s">
        <v>129</v>
      </c>
      <c r="C23" s="1939"/>
    </row>
    <row r="24" spans="2:3" ht="15" customHeight="1" x14ac:dyDescent="0.25">
      <c r="B24" s="1934"/>
      <c r="C24" s="1935"/>
    </row>
    <row r="25" spans="2:3" ht="15" customHeight="1" x14ac:dyDescent="0.25">
      <c r="B25" s="1938" t="s">
        <v>132</v>
      </c>
      <c r="C25" s="1939"/>
    </row>
    <row r="26" spans="2:3" ht="15" customHeight="1" x14ac:dyDescent="0.25">
      <c r="B26" s="1938" t="s">
        <v>133</v>
      </c>
      <c r="C26" s="1939"/>
    </row>
    <row r="27" spans="2:3" ht="15" customHeight="1" x14ac:dyDescent="0.25">
      <c r="B27" s="1934" t="s">
        <v>130</v>
      </c>
      <c r="C27" s="1935"/>
    </row>
    <row r="28" spans="2:3" ht="15" customHeight="1" x14ac:dyDescent="0.25">
      <c r="B28" s="1934" t="s">
        <v>134</v>
      </c>
      <c r="C28" s="1935"/>
    </row>
    <row r="29" spans="2:3" ht="15" customHeight="1" x14ac:dyDescent="0.25">
      <c r="B29" s="1934" t="s">
        <v>135</v>
      </c>
      <c r="C29" s="1935"/>
    </row>
    <row r="30" spans="2:3" ht="15" customHeight="1" x14ac:dyDescent="0.25">
      <c r="B30" s="1934" t="s">
        <v>136</v>
      </c>
      <c r="C30" s="1935"/>
    </row>
    <row r="31" spans="2:3" ht="15" customHeight="1" x14ac:dyDescent="0.25">
      <c r="B31" s="1934"/>
      <c r="C31" s="1935"/>
    </row>
    <row r="32" spans="2:3" ht="15" customHeight="1" x14ac:dyDescent="0.25">
      <c r="B32" s="1934"/>
      <c r="C32" s="1935"/>
    </row>
    <row r="33" spans="2:4" ht="15" customHeight="1" x14ac:dyDescent="0.25">
      <c r="B33" s="1934" t="s">
        <v>1374</v>
      </c>
      <c r="C33" s="1935"/>
    </row>
    <row r="34" spans="2:4" ht="15" customHeight="1" x14ac:dyDescent="0.25">
      <c r="B34" s="1934" t="s">
        <v>137</v>
      </c>
      <c r="C34" s="1935"/>
    </row>
    <row r="35" spans="2:4" ht="15" customHeight="1" x14ac:dyDescent="0.25">
      <c r="B35" s="1934" t="s">
        <v>138</v>
      </c>
      <c r="C35" s="1935"/>
    </row>
    <row r="36" spans="2:4" ht="15" customHeight="1" x14ac:dyDescent="0.25">
      <c r="B36" s="1934" t="s">
        <v>139</v>
      </c>
      <c r="C36" s="1935"/>
    </row>
    <row r="37" spans="2:4" ht="15" customHeight="1" x14ac:dyDescent="0.25">
      <c r="B37" s="1934" t="s">
        <v>140</v>
      </c>
      <c r="C37" s="1935"/>
    </row>
    <row r="38" spans="2:4" ht="15" customHeight="1" x14ac:dyDescent="0.25">
      <c r="B38" s="1934"/>
      <c r="C38" s="1935"/>
    </row>
    <row r="39" spans="2:4" ht="15" customHeight="1" x14ac:dyDescent="0.25">
      <c r="B39" s="1934"/>
      <c r="C39" s="1935"/>
    </row>
    <row r="40" spans="2:4" ht="15" customHeight="1" x14ac:dyDescent="0.25">
      <c r="B40" s="1934" t="s">
        <v>127</v>
      </c>
      <c r="C40" s="1935"/>
    </row>
    <row r="41" spans="2:4" ht="15" customHeight="1" x14ac:dyDescent="0.25">
      <c r="B41" s="1934">
        <v>2018</v>
      </c>
      <c r="C41" s="1935"/>
    </row>
  </sheetData>
  <mergeCells count="47">
    <mergeCell ref="B31:C31"/>
    <mergeCell ref="B9:C9"/>
    <mergeCell ref="B33:C33"/>
    <mergeCell ref="B20:C20"/>
    <mergeCell ref="B10:C10"/>
    <mergeCell ref="B11:C11"/>
    <mergeCell ref="B23:C23"/>
    <mergeCell ref="B30:C30"/>
    <mergeCell ref="B12:C12"/>
    <mergeCell ref="B13:C13"/>
    <mergeCell ref="B4:C4"/>
    <mergeCell ref="B5:C5"/>
    <mergeCell ref="B6:C6"/>
    <mergeCell ref="B7:C7"/>
    <mergeCell ref="B8:C8"/>
    <mergeCell ref="B2:C2"/>
    <mergeCell ref="B41:C41"/>
    <mergeCell ref="B25:C25"/>
    <mergeCell ref="B26:C26"/>
    <mergeCell ref="B27:C27"/>
    <mergeCell ref="B28:C28"/>
    <mergeCell ref="B29:C29"/>
    <mergeCell ref="B24:C24"/>
    <mergeCell ref="B14:C14"/>
    <mergeCell ref="B15:C15"/>
    <mergeCell ref="B16:C16"/>
    <mergeCell ref="B17:C17"/>
    <mergeCell ref="B18:C18"/>
    <mergeCell ref="B19:C19"/>
    <mergeCell ref="B22:C22"/>
    <mergeCell ref="B32:C32"/>
    <mergeCell ref="B34:C34"/>
    <mergeCell ref="B50:C50"/>
    <mergeCell ref="B46:C46"/>
    <mergeCell ref="B47:C47"/>
    <mergeCell ref="B48:C48"/>
    <mergeCell ref="B44:C44"/>
    <mergeCell ref="B45:C45"/>
    <mergeCell ref="B38:C38"/>
    <mergeCell ref="B39:C39"/>
    <mergeCell ref="B40:C40"/>
    <mergeCell ref="B49:C49"/>
    <mergeCell ref="B36:C36"/>
    <mergeCell ref="B37:C37"/>
    <mergeCell ref="B35:C35"/>
    <mergeCell ref="B42:C42"/>
    <mergeCell ref="B43:C43"/>
  </mergeCells>
  <pageMargins left="0.31496062992125984" right="0.31496062992125984" top="0.35433070866141736" bottom="0.35433070866141736" header="0.31496062992125984" footer="0.31496062992125984"/>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dimension ref="B1:FY144"/>
  <sheetViews>
    <sheetView showGridLines="0" zoomScale="85" zoomScaleNormal="85" workbookViewId="0">
      <pane xSplit="2" ySplit="7" topLeftCell="FH8" activePane="bottomRight" state="frozen"/>
      <selection activeCell="I25" sqref="I25"/>
      <selection pane="topRight" activeCell="I25" sqref="I25"/>
      <selection pane="bottomLeft" activeCell="I25" sqref="I25"/>
      <selection pane="bottomRight"/>
    </sheetView>
  </sheetViews>
  <sheetFormatPr baseColWidth="10" defaultColWidth="9.140625" defaultRowHeight="15" customHeight="1" x14ac:dyDescent="0.25"/>
  <cols>
    <col min="1" max="1" width="3.5703125" style="1" customWidth="1"/>
    <col min="2" max="2" width="56.28515625" style="1" customWidth="1"/>
    <col min="3" max="181" width="11.140625" style="1" customWidth="1"/>
    <col min="182" max="16384" width="9.140625" style="1"/>
  </cols>
  <sheetData>
    <row r="1" spans="2:181" ht="15.75" x14ac:dyDescent="0.25">
      <c r="B1" s="2140"/>
      <c r="C1" s="2141"/>
      <c r="D1" s="2141"/>
      <c r="E1" s="2141"/>
      <c r="F1" s="2141"/>
      <c r="G1" s="2141"/>
      <c r="H1" s="2141"/>
      <c r="I1" s="2141"/>
      <c r="J1" s="2141"/>
      <c r="K1" s="2141"/>
      <c r="L1" s="2141"/>
      <c r="M1" s="2141"/>
      <c r="N1" s="2141"/>
      <c r="O1" s="2141"/>
      <c r="P1" s="2141"/>
      <c r="Q1" s="2141"/>
      <c r="R1" s="2141"/>
      <c r="S1" s="2141"/>
      <c r="T1" s="2141"/>
      <c r="U1" s="2141"/>
      <c r="V1" s="2141"/>
      <c r="W1" s="2141"/>
      <c r="X1" s="2141"/>
      <c r="Y1" s="2141"/>
      <c r="Z1" s="2141"/>
      <c r="AA1" s="2141"/>
      <c r="AB1" s="2141"/>
      <c r="AC1" s="2141"/>
      <c r="AD1" s="2141"/>
      <c r="AE1" s="2141"/>
      <c r="AF1" s="2141"/>
      <c r="AG1" s="2141"/>
      <c r="AH1" s="2141"/>
      <c r="AI1" s="2141"/>
      <c r="AJ1" s="2141"/>
      <c r="AK1" s="2141"/>
      <c r="AL1" s="2141"/>
      <c r="AM1" s="2141"/>
      <c r="AN1" s="2141"/>
      <c r="AO1" s="2141"/>
      <c r="AP1" s="2141"/>
      <c r="AQ1" s="2141"/>
      <c r="AR1" s="2141"/>
      <c r="AS1" s="2141"/>
      <c r="AT1" s="2141"/>
      <c r="AU1" s="2141"/>
      <c r="AV1" s="2141"/>
      <c r="AW1" s="2141"/>
      <c r="AX1" s="2141"/>
      <c r="AY1" s="2141"/>
      <c r="AZ1" s="2141"/>
      <c r="BA1" s="2141"/>
      <c r="BB1" s="2141"/>
      <c r="BC1" s="2141"/>
      <c r="BD1" s="2141"/>
      <c r="BE1" s="2141"/>
      <c r="BF1" s="2141"/>
      <c r="BG1" s="2141"/>
      <c r="BH1" s="2141"/>
      <c r="BI1" s="2141"/>
      <c r="BJ1" s="2141"/>
      <c r="BK1" s="2141"/>
      <c r="BL1" s="2141"/>
      <c r="BM1" s="2141"/>
      <c r="BN1" s="2141"/>
      <c r="BO1" s="2141"/>
      <c r="BP1" s="2141"/>
      <c r="BQ1" s="2141"/>
      <c r="BR1" s="2141"/>
      <c r="BS1" s="2141"/>
      <c r="BT1" s="2141"/>
      <c r="BU1" s="2141"/>
      <c r="BV1" s="2141"/>
      <c r="BW1" s="2141"/>
      <c r="BX1" s="2141"/>
      <c r="BY1" s="2141"/>
      <c r="BZ1" s="2141"/>
      <c r="CA1" s="2141"/>
      <c r="CB1" s="2141"/>
      <c r="CC1" s="2141"/>
      <c r="CD1" s="2141"/>
      <c r="CE1" s="2141"/>
      <c r="CF1" s="2141"/>
      <c r="CG1" s="2141"/>
      <c r="CH1" s="2141"/>
      <c r="CI1" s="2141"/>
      <c r="CJ1" s="2141"/>
      <c r="CK1" s="2141"/>
      <c r="CL1" s="2141"/>
      <c r="CM1" s="2141"/>
      <c r="CN1" s="2141"/>
      <c r="CO1" s="2141"/>
      <c r="CP1" s="2141"/>
      <c r="CQ1" s="2141"/>
      <c r="CR1" s="2141"/>
      <c r="CS1" s="2141"/>
      <c r="CT1" s="2141"/>
      <c r="CU1" s="2141"/>
      <c r="CV1" s="2141"/>
      <c r="CW1" s="2141"/>
      <c r="CX1" s="2141"/>
      <c r="CY1" s="2141"/>
      <c r="CZ1" s="2141"/>
      <c r="DA1" s="2141"/>
      <c r="DB1" s="2141"/>
      <c r="DC1" s="2141"/>
      <c r="DD1" s="2141"/>
      <c r="DE1" s="2141"/>
      <c r="DF1" s="2141"/>
      <c r="DG1" s="2141"/>
      <c r="DH1" s="2141"/>
      <c r="DI1" s="2141"/>
      <c r="DJ1" s="2141"/>
      <c r="DK1" s="2141"/>
      <c r="DL1" s="2141"/>
      <c r="DM1" s="2141"/>
      <c r="DN1" s="2141"/>
      <c r="DO1" s="2141"/>
      <c r="DP1" s="2141"/>
      <c r="DQ1" s="2141"/>
      <c r="DR1" s="2141"/>
      <c r="DS1" s="2141"/>
      <c r="DT1" s="2141"/>
      <c r="DU1" s="2141"/>
      <c r="DV1" s="2141"/>
      <c r="DW1" s="2141"/>
      <c r="DX1" s="2141"/>
      <c r="DY1" s="2141"/>
      <c r="DZ1" s="2141"/>
      <c r="EA1" s="2141"/>
      <c r="EB1" s="2141"/>
      <c r="EC1" s="2141"/>
      <c r="ED1" s="2141"/>
      <c r="EE1" s="2141"/>
      <c r="EF1" s="2141"/>
      <c r="EG1" s="2141"/>
      <c r="EH1" s="2141"/>
      <c r="EI1" s="2141"/>
      <c r="EJ1" s="2141"/>
      <c r="EK1" s="2141"/>
      <c r="EL1" s="2141"/>
      <c r="EM1" s="2141"/>
      <c r="EN1" s="2141"/>
      <c r="EO1" s="2141"/>
      <c r="EP1" s="2141"/>
      <c r="EQ1" s="2141"/>
      <c r="ER1" s="2141"/>
      <c r="ES1" s="2141"/>
      <c r="ET1" s="2141"/>
      <c r="EU1" s="2141"/>
      <c r="EV1" s="2141"/>
      <c r="EW1" s="2141"/>
      <c r="EX1" s="2141"/>
      <c r="EY1" s="2141"/>
      <c r="EZ1" s="2141"/>
      <c r="FA1" s="2141"/>
      <c r="FB1" s="2141"/>
      <c r="FC1" s="2141"/>
      <c r="FD1" s="2141"/>
      <c r="FE1" s="2141"/>
      <c r="FF1" s="2141"/>
      <c r="FG1" s="2141"/>
      <c r="FH1" s="2141"/>
      <c r="FI1" s="2141"/>
      <c r="FJ1" s="2141"/>
      <c r="FK1" s="2141"/>
      <c r="FL1" s="2141"/>
      <c r="FM1" s="2141"/>
      <c r="FN1" s="2141"/>
      <c r="FO1" s="2141"/>
      <c r="FP1" s="2141"/>
      <c r="FQ1" s="2141"/>
      <c r="FR1" s="2141"/>
      <c r="FS1" s="2141"/>
      <c r="FT1" s="2141"/>
      <c r="FU1" s="2141"/>
      <c r="FV1" s="2141"/>
      <c r="FW1" s="2141"/>
      <c r="FX1" s="2141"/>
      <c r="FY1" s="2142"/>
    </row>
    <row r="2" spans="2:181" ht="15.75" x14ac:dyDescent="0.25">
      <c r="B2" s="2143"/>
      <c r="C2" s="2144"/>
      <c r="D2" s="2144"/>
      <c r="E2" s="2144"/>
      <c r="F2" s="2144"/>
      <c r="G2" s="2144"/>
      <c r="H2" s="2144"/>
      <c r="I2" s="2144"/>
      <c r="J2" s="2144"/>
      <c r="K2" s="2144"/>
      <c r="L2" s="2144"/>
      <c r="M2" s="2144"/>
      <c r="N2" s="2144"/>
      <c r="O2" s="2144"/>
      <c r="P2" s="2144"/>
      <c r="Q2" s="2144"/>
      <c r="R2" s="2144"/>
      <c r="S2" s="2144"/>
      <c r="T2" s="2144"/>
      <c r="U2" s="2144"/>
      <c r="V2" s="2144"/>
      <c r="W2" s="2144"/>
      <c r="X2" s="2144"/>
      <c r="Y2" s="2144"/>
      <c r="Z2" s="2144"/>
      <c r="AA2" s="2144"/>
      <c r="AB2" s="2144"/>
      <c r="AC2" s="2144"/>
      <c r="AD2" s="2144"/>
      <c r="AE2" s="2144"/>
      <c r="AF2" s="2144"/>
      <c r="AG2" s="2144"/>
      <c r="AH2" s="2144"/>
      <c r="AI2" s="2144"/>
      <c r="AJ2" s="2144"/>
      <c r="AK2" s="2144"/>
      <c r="AL2" s="2144"/>
      <c r="AM2" s="2144"/>
      <c r="AN2" s="2144"/>
      <c r="AO2" s="2144"/>
      <c r="AP2" s="2144"/>
      <c r="AQ2" s="2144"/>
      <c r="AR2" s="2144"/>
      <c r="AS2" s="2144"/>
      <c r="AT2" s="2144"/>
      <c r="AU2" s="2144"/>
      <c r="AV2" s="2144"/>
      <c r="AW2" s="2144"/>
      <c r="AX2" s="2144"/>
      <c r="AY2" s="2144"/>
      <c r="AZ2" s="2144"/>
      <c r="BA2" s="2144"/>
      <c r="BB2" s="2144"/>
      <c r="BC2" s="2144"/>
      <c r="BD2" s="2144"/>
      <c r="BE2" s="2144"/>
      <c r="BF2" s="2144"/>
      <c r="BG2" s="2144"/>
      <c r="BH2" s="2144"/>
      <c r="BI2" s="2144"/>
      <c r="BJ2" s="2144"/>
      <c r="BK2" s="2144"/>
      <c r="BL2" s="2144"/>
      <c r="BM2" s="2144"/>
      <c r="BN2" s="2144"/>
      <c r="BO2" s="2144"/>
      <c r="BP2" s="2144"/>
      <c r="BQ2" s="2144"/>
      <c r="BR2" s="2144"/>
      <c r="BS2" s="2144"/>
      <c r="BT2" s="2144"/>
      <c r="BU2" s="2144"/>
      <c r="BV2" s="2144"/>
      <c r="BW2" s="2144"/>
      <c r="BX2" s="2144"/>
      <c r="BY2" s="2144"/>
      <c r="BZ2" s="2144"/>
      <c r="CA2" s="2144"/>
      <c r="CB2" s="2144"/>
      <c r="CC2" s="2144"/>
      <c r="CD2" s="2144"/>
      <c r="CE2" s="2144"/>
      <c r="CF2" s="2144"/>
      <c r="CG2" s="2144"/>
      <c r="CH2" s="2144"/>
      <c r="CI2" s="2144"/>
      <c r="CJ2" s="2144"/>
      <c r="CK2" s="2144"/>
      <c r="CL2" s="2144"/>
      <c r="CM2" s="2144"/>
      <c r="CN2" s="2144"/>
      <c r="CO2" s="2144"/>
      <c r="CP2" s="2144"/>
      <c r="CQ2" s="2144"/>
      <c r="CR2" s="2144"/>
      <c r="CS2" s="2144"/>
      <c r="CT2" s="2144"/>
      <c r="CU2" s="2144"/>
      <c r="CV2" s="2144"/>
      <c r="CW2" s="2144"/>
      <c r="CX2" s="2144"/>
      <c r="CY2" s="2144"/>
      <c r="CZ2" s="2144"/>
      <c r="DA2" s="2144"/>
      <c r="DB2" s="2144"/>
      <c r="DC2" s="2144"/>
      <c r="DD2" s="2144"/>
      <c r="DE2" s="2144"/>
      <c r="DF2" s="2144"/>
      <c r="DG2" s="2144"/>
      <c r="DH2" s="2144"/>
      <c r="DI2" s="2144"/>
      <c r="DJ2" s="2144"/>
      <c r="DK2" s="2144"/>
      <c r="DL2" s="2144"/>
      <c r="DM2" s="2144"/>
      <c r="DN2" s="2144"/>
      <c r="DO2" s="2144"/>
      <c r="DP2" s="2144"/>
      <c r="DQ2" s="2144"/>
      <c r="DR2" s="2144"/>
      <c r="DS2" s="2144"/>
      <c r="DT2" s="2144"/>
      <c r="DU2" s="2144"/>
      <c r="DV2" s="2144"/>
      <c r="DW2" s="2144"/>
      <c r="DX2" s="2144"/>
      <c r="DY2" s="2144"/>
      <c r="DZ2" s="2144"/>
      <c r="EA2" s="2144"/>
      <c r="EB2" s="2144"/>
      <c r="EC2" s="2144"/>
      <c r="ED2" s="2144"/>
      <c r="EE2" s="2144"/>
      <c r="EF2" s="2144"/>
      <c r="EG2" s="2144"/>
      <c r="EH2" s="2144"/>
      <c r="EI2" s="2144"/>
      <c r="EJ2" s="2144"/>
      <c r="EK2" s="2144"/>
      <c r="EL2" s="2144"/>
      <c r="EM2" s="2144"/>
      <c r="EN2" s="2144"/>
      <c r="EO2" s="2144"/>
      <c r="EP2" s="2144"/>
      <c r="EQ2" s="2144"/>
      <c r="ER2" s="2144"/>
      <c r="ES2" s="2144"/>
      <c r="ET2" s="2144"/>
      <c r="EU2" s="2144"/>
      <c r="EV2" s="2144"/>
      <c r="EW2" s="2144"/>
      <c r="EX2" s="2144"/>
      <c r="EY2" s="2144"/>
      <c r="EZ2" s="2144"/>
      <c r="FA2" s="2144"/>
      <c r="FB2" s="2144"/>
      <c r="FC2" s="2144"/>
      <c r="FD2" s="2144"/>
      <c r="FE2" s="2144"/>
      <c r="FF2" s="2144"/>
      <c r="FG2" s="2144"/>
      <c r="FH2" s="2144"/>
      <c r="FI2" s="2144"/>
      <c r="FJ2" s="2144"/>
      <c r="FK2" s="2144"/>
      <c r="FL2" s="2144"/>
      <c r="FM2" s="2144"/>
      <c r="FN2" s="2144"/>
      <c r="FO2" s="2144"/>
      <c r="FP2" s="2144"/>
      <c r="FQ2" s="2144"/>
      <c r="FR2" s="2144"/>
      <c r="FS2" s="2144"/>
      <c r="FT2" s="2144"/>
      <c r="FU2" s="2144"/>
      <c r="FV2" s="2144"/>
      <c r="FW2" s="2144"/>
      <c r="FX2" s="2144"/>
      <c r="FY2" s="2145"/>
    </row>
    <row r="3" spans="2:181" ht="16.5" thickBot="1" x14ac:dyDescent="0.3">
      <c r="B3" s="2146"/>
      <c r="C3" s="2147"/>
      <c r="D3" s="2147"/>
      <c r="E3" s="2147"/>
      <c r="F3" s="2147"/>
      <c r="G3" s="2147"/>
      <c r="H3" s="2147"/>
      <c r="I3" s="2147"/>
      <c r="J3" s="2147"/>
      <c r="K3" s="2147"/>
      <c r="L3" s="2147"/>
      <c r="M3" s="2147"/>
      <c r="N3" s="2147"/>
      <c r="O3" s="2147"/>
      <c r="P3" s="2147"/>
      <c r="Q3" s="2147"/>
      <c r="R3" s="2147"/>
      <c r="S3" s="2147"/>
      <c r="T3" s="2147"/>
      <c r="U3" s="2147"/>
      <c r="V3" s="2147"/>
      <c r="W3" s="2147"/>
      <c r="X3" s="2147"/>
      <c r="Y3" s="2147"/>
      <c r="Z3" s="2147"/>
      <c r="AA3" s="2147"/>
      <c r="AB3" s="2147"/>
      <c r="AC3" s="2147"/>
      <c r="AD3" s="2147"/>
      <c r="AE3" s="2147"/>
      <c r="AF3" s="2147"/>
      <c r="AG3" s="2147"/>
      <c r="AH3" s="2147"/>
      <c r="AI3" s="2147"/>
      <c r="AJ3" s="2147"/>
      <c r="AK3" s="2147"/>
      <c r="AL3" s="2147"/>
      <c r="AM3" s="2147"/>
      <c r="AN3" s="2147"/>
      <c r="AO3" s="2147"/>
      <c r="AP3" s="2147"/>
      <c r="AQ3" s="2147"/>
      <c r="AR3" s="2147"/>
      <c r="AS3" s="2147"/>
      <c r="AT3" s="2147"/>
      <c r="AU3" s="2147"/>
      <c r="AV3" s="2147"/>
      <c r="AW3" s="2147"/>
      <c r="AX3" s="2147"/>
      <c r="AY3" s="2147"/>
      <c r="AZ3" s="2147"/>
      <c r="BA3" s="2147"/>
      <c r="BB3" s="2147"/>
      <c r="BC3" s="2147"/>
      <c r="BD3" s="2147"/>
      <c r="BE3" s="2147"/>
      <c r="BF3" s="2147"/>
      <c r="BG3" s="2147"/>
      <c r="BH3" s="2147"/>
      <c r="BI3" s="2147"/>
      <c r="BJ3" s="2147"/>
      <c r="BK3" s="2147"/>
      <c r="BL3" s="2147"/>
      <c r="BM3" s="2147"/>
      <c r="BN3" s="2147"/>
      <c r="BO3" s="2147"/>
      <c r="BP3" s="2147"/>
      <c r="BQ3" s="2147"/>
      <c r="BR3" s="2147"/>
      <c r="BS3" s="2147"/>
      <c r="BT3" s="2147"/>
      <c r="BU3" s="2147"/>
      <c r="BV3" s="2147"/>
      <c r="BW3" s="2147"/>
      <c r="BX3" s="2147"/>
      <c r="BY3" s="2147"/>
      <c r="BZ3" s="2147"/>
      <c r="CA3" s="2147"/>
      <c r="CB3" s="2147"/>
      <c r="CC3" s="2147"/>
      <c r="CD3" s="2147"/>
      <c r="CE3" s="2147"/>
      <c r="CF3" s="2147"/>
      <c r="CG3" s="2147"/>
      <c r="CH3" s="2147"/>
      <c r="CI3" s="2147"/>
      <c r="CJ3" s="2147"/>
      <c r="CK3" s="2147"/>
      <c r="CL3" s="2147"/>
      <c r="CM3" s="2147"/>
      <c r="CN3" s="2147"/>
      <c r="CO3" s="2147"/>
      <c r="CP3" s="2147"/>
      <c r="CQ3" s="2147"/>
      <c r="CR3" s="2147"/>
      <c r="CS3" s="2147"/>
      <c r="CT3" s="2147"/>
      <c r="CU3" s="2147"/>
      <c r="CV3" s="2147"/>
      <c r="CW3" s="2147"/>
      <c r="CX3" s="2147"/>
      <c r="CY3" s="2147"/>
      <c r="CZ3" s="2147"/>
      <c r="DA3" s="2147"/>
      <c r="DB3" s="2147"/>
      <c r="DC3" s="2147"/>
      <c r="DD3" s="2147"/>
      <c r="DE3" s="2147"/>
      <c r="DF3" s="2147"/>
      <c r="DG3" s="2147"/>
      <c r="DH3" s="2147"/>
      <c r="DI3" s="2147"/>
      <c r="DJ3" s="2147"/>
      <c r="DK3" s="2147"/>
      <c r="DL3" s="2147"/>
      <c r="DM3" s="2147"/>
      <c r="DN3" s="2147"/>
      <c r="DO3" s="2147"/>
      <c r="DP3" s="2147"/>
      <c r="DQ3" s="2147"/>
      <c r="DR3" s="2147"/>
      <c r="DS3" s="2147"/>
      <c r="DT3" s="2147"/>
      <c r="DU3" s="2147"/>
      <c r="DV3" s="2147"/>
      <c r="DW3" s="2147"/>
      <c r="DX3" s="2147"/>
      <c r="DY3" s="2147"/>
      <c r="DZ3" s="2147"/>
      <c r="EA3" s="2147"/>
      <c r="EB3" s="2147"/>
      <c r="EC3" s="2147"/>
      <c r="ED3" s="2147"/>
      <c r="EE3" s="2147"/>
      <c r="EF3" s="2147"/>
      <c r="EG3" s="2147"/>
      <c r="EH3" s="2147"/>
      <c r="EI3" s="2147"/>
      <c r="EJ3" s="2147"/>
      <c r="EK3" s="2147"/>
      <c r="EL3" s="2147"/>
      <c r="EM3" s="2147"/>
      <c r="EN3" s="2147"/>
      <c r="EO3" s="2147"/>
      <c r="EP3" s="2147"/>
      <c r="EQ3" s="2147"/>
      <c r="ER3" s="2147"/>
      <c r="ES3" s="2147"/>
      <c r="ET3" s="2147"/>
      <c r="EU3" s="2147"/>
      <c r="EV3" s="2147"/>
      <c r="EW3" s="2147"/>
      <c r="EX3" s="2147"/>
      <c r="EY3" s="2147"/>
      <c r="EZ3" s="2147"/>
      <c r="FA3" s="2147"/>
      <c r="FB3" s="2147"/>
      <c r="FC3" s="2147"/>
      <c r="FD3" s="2147"/>
      <c r="FE3" s="2147"/>
      <c r="FF3" s="2147"/>
      <c r="FG3" s="2147"/>
      <c r="FH3" s="2147"/>
      <c r="FI3" s="2147"/>
      <c r="FJ3" s="2147"/>
      <c r="FK3" s="2147"/>
      <c r="FL3" s="2147"/>
      <c r="FM3" s="2147"/>
      <c r="FN3" s="2147"/>
      <c r="FO3" s="2147"/>
      <c r="FP3" s="2147"/>
      <c r="FQ3" s="2147"/>
      <c r="FR3" s="2147"/>
      <c r="FS3" s="2147"/>
      <c r="FT3" s="2147"/>
      <c r="FU3" s="2147"/>
      <c r="FV3" s="2147"/>
      <c r="FW3" s="2147"/>
      <c r="FX3" s="2147"/>
      <c r="FY3" s="2148"/>
    </row>
    <row r="4" spans="2:181" ht="21.75" thickBot="1" x14ac:dyDescent="0.4">
      <c r="B4" s="2032" t="s">
        <v>376</v>
      </c>
      <c r="C4" s="2033"/>
      <c r="D4" s="2033"/>
      <c r="E4" s="2033"/>
      <c r="F4" s="2033"/>
      <c r="G4" s="2033"/>
      <c r="H4" s="2033"/>
      <c r="I4" s="2033"/>
      <c r="J4" s="2033"/>
      <c r="K4" s="2033"/>
      <c r="L4" s="2033"/>
      <c r="M4" s="2033"/>
      <c r="N4" s="2033"/>
      <c r="O4" s="2033"/>
      <c r="P4" s="2033"/>
      <c r="Q4" s="2033"/>
      <c r="R4" s="2033"/>
      <c r="S4" s="2033"/>
      <c r="T4" s="2033"/>
      <c r="U4" s="2033"/>
      <c r="V4" s="2033"/>
      <c r="W4" s="2033"/>
      <c r="X4" s="2033"/>
      <c r="Y4" s="2033"/>
      <c r="Z4" s="2033"/>
      <c r="AA4" s="2033"/>
      <c r="AB4" s="2033"/>
      <c r="AC4" s="2033"/>
      <c r="AD4" s="2033"/>
      <c r="AE4" s="2033"/>
      <c r="AF4" s="2033"/>
      <c r="AG4" s="2033"/>
      <c r="AH4" s="2033"/>
      <c r="AI4" s="2033"/>
      <c r="AJ4" s="2033"/>
      <c r="AK4" s="2033"/>
      <c r="AL4" s="2033"/>
      <c r="AM4" s="2033"/>
      <c r="AN4" s="2033"/>
      <c r="AO4" s="2033"/>
      <c r="AP4" s="2033"/>
      <c r="AQ4" s="2033"/>
      <c r="AR4" s="2033"/>
      <c r="AS4" s="2033"/>
      <c r="AT4" s="2033"/>
      <c r="AU4" s="2033"/>
      <c r="AV4" s="2033"/>
      <c r="AW4" s="2033"/>
      <c r="AX4" s="2033"/>
      <c r="AY4" s="2033"/>
      <c r="AZ4" s="2033"/>
      <c r="BA4" s="2033"/>
      <c r="BB4" s="2033"/>
      <c r="BC4" s="2033"/>
      <c r="BD4" s="2033"/>
      <c r="BE4" s="2033"/>
      <c r="BF4" s="2033"/>
      <c r="BG4" s="2033"/>
      <c r="BH4" s="2033"/>
      <c r="BI4" s="2033"/>
      <c r="BJ4" s="2033"/>
      <c r="BK4" s="2033"/>
      <c r="BL4" s="2033"/>
      <c r="BM4" s="2033"/>
      <c r="BN4" s="2033"/>
      <c r="BO4" s="2033"/>
      <c r="BP4" s="2033"/>
      <c r="BQ4" s="2033"/>
      <c r="BR4" s="2033"/>
      <c r="BS4" s="2033"/>
      <c r="BT4" s="2033"/>
      <c r="BU4" s="2033"/>
      <c r="BV4" s="2033"/>
      <c r="BW4" s="2033"/>
      <c r="BX4" s="2033"/>
      <c r="BY4" s="2033"/>
      <c r="BZ4" s="2033"/>
      <c r="CA4" s="2033"/>
      <c r="CB4" s="2033"/>
      <c r="CC4" s="2033"/>
      <c r="CD4" s="2033"/>
      <c r="CE4" s="2033"/>
      <c r="CF4" s="2033"/>
      <c r="CG4" s="2033"/>
      <c r="CH4" s="2033"/>
      <c r="CI4" s="2033"/>
      <c r="CJ4" s="2033"/>
      <c r="CK4" s="2033"/>
      <c r="CL4" s="2033"/>
      <c r="CM4" s="2033"/>
      <c r="CN4" s="2033"/>
      <c r="CO4" s="2033"/>
      <c r="CP4" s="2033"/>
      <c r="CQ4" s="2033"/>
      <c r="CR4" s="2033"/>
      <c r="CS4" s="2033"/>
      <c r="CT4" s="2033"/>
      <c r="CU4" s="2033"/>
      <c r="CV4" s="2033"/>
      <c r="CW4" s="2033"/>
      <c r="CX4" s="2033"/>
      <c r="CY4" s="2033"/>
      <c r="CZ4" s="2033"/>
      <c r="DA4" s="2033"/>
      <c r="DB4" s="2033"/>
      <c r="DC4" s="2033"/>
      <c r="DD4" s="2033"/>
      <c r="DE4" s="2033"/>
      <c r="DF4" s="2033"/>
      <c r="DG4" s="2033"/>
      <c r="DH4" s="2033"/>
      <c r="DI4" s="2033"/>
      <c r="DJ4" s="2033"/>
      <c r="DK4" s="2033"/>
      <c r="DL4" s="2033"/>
      <c r="DM4" s="2033"/>
      <c r="DN4" s="2033"/>
      <c r="DO4" s="2033"/>
      <c r="DP4" s="2033"/>
      <c r="DQ4" s="2033"/>
      <c r="DR4" s="2033"/>
      <c r="DS4" s="2033"/>
      <c r="DT4" s="2033"/>
      <c r="DU4" s="2033"/>
      <c r="DV4" s="2033"/>
      <c r="DW4" s="2033"/>
      <c r="DX4" s="2033"/>
      <c r="DY4" s="2033"/>
      <c r="DZ4" s="2033"/>
      <c r="EA4" s="2033"/>
      <c r="EB4" s="2033"/>
      <c r="EC4" s="2033"/>
      <c r="ED4" s="2033"/>
      <c r="EE4" s="2033"/>
      <c r="EF4" s="2033"/>
      <c r="EG4" s="2033"/>
      <c r="EH4" s="2033"/>
      <c r="EI4" s="2033"/>
      <c r="EJ4" s="2033"/>
      <c r="EK4" s="2033"/>
      <c r="EL4" s="2033"/>
      <c r="EM4" s="2033"/>
      <c r="EN4" s="2033"/>
      <c r="EO4" s="2033"/>
      <c r="EP4" s="2033"/>
      <c r="EQ4" s="2033"/>
      <c r="ER4" s="2033"/>
      <c r="ES4" s="2033"/>
      <c r="ET4" s="2033"/>
      <c r="EU4" s="2033"/>
      <c r="EV4" s="2033"/>
      <c r="EW4" s="2033"/>
      <c r="EX4" s="2033"/>
      <c r="EY4" s="2033"/>
      <c r="EZ4" s="2033"/>
      <c r="FA4" s="2033"/>
      <c r="FB4" s="2033"/>
      <c r="FC4" s="2033"/>
      <c r="FD4" s="2033"/>
      <c r="FE4" s="2033"/>
      <c r="FF4" s="2033"/>
      <c r="FG4" s="2033"/>
      <c r="FH4" s="2033"/>
      <c r="FI4" s="2033"/>
      <c r="FJ4" s="2033"/>
      <c r="FK4" s="2033"/>
      <c r="FL4" s="2033"/>
      <c r="FM4" s="2033"/>
      <c r="FN4" s="2033"/>
      <c r="FO4" s="2033"/>
      <c r="FP4" s="2033"/>
      <c r="FQ4" s="2033"/>
      <c r="FR4" s="2033"/>
      <c r="FS4" s="2033"/>
      <c r="FT4" s="2033"/>
      <c r="FU4" s="2033"/>
      <c r="FV4" s="2033"/>
      <c r="FW4" s="2033"/>
      <c r="FX4" s="2033"/>
      <c r="FY4" s="2034"/>
    </row>
    <row r="5" spans="2:181" s="5" customFormat="1" ht="16.5" thickBot="1" x14ac:dyDescent="0.3">
      <c r="B5" s="1914"/>
      <c r="C5" s="1914"/>
      <c r="D5" s="1914"/>
      <c r="E5" s="1914"/>
      <c r="F5" s="1914"/>
      <c r="G5" s="1914"/>
      <c r="H5" s="1914"/>
      <c r="EV5" s="1666"/>
      <c r="EW5" s="1666"/>
      <c r="EX5" s="1666"/>
      <c r="EY5" s="1666"/>
      <c r="EZ5" s="1666"/>
      <c r="FA5" s="1666"/>
      <c r="FB5" s="1666"/>
      <c r="FC5" s="1666"/>
      <c r="FD5" s="1666"/>
      <c r="FE5" s="1666"/>
      <c r="FF5" s="1666"/>
      <c r="FG5" s="1666"/>
      <c r="FH5" s="1666"/>
      <c r="FI5" s="1666"/>
      <c r="FJ5" s="1666"/>
      <c r="FK5" s="1666"/>
      <c r="FL5" s="1666"/>
      <c r="FM5" s="1666"/>
    </row>
    <row r="6" spans="2:181" s="8" customFormat="1" ht="18.75" customHeight="1" x14ac:dyDescent="0.35">
      <c r="B6" s="2149" t="s">
        <v>377</v>
      </c>
      <c r="C6" s="2130" t="s">
        <v>506</v>
      </c>
      <c r="D6" s="2131"/>
      <c r="E6" s="2132"/>
      <c r="F6" s="2133" t="s">
        <v>507</v>
      </c>
      <c r="G6" s="2131"/>
      <c r="H6" s="2134"/>
      <c r="I6" s="2130" t="s">
        <v>508</v>
      </c>
      <c r="J6" s="2131"/>
      <c r="K6" s="2132"/>
      <c r="L6" s="2133" t="s">
        <v>509</v>
      </c>
      <c r="M6" s="2131"/>
      <c r="N6" s="2134"/>
      <c r="O6" s="2130" t="s">
        <v>510</v>
      </c>
      <c r="P6" s="2131"/>
      <c r="Q6" s="2132"/>
      <c r="R6" s="2133" t="s">
        <v>511</v>
      </c>
      <c r="S6" s="2134"/>
      <c r="T6" s="2130" t="s">
        <v>512</v>
      </c>
      <c r="U6" s="2131"/>
      <c r="V6" s="2132"/>
      <c r="W6" s="2133" t="s">
        <v>513</v>
      </c>
      <c r="X6" s="2131"/>
      <c r="Y6" s="2134"/>
      <c r="Z6" s="2130" t="s">
        <v>514</v>
      </c>
      <c r="AA6" s="2131"/>
      <c r="AB6" s="2132"/>
      <c r="AC6" s="2133" t="s">
        <v>515</v>
      </c>
      <c r="AD6" s="2131"/>
      <c r="AE6" s="2134"/>
      <c r="AF6" s="2130" t="s">
        <v>516</v>
      </c>
      <c r="AG6" s="2131"/>
      <c r="AH6" s="2132"/>
      <c r="AI6" s="2133" t="s">
        <v>517</v>
      </c>
      <c r="AJ6" s="2131"/>
      <c r="AK6" s="2134"/>
      <c r="AL6" s="2130" t="s">
        <v>518</v>
      </c>
      <c r="AM6" s="2131"/>
      <c r="AN6" s="2132"/>
      <c r="AO6" s="2133" t="s">
        <v>519</v>
      </c>
      <c r="AP6" s="2131"/>
      <c r="AQ6" s="2134"/>
      <c r="AR6" s="2130" t="s">
        <v>520</v>
      </c>
      <c r="AS6" s="2131"/>
      <c r="AT6" s="2132"/>
      <c r="AU6" s="2133" t="s">
        <v>521</v>
      </c>
      <c r="AV6" s="2131"/>
      <c r="AW6" s="2134"/>
      <c r="AX6" s="2135" t="s">
        <v>522</v>
      </c>
      <c r="AY6" s="2136"/>
      <c r="AZ6" s="2137"/>
      <c r="BA6" s="2138" t="s">
        <v>523</v>
      </c>
      <c r="BB6" s="2136"/>
      <c r="BC6" s="2139"/>
      <c r="BD6" s="2135" t="s">
        <v>524</v>
      </c>
      <c r="BE6" s="2136"/>
      <c r="BF6" s="2137"/>
      <c r="BG6" s="2138" t="s">
        <v>525</v>
      </c>
      <c r="BH6" s="2136"/>
      <c r="BI6" s="2139"/>
      <c r="BJ6" s="2135" t="s">
        <v>526</v>
      </c>
      <c r="BK6" s="2136"/>
      <c r="BL6" s="2137"/>
      <c r="BM6" s="2138" t="s">
        <v>527</v>
      </c>
      <c r="BN6" s="2136"/>
      <c r="BO6" s="2139"/>
      <c r="BP6" s="2135" t="s">
        <v>528</v>
      </c>
      <c r="BQ6" s="2136"/>
      <c r="BR6" s="2137"/>
      <c r="BS6" s="2138" t="s">
        <v>529</v>
      </c>
      <c r="BT6" s="2136"/>
      <c r="BU6" s="2139"/>
      <c r="BV6" s="2135" t="s">
        <v>530</v>
      </c>
      <c r="BW6" s="2136"/>
      <c r="BX6" s="2137"/>
      <c r="BY6" s="2138" t="s">
        <v>531</v>
      </c>
      <c r="BZ6" s="2136"/>
      <c r="CA6" s="2139"/>
      <c r="CB6" s="2135" t="s">
        <v>532</v>
      </c>
      <c r="CC6" s="2136"/>
      <c r="CD6" s="2137"/>
      <c r="CE6" s="2138" t="s">
        <v>533</v>
      </c>
      <c r="CF6" s="2136"/>
      <c r="CG6" s="2139"/>
      <c r="CH6" s="2135" t="s">
        <v>534</v>
      </c>
      <c r="CI6" s="2136"/>
      <c r="CJ6" s="2137"/>
      <c r="CK6" s="2138" t="s">
        <v>535</v>
      </c>
      <c r="CL6" s="2136"/>
      <c r="CM6" s="2139"/>
      <c r="CN6" s="2135" t="s">
        <v>536</v>
      </c>
      <c r="CO6" s="2136"/>
      <c r="CP6" s="2137"/>
      <c r="CQ6" s="2138" t="s">
        <v>537</v>
      </c>
      <c r="CR6" s="2136"/>
      <c r="CS6" s="2139"/>
      <c r="CT6" s="2135" t="s">
        <v>538</v>
      </c>
      <c r="CU6" s="2136"/>
      <c r="CV6" s="2137"/>
      <c r="CW6" s="2138" t="s">
        <v>539</v>
      </c>
      <c r="CX6" s="2136"/>
      <c r="CY6" s="2139"/>
      <c r="CZ6" s="2135" t="s">
        <v>540</v>
      </c>
      <c r="DA6" s="2136"/>
      <c r="DB6" s="2137"/>
      <c r="DC6" s="2138" t="s">
        <v>541</v>
      </c>
      <c r="DD6" s="2136"/>
      <c r="DE6" s="2139"/>
      <c r="DF6" s="2135" t="s">
        <v>542</v>
      </c>
      <c r="DG6" s="2136"/>
      <c r="DH6" s="2137"/>
      <c r="DI6" s="2138" t="s">
        <v>543</v>
      </c>
      <c r="DJ6" s="2136"/>
      <c r="DK6" s="2139"/>
      <c r="DL6" s="2135" t="s">
        <v>544</v>
      </c>
      <c r="DM6" s="2136"/>
      <c r="DN6" s="2137"/>
      <c r="DO6" s="2138" t="s">
        <v>545</v>
      </c>
      <c r="DP6" s="2136"/>
      <c r="DQ6" s="2139"/>
      <c r="DR6" s="2135" t="s">
        <v>546</v>
      </c>
      <c r="DS6" s="2136"/>
      <c r="DT6" s="2137"/>
      <c r="DU6" s="2138" t="s">
        <v>547</v>
      </c>
      <c r="DV6" s="2136"/>
      <c r="DW6" s="2139"/>
      <c r="DX6" s="2135" t="s">
        <v>548</v>
      </c>
      <c r="DY6" s="2136"/>
      <c r="DZ6" s="2137"/>
      <c r="EA6" s="2138" t="s">
        <v>549</v>
      </c>
      <c r="EB6" s="2136"/>
      <c r="EC6" s="2139"/>
      <c r="ED6" s="2135" t="s">
        <v>550</v>
      </c>
      <c r="EE6" s="2136"/>
      <c r="EF6" s="2137"/>
      <c r="EG6" s="2138" t="s">
        <v>551</v>
      </c>
      <c r="EH6" s="2136"/>
      <c r="EI6" s="2139"/>
      <c r="EJ6" s="2135" t="s">
        <v>552</v>
      </c>
      <c r="EK6" s="2136"/>
      <c r="EL6" s="2137"/>
      <c r="EM6" s="2135" t="s">
        <v>553</v>
      </c>
      <c r="EN6" s="2136"/>
      <c r="EO6" s="2137"/>
      <c r="EP6" s="2127" t="s">
        <v>554</v>
      </c>
      <c r="EQ6" s="2128"/>
      <c r="ER6" s="2129"/>
      <c r="ES6" s="2127" t="s">
        <v>142</v>
      </c>
      <c r="ET6" s="2128"/>
      <c r="EU6" s="2151"/>
      <c r="EV6" s="2152" t="s">
        <v>958</v>
      </c>
      <c r="EW6" s="2153"/>
      <c r="EX6" s="2154"/>
      <c r="EY6" s="2152" t="s">
        <v>1847</v>
      </c>
      <c r="EZ6" s="2153"/>
      <c r="FA6" s="2154"/>
      <c r="FB6" s="2152" t="s">
        <v>1886</v>
      </c>
      <c r="FC6" s="2153"/>
      <c r="FD6" s="2154"/>
      <c r="FE6" s="2152" t="s">
        <v>2485</v>
      </c>
      <c r="FF6" s="2153"/>
      <c r="FG6" s="2154"/>
      <c r="FH6" s="2127" t="s">
        <v>2486</v>
      </c>
      <c r="FI6" s="2128"/>
      <c r="FJ6" s="2129"/>
      <c r="FK6" s="2127" t="s">
        <v>4062</v>
      </c>
      <c r="FL6" s="2128"/>
      <c r="FM6" s="2129"/>
      <c r="FN6" s="2127" t="s">
        <v>4063</v>
      </c>
      <c r="FO6" s="2128"/>
      <c r="FP6" s="2129"/>
      <c r="FQ6" s="2127" t="s">
        <v>4064</v>
      </c>
      <c r="FR6" s="2128"/>
      <c r="FS6" s="2129"/>
      <c r="FT6" s="2127" t="s">
        <v>4033</v>
      </c>
      <c r="FU6" s="2128"/>
      <c r="FV6" s="2129"/>
      <c r="FW6" s="2127" t="s">
        <v>4034</v>
      </c>
      <c r="FX6" s="2128"/>
      <c r="FY6" s="2129"/>
    </row>
    <row r="7" spans="2:181" s="8" customFormat="1" ht="18.75" customHeight="1" thickBot="1" x14ac:dyDescent="0.4">
      <c r="B7" s="2150"/>
      <c r="C7" s="134" t="s">
        <v>555</v>
      </c>
      <c r="D7" s="135" t="s">
        <v>556</v>
      </c>
      <c r="E7" s="136" t="s">
        <v>557</v>
      </c>
      <c r="F7" s="137" t="s">
        <v>555</v>
      </c>
      <c r="G7" s="135" t="s">
        <v>556</v>
      </c>
      <c r="H7" s="138" t="s">
        <v>557</v>
      </c>
      <c r="I7" s="134" t="s">
        <v>555</v>
      </c>
      <c r="J7" s="135" t="s">
        <v>556</v>
      </c>
      <c r="K7" s="136" t="s">
        <v>557</v>
      </c>
      <c r="L7" s="137" t="s">
        <v>555</v>
      </c>
      <c r="M7" s="135" t="s">
        <v>556</v>
      </c>
      <c r="N7" s="138" t="s">
        <v>557</v>
      </c>
      <c r="O7" s="134" t="s">
        <v>555</v>
      </c>
      <c r="P7" s="135" t="s">
        <v>556</v>
      </c>
      <c r="Q7" s="136" t="s">
        <v>557</v>
      </c>
      <c r="R7" s="137" t="s">
        <v>555</v>
      </c>
      <c r="S7" s="138" t="s">
        <v>556</v>
      </c>
      <c r="T7" s="134" t="s">
        <v>555</v>
      </c>
      <c r="U7" s="135" t="s">
        <v>556</v>
      </c>
      <c r="V7" s="136" t="s">
        <v>557</v>
      </c>
      <c r="W7" s="137" t="s">
        <v>555</v>
      </c>
      <c r="X7" s="135" t="s">
        <v>556</v>
      </c>
      <c r="Y7" s="138" t="s">
        <v>557</v>
      </c>
      <c r="Z7" s="134" t="s">
        <v>555</v>
      </c>
      <c r="AA7" s="135" t="s">
        <v>556</v>
      </c>
      <c r="AB7" s="136" t="s">
        <v>557</v>
      </c>
      <c r="AC7" s="137" t="s">
        <v>555</v>
      </c>
      <c r="AD7" s="135" t="s">
        <v>556</v>
      </c>
      <c r="AE7" s="138" t="s">
        <v>557</v>
      </c>
      <c r="AF7" s="134" t="s">
        <v>555</v>
      </c>
      <c r="AG7" s="135" t="s">
        <v>556</v>
      </c>
      <c r="AH7" s="136" t="s">
        <v>557</v>
      </c>
      <c r="AI7" s="137" t="s">
        <v>555</v>
      </c>
      <c r="AJ7" s="135" t="s">
        <v>556</v>
      </c>
      <c r="AK7" s="138" t="s">
        <v>557</v>
      </c>
      <c r="AL7" s="134" t="s">
        <v>555</v>
      </c>
      <c r="AM7" s="135" t="s">
        <v>556</v>
      </c>
      <c r="AN7" s="136" t="s">
        <v>557</v>
      </c>
      <c r="AO7" s="137" t="s">
        <v>555</v>
      </c>
      <c r="AP7" s="135" t="s">
        <v>556</v>
      </c>
      <c r="AQ7" s="138" t="s">
        <v>557</v>
      </c>
      <c r="AR7" s="134" t="s">
        <v>555</v>
      </c>
      <c r="AS7" s="135" t="s">
        <v>556</v>
      </c>
      <c r="AT7" s="136" t="s">
        <v>557</v>
      </c>
      <c r="AU7" s="137" t="s">
        <v>555</v>
      </c>
      <c r="AV7" s="135" t="s">
        <v>556</v>
      </c>
      <c r="AW7" s="138" t="s">
        <v>557</v>
      </c>
      <c r="AX7" s="134" t="s">
        <v>555</v>
      </c>
      <c r="AY7" s="135" t="s">
        <v>556</v>
      </c>
      <c r="AZ7" s="136" t="s">
        <v>557</v>
      </c>
      <c r="BA7" s="137" t="s">
        <v>555</v>
      </c>
      <c r="BB7" s="135" t="s">
        <v>556</v>
      </c>
      <c r="BC7" s="138" t="s">
        <v>557</v>
      </c>
      <c r="BD7" s="134" t="s">
        <v>555</v>
      </c>
      <c r="BE7" s="135" t="s">
        <v>556</v>
      </c>
      <c r="BF7" s="136" t="s">
        <v>557</v>
      </c>
      <c r="BG7" s="137" t="s">
        <v>555</v>
      </c>
      <c r="BH7" s="135" t="s">
        <v>556</v>
      </c>
      <c r="BI7" s="138" t="s">
        <v>558</v>
      </c>
      <c r="BJ7" s="134" t="s">
        <v>555</v>
      </c>
      <c r="BK7" s="135" t="s">
        <v>556</v>
      </c>
      <c r="BL7" s="136" t="s">
        <v>558</v>
      </c>
      <c r="BM7" s="137" t="s">
        <v>555</v>
      </c>
      <c r="BN7" s="135" t="s">
        <v>556</v>
      </c>
      <c r="BO7" s="138" t="s">
        <v>558</v>
      </c>
      <c r="BP7" s="134" t="s">
        <v>559</v>
      </c>
      <c r="BQ7" s="135" t="s">
        <v>556</v>
      </c>
      <c r="BR7" s="136" t="s">
        <v>558</v>
      </c>
      <c r="BS7" s="137" t="s">
        <v>559</v>
      </c>
      <c r="BT7" s="135" t="s">
        <v>556</v>
      </c>
      <c r="BU7" s="138" t="s">
        <v>558</v>
      </c>
      <c r="BV7" s="134" t="s">
        <v>559</v>
      </c>
      <c r="BW7" s="135" t="s">
        <v>556</v>
      </c>
      <c r="BX7" s="136" t="s">
        <v>558</v>
      </c>
      <c r="BY7" s="137" t="s">
        <v>559</v>
      </c>
      <c r="BZ7" s="135" t="s">
        <v>556</v>
      </c>
      <c r="CA7" s="138" t="s">
        <v>558</v>
      </c>
      <c r="CB7" s="134" t="s">
        <v>555</v>
      </c>
      <c r="CC7" s="135" t="s">
        <v>556</v>
      </c>
      <c r="CD7" s="136" t="s">
        <v>558</v>
      </c>
      <c r="CE7" s="137" t="s">
        <v>555</v>
      </c>
      <c r="CF7" s="135" t="s">
        <v>556</v>
      </c>
      <c r="CG7" s="138" t="s">
        <v>558</v>
      </c>
      <c r="CH7" s="134" t="s">
        <v>555</v>
      </c>
      <c r="CI7" s="135" t="s">
        <v>556</v>
      </c>
      <c r="CJ7" s="136" t="s">
        <v>558</v>
      </c>
      <c r="CK7" s="137" t="s">
        <v>555</v>
      </c>
      <c r="CL7" s="135" t="s">
        <v>556</v>
      </c>
      <c r="CM7" s="138" t="s">
        <v>558</v>
      </c>
      <c r="CN7" s="134" t="s">
        <v>555</v>
      </c>
      <c r="CO7" s="135" t="s">
        <v>556</v>
      </c>
      <c r="CP7" s="136" t="s">
        <v>558</v>
      </c>
      <c r="CQ7" s="137" t="s">
        <v>555</v>
      </c>
      <c r="CR7" s="135" t="s">
        <v>556</v>
      </c>
      <c r="CS7" s="138" t="s">
        <v>558</v>
      </c>
      <c r="CT7" s="134" t="s">
        <v>555</v>
      </c>
      <c r="CU7" s="135" t="s">
        <v>556</v>
      </c>
      <c r="CV7" s="136" t="s">
        <v>558</v>
      </c>
      <c r="CW7" s="137" t="s">
        <v>555</v>
      </c>
      <c r="CX7" s="135" t="s">
        <v>556</v>
      </c>
      <c r="CY7" s="138" t="s">
        <v>558</v>
      </c>
      <c r="CZ7" s="134" t="s">
        <v>555</v>
      </c>
      <c r="DA7" s="135" t="s">
        <v>556</v>
      </c>
      <c r="DB7" s="136" t="s">
        <v>558</v>
      </c>
      <c r="DC7" s="137" t="s">
        <v>555</v>
      </c>
      <c r="DD7" s="135" t="s">
        <v>556</v>
      </c>
      <c r="DE7" s="138" t="s">
        <v>558</v>
      </c>
      <c r="DF7" s="139" t="s">
        <v>560</v>
      </c>
      <c r="DG7" s="140" t="s">
        <v>556</v>
      </c>
      <c r="DH7" s="141" t="s">
        <v>558</v>
      </c>
      <c r="DI7" s="142" t="s">
        <v>560</v>
      </c>
      <c r="DJ7" s="140" t="s">
        <v>556</v>
      </c>
      <c r="DK7" s="143" t="s">
        <v>558</v>
      </c>
      <c r="DL7" s="139" t="s">
        <v>560</v>
      </c>
      <c r="DM7" s="140" t="s">
        <v>556</v>
      </c>
      <c r="DN7" s="141" t="s">
        <v>558</v>
      </c>
      <c r="DO7" s="142" t="s">
        <v>560</v>
      </c>
      <c r="DP7" s="140" t="s">
        <v>556</v>
      </c>
      <c r="DQ7" s="143" t="s">
        <v>558</v>
      </c>
      <c r="DR7" s="139" t="s">
        <v>560</v>
      </c>
      <c r="DS7" s="140" t="s">
        <v>556</v>
      </c>
      <c r="DT7" s="141" t="s">
        <v>558</v>
      </c>
      <c r="DU7" s="142" t="s">
        <v>560</v>
      </c>
      <c r="DV7" s="140" t="s">
        <v>556</v>
      </c>
      <c r="DW7" s="143" t="s">
        <v>558</v>
      </c>
      <c r="DX7" s="139" t="s">
        <v>560</v>
      </c>
      <c r="DY7" s="140" t="s">
        <v>556</v>
      </c>
      <c r="DZ7" s="141" t="s">
        <v>558</v>
      </c>
      <c r="EA7" s="142" t="s">
        <v>560</v>
      </c>
      <c r="EB7" s="140" t="s">
        <v>556</v>
      </c>
      <c r="EC7" s="143" t="s">
        <v>558</v>
      </c>
      <c r="ED7" s="139" t="s">
        <v>560</v>
      </c>
      <c r="EE7" s="140" t="s">
        <v>556</v>
      </c>
      <c r="EF7" s="141" t="s">
        <v>558</v>
      </c>
      <c r="EG7" s="142" t="s">
        <v>560</v>
      </c>
      <c r="EH7" s="140" t="s">
        <v>556</v>
      </c>
      <c r="EI7" s="143" t="s">
        <v>558</v>
      </c>
      <c r="EJ7" s="139" t="s">
        <v>560</v>
      </c>
      <c r="EK7" s="140" t="s">
        <v>556</v>
      </c>
      <c r="EL7" s="141" t="s">
        <v>558</v>
      </c>
      <c r="EM7" s="139" t="s">
        <v>560</v>
      </c>
      <c r="EN7" s="140" t="s">
        <v>556</v>
      </c>
      <c r="EO7" s="141" t="s">
        <v>558</v>
      </c>
      <c r="EP7" s="139" t="s">
        <v>560</v>
      </c>
      <c r="EQ7" s="140" t="s">
        <v>556</v>
      </c>
      <c r="ER7" s="141" t="s">
        <v>558</v>
      </c>
      <c r="ES7" s="139" t="s">
        <v>560</v>
      </c>
      <c r="ET7" s="140" t="s">
        <v>556</v>
      </c>
      <c r="EU7" s="143" t="s">
        <v>558</v>
      </c>
      <c r="EV7" s="579" t="s">
        <v>560</v>
      </c>
      <c r="EW7" s="579" t="s">
        <v>556</v>
      </c>
      <c r="EX7" s="579" t="s">
        <v>558</v>
      </c>
      <c r="EY7" s="579" t="s">
        <v>560</v>
      </c>
      <c r="EZ7" s="579" t="s">
        <v>556</v>
      </c>
      <c r="FA7" s="579" t="s">
        <v>558</v>
      </c>
      <c r="FB7" s="579" t="s">
        <v>560</v>
      </c>
      <c r="FC7" s="579" t="s">
        <v>556</v>
      </c>
      <c r="FD7" s="579" t="s">
        <v>558</v>
      </c>
      <c r="FE7" s="579" t="s">
        <v>560</v>
      </c>
      <c r="FF7" s="579" t="s">
        <v>556</v>
      </c>
      <c r="FG7" s="579" t="s">
        <v>558</v>
      </c>
      <c r="FH7" s="139" t="s">
        <v>560</v>
      </c>
      <c r="FI7" s="140" t="s">
        <v>556</v>
      </c>
      <c r="FJ7" s="141" t="s">
        <v>558</v>
      </c>
      <c r="FK7" s="139" t="s">
        <v>560</v>
      </c>
      <c r="FL7" s="140" t="s">
        <v>556</v>
      </c>
      <c r="FM7" s="141" t="s">
        <v>558</v>
      </c>
      <c r="FN7" s="139" t="s">
        <v>560</v>
      </c>
      <c r="FO7" s="140" t="s">
        <v>556</v>
      </c>
      <c r="FP7" s="141" t="s">
        <v>558</v>
      </c>
      <c r="FQ7" s="139" t="s">
        <v>560</v>
      </c>
      <c r="FR7" s="140" t="s">
        <v>556</v>
      </c>
      <c r="FS7" s="141" t="s">
        <v>558</v>
      </c>
      <c r="FT7" s="139" t="s">
        <v>560</v>
      </c>
      <c r="FU7" s="140" t="s">
        <v>556</v>
      </c>
      <c r="FV7" s="141" t="s">
        <v>558</v>
      </c>
      <c r="FW7" s="139" t="s">
        <v>560</v>
      </c>
      <c r="FX7" s="140" t="s">
        <v>556</v>
      </c>
      <c r="FY7" s="141" t="s">
        <v>558</v>
      </c>
    </row>
    <row r="8" spans="2:181" s="7" customFormat="1" ht="18.75" customHeight="1" thickBot="1" x14ac:dyDescent="0.35">
      <c r="B8" s="144" t="s">
        <v>153</v>
      </c>
      <c r="C8" s="145">
        <f t="shared" ref="C8:AH8" si="0">SUM(C9:C117)</f>
        <v>1854</v>
      </c>
      <c r="D8" s="146">
        <f t="shared" si="0"/>
        <v>609</v>
      </c>
      <c r="E8" s="147">
        <f t="shared" si="0"/>
        <v>563</v>
      </c>
      <c r="F8" s="148">
        <f t="shared" si="0"/>
        <v>1093</v>
      </c>
      <c r="G8" s="146">
        <f t="shared" si="0"/>
        <v>485</v>
      </c>
      <c r="H8" s="149">
        <f t="shared" si="0"/>
        <v>584</v>
      </c>
      <c r="I8" s="145">
        <f t="shared" si="0"/>
        <v>1316</v>
      </c>
      <c r="J8" s="146">
        <f t="shared" si="0"/>
        <v>361</v>
      </c>
      <c r="K8" s="147">
        <f t="shared" si="0"/>
        <v>312</v>
      </c>
      <c r="L8" s="148">
        <f t="shared" si="0"/>
        <v>763</v>
      </c>
      <c r="M8" s="146">
        <f t="shared" si="0"/>
        <v>302</v>
      </c>
      <c r="N8" s="149">
        <f t="shared" si="0"/>
        <v>309</v>
      </c>
      <c r="O8" s="145">
        <f t="shared" si="0"/>
        <v>1079</v>
      </c>
      <c r="P8" s="146">
        <f t="shared" si="0"/>
        <v>394</v>
      </c>
      <c r="Q8" s="147">
        <f t="shared" si="0"/>
        <v>318</v>
      </c>
      <c r="R8" s="148">
        <f t="shared" si="0"/>
        <v>262</v>
      </c>
      <c r="S8" s="149">
        <f t="shared" si="0"/>
        <v>125</v>
      </c>
      <c r="T8" s="145">
        <f t="shared" si="0"/>
        <v>1718</v>
      </c>
      <c r="U8" s="146">
        <f t="shared" si="0"/>
        <v>770</v>
      </c>
      <c r="V8" s="147">
        <f t="shared" si="0"/>
        <v>629</v>
      </c>
      <c r="W8" s="148">
        <f t="shared" si="0"/>
        <v>881</v>
      </c>
      <c r="X8" s="146">
        <f t="shared" si="0"/>
        <v>468</v>
      </c>
      <c r="Y8" s="149">
        <f t="shared" si="0"/>
        <v>430</v>
      </c>
      <c r="Z8" s="145">
        <f t="shared" si="0"/>
        <v>1887</v>
      </c>
      <c r="AA8" s="146">
        <f t="shared" si="0"/>
        <v>803</v>
      </c>
      <c r="AB8" s="147">
        <f t="shared" si="0"/>
        <v>725</v>
      </c>
      <c r="AC8" s="148">
        <f t="shared" si="0"/>
        <v>1693</v>
      </c>
      <c r="AD8" s="146">
        <f t="shared" si="0"/>
        <v>819</v>
      </c>
      <c r="AE8" s="149">
        <f t="shared" si="0"/>
        <v>748</v>
      </c>
      <c r="AF8" s="145">
        <f t="shared" si="0"/>
        <v>2222</v>
      </c>
      <c r="AG8" s="146">
        <f t="shared" si="0"/>
        <v>1032</v>
      </c>
      <c r="AH8" s="147">
        <f t="shared" si="0"/>
        <v>947</v>
      </c>
      <c r="AI8" s="148">
        <f t="shared" ref="AI8:BN8" si="1">SUM(AI9:AI117)</f>
        <v>1330</v>
      </c>
      <c r="AJ8" s="146">
        <f t="shared" si="1"/>
        <v>582</v>
      </c>
      <c r="AK8" s="149">
        <f t="shared" si="1"/>
        <v>578</v>
      </c>
      <c r="AL8" s="145">
        <f t="shared" si="1"/>
        <v>2213</v>
      </c>
      <c r="AM8" s="146">
        <f t="shared" si="1"/>
        <v>1125</v>
      </c>
      <c r="AN8" s="147">
        <f t="shared" si="1"/>
        <v>1039</v>
      </c>
      <c r="AO8" s="148">
        <f t="shared" si="1"/>
        <v>1317</v>
      </c>
      <c r="AP8" s="146">
        <f t="shared" si="1"/>
        <v>410</v>
      </c>
      <c r="AQ8" s="149">
        <f t="shared" si="1"/>
        <v>382</v>
      </c>
      <c r="AR8" s="145">
        <f t="shared" si="1"/>
        <v>1703</v>
      </c>
      <c r="AS8" s="146">
        <f t="shared" si="1"/>
        <v>737</v>
      </c>
      <c r="AT8" s="147">
        <f t="shared" si="1"/>
        <v>693</v>
      </c>
      <c r="AU8" s="148">
        <f t="shared" si="1"/>
        <v>1158</v>
      </c>
      <c r="AV8" s="146">
        <f t="shared" si="1"/>
        <v>394</v>
      </c>
      <c r="AW8" s="149">
        <f t="shared" si="1"/>
        <v>389</v>
      </c>
      <c r="AX8" s="145">
        <f t="shared" si="1"/>
        <v>2189</v>
      </c>
      <c r="AY8" s="146">
        <f t="shared" si="1"/>
        <v>823</v>
      </c>
      <c r="AZ8" s="147">
        <f t="shared" si="1"/>
        <v>787</v>
      </c>
      <c r="BA8" s="148">
        <f t="shared" si="1"/>
        <v>1101</v>
      </c>
      <c r="BB8" s="146">
        <f t="shared" si="1"/>
        <v>329</v>
      </c>
      <c r="BC8" s="149">
        <f t="shared" si="1"/>
        <v>283</v>
      </c>
      <c r="BD8" s="145">
        <f t="shared" si="1"/>
        <v>2527</v>
      </c>
      <c r="BE8" s="146">
        <f t="shared" si="1"/>
        <v>560</v>
      </c>
      <c r="BF8" s="147">
        <f t="shared" si="1"/>
        <v>657</v>
      </c>
      <c r="BG8" s="148">
        <f t="shared" si="1"/>
        <v>1709</v>
      </c>
      <c r="BH8" s="146">
        <f t="shared" si="1"/>
        <v>543</v>
      </c>
      <c r="BI8" s="149">
        <f t="shared" si="1"/>
        <v>544</v>
      </c>
      <c r="BJ8" s="145">
        <f t="shared" si="1"/>
        <v>3516</v>
      </c>
      <c r="BK8" s="146">
        <f t="shared" si="1"/>
        <v>985</v>
      </c>
      <c r="BL8" s="147">
        <f t="shared" si="1"/>
        <v>950</v>
      </c>
      <c r="BM8" s="148">
        <f t="shared" si="1"/>
        <v>2154</v>
      </c>
      <c r="BN8" s="146">
        <f t="shared" si="1"/>
        <v>483</v>
      </c>
      <c r="BO8" s="149">
        <f t="shared" ref="BO8:CT8" si="2">SUM(BO9:BO117)</f>
        <v>559</v>
      </c>
      <c r="BP8" s="145">
        <f t="shared" si="2"/>
        <v>2352</v>
      </c>
      <c r="BQ8" s="146">
        <f t="shared" si="2"/>
        <v>851</v>
      </c>
      <c r="BR8" s="147">
        <f t="shared" si="2"/>
        <v>817</v>
      </c>
      <c r="BS8" s="148">
        <f t="shared" si="2"/>
        <v>1752</v>
      </c>
      <c r="BT8" s="146">
        <f t="shared" si="2"/>
        <v>764</v>
      </c>
      <c r="BU8" s="149">
        <f t="shared" si="2"/>
        <v>654</v>
      </c>
      <c r="BV8" s="145">
        <f t="shared" si="2"/>
        <v>2342</v>
      </c>
      <c r="BW8" s="146">
        <f t="shared" si="2"/>
        <v>1152</v>
      </c>
      <c r="BX8" s="147">
        <f t="shared" si="2"/>
        <v>1104</v>
      </c>
      <c r="BY8" s="148">
        <f t="shared" si="2"/>
        <v>1905</v>
      </c>
      <c r="BZ8" s="146">
        <f t="shared" si="2"/>
        <v>646</v>
      </c>
      <c r="CA8" s="149">
        <f t="shared" si="2"/>
        <v>673</v>
      </c>
      <c r="CB8" s="145">
        <f t="shared" si="2"/>
        <v>3022</v>
      </c>
      <c r="CC8" s="146">
        <f t="shared" si="2"/>
        <v>1140</v>
      </c>
      <c r="CD8" s="147">
        <f t="shared" si="2"/>
        <v>874</v>
      </c>
      <c r="CE8" s="148">
        <f t="shared" si="2"/>
        <v>2707</v>
      </c>
      <c r="CF8" s="146">
        <f t="shared" si="2"/>
        <v>742</v>
      </c>
      <c r="CG8" s="149">
        <f t="shared" si="2"/>
        <v>873</v>
      </c>
      <c r="CH8" s="145">
        <f t="shared" si="2"/>
        <v>2868</v>
      </c>
      <c r="CI8" s="146">
        <f t="shared" si="2"/>
        <v>1435</v>
      </c>
      <c r="CJ8" s="147">
        <f t="shared" si="2"/>
        <v>976</v>
      </c>
      <c r="CK8" s="148">
        <f t="shared" si="2"/>
        <v>1943</v>
      </c>
      <c r="CL8" s="146">
        <f t="shared" si="2"/>
        <v>1070</v>
      </c>
      <c r="CM8" s="149">
        <f t="shared" si="2"/>
        <v>838</v>
      </c>
      <c r="CN8" s="145">
        <f t="shared" si="2"/>
        <v>3204</v>
      </c>
      <c r="CO8" s="146">
        <f t="shared" si="2"/>
        <v>1206</v>
      </c>
      <c r="CP8" s="147">
        <f t="shared" si="2"/>
        <v>984</v>
      </c>
      <c r="CQ8" s="148">
        <f t="shared" si="2"/>
        <v>2354</v>
      </c>
      <c r="CR8" s="146">
        <f t="shared" si="2"/>
        <v>1059</v>
      </c>
      <c r="CS8" s="149">
        <f t="shared" si="2"/>
        <v>823</v>
      </c>
      <c r="CT8" s="145">
        <f t="shared" si="2"/>
        <v>2545</v>
      </c>
      <c r="CU8" s="146">
        <f t="shared" ref="CU8:DZ8" si="3">SUM(CU9:CU117)</f>
        <v>1311</v>
      </c>
      <c r="CV8" s="147">
        <f t="shared" si="3"/>
        <v>899</v>
      </c>
      <c r="CW8" s="148">
        <f t="shared" si="3"/>
        <v>2801</v>
      </c>
      <c r="CX8" s="146">
        <f t="shared" si="3"/>
        <v>1247</v>
      </c>
      <c r="CY8" s="149">
        <f t="shared" si="3"/>
        <v>1175</v>
      </c>
      <c r="CZ8" s="145">
        <f t="shared" si="3"/>
        <v>3472</v>
      </c>
      <c r="DA8" s="146">
        <f t="shared" si="3"/>
        <v>1806</v>
      </c>
      <c r="DB8" s="147">
        <f t="shared" si="3"/>
        <v>1347</v>
      </c>
      <c r="DC8" s="148">
        <f t="shared" si="3"/>
        <v>2877</v>
      </c>
      <c r="DD8" s="146">
        <f t="shared" si="3"/>
        <v>1388</v>
      </c>
      <c r="DE8" s="149">
        <f t="shared" si="3"/>
        <v>1017</v>
      </c>
      <c r="DF8" s="145">
        <f t="shared" si="3"/>
        <v>2969</v>
      </c>
      <c r="DG8" s="146">
        <f t="shared" si="3"/>
        <v>1631</v>
      </c>
      <c r="DH8" s="147">
        <f t="shared" si="3"/>
        <v>1176</v>
      </c>
      <c r="DI8" s="148">
        <f t="shared" si="3"/>
        <v>2364</v>
      </c>
      <c r="DJ8" s="146">
        <f t="shared" si="3"/>
        <v>1220</v>
      </c>
      <c r="DK8" s="149">
        <f t="shared" si="3"/>
        <v>1019</v>
      </c>
      <c r="DL8" s="145">
        <f t="shared" si="3"/>
        <v>4774</v>
      </c>
      <c r="DM8" s="146">
        <f t="shared" si="3"/>
        <v>1544</v>
      </c>
      <c r="DN8" s="147">
        <f t="shared" si="3"/>
        <v>1392</v>
      </c>
      <c r="DO8" s="148">
        <f t="shared" si="3"/>
        <v>3462</v>
      </c>
      <c r="DP8" s="146">
        <f t="shared" si="3"/>
        <v>1525</v>
      </c>
      <c r="DQ8" s="149">
        <f t="shared" si="3"/>
        <v>1216</v>
      </c>
      <c r="DR8" s="145">
        <f t="shared" si="3"/>
        <v>3651</v>
      </c>
      <c r="DS8" s="146">
        <f t="shared" si="3"/>
        <v>1707</v>
      </c>
      <c r="DT8" s="147">
        <f t="shared" si="3"/>
        <v>1354</v>
      </c>
      <c r="DU8" s="148">
        <f t="shared" si="3"/>
        <v>2916</v>
      </c>
      <c r="DV8" s="146">
        <f t="shared" si="3"/>
        <v>1607</v>
      </c>
      <c r="DW8" s="149">
        <f t="shared" si="3"/>
        <v>1285</v>
      </c>
      <c r="DX8" s="145">
        <f t="shared" si="3"/>
        <v>4116</v>
      </c>
      <c r="DY8" s="146">
        <f t="shared" si="3"/>
        <v>1739</v>
      </c>
      <c r="DZ8" s="147">
        <f t="shared" si="3"/>
        <v>1317</v>
      </c>
      <c r="EA8" s="148">
        <f t="shared" ref="EA8:EU8" si="4">SUM(EA9:EA117)</f>
        <v>3200</v>
      </c>
      <c r="EB8" s="146">
        <f t="shared" si="4"/>
        <v>1658</v>
      </c>
      <c r="EC8" s="149">
        <f t="shared" si="4"/>
        <v>1309</v>
      </c>
      <c r="ED8" s="145">
        <f t="shared" si="4"/>
        <v>3885</v>
      </c>
      <c r="EE8" s="146">
        <f t="shared" si="4"/>
        <v>1947</v>
      </c>
      <c r="EF8" s="147">
        <f t="shared" si="4"/>
        <v>1484</v>
      </c>
      <c r="EG8" s="148">
        <f t="shared" si="4"/>
        <v>3380</v>
      </c>
      <c r="EH8" s="146">
        <f t="shared" si="4"/>
        <v>1698</v>
      </c>
      <c r="EI8" s="149">
        <f t="shared" si="4"/>
        <v>1324</v>
      </c>
      <c r="EJ8" s="145">
        <f t="shared" si="4"/>
        <v>5464</v>
      </c>
      <c r="EK8" s="146">
        <f t="shared" si="4"/>
        <v>2287</v>
      </c>
      <c r="EL8" s="147">
        <f t="shared" si="4"/>
        <v>1776</v>
      </c>
      <c r="EM8" s="145">
        <f t="shared" si="4"/>
        <v>4244</v>
      </c>
      <c r="EN8" s="146">
        <f t="shared" si="4"/>
        <v>1823</v>
      </c>
      <c r="EO8" s="147">
        <f t="shared" si="4"/>
        <v>1423</v>
      </c>
      <c r="EP8" s="145">
        <f t="shared" si="4"/>
        <v>4832</v>
      </c>
      <c r="EQ8" s="146">
        <f t="shared" si="4"/>
        <v>2318</v>
      </c>
      <c r="ER8" s="147">
        <f t="shared" si="4"/>
        <v>1790</v>
      </c>
      <c r="ES8" s="145">
        <f t="shared" si="4"/>
        <v>3155</v>
      </c>
      <c r="ET8" s="146">
        <f t="shared" si="4"/>
        <v>1850</v>
      </c>
      <c r="EU8" s="149">
        <f t="shared" si="4"/>
        <v>1333</v>
      </c>
      <c r="EV8" s="1699">
        <v>5798</v>
      </c>
      <c r="EW8" s="1699">
        <v>2554</v>
      </c>
      <c r="EX8" s="1699">
        <v>1807</v>
      </c>
      <c r="EY8" s="1699">
        <v>3147</v>
      </c>
      <c r="EZ8" s="1699">
        <v>1808</v>
      </c>
      <c r="FA8" s="1699">
        <v>1369</v>
      </c>
      <c r="FB8" s="1699">
        <v>4987</v>
      </c>
      <c r="FC8" s="1699">
        <v>2282</v>
      </c>
      <c r="FD8" s="1699">
        <v>1821</v>
      </c>
      <c r="FE8" s="1699">
        <v>3321</v>
      </c>
      <c r="FF8" s="1699">
        <v>1773</v>
      </c>
      <c r="FG8" s="1699">
        <v>1414</v>
      </c>
      <c r="FH8" s="145">
        <f t="shared" ref="FH8:FY8" si="5">SUM(FH9:FH117)</f>
        <v>5111</v>
      </c>
      <c r="FI8" s="145">
        <f t="shared" si="5"/>
        <v>2342</v>
      </c>
      <c r="FJ8" s="145">
        <f t="shared" si="5"/>
        <v>1732</v>
      </c>
      <c r="FK8" s="145">
        <f t="shared" si="5"/>
        <v>2720</v>
      </c>
      <c r="FL8" s="145">
        <f t="shared" si="5"/>
        <v>1710</v>
      </c>
      <c r="FM8" s="145">
        <f t="shared" si="5"/>
        <v>1288</v>
      </c>
      <c r="FN8" s="145">
        <f t="shared" si="5"/>
        <v>4423</v>
      </c>
      <c r="FO8" s="145">
        <f t="shared" si="5"/>
        <v>2404</v>
      </c>
      <c r="FP8" s="145">
        <f t="shared" si="5"/>
        <v>1871</v>
      </c>
      <c r="FQ8" s="145">
        <f t="shared" si="5"/>
        <v>2778</v>
      </c>
      <c r="FR8" s="145">
        <f t="shared" si="5"/>
        <v>1678</v>
      </c>
      <c r="FS8" s="145">
        <f t="shared" si="5"/>
        <v>1481</v>
      </c>
      <c r="FT8" s="145">
        <f t="shared" si="5"/>
        <v>4162</v>
      </c>
      <c r="FU8" s="145">
        <f t="shared" si="5"/>
        <v>2241</v>
      </c>
      <c r="FV8" s="145">
        <f t="shared" si="5"/>
        <v>1870</v>
      </c>
      <c r="FW8" s="145">
        <f t="shared" si="5"/>
        <v>2223</v>
      </c>
      <c r="FX8" s="145">
        <f t="shared" si="5"/>
        <v>1695</v>
      </c>
      <c r="FY8" s="145">
        <f t="shared" si="5"/>
        <v>1436</v>
      </c>
    </row>
    <row r="9" spans="2:181" s="6" customFormat="1" ht="18.75" customHeight="1" x14ac:dyDescent="0.25">
      <c r="B9" s="284" t="s">
        <v>378</v>
      </c>
      <c r="C9" s="285"/>
      <c r="D9" s="286"/>
      <c r="E9" s="287"/>
      <c r="F9" s="288"/>
      <c r="G9" s="286"/>
      <c r="H9" s="289"/>
      <c r="I9" s="285"/>
      <c r="J9" s="286"/>
      <c r="K9" s="287"/>
      <c r="L9" s="288"/>
      <c r="M9" s="286"/>
      <c r="N9" s="289"/>
      <c r="O9" s="285"/>
      <c r="P9" s="286"/>
      <c r="Q9" s="287"/>
      <c r="R9" s="288"/>
      <c r="S9" s="289"/>
      <c r="T9" s="285"/>
      <c r="U9" s="286"/>
      <c r="V9" s="287"/>
      <c r="W9" s="288"/>
      <c r="X9" s="286"/>
      <c r="Y9" s="289"/>
      <c r="Z9" s="285"/>
      <c r="AA9" s="286"/>
      <c r="AB9" s="287"/>
      <c r="AC9" s="288"/>
      <c r="AD9" s="286"/>
      <c r="AE9" s="289"/>
      <c r="AF9" s="285"/>
      <c r="AG9" s="286"/>
      <c r="AH9" s="287"/>
      <c r="AI9" s="288"/>
      <c r="AJ9" s="286"/>
      <c r="AK9" s="289"/>
      <c r="AL9" s="285"/>
      <c r="AM9" s="286"/>
      <c r="AN9" s="287"/>
      <c r="AO9" s="288"/>
      <c r="AP9" s="286"/>
      <c r="AQ9" s="289"/>
      <c r="AR9" s="285"/>
      <c r="AS9" s="286"/>
      <c r="AT9" s="287"/>
      <c r="AU9" s="288"/>
      <c r="AV9" s="286"/>
      <c r="AW9" s="289"/>
      <c r="AX9" s="285"/>
      <c r="AY9" s="286"/>
      <c r="AZ9" s="287"/>
      <c r="BA9" s="288"/>
      <c r="BB9" s="286"/>
      <c r="BC9" s="289"/>
      <c r="BD9" s="290"/>
      <c r="BE9" s="291"/>
      <c r="BF9" s="292"/>
      <c r="BG9" s="293"/>
      <c r="BH9" s="291"/>
      <c r="BI9" s="294"/>
      <c r="BJ9" s="290"/>
      <c r="BK9" s="291"/>
      <c r="BL9" s="292"/>
      <c r="BM9" s="293"/>
      <c r="BN9" s="291"/>
      <c r="BO9" s="294"/>
      <c r="BP9" s="290"/>
      <c r="BQ9" s="291"/>
      <c r="BR9" s="292"/>
      <c r="BS9" s="293"/>
      <c r="BT9" s="291"/>
      <c r="BU9" s="294"/>
      <c r="BV9" s="290">
        <v>67</v>
      </c>
      <c r="BW9" s="291">
        <v>55</v>
      </c>
      <c r="BX9" s="292">
        <v>43</v>
      </c>
      <c r="BY9" s="293">
        <v>113</v>
      </c>
      <c r="BZ9" s="291">
        <v>45</v>
      </c>
      <c r="CA9" s="294">
        <v>45</v>
      </c>
      <c r="CB9" s="290">
        <v>140</v>
      </c>
      <c r="CC9" s="291">
        <v>64</v>
      </c>
      <c r="CD9" s="292">
        <v>47</v>
      </c>
      <c r="CE9" s="293">
        <v>109</v>
      </c>
      <c r="CF9" s="291">
        <v>40</v>
      </c>
      <c r="CG9" s="294">
        <v>47</v>
      </c>
      <c r="CH9" s="290">
        <v>97</v>
      </c>
      <c r="CI9" s="291">
        <v>73</v>
      </c>
      <c r="CJ9" s="292">
        <v>42</v>
      </c>
      <c r="CK9" s="293">
        <v>107</v>
      </c>
      <c r="CL9" s="291">
        <v>60</v>
      </c>
      <c r="CM9" s="294">
        <v>43</v>
      </c>
      <c r="CN9" s="290">
        <v>155</v>
      </c>
      <c r="CO9" s="291">
        <v>67</v>
      </c>
      <c r="CP9" s="292">
        <v>43</v>
      </c>
      <c r="CQ9" s="293">
        <v>125</v>
      </c>
      <c r="CR9" s="291">
        <v>62</v>
      </c>
      <c r="CS9" s="294">
        <v>45</v>
      </c>
      <c r="CT9" s="290">
        <v>111</v>
      </c>
      <c r="CU9" s="291">
        <v>72</v>
      </c>
      <c r="CV9" s="292">
        <v>42</v>
      </c>
      <c r="CW9" s="293">
        <v>105</v>
      </c>
      <c r="CX9" s="291">
        <v>57</v>
      </c>
      <c r="CY9" s="294">
        <v>43</v>
      </c>
      <c r="CZ9" s="290">
        <v>89</v>
      </c>
      <c r="DA9" s="291">
        <v>56</v>
      </c>
      <c r="DB9" s="292">
        <v>41</v>
      </c>
      <c r="DC9" s="293">
        <v>104</v>
      </c>
      <c r="DD9" s="291">
        <v>59</v>
      </c>
      <c r="DE9" s="294">
        <v>46</v>
      </c>
      <c r="DF9" s="290">
        <v>103</v>
      </c>
      <c r="DG9" s="291">
        <v>58</v>
      </c>
      <c r="DH9" s="292">
        <v>40</v>
      </c>
      <c r="DI9" s="293">
        <v>57</v>
      </c>
      <c r="DJ9" s="291">
        <v>53</v>
      </c>
      <c r="DK9" s="294">
        <v>43</v>
      </c>
      <c r="DL9" s="290">
        <v>136</v>
      </c>
      <c r="DM9" s="291">
        <v>54</v>
      </c>
      <c r="DN9" s="292">
        <v>46</v>
      </c>
      <c r="DO9" s="293">
        <v>102</v>
      </c>
      <c r="DP9" s="291">
        <v>55</v>
      </c>
      <c r="DQ9" s="294">
        <v>42</v>
      </c>
      <c r="DR9" s="290">
        <v>88</v>
      </c>
      <c r="DS9" s="291">
        <v>59</v>
      </c>
      <c r="DT9" s="292">
        <v>45</v>
      </c>
      <c r="DU9" s="293">
        <v>44</v>
      </c>
      <c r="DV9" s="291">
        <v>44</v>
      </c>
      <c r="DW9" s="294">
        <v>38</v>
      </c>
      <c r="DX9" s="290">
        <v>186</v>
      </c>
      <c r="DY9" s="291">
        <v>65</v>
      </c>
      <c r="DZ9" s="292">
        <v>44</v>
      </c>
      <c r="EA9" s="293">
        <v>77</v>
      </c>
      <c r="EB9" s="291">
        <v>61</v>
      </c>
      <c r="EC9" s="294">
        <v>41</v>
      </c>
      <c r="ED9" s="290">
        <v>72</v>
      </c>
      <c r="EE9" s="291">
        <v>58</v>
      </c>
      <c r="EF9" s="292">
        <v>42</v>
      </c>
      <c r="EG9" s="293">
        <v>79</v>
      </c>
      <c r="EH9" s="291">
        <v>60</v>
      </c>
      <c r="EI9" s="294">
        <v>43</v>
      </c>
      <c r="EJ9" s="295">
        <v>173</v>
      </c>
      <c r="EK9" s="296">
        <v>62</v>
      </c>
      <c r="EL9" s="297">
        <v>46</v>
      </c>
      <c r="EM9" s="295">
        <v>117</v>
      </c>
      <c r="EN9" s="296">
        <v>66</v>
      </c>
      <c r="EO9" s="297">
        <v>49</v>
      </c>
      <c r="EP9" s="298">
        <v>118</v>
      </c>
      <c r="EQ9" s="299">
        <v>61</v>
      </c>
      <c r="ER9" s="300">
        <v>47</v>
      </c>
      <c r="ES9" s="301">
        <v>94</v>
      </c>
      <c r="ET9" s="302">
        <v>74</v>
      </c>
      <c r="EU9" s="1693">
        <v>46</v>
      </c>
      <c r="EV9" s="1700">
        <v>147</v>
      </c>
      <c r="EW9" s="1700">
        <v>79</v>
      </c>
      <c r="EX9" s="1700">
        <v>48</v>
      </c>
      <c r="EY9" s="1700">
        <v>82</v>
      </c>
      <c r="EZ9" s="1700">
        <v>75</v>
      </c>
      <c r="FA9" s="1700">
        <v>47</v>
      </c>
      <c r="FB9" s="1700">
        <v>139</v>
      </c>
      <c r="FC9" s="1700">
        <v>71</v>
      </c>
      <c r="FD9" s="1700">
        <v>48</v>
      </c>
      <c r="FE9" s="1700">
        <v>78</v>
      </c>
      <c r="FF9" s="1700">
        <v>57</v>
      </c>
      <c r="FG9" s="1700">
        <v>40</v>
      </c>
      <c r="FH9" s="1152">
        <v>114</v>
      </c>
      <c r="FI9" s="1153">
        <v>54</v>
      </c>
      <c r="FJ9" s="1154">
        <v>35</v>
      </c>
      <c r="FK9" s="1152">
        <v>64</v>
      </c>
      <c r="FL9" s="1153">
        <v>59</v>
      </c>
      <c r="FM9" s="1154">
        <v>39</v>
      </c>
      <c r="FN9" s="1152">
        <v>89</v>
      </c>
      <c r="FO9" s="1153">
        <v>65</v>
      </c>
      <c r="FP9" s="1154">
        <v>39</v>
      </c>
      <c r="FQ9" s="1152">
        <v>77</v>
      </c>
      <c r="FR9" s="1153">
        <v>51</v>
      </c>
      <c r="FS9" s="1154">
        <v>47</v>
      </c>
      <c r="FT9" s="1152">
        <v>86</v>
      </c>
      <c r="FU9" s="1153">
        <v>53</v>
      </c>
      <c r="FV9" s="1154">
        <v>41</v>
      </c>
      <c r="FW9" s="1152">
        <v>81</v>
      </c>
      <c r="FX9" s="1153">
        <v>55</v>
      </c>
      <c r="FY9" s="1154">
        <v>45</v>
      </c>
    </row>
    <row r="10" spans="2:181" s="6" customFormat="1" ht="18.75" customHeight="1" x14ac:dyDescent="0.25">
      <c r="B10" s="303" t="s">
        <v>379</v>
      </c>
      <c r="C10" s="304">
        <v>229</v>
      </c>
      <c r="D10" s="305">
        <v>60</v>
      </c>
      <c r="E10" s="306">
        <v>53</v>
      </c>
      <c r="F10" s="307">
        <v>256</v>
      </c>
      <c r="G10" s="305">
        <v>40</v>
      </c>
      <c r="H10" s="308">
        <v>256</v>
      </c>
      <c r="I10" s="304">
        <v>229</v>
      </c>
      <c r="J10" s="305">
        <v>39</v>
      </c>
      <c r="K10" s="306">
        <v>40</v>
      </c>
      <c r="L10" s="307">
        <v>230</v>
      </c>
      <c r="M10" s="305">
        <v>50</v>
      </c>
      <c r="N10" s="308">
        <v>48</v>
      </c>
      <c r="O10" s="304">
        <v>152</v>
      </c>
      <c r="P10" s="305">
        <v>45</v>
      </c>
      <c r="Q10" s="306">
        <v>45</v>
      </c>
      <c r="R10" s="307">
        <v>129</v>
      </c>
      <c r="S10" s="308">
        <v>63</v>
      </c>
      <c r="T10" s="304">
        <v>221</v>
      </c>
      <c r="U10" s="305">
        <v>60</v>
      </c>
      <c r="V10" s="306">
        <v>59</v>
      </c>
      <c r="W10" s="307">
        <v>202</v>
      </c>
      <c r="X10" s="305">
        <v>70</v>
      </c>
      <c r="Y10" s="308">
        <v>66</v>
      </c>
      <c r="Z10" s="304">
        <v>135</v>
      </c>
      <c r="AA10" s="305">
        <v>45</v>
      </c>
      <c r="AB10" s="306">
        <v>50</v>
      </c>
      <c r="AC10" s="307">
        <v>188</v>
      </c>
      <c r="AD10" s="305">
        <v>45</v>
      </c>
      <c r="AE10" s="308">
        <v>45</v>
      </c>
      <c r="AF10" s="304">
        <v>184</v>
      </c>
      <c r="AG10" s="305">
        <v>49</v>
      </c>
      <c r="AH10" s="306">
        <v>55</v>
      </c>
      <c r="AI10" s="307">
        <v>186</v>
      </c>
      <c r="AJ10" s="305">
        <v>43</v>
      </c>
      <c r="AK10" s="308">
        <v>45</v>
      </c>
      <c r="AL10" s="304">
        <v>169</v>
      </c>
      <c r="AM10" s="305">
        <v>70</v>
      </c>
      <c r="AN10" s="306">
        <v>64</v>
      </c>
      <c r="AO10" s="307">
        <v>193</v>
      </c>
      <c r="AP10" s="305">
        <v>43</v>
      </c>
      <c r="AQ10" s="308">
        <v>41</v>
      </c>
      <c r="AR10" s="304">
        <v>119</v>
      </c>
      <c r="AS10" s="305">
        <v>44</v>
      </c>
      <c r="AT10" s="306">
        <v>37</v>
      </c>
      <c r="AU10" s="307">
        <v>123</v>
      </c>
      <c r="AV10" s="305">
        <v>44</v>
      </c>
      <c r="AW10" s="308">
        <v>42</v>
      </c>
      <c r="AX10" s="304">
        <v>100</v>
      </c>
      <c r="AY10" s="305">
        <v>45</v>
      </c>
      <c r="AZ10" s="306">
        <v>44</v>
      </c>
      <c r="BA10" s="307">
        <v>174</v>
      </c>
      <c r="BB10" s="305">
        <v>49</v>
      </c>
      <c r="BC10" s="308">
        <v>43</v>
      </c>
      <c r="BD10" s="309">
        <v>160</v>
      </c>
      <c r="BE10" s="310">
        <v>54</v>
      </c>
      <c r="BF10" s="311">
        <v>47</v>
      </c>
      <c r="BG10" s="312">
        <v>173</v>
      </c>
      <c r="BH10" s="310">
        <v>44</v>
      </c>
      <c r="BI10" s="313">
        <v>46</v>
      </c>
      <c r="BJ10" s="309">
        <v>183</v>
      </c>
      <c r="BK10" s="310">
        <v>45</v>
      </c>
      <c r="BL10" s="311">
        <v>52</v>
      </c>
      <c r="BM10" s="312">
        <v>194</v>
      </c>
      <c r="BN10" s="310">
        <v>44</v>
      </c>
      <c r="BO10" s="313">
        <v>49</v>
      </c>
      <c r="BP10" s="309">
        <v>130</v>
      </c>
      <c r="BQ10" s="310">
        <v>47</v>
      </c>
      <c r="BR10" s="311">
        <v>53</v>
      </c>
      <c r="BS10" s="312">
        <v>155</v>
      </c>
      <c r="BT10" s="310">
        <v>62</v>
      </c>
      <c r="BU10" s="313">
        <v>48</v>
      </c>
      <c r="BV10" s="309">
        <v>84</v>
      </c>
      <c r="BW10" s="310">
        <v>48</v>
      </c>
      <c r="BX10" s="311">
        <v>46</v>
      </c>
      <c r="BY10" s="312">
        <v>123</v>
      </c>
      <c r="BZ10" s="310">
        <v>45</v>
      </c>
      <c r="CA10" s="313">
        <v>49</v>
      </c>
      <c r="CB10" s="309">
        <v>110</v>
      </c>
      <c r="CC10" s="310">
        <v>68</v>
      </c>
      <c r="CD10" s="311">
        <v>52</v>
      </c>
      <c r="CE10" s="312">
        <v>138</v>
      </c>
      <c r="CF10" s="310">
        <v>40</v>
      </c>
      <c r="CG10" s="313">
        <v>45</v>
      </c>
      <c r="CH10" s="309">
        <v>96</v>
      </c>
      <c r="CI10" s="310">
        <v>58</v>
      </c>
      <c r="CJ10" s="311">
        <v>45</v>
      </c>
      <c r="CK10" s="312">
        <v>100</v>
      </c>
      <c r="CL10" s="310">
        <v>56</v>
      </c>
      <c r="CM10" s="313">
        <v>48</v>
      </c>
      <c r="CN10" s="309">
        <v>109</v>
      </c>
      <c r="CO10" s="310">
        <v>56</v>
      </c>
      <c r="CP10" s="311">
        <v>47</v>
      </c>
      <c r="CQ10" s="312">
        <v>122</v>
      </c>
      <c r="CR10" s="310">
        <v>53</v>
      </c>
      <c r="CS10" s="313">
        <v>44</v>
      </c>
      <c r="CT10" s="309">
        <v>100</v>
      </c>
      <c r="CU10" s="310">
        <v>56</v>
      </c>
      <c r="CV10" s="311">
        <v>45</v>
      </c>
      <c r="CW10" s="312">
        <v>105</v>
      </c>
      <c r="CX10" s="310">
        <v>55</v>
      </c>
      <c r="CY10" s="313">
        <v>45</v>
      </c>
      <c r="CZ10" s="309">
        <v>106</v>
      </c>
      <c r="DA10" s="310">
        <v>59</v>
      </c>
      <c r="DB10" s="311">
        <v>45</v>
      </c>
      <c r="DC10" s="312">
        <v>129</v>
      </c>
      <c r="DD10" s="310">
        <v>60</v>
      </c>
      <c r="DE10" s="313">
        <v>46</v>
      </c>
      <c r="DF10" s="309">
        <v>43</v>
      </c>
      <c r="DG10" s="310">
        <v>40</v>
      </c>
      <c r="DH10" s="311">
        <v>29</v>
      </c>
      <c r="DI10" s="312">
        <v>173</v>
      </c>
      <c r="DJ10" s="310">
        <v>57</v>
      </c>
      <c r="DK10" s="313">
        <v>45</v>
      </c>
      <c r="DL10" s="309">
        <v>141</v>
      </c>
      <c r="DM10" s="310">
        <v>53</v>
      </c>
      <c r="DN10" s="311">
        <v>45</v>
      </c>
      <c r="DO10" s="312">
        <v>129</v>
      </c>
      <c r="DP10" s="310">
        <v>52</v>
      </c>
      <c r="DQ10" s="313">
        <v>44</v>
      </c>
      <c r="DR10" s="309">
        <v>72</v>
      </c>
      <c r="DS10" s="310">
        <v>56</v>
      </c>
      <c r="DT10" s="311">
        <v>43</v>
      </c>
      <c r="DU10" s="312">
        <v>75</v>
      </c>
      <c r="DV10" s="310">
        <v>55</v>
      </c>
      <c r="DW10" s="313">
        <v>45</v>
      </c>
      <c r="DX10" s="309">
        <v>91</v>
      </c>
      <c r="DY10" s="310">
        <v>58</v>
      </c>
      <c r="DZ10" s="311">
        <v>43</v>
      </c>
      <c r="EA10" s="312">
        <v>141</v>
      </c>
      <c r="EB10" s="310">
        <v>60</v>
      </c>
      <c r="EC10" s="313">
        <v>41</v>
      </c>
      <c r="ED10" s="309">
        <v>68</v>
      </c>
      <c r="EE10" s="310">
        <v>58</v>
      </c>
      <c r="EF10" s="311">
        <v>39</v>
      </c>
      <c r="EG10" s="312">
        <v>114</v>
      </c>
      <c r="EH10" s="310">
        <v>56</v>
      </c>
      <c r="EI10" s="313">
        <v>46</v>
      </c>
      <c r="EJ10" s="314">
        <v>164</v>
      </c>
      <c r="EK10" s="315">
        <v>64</v>
      </c>
      <c r="EL10" s="316">
        <v>49</v>
      </c>
      <c r="EM10" s="314">
        <v>216</v>
      </c>
      <c r="EN10" s="315">
        <v>66</v>
      </c>
      <c r="EO10" s="316">
        <v>48</v>
      </c>
      <c r="EP10" s="317">
        <v>88</v>
      </c>
      <c r="EQ10" s="318">
        <v>57</v>
      </c>
      <c r="ER10" s="319">
        <v>50</v>
      </c>
      <c r="ES10" s="320">
        <v>221</v>
      </c>
      <c r="ET10" s="321">
        <v>74</v>
      </c>
      <c r="EU10" s="1694">
        <v>48</v>
      </c>
      <c r="EV10" s="1700">
        <v>90</v>
      </c>
      <c r="EW10" s="1700">
        <v>60</v>
      </c>
      <c r="EX10" s="1700">
        <v>51</v>
      </c>
      <c r="EY10" s="1700">
        <v>166</v>
      </c>
      <c r="EZ10" s="1700">
        <v>66</v>
      </c>
      <c r="FA10" s="1700">
        <v>48</v>
      </c>
      <c r="FB10" s="1700">
        <v>121</v>
      </c>
      <c r="FC10" s="1700">
        <v>61</v>
      </c>
      <c r="FD10" s="1700">
        <v>53</v>
      </c>
      <c r="FE10" s="1700">
        <v>129</v>
      </c>
      <c r="FF10" s="1700">
        <v>55</v>
      </c>
      <c r="FG10" s="1700">
        <v>41</v>
      </c>
      <c r="FH10" s="1155">
        <v>64</v>
      </c>
      <c r="FI10" s="1150">
        <v>58</v>
      </c>
      <c r="FJ10" s="1156">
        <v>38</v>
      </c>
      <c r="FK10" s="1155">
        <v>116</v>
      </c>
      <c r="FL10" s="1150">
        <v>53</v>
      </c>
      <c r="FM10" s="1156">
        <v>39</v>
      </c>
      <c r="FN10" s="1155">
        <v>100</v>
      </c>
      <c r="FO10" s="1150">
        <v>57</v>
      </c>
      <c r="FP10" s="1156">
        <v>43</v>
      </c>
      <c r="FQ10" s="1155">
        <v>73</v>
      </c>
      <c r="FR10" s="1150">
        <v>52</v>
      </c>
      <c r="FS10" s="1156">
        <v>46</v>
      </c>
      <c r="FT10" s="1155">
        <v>92</v>
      </c>
      <c r="FU10" s="1150">
        <v>51</v>
      </c>
      <c r="FV10" s="1156">
        <v>39</v>
      </c>
      <c r="FW10" s="1155">
        <v>57</v>
      </c>
      <c r="FX10" s="1150">
        <v>56</v>
      </c>
      <c r="FY10" s="1156">
        <v>48</v>
      </c>
    </row>
    <row r="11" spans="2:181" s="6" customFormat="1" ht="18.75" customHeight="1" x14ac:dyDescent="0.25">
      <c r="B11" s="303" t="s">
        <v>380</v>
      </c>
      <c r="C11" s="304"/>
      <c r="D11" s="305"/>
      <c r="E11" s="306"/>
      <c r="F11" s="307"/>
      <c r="G11" s="305"/>
      <c r="H11" s="308"/>
      <c r="I11" s="304"/>
      <c r="J11" s="305"/>
      <c r="K11" s="306"/>
      <c r="L11" s="307"/>
      <c r="M11" s="305"/>
      <c r="N11" s="308"/>
      <c r="O11" s="304"/>
      <c r="P11" s="305"/>
      <c r="Q11" s="306"/>
      <c r="R11" s="307"/>
      <c r="S11" s="308"/>
      <c r="T11" s="304">
        <v>56</v>
      </c>
      <c r="U11" s="305">
        <v>45</v>
      </c>
      <c r="V11" s="306">
        <v>35</v>
      </c>
      <c r="W11" s="307"/>
      <c r="X11" s="305"/>
      <c r="Y11" s="308"/>
      <c r="Z11" s="304"/>
      <c r="AA11" s="305"/>
      <c r="AB11" s="306"/>
      <c r="AC11" s="307"/>
      <c r="AD11" s="305"/>
      <c r="AE11" s="308"/>
      <c r="AF11" s="304">
        <v>40</v>
      </c>
      <c r="AG11" s="305">
        <v>40</v>
      </c>
      <c r="AH11" s="306">
        <v>33</v>
      </c>
      <c r="AI11" s="307"/>
      <c r="AJ11" s="305"/>
      <c r="AK11" s="308"/>
      <c r="AL11" s="304">
        <v>43</v>
      </c>
      <c r="AM11" s="305">
        <v>30</v>
      </c>
      <c r="AN11" s="306">
        <v>26</v>
      </c>
      <c r="AO11" s="307"/>
      <c r="AP11" s="305"/>
      <c r="AQ11" s="308"/>
      <c r="AR11" s="304"/>
      <c r="AS11" s="305"/>
      <c r="AT11" s="306"/>
      <c r="AU11" s="307"/>
      <c r="AV11" s="305"/>
      <c r="AW11" s="308"/>
      <c r="AX11" s="304"/>
      <c r="AY11" s="305"/>
      <c r="AZ11" s="306"/>
      <c r="BA11" s="307"/>
      <c r="BB11" s="305"/>
      <c r="BC11" s="308"/>
      <c r="BD11" s="309"/>
      <c r="BE11" s="310"/>
      <c r="BF11" s="311"/>
      <c r="BG11" s="312"/>
      <c r="BH11" s="310"/>
      <c r="BI11" s="313"/>
      <c r="BJ11" s="309"/>
      <c r="BK11" s="310"/>
      <c r="BL11" s="311"/>
      <c r="BM11" s="312"/>
      <c r="BN11" s="310"/>
      <c r="BO11" s="313"/>
      <c r="BP11" s="309"/>
      <c r="BQ11" s="310"/>
      <c r="BR11" s="311"/>
      <c r="BS11" s="312"/>
      <c r="BT11" s="310"/>
      <c r="BU11" s="313"/>
      <c r="BV11" s="309"/>
      <c r="BW11" s="310"/>
      <c r="BX11" s="311"/>
      <c r="BY11" s="312"/>
      <c r="BZ11" s="310"/>
      <c r="CA11" s="313"/>
      <c r="CB11" s="309"/>
      <c r="CC11" s="310"/>
      <c r="CD11" s="311"/>
      <c r="CE11" s="312"/>
      <c r="CF11" s="310"/>
      <c r="CG11" s="313"/>
      <c r="CH11" s="309"/>
      <c r="CI11" s="310"/>
      <c r="CJ11" s="311"/>
      <c r="CK11" s="312"/>
      <c r="CL11" s="310"/>
      <c r="CM11" s="313"/>
      <c r="CN11" s="309"/>
      <c r="CO11" s="310"/>
      <c r="CP11" s="311"/>
      <c r="CQ11" s="312"/>
      <c r="CR11" s="310"/>
      <c r="CS11" s="313"/>
      <c r="CT11" s="309"/>
      <c r="CU11" s="310"/>
      <c r="CV11" s="311"/>
      <c r="CW11" s="312"/>
      <c r="CX11" s="310"/>
      <c r="CY11" s="313"/>
      <c r="CZ11" s="309"/>
      <c r="DA11" s="310"/>
      <c r="DB11" s="311"/>
      <c r="DC11" s="312"/>
      <c r="DD11" s="310"/>
      <c r="DE11" s="313"/>
      <c r="DF11" s="309">
        <v>62</v>
      </c>
      <c r="DG11" s="310">
        <v>60</v>
      </c>
      <c r="DH11" s="311">
        <v>55</v>
      </c>
      <c r="DI11" s="312">
        <v>16</v>
      </c>
      <c r="DJ11" s="310"/>
      <c r="DK11" s="313"/>
      <c r="DL11" s="309">
        <v>44</v>
      </c>
      <c r="DM11" s="310">
        <v>43</v>
      </c>
      <c r="DN11" s="311">
        <v>38</v>
      </c>
      <c r="DO11" s="312">
        <v>55</v>
      </c>
      <c r="DP11" s="310">
        <v>54</v>
      </c>
      <c r="DQ11" s="313">
        <v>43</v>
      </c>
      <c r="DR11" s="309">
        <v>40</v>
      </c>
      <c r="DS11" s="310">
        <v>38</v>
      </c>
      <c r="DT11" s="311">
        <v>32</v>
      </c>
      <c r="DU11" s="312">
        <v>46</v>
      </c>
      <c r="DV11" s="310">
        <v>44</v>
      </c>
      <c r="DW11" s="313">
        <v>32</v>
      </c>
      <c r="DX11" s="309"/>
      <c r="DY11" s="310"/>
      <c r="DZ11" s="311"/>
      <c r="EA11" s="312">
        <v>37</v>
      </c>
      <c r="EB11" s="310">
        <v>37</v>
      </c>
      <c r="EC11" s="313">
        <v>33</v>
      </c>
      <c r="ED11" s="309">
        <v>28</v>
      </c>
      <c r="EE11" s="310"/>
      <c r="EF11" s="311"/>
      <c r="EG11" s="312">
        <v>47</v>
      </c>
      <c r="EH11" s="310">
        <v>46</v>
      </c>
      <c r="EI11" s="313">
        <v>37</v>
      </c>
      <c r="EJ11" s="314">
        <v>49</v>
      </c>
      <c r="EK11" s="315">
        <v>49</v>
      </c>
      <c r="EL11" s="316">
        <v>37</v>
      </c>
      <c r="EM11" s="314">
        <v>58</v>
      </c>
      <c r="EN11" s="315">
        <v>55</v>
      </c>
      <c r="EO11" s="316">
        <v>46</v>
      </c>
      <c r="EP11" s="317">
        <v>76</v>
      </c>
      <c r="EQ11" s="318">
        <v>74</v>
      </c>
      <c r="ER11" s="319">
        <v>53</v>
      </c>
      <c r="ES11" s="320">
        <v>47</v>
      </c>
      <c r="ET11" s="321">
        <v>46</v>
      </c>
      <c r="EU11" s="1694">
        <v>40</v>
      </c>
      <c r="EV11" s="1700">
        <v>98</v>
      </c>
      <c r="EW11" s="1700">
        <v>94</v>
      </c>
      <c r="EX11" s="1700">
        <v>49</v>
      </c>
      <c r="EY11" s="1700">
        <v>53</v>
      </c>
      <c r="EZ11" s="1700">
        <v>53</v>
      </c>
      <c r="FA11" s="1700">
        <v>40</v>
      </c>
      <c r="FB11" s="1700">
        <v>54</v>
      </c>
      <c r="FC11" s="1700">
        <v>53</v>
      </c>
      <c r="FD11" s="1700">
        <v>46</v>
      </c>
      <c r="FE11" s="1700">
        <v>62</v>
      </c>
      <c r="FF11" s="1700">
        <v>61</v>
      </c>
      <c r="FG11" s="1700">
        <v>47</v>
      </c>
      <c r="FH11" s="1155">
        <v>64</v>
      </c>
      <c r="FI11" s="1150">
        <v>47</v>
      </c>
      <c r="FJ11" s="1156">
        <v>42</v>
      </c>
      <c r="FK11" s="1155">
        <v>65</v>
      </c>
      <c r="FL11" s="1150">
        <v>48</v>
      </c>
      <c r="FM11" s="1156">
        <v>37</v>
      </c>
      <c r="FN11" s="1155">
        <v>65</v>
      </c>
      <c r="FO11" s="1150">
        <v>61</v>
      </c>
      <c r="FP11" s="1156">
        <v>46</v>
      </c>
      <c r="FQ11" s="1155">
        <v>59</v>
      </c>
      <c r="FR11" s="1150">
        <v>50</v>
      </c>
      <c r="FS11" s="1156">
        <v>48</v>
      </c>
      <c r="FT11" s="1155">
        <v>48</v>
      </c>
      <c r="FU11" s="1150">
        <v>47</v>
      </c>
      <c r="FV11" s="1156">
        <v>43</v>
      </c>
      <c r="FW11" s="1155">
        <v>37</v>
      </c>
      <c r="FX11" s="1150">
        <v>34</v>
      </c>
      <c r="FY11" s="1156">
        <v>32</v>
      </c>
    </row>
    <row r="12" spans="2:181" s="6" customFormat="1" ht="18.75" customHeight="1" x14ac:dyDescent="0.25">
      <c r="B12" s="303" t="s">
        <v>381</v>
      </c>
      <c r="C12" s="304"/>
      <c r="D12" s="305"/>
      <c r="E12" s="306"/>
      <c r="F12" s="307"/>
      <c r="G12" s="305"/>
      <c r="H12" s="308"/>
      <c r="I12" s="304"/>
      <c r="J12" s="305"/>
      <c r="K12" s="306"/>
      <c r="L12" s="307"/>
      <c r="M12" s="305"/>
      <c r="N12" s="308"/>
      <c r="O12" s="304"/>
      <c r="P12" s="305"/>
      <c r="Q12" s="306"/>
      <c r="R12" s="307"/>
      <c r="S12" s="308"/>
      <c r="T12" s="304"/>
      <c r="U12" s="305"/>
      <c r="V12" s="306"/>
      <c r="W12" s="307">
        <v>31</v>
      </c>
      <c r="X12" s="305">
        <v>30</v>
      </c>
      <c r="Y12" s="308">
        <v>20</v>
      </c>
      <c r="Z12" s="304">
        <v>49</v>
      </c>
      <c r="AA12" s="305">
        <v>35</v>
      </c>
      <c r="AB12" s="306">
        <v>23</v>
      </c>
      <c r="AC12" s="307">
        <v>9</v>
      </c>
      <c r="AD12" s="305"/>
      <c r="AE12" s="308"/>
      <c r="AF12" s="304"/>
      <c r="AG12" s="305"/>
      <c r="AH12" s="306"/>
      <c r="AI12" s="307"/>
      <c r="AJ12" s="305"/>
      <c r="AK12" s="308"/>
      <c r="AL12" s="304"/>
      <c r="AM12" s="305"/>
      <c r="AN12" s="306"/>
      <c r="AO12" s="307"/>
      <c r="AP12" s="305"/>
      <c r="AQ12" s="308"/>
      <c r="AR12" s="304"/>
      <c r="AS12" s="305"/>
      <c r="AT12" s="306"/>
      <c r="AU12" s="307"/>
      <c r="AV12" s="305"/>
      <c r="AW12" s="308"/>
      <c r="AX12" s="304"/>
      <c r="AY12" s="305"/>
      <c r="AZ12" s="306"/>
      <c r="BA12" s="307"/>
      <c r="BB12" s="305"/>
      <c r="BC12" s="308"/>
      <c r="BD12" s="309"/>
      <c r="BE12" s="310"/>
      <c r="BF12" s="311"/>
      <c r="BG12" s="312"/>
      <c r="BH12" s="310"/>
      <c r="BI12" s="313"/>
      <c r="BJ12" s="309">
        <v>57</v>
      </c>
      <c r="BK12" s="310">
        <v>51</v>
      </c>
      <c r="BL12" s="311">
        <v>32</v>
      </c>
      <c r="BM12" s="312"/>
      <c r="BN12" s="310"/>
      <c r="BO12" s="313"/>
      <c r="BP12" s="309"/>
      <c r="BQ12" s="310"/>
      <c r="BR12" s="311"/>
      <c r="BS12" s="312"/>
      <c r="BT12" s="310"/>
      <c r="BU12" s="313"/>
      <c r="BV12" s="309"/>
      <c r="BW12" s="310"/>
      <c r="BX12" s="311"/>
      <c r="BY12" s="312"/>
      <c r="BZ12" s="310"/>
      <c r="CA12" s="313"/>
      <c r="CB12" s="309"/>
      <c r="CC12" s="310"/>
      <c r="CD12" s="311"/>
      <c r="CE12" s="312"/>
      <c r="CF12" s="310"/>
      <c r="CG12" s="313"/>
      <c r="CH12" s="309"/>
      <c r="CI12" s="310"/>
      <c r="CJ12" s="311"/>
      <c r="CK12" s="312"/>
      <c r="CL12" s="310"/>
      <c r="CM12" s="313"/>
      <c r="CN12" s="309"/>
      <c r="CO12" s="310"/>
      <c r="CP12" s="311"/>
      <c r="CQ12" s="312"/>
      <c r="CR12" s="310"/>
      <c r="CS12" s="313"/>
      <c r="CT12" s="309"/>
      <c r="CU12" s="310"/>
      <c r="CV12" s="311"/>
      <c r="CW12" s="312">
        <v>96</v>
      </c>
      <c r="CX12" s="310"/>
      <c r="CY12" s="313">
        <v>90</v>
      </c>
      <c r="CZ12" s="309">
        <v>53</v>
      </c>
      <c r="DA12" s="310">
        <v>53</v>
      </c>
      <c r="DB12" s="311">
        <v>47</v>
      </c>
      <c r="DC12" s="312"/>
      <c r="DD12" s="310"/>
      <c r="DE12" s="313"/>
      <c r="DF12" s="309"/>
      <c r="DG12" s="310"/>
      <c r="DH12" s="311"/>
      <c r="DI12" s="312">
        <v>42</v>
      </c>
      <c r="DJ12" s="310">
        <v>42</v>
      </c>
      <c r="DK12" s="313">
        <v>27</v>
      </c>
      <c r="DL12" s="309">
        <v>3</v>
      </c>
      <c r="DM12" s="310"/>
      <c r="DN12" s="311"/>
      <c r="DO12" s="312">
        <v>8</v>
      </c>
      <c r="DP12" s="310"/>
      <c r="DQ12" s="313"/>
      <c r="DR12" s="309"/>
      <c r="DS12" s="310"/>
      <c r="DT12" s="311"/>
      <c r="DU12" s="312">
        <v>1</v>
      </c>
      <c r="DV12" s="310"/>
      <c r="DW12" s="313"/>
      <c r="DX12" s="309">
        <v>7</v>
      </c>
      <c r="DY12" s="310"/>
      <c r="DZ12" s="311"/>
      <c r="EA12" s="312">
        <v>3</v>
      </c>
      <c r="EB12" s="310"/>
      <c r="EC12" s="313"/>
      <c r="ED12" s="309">
        <v>3</v>
      </c>
      <c r="EE12" s="310"/>
      <c r="EF12" s="311"/>
      <c r="EG12" s="312">
        <v>2</v>
      </c>
      <c r="EH12" s="310"/>
      <c r="EI12" s="313"/>
      <c r="EJ12" s="314">
        <v>9</v>
      </c>
      <c r="EK12" s="315"/>
      <c r="EL12" s="316"/>
      <c r="EM12" s="314">
        <v>44</v>
      </c>
      <c r="EN12" s="315">
        <v>44</v>
      </c>
      <c r="EO12" s="316">
        <v>36</v>
      </c>
      <c r="EP12" s="317">
        <v>48</v>
      </c>
      <c r="EQ12" s="318">
        <v>48</v>
      </c>
      <c r="ER12" s="319">
        <v>39</v>
      </c>
      <c r="ES12" s="320">
        <v>52</v>
      </c>
      <c r="ET12" s="321">
        <v>52</v>
      </c>
      <c r="EU12" s="1694">
        <v>47</v>
      </c>
      <c r="EV12" s="1700">
        <v>56</v>
      </c>
      <c r="EW12" s="1700">
        <v>56</v>
      </c>
      <c r="EX12" s="1700">
        <v>50</v>
      </c>
      <c r="EY12" s="1700">
        <v>55</v>
      </c>
      <c r="EZ12" s="1700">
        <v>55</v>
      </c>
      <c r="FA12" s="1700">
        <v>43</v>
      </c>
      <c r="FB12" s="1700">
        <v>40</v>
      </c>
      <c r="FC12" s="1700">
        <v>40</v>
      </c>
      <c r="FD12" s="1700">
        <v>31</v>
      </c>
      <c r="FE12" s="1700">
        <v>44</v>
      </c>
      <c r="FF12" s="1700">
        <v>44</v>
      </c>
      <c r="FG12" s="1700">
        <v>36</v>
      </c>
      <c r="FH12" s="1155">
        <v>32</v>
      </c>
      <c r="FI12" s="1150">
        <v>0</v>
      </c>
      <c r="FJ12" s="1156">
        <v>0</v>
      </c>
      <c r="FK12" s="1155">
        <v>41</v>
      </c>
      <c r="FL12" s="1150">
        <v>39</v>
      </c>
      <c r="FM12" s="1156">
        <v>33</v>
      </c>
      <c r="FN12" s="1155">
        <v>41</v>
      </c>
      <c r="FO12" s="1150">
        <v>39</v>
      </c>
      <c r="FP12" s="1156">
        <v>32</v>
      </c>
      <c r="FQ12" s="1155">
        <v>31</v>
      </c>
      <c r="FR12" s="1150">
        <v>29</v>
      </c>
      <c r="FS12" s="1156">
        <v>28</v>
      </c>
      <c r="FT12" s="1155">
        <v>39</v>
      </c>
      <c r="FU12" s="1150">
        <v>37</v>
      </c>
      <c r="FV12" s="1156">
        <v>36</v>
      </c>
      <c r="FW12" s="1155">
        <v>32</v>
      </c>
      <c r="FX12" s="1150">
        <v>31</v>
      </c>
      <c r="FY12" s="1156">
        <v>31</v>
      </c>
    </row>
    <row r="13" spans="2:181" s="6" customFormat="1" ht="18.75" customHeight="1" x14ac:dyDescent="0.25">
      <c r="B13" s="303" t="s">
        <v>382</v>
      </c>
      <c r="C13" s="304"/>
      <c r="D13" s="305"/>
      <c r="E13" s="306"/>
      <c r="F13" s="307"/>
      <c r="G13" s="305"/>
      <c r="H13" s="308"/>
      <c r="I13" s="304"/>
      <c r="J13" s="305"/>
      <c r="K13" s="306"/>
      <c r="L13" s="307"/>
      <c r="M13" s="305"/>
      <c r="N13" s="308"/>
      <c r="O13" s="304"/>
      <c r="P13" s="305"/>
      <c r="Q13" s="306"/>
      <c r="R13" s="307"/>
      <c r="S13" s="308"/>
      <c r="T13" s="304"/>
      <c r="U13" s="305"/>
      <c r="V13" s="306"/>
      <c r="W13" s="307">
        <v>27</v>
      </c>
      <c r="X13" s="305">
        <v>27</v>
      </c>
      <c r="Y13" s="308">
        <v>38</v>
      </c>
      <c r="Z13" s="322"/>
      <c r="AA13" s="323"/>
      <c r="AB13" s="324"/>
      <c r="AC13" s="325">
        <v>38</v>
      </c>
      <c r="AD13" s="323">
        <v>35</v>
      </c>
      <c r="AE13" s="326">
        <v>28</v>
      </c>
      <c r="AF13" s="304">
        <v>24</v>
      </c>
      <c r="AG13" s="305">
        <v>24</v>
      </c>
      <c r="AH13" s="306">
        <v>21</v>
      </c>
      <c r="AI13" s="307"/>
      <c r="AJ13" s="305"/>
      <c r="AK13" s="308"/>
      <c r="AL13" s="304">
        <v>65</v>
      </c>
      <c r="AM13" s="305">
        <v>44</v>
      </c>
      <c r="AN13" s="306">
        <v>41</v>
      </c>
      <c r="AO13" s="307"/>
      <c r="AP13" s="305"/>
      <c r="AQ13" s="308"/>
      <c r="AR13" s="304"/>
      <c r="AS13" s="305"/>
      <c r="AT13" s="306"/>
      <c r="AU13" s="307"/>
      <c r="AV13" s="305"/>
      <c r="AW13" s="308"/>
      <c r="AX13" s="304"/>
      <c r="AY13" s="305"/>
      <c r="AZ13" s="306"/>
      <c r="BA13" s="307"/>
      <c r="BB13" s="305"/>
      <c r="BC13" s="308"/>
      <c r="BD13" s="309"/>
      <c r="BE13" s="310"/>
      <c r="BF13" s="311"/>
      <c r="BG13" s="312"/>
      <c r="BH13" s="310"/>
      <c r="BI13" s="313"/>
      <c r="BJ13" s="309">
        <v>63</v>
      </c>
      <c r="BK13" s="310">
        <v>60</v>
      </c>
      <c r="BL13" s="311">
        <v>38</v>
      </c>
      <c r="BM13" s="312"/>
      <c r="BN13" s="310"/>
      <c r="BO13" s="313"/>
      <c r="BP13" s="309"/>
      <c r="BQ13" s="310"/>
      <c r="BR13" s="311"/>
      <c r="BS13" s="312"/>
      <c r="BT13" s="310"/>
      <c r="BU13" s="313"/>
      <c r="BV13" s="309"/>
      <c r="BW13" s="310"/>
      <c r="BX13" s="311"/>
      <c r="BY13" s="312"/>
      <c r="BZ13" s="310"/>
      <c r="CA13" s="313"/>
      <c r="CB13" s="309"/>
      <c r="CC13" s="310"/>
      <c r="CD13" s="311"/>
      <c r="CE13" s="312"/>
      <c r="CF13" s="310"/>
      <c r="CG13" s="313"/>
      <c r="CH13" s="309">
        <v>63</v>
      </c>
      <c r="CI13" s="310">
        <v>63</v>
      </c>
      <c r="CJ13" s="311">
        <v>42</v>
      </c>
      <c r="CK13" s="312">
        <v>49</v>
      </c>
      <c r="CL13" s="310">
        <v>49</v>
      </c>
      <c r="CM13" s="313">
        <v>31</v>
      </c>
      <c r="CN13" s="309">
        <v>56</v>
      </c>
      <c r="CO13" s="310">
        <v>56</v>
      </c>
      <c r="CP13" s="311">
        <v>43</v>
      </c>
      <c r="CQ13" s="312"/>
      <c r="CR13" s="310"/>
      <c r="CS13" s="313"/>
      <c r="CT13" s="309"/>
      <c r="CU13" s="310"/>
      <c r="CV13" s="311"/>
      <c r="CW13" s="312">
        <v>86</v>
      </c>
      <c r="CX13" s="310"/>
      <c r="CY13" s="313">
        <v>64</v>
      </c>
      <c r="CZ13" s="309">
        <v>109</v>
      </c>
      <c r="DA13" s="310">
        <v>102</v>
      </c>
      <c r="DB13" s="311">
        <v>80</v>
      </c>
      <c r="DC13" s="312">
        <v>60</v>
      </c>
      <c r="DD13" s="310">
        <v>60</v>
      </c>
      <c r="DE13" s="313">
        <v>40</v>
      </c>
      <c r="DF13" s="309">
        <v>55</v>
      </c>
      <c r="DG13" s="310">
        <v>54</v>
      </c>
      <c r="DH13" s="311">
        <v>16</v>
      </c>
      <c r="DI13" s="312">
        <v>30</v>
      </c>
      <c r="DJ13" s="310"/>
      <c r="DK13" s="313">
        <v>1</v>
      </c>
      <c r="DL13" s="309">
        <v>58</v>
      </c>
      <c r="DM13" s="310">
        <v>57</v>
      </c>
      <c r="DN13" s="311">
        <v>41</v>
      </c>
      <c r="DO13" s="312">
        <v>57</v>
      </c>
      <c r="DP13" s="310">
        <v>55</v>
      </c>
      <c r="DQ13" s="313">
        <v>41</v>
      </c>
      <c r="DR13" s="309">
        <v>40</v>
      </c>
      <c r="DS13" s="310">
        <v>40</v>
      </c>
      <c r="DT13" s="311">
        <v>30</v>
      </c>
      <c r="DU13" s="312">
        <v>67</v>
      </c>
      <c r="DV13" s="310">
        <v>56</v>
      </c>
      <c r="DW13" s="313">
        <v>49</v>
      </c>
      <c r="DX13" s="309"/>
      <c r="DY13" s="310"/>
      <c r="DZ13" s="311"/>
      <c r="EA13" s="312"/>
      <c r="EB13" s="310"/>
      <c r="EC13" s="313"/>
      <c r="ED13" s="309">
        <v>70</v>
      </c>
      <c r="EE13" s="310">
        <v>63</v>
      </c>
      <c r="EF13" s="311">
        <v>46</v>
      </c>
      <c r="EG13" s="312">
        <v>52</v>
      </c>
      <c r="EH13" s="310">
        <v>51</v>
      </c>
      <c r="EI13" s="313">
        <v>41</v>
      </c>
      <c r="EJ13" s="314">
        <v>79</v>
      </c>
      <c r="EK13" s="315">
        <v>69</v>
      </c>
      <c r="EL13" s="316">
        <v>43</v>
      </c>
      <c r="EM13" s="314">
        <v>70</v>
      </c>
      <c r="EN13" s="315">
        <v>65</v>
      </c>
      <c r="EO13" s="316">
        <v>46</v>
      </c>
      <c r="EP13" s="317">
        <v>72</v>
      </c>
      <c r="EQ13" s="318">
        <v>71</v>
      </c>
      <c r="ER13" s="319">
        <v>45</v>
      </c>
      <c r="ES13" s="320">
        <v>68</v>
      </c>
      <c r="ET13" s="321">
        <v>68</v>
      </c>
      <c r="EU13" s="1694">
        <v>49</v>
      </c>
      <c r="EV13" s="1700">
        <v>78</v>
      </c>
      <c r="EW13" s="1700">
        <v>76</v>
      </c>
      <c r="EX13" s="1700">
        <v>51</v>
      </c>
      <c r="EY13" s="1700">
        <v>58</v>
      </c>
      <c r="EZ13" s="1700">
        <v>57</v>
      </c>
      <c r="FA13" s="1700">
        <v>36</v>
      </c>
      <c r="FB13" s="1700">
        <v>78</v>
      </c>
      <c r="FC13" s="1700">
        <v>67</v>
      </c>
      <c r="FD13" s="1700">
        <v>49</v>
      </c>
      <c r="FE13" s="1700">
        <v>58</v>
      </c>
      <c r="FF13" s="1700">
        <v>52</v>
      </c>
      <c r="FG13" s="1700">
        <v>37</v>
      </c>
      <c r="FH13" s="1155">
        <v>90</v>
      </c>
      <c r="FI13" s="1150">
        <v>64</v>
      </c>
      <c r="FJ13" s="1156">
        <v>36</v>
      </c>
      <c r="FK13" s="1155">
        <v>67</v>
      </c>
      <c r="FL13" s="1150">
        <v>53</v>
      </c>
      <c r="FM13" s="1156">
        <v>37</v>
      </c>
      <c r="FN13" s="1155">
        <v>79</v>
      </c>
      <c r="FO13" s="1150">
        <v>59</v>
      </c>
      <c r="FP13" s="1156">
        <v>44</v>
      </c>
      <c r="FQ13" s="1155">
        <v>69</v>
      </c>
      <c r="FR13" s="1150">
        <v>67</v>
      </c>
      <c r="FS13" s="1156">
        <v>44</v>
      </c>
      <c r="FT13" s="1155">
        <v>63</v>
      </c>
      <c r="FU13" s="1150">
        <v>52</v>
      </c>
      <c r="FV13" s="1156">
        <v>37</v>
      </c>
      <c r="FW13" s="1155">
        <v>47</v>
      </c>
      <c r="FX13" s="1150">
        <v>47</v>
      </c>
      <c r="FY13" s="1156">
        <v>40</v>
      </c>
    </row>
    <row r="14" spans="2:181" s="6" customFormat="1" ht="18.75" customHeight="1" x14ac:dyDescent="0.25">
      <c r="B14" s="303" t="s">
        <v>2488</v>
      </c>
      <c r="C14" s="304"/>
      <c r="D14" s="305"/>
      <c r="E14" s="306"/>
      <c r="F14" s="307"/>
      <c r="G14" s="305"/>
      <c r="H14" s="308"/>
      <c r="I14" s="304"/>
      <c r="J14" s="305"/>
      <c r="K14" s="306"/>
      <c r="L14" s="307"/>
      <c r="M14" s="305"/>
      <c r="N14" s="308"/>
      <c r="O14" s="304"/>
      <c r="P14" s="305"/>
      <c r="Q14" s="306"/>
      <c r="R14" s="307"/>
      <c r="S14" s="308"/>
      <c r="T14" s="304"/>
      <c r="U14" s="305"/>
      <c r="V14" s="306"/>
      <c r="W14" s="307"/>
      <c r="X14" s="305"/>
      <c r="Y14" s="308"/>
      <c r="Z14" s="327"/>
      <c r="AA14" s="328"/>
      <c r="AB14" s="329"/>
      <c r="AC14" s="330"/>
      <c r="AD14" s="328"/>
      <c r="AE14" s="331"/>
      <c r="AF14" s="304"/>
      <c r="AG14" s="305"/>
      <c r="AH14" s="306"/>
      <c r="AI14" s="307"/>
      <c r="AJ14" s="305"/>
      <c r="AK14" s="308"/>
      <c r="AL14" s="304"/>
      <c r="AM14" s="305"/>
      <c r="AN14" s="306"/>
      <c r="AO14" s="307"/>
      <c r="AP14" s="305"/>
      <c r="AQ14" s="308"/>
      <c r="AR14" s="304"/>
      <c r="AS14" s="305"/>
      <c r="AT14" s="306"/>
      <c r="AU14" s="307"/>
      <c r="AV14" s="305"/>
      <c r="AW14" s="308"/>
      <c r="AX14" s="304"/>
      <c r="AY14" s="305"/>
      <c r="AZ14" s="306"/>
      <c r="BA14" s="307"/>
      <c r="BB14" s="305"/>
      <c r="BC14" s="308"/>
      <c r="BD14" s="309"/>
      <c r="BE14" s="310"/>
      <c r="BF14" s="311"/>
      <c r="BG14" s="312"/>
      <c r="BH14" s="310"/>
      <c r="BI14" s="313"/>
      <c r="BJ14" s="309"/>
      <c r="BK14" s="310"/>
      <c r="BL14" s="311"/>
      <c r="BM14" s="312"/>
      <c r="BN14" s="310"/>
      <c r="BO14" s="313"/>
      <c r="BP14" s="309"/>
      <c r="BQ14" s="310"/>
      <c r="BR14" s="311"/>
      <c r="BS14" s="312"/>
      <c r="BT14" s="310"/>
      <c r="BU14" s="313"/>
      <c r="BV14" s="309"/>
      <c r="BW14" s="310"/>
      <c r="BX14" s="311"/>
      <c r="BY14" s="312"/>
      <c r="BZ14" s="310"/>
      <c r="CA14" s="313"/>
      <c r="CB14" s="309"/>
      <c r="CC14" s="310"/>
      <c r="CD14" s="311"/>
      <c r="CE14" s="312"/>
      <c r="CF14" s="310"/>
      <c r="CG14" s="313"/>
      <c r="CH14" s="309"/>
      <c r="CI14" s="310"/>
      <c r="CJ14" s="311"/>
      <c r="CK14" s="312"/>
      <c r="CL14" s="310"/>
      <c r="CM14" s="313"/>
      <c r="CN14" s="309"/>
      <c r="CO14" s="310"/>
      <c r="CP14" s="311"/>
      <c r="CQ14" s="312"/>
      <c r="CR14" s="310"/>
      <c r="CS14" s="313"/>
      <c r="CT14" s="309"/>
      <c r="CU14" s="310"/>
      <c r="CV14" s="311"/>
      <c r="CW14" s="312"/>
      <c r="CX14" s="310"/>
      <c r="CY14" s="313"/>
      <c r="CZ14" s="309"/>
      <c r="DA14" s="310"/>
      <c r="DB14" s="311"/>
      <c r="DC14" s="312"/>
      <c r="DD14" s="310"/>
      <c r="DE14" s="313"/>
      <c r="DF14" s="309"/>
      <c r="DG14" s="310"/>
      <c r="DH14" s="311"/>
      <c r="DI14" s="312"/>
      <c r="DJ14" s="310"/>
      <c r="DK14" s="313"/>
      <c r="DL14" s="309"/>
      <c r="DM14" s="310"/>
      <c r="DN14" s="311"/>
      <c r="DO14" s="312"/>
      <c r="DP14" s="310"/>
      <c r="DQ14" s="313"/>
      <c r="DR14" s="309"/>
      <c r="DS14" s="310"/>
      <c r="DT14" s="311"/>
      <c r="DU14" s="312"/>
      <c r="DV14" s="310"/>
      <c r="DW14" s="313"/>
      <c r="DX14" s="309"/>
      <c r="DY14" s="310"/>
      <c r="DZ14" s="311"/>
      <c r="EA14" s="312"/>
      <c r="EB14" s="310"/>
      <c r="EC14" s="313"/>
      <c r="ED14" s="309"/>
      <c r="EE14" s="310"/>
      <c r="EF14" s="311"/>
      <c r="EG14" s="312"/>
      <c r="EH14" s="310"/>
      <c r="EI14" s="313"/>
      <c r="EJ14" s="309"/>
      <c r="EK14" s="310"/>
      <c r="EL14" s="311"/>
      <c r="EM14" s="309"/>
      <c r="EN14" s="310"/>
      <c r="EO14" s="311"/>
      <c r="EP14" s="309"/>
      <c r="EQ14" s="310"/>
      <c r="ER14" s="311"/>
      <c r="ES14" s="309"/>
      <c r="ET14" s="310"/>
      <c r="EU14" s="313"/>
      <c r="EV14" s="328"/>
      <c r="EW14" s="328"/>
      <c r="EX14" s="328"/>
      <c r="EY14" s="328"/>
      <c r="EZ14" s="328"/>
      <c r="FA14" s="328"/>
      <c r="FB14" s="328"/>
      <c r="FC14" s="328"/>
      <c r="FD14" s="328"/>
      <c r="FE14" s="328">
        <v>45</v>
      </c>
      <c r="FF14" s="328">
        <v>44</v>
      </c>
      <c r="FG14" s="328">
        <v>39</v>
      </c>
      <c r="FH14" s="1159">
        <v>76</v>
      </c>
      <c r="FI14" s="1160">
        <v>56</v>
      </c>
      <c r="FJ14" s="1161">
        <v>37</v>
      </c>
      <c r="FK14" s="1159">
        <v>36</v>
      </c>
      <c r="FL14" s="1160">
        <v>33</v>
      </c>
      <c r="FM14" s="1161">
        <v>29</v>
      </c>
      <c r="FN14" s="1159">
        <v>51</v>
      </c>
      <c r="FO14" s="1160">
        <v>49</v>
      </c>
      <c r="FP14" s="1161">
        <v>44</v>
      </c>
      <c r="FQ14" s="1159">
        <v>29</v>
      </c>
      <c r="FR14" s="1160">
        <v>27</v>
      </c>
      <c r="FS14" s="1161">
        <v>26</v>
      </c>
      <c r="FT14" s="1159">
        <v>37</v>
      </c>
      <c r="FU14" s="1160">
        <v>37</v>
      </c>
      <c r="FV14" s="1161">
        <v>31</v>
      </c>
      <c r="FW14" s="1159">
        <v>13</v>
      </c>
      <c r="FX14" s="1160">
        <v>13</v>
      </c>
      <c r="FY14" s="1161">
        <v>0</v>
      </c>
    </row>
    <row r="15" spans="2:181" s="6" customFormat="1" ht="31.5" x14ac:dyDescent="0.25">
      <c r="B15" s="303" t="s">
        <v>383</v>
      </c>
      <c r="C15" s="304"/>
      <c r="D15" s="305"/>
      <c r="E15" s="306"/>
      <c r="F15" s="307"/>
      <c r="G15" s="305"/>
      <c r="H15" s="308"/>
      <c r="I15" s="304"/>
      <c r="J15" s="305"/>
      <c r="K15" s="306"/>
      <c r="L15" s="307"/>
      <c r="M15" s="305"/>
      <c r="N15" s="308"/>
      <c r="O15" s="304"/>
      <c r="P15" s="305"/>
      <c r="Q15" s="306"/>
      <c r="R15" s="307"/>
      <c r="S15" s="308"/>
      <c r="T15" s="304"/>
      <c r="U15" s="305"/>
      <c r="V15" s="306"/>
      <c r="W15" s="307"/>
      <c r="X15" s="305"/>
      <c r="Y15" s="308"/>
      <c r="Z15" s="285">
        <v>38</v>
      </c>
      <c r="AA15" s="286"/>
      <c r="AB15" s="287"/>
      <c r="AC15" s="288"/>
      <c r="AD15" s="286"/>
      <c r="AE15" s="289"/>
      <c r="AF15" s="304"/>
      <c r="AG15" s="305"/>
      <c r="AH15" s="306"/>
      <c r="AI15" s="307"/>
      <c r="AJ15" s="305"/>
      <c r="AK15" s="308"/>
      <c r="AL15" s="304"/>
      <c r="AM15" s="305"/>
      <c r="AN15" s="306"/>
      <c r="AO15" s="307"/>
      <c r="AP15" s="305"/>
      <c r="AQ15" s="308"/>
      <c r="AR15" s="304"/>
      <c r="AS15" s="305"/>
      <c r="AT15" s="306"/>
      <c r="AU15" s="307"/>
      <c r="AV15" s="305"/>
      <c r="AW15" s="308"/>
      <c r="AX15" s="304"/>
      <c r="AY15" s="305"/>
      <c r="AZ15" s="306"/>
      <c r="BA15" s="307"/>
      <c r="BB15" s="305"/>
      <c r="BC15" s="308"/>
      <c r="BD15" s="309"/>
      <c r="BE15" s="310"/>
      <c r="BF15" s="311"/>
      <c r="BG15" s="312"/>
      <c r="BH15" s="310"/>
      <c r="BI15" s="313"/>
      <c r="BJ15" s="309"/>
      <c r="BK15" s="310"/>
      <c r="BL15" s="311"/>
      <c r="BM15" s="312"/>
      <c r="BN15" s="310"/>
      <c r="BO15" s="313"/>
      <c r="BP15" s="309"/>
      <c r="BQ15" s="310"/>
      <c r="BR15" s="311"/>
      <c r="BS15" s="312"/>
      <c r="BT15" s="310"/>
      <c r="BU15" s="313"/>
      <c r="BV15" s="309"/>
      <c r="BW15" s="310"/>
      <c r="BX15" s="311"/>
      <c r="BY15" s="312"/>
      <c r="BZ15" s="310"/>
      <c r="CA15" s="313"/>
      <c r="CB15" s="309"/>
      <c r="CC15" s="310"/>
      <c r="CD15" s="311"/>
      <c r="CE15" s="312"/>
      <c r="CF15" s="310"/>
      <c r="CG15" s="313"/>
      <c r="CH15" s="309"/>
      <c r="CI15" s="310"/>
      <c r="CJ15" s="311"/>
      <c r="CK15" s="312"/>
      <c r="CL15" s="310"/>
      <c r="CM15" s="313"/>
      <c r="CN15" s="309"/>
      <c r="CO15" s="310"/>
      <c r="CP15" s="311"/>
      <c r="CQ15" s="312"/>
      <c r="CR15" s="310"/>
      <c r="CS15" s="313"/>
      <c r="CT15" s="309"/>
      <c r="CU15" s="310"/>
      <c r="CV15" s="311"/>
      <c r="CW15" s="312"/>
      <c r="CX15" s="310"/>
      <c r="CY15" s="313"/>
      <c r="CZ15" s="309"/>
      <c r="DA15" s="310"/>
      <c r="DB15" s="311"/>
      <c r="DC15" s="312"/>
      <c r="DD15" s="310"/>
      <c r="DE15" s="313"/>
      <c r="DF15" s="309"/>
      <c r="DG15" s="310"/>
      <c r="DH15" s="311"/>
      <c r="DI15" s="312"/>
      <c r="DJ15" s="310"/>
      <c r="DK15" s="313"/>
      <c r="DL15" s="309"/>
      <c r="DM15" s="310"/>
      <c r="DN15" s="311"/>
      <c r="DO15" s="312"/>
      <c r="DP15" s="310"/>
      <c r="DQ15" s="313"/>
      <c r="DR15" s="309"/>
      <c r="DS15" s="310"/>
      <c r="DT15" s="311"/>
      <c r="DU15" s="312"/>
      <c r="DV15" s="310"/>
      <c r="DW15" s="313"/>
      <c r="DX15" s="309"/>
      <c r="DY15" s="310"/>
      <c r="DZ15" s="311"/>
      <c r="EA15" s="312"/>
      <c r="EB15" s="310"/>
      <c r="EC15" s="313"/>
      <c r="ED15" s="309"/>
      <c r="EE15" s="310"/>
      <c r="EF15" s="311"/>
      <c r="EG15" s="312"/>
      <c r="EH15" s="310"/>
      <c r="EI15" s="313"/>
      <c r="EJ15" s="309"/>
      <c r="EK15" s="310"/>
      <c r="EL15" s="311"/>
      <c r="EM15" s="309"/>
      <c r="EN15" s="310"/>
      <c r="EO15" s="311"/>
      <c r="EP15" s="309"/>
      <c r="EQ15" s="310"/>
      <c r="ER15" s="311"/>
      <c r="ES15" s="309"/>
      <c r="ET15" s="310"/>
      <c r="EU15" s="313"/>
      <c r="EV15" s="328"/>
      <c r="EW15" s="328"/>
      <c r="EX15" s="328"/>
      <c r="EY15" s="328"/>
      <c r="EZ15" s="328"/>
      <c r="FA15" s="328"/>
      <c r="FB15" s="328"/>
      <c r="FC15" s="328"/>
      <c r="FD15" s="328"/>
      <c r="FE15" s="328"/>
      <c r="FF15" s="328"/>
      <c r="FG15" s="328"/>
      <c r="FH15" s="309"/>
      <c r="FI15" s="310"/>
      <c r="FJ15" s="311"/>
      <c r="FK15" s="309"/>
      <c r="FL15" s="310"/>
      <c r="FM15" s="311"/>
      <c r="FN15" s="309"/>
      <c r="FO15" s="310"/>
      <c r="FP15" s="311"/>
      <c r="FQ15" s="309"/>
      <c r="FR15" s="310"/>
      <c r="FS15" s="311"/>
      <c r="FT15" s="309"/>
      <c r="FU15" s="310"/>
      <c r="FV15" s="311"/>
      <c r="FW15" s="309"/>
      <c r="FX15" s="310"/>
      <c r="FY15" s="311"/>
    </row>
    <row r="16" spans="2:181" s="6" customFormat="1" ht="18.75" customHeight="1" x14ac:dyDescent="0.25">
      <c r="B16" s="303" t="s">
        <v>384</v>
      </c>
      <c r="C16" s="304"/>
      <c r="D16" s="305"/>
      <c r="E16" s="306"/>
      <c r="F16" s="307"/>
      <c r="G16" s="305"/>
      <c r="H16" s="308"/>
      <c r="I16" s="304"/>
      <c r="J16" s="305"/>
      <c r="K16" s="306"/>
      <c r="L16" s="307"/>
      <c r="M16" s="305"/>
      <c r="N16" s="308"/>
      <c r="O16" s="304"/>
      <c r="P16" s="305"/>
      <c r="Q16" s="306"/>
      <c r="R16" s="307"/>
      <c r="S16" s="308"/>
      <c r="T16" s="304"/>
      <c r="U16" s="305"/>
      <c r="V16" s="306"/>
      <c r="W16" s="307"/>
      <c r="X16" s="305"/>
      <c r="Y16" s="308"/>
      <c r="Z16" s="304"/>
      <c r="AA16" s="305"/>
      <c r="AB16" s="306"/>
      <c r="AC16" s="307">
        <v>47</v>
      </c>
      <c r="AD16" s="305">
        <v>34</v>
      </c>
      <c r="AE16" s="308">
        <v>35</v>
      </c>
      <c r="AF16" s="304"/>
      <c r="AG16" s="305"/>
      <c r="AH16" s="306"/>
      <c r="AI16" s="307"/>
      <c r="AJ16" s="305"/>
      <c r="AK16" s="308"/>
      <c r="AL16" s="304"/>
      <c r="AM16" s="305"/>
      <c r="AN16" s="306"/>
      <c r="AO16" s="307"/>
      <c r="AP16" s="305"/>
      <c r="AQ16" s="308"/>
      <c r="AR16" s="304"/>
      <c r="AS16" s="305"/>
      <c r="AT16" s="306"/>
      <c r="AU16" s="307"/>
      <c r="AV16" s="305"/>
      <c r="AW16" s="308"/>
      <c r="AX16" s="304"/>
      <c r="AY16" s="305"/>
      <c r="AZ16" s="306"/>
      <c r="BA16" s="307"/>
      <c r="BB16" s="305"/>
      <c r="BC16" s="308"/>
      <c r="BD16" s="309"/>
      <c r="BE16" s="310"/>
      <c r="BF16" s="311"/>
      <c r="BG16" s="312"/>
      <c r="BH16" s="310"/>
      <c r="BI16" s="313"/>
      <c r="BJ16" s="309"/>
      <c r="BK16" s="310"/>
      <c r="BL16" s="311"/>
      <c r="BM16" s="312"/>
      <c r="BN16" s="310"/>
      <c r="BO16" s="313"/>
      <c r="BP16" s="309"/>
      <c r="BQ16" s="310"/>
      <c r="BR16" s="311"/>
      <c r="BS16" s="312"/>
      <c r="BT16" s="310"/>
      <c r="BU16" s="313"/>
      <c r="BV16" s="309"/>
      <c r="BW16" s="310"/>
      <c r="BX16" s="311"/>
      <c r="BY16" s="312"/>
      <c r="BZ16" s="310"/>
      <c r="CA16" s="313"/>
      <c r="CB16" s="309"/>
      <c r="CC16" s="310"/>
      <c r="CD16" s="311"/>
      <c r="CE16" s="312"/>
      <c r="CF16" s="310"/>
      <c r="CG16" s="313"/>
      <c r="CH16" s="309"/>
      <c r="CI16" s="310"/>
      <c r="CJ16" s="311"/>
      <c r="CK16" s="312"/>
      <c r="CL16" s="310"/>
      <c r="CM16" s="313"/>
      <c r="CN16" s="309"/>
      <c r="CO16" s="310"/>
      <c r="CP16" s="311"/>
      <c r="CQ16" s="312"/>
      <c r="CR16" s="310"/>
      <c r="CS16" s="313"/>
      <c r="CT16" s="309"/>
      <c r="CU16" s="310"/>
      <c r="CV16" s="311"/>
      <c r="CW16" s="312"/>
      <c r="CX16" s="310"/>
      <c r="CY16" s="313"/>
      <c r="CZ16" s="309"/>
      <c r="DA16" s="310"/>
      <c r="DB16" s="311"/>
      <c r="DC16" s="312"/>
      <c r="DD16" s="310"/>
      <c r="DE16" s="313"/>
      <c r="DF16" s="309"/>
      <c r="DG16" s="310"/>
      <c r="DH16" s="311"/>
      <c r="DI16" s="312"/>
      <c r="DJ16" s="310"/>
      <c r="DK16" s="313"/>
      <c r="DL16" s="309"/>
      <c r="DM16" s="310"/>
      <c r="DN16" s="311"/>
      <c r="DO16" s="312"/>
      <c r="DP16" s="310"/>
      <c r="DQ16" s="313"/>
      <c r="DR16" s="309"/>
      <c r="DS16" s="310"/>
      <c r="DT16" s="311"/>
      <c r="DU16" s="312"/>
      <c r="DV16" s="310"/>
      <c r="DW16" s="313"/>
      <c r="DX16" s="309"/>
      <c r="DY16" s="310"/>
      <c r="DZ16" s="311"/>
      <c r="EA16" s="312"/>
      <c r="EB16" s="310"/>
      <c r="EC16" s="313"/>
      <c r="ED16" s="309"/>
      <c r="EE16" s="310"/>
      <c r="EF16" s="311"/>
      <c r="EG16" s="312"/>
      <c r="EH16" s="310"/>
      <c r="EI16" s="313"/>
      <c r="EJ16" s="309"/>
      <c r="EK16" s="310"/>
      <c r="EL16" s="311"/>
      <c r="EM16" s="309"/>
      <c r="EN16" s="310"/>
      <c r="EO16" s="311"/>
      <c r="EP16" s="309"/>
      <c r="EQ16" s="310"/>
      <c r="ER16" s="311"/>
      <c r="ES16" s="309"/>
      <c r="ET16" s="310"/>
      <c r="EU16" s="313"/>
      <c r="EV16" s="328"/>
      <c r="EW16" s="328"/>
      <c r="EX16" s="328"/>
      <c r="EY16" s="328"/>
      <c r="EZ16" s="328"/>
      <c r="FA16" s="328"/>
      <c r="FB16" s="328"/>
      <c r="FC16" s="328"/>
      <c r="FD16" s="328"/>
      <c r="FE16" s="328"/>
      <c r="FF16" s="328"/>
      <c r="FG16" s="328"/>
      <c r="FH16" s="309"/>
      <c r="FI16" s="310"/>
      <c r="FJ16" s="311"/>
      <c r="FK16" s="309"/>
      <c r="FL16" s="310"/>
      <c r="FM16" s="311"/>
      <c r="FN16" s="309"/>
      <c r="FO16" s="310"/>
      <c r="FP16" s="311"/>
      <c r="FQ16" s="309"/>
      <c r="FR16" s="310"/>
      <c r="FS16" s="311"/>
      <c r="FT16" s="309"/>
      <c r="FU16" s="310"/>
      <c r="FV16" s="311"/>
      <c r="FW16" s="309"/>
      <c r="FX16" s="310"/>
      <c r="FY16" s="311"/>
    </row>
    <row r="17" spans="2:181" s="6" customFormat="1" ht="18.75" customHeight="1" x14ac:dyDescent="0.25">
      <c r="B17" s="303" t="s">
        <v>385</v>
      </c>
      <c r="C17" s="304"/>
      <c r="D17" s="305"/>
      <c r="E17" s="306"/>
      <c r="F17" s="307"/>
      <c r="G17" s="305"/>
      <c r="H17" s="308"/>
      <c r="I17" s="304"/>
      <c r="J17" s="305"/>
      <c r="K17" s="306"/>
      <c r="L17" s="307"/>
      <c r="M17" s="305"/>
      <c r="N17" s="308"/>
      <c r="O17" s="304"/>
      <c r="P17" s="305"/>
      <c r="Q17" s="306"/>
      <c r="R17" s="307"/>
      <c r="S17" s="308"/>
      <c r="T17" s="304">
        <v>41</v>
      </c>
      <c r="U17" s="305">
        <v>39</v>
      </c>
      <c r="V17" s="306">
        <v>35</v>
      </c>
      <c r="W17" s="307"/>
      <c r="X17" s="305"/>
      <c r="Y17" s="308"/>
      <c r="Z17" s="304"/>
      <c r="AA17" s="305"/>
      <c r="AB17" s="306"/>
      <c r="AC17" s="307"/>
      <c r="AD17" s="305"/>
      <c r="AE17" s="308"/>
      <c r="AF17" s="304"/>
      <c r="AG17" s="305"/>
      <c r="AH17" s="306"/>
      <c r="AI17" s="307"/>
      <c r="AJ17" s="305"/>
      <c r="AK17" s="308"/>
      <c r="AL17" s="304"/>
      <c r="AM17" s="305"/>
      <c r="AN17" s="306"/>
      <c r="AO17" s="307"/>
      <c r="AP17" s="305"/>
      <c r="AQ17" s="308"/>
      <c r="AR17" s="304"/>
      <c r="AS17" s="305"/>
      <c r="AT17" s="306"/>
      <c r="AU17" s="307"/>
      <c r="AV17" s="305"/>
      <c r="AW17" s="308"/>
      <c r="AX17" s="304"/>
      <c r="AY17" s="305"/>
      <c r="AZ17" s="306"/>
      <c r="BA17" s="307"/>
      <c r="BB17" s="305"/>
      <c r="BC17" s="308"/>
      <c r="BD17" s="309"/>
      <c r="BE17" s="310"/>
      <c r="BF17" s="311"/>
      <c r="BG17" s="312"/>
      <c r="BH17" s="310"/>
      <c r="BI17" s="313"/>
      <c r="BJ17" s="309"/>
      <c r="BK17" s="310"/>
      <c r="BL17" s="311"/>
      <c r="BM17" s="312"/>
      <c r="BN17" s="310"/>
      <c r="BO17" s="313"/>
      <c r="BP17" s="309"/>
      <c r="BQ17" s="310"/>
      <c r="BR17" s="311"/>
      <c r="BS17" s="312"/>
      <c r="BT17" s="310"/>
      <c r="BU17" s="313"/>
      <c r="BV17" s="309"/>
      <c r="BW17" s="310"/>
      <c r="BX17" s="311"/>
      <c r="BY17" s="312"/>
      <c r="BZ17" s="310"/>
      <c r="CA17" s="313"/>
      <c r="CB17" s="309"/>
      <c r="CC17" s="310"/>
      <c r="CD17" s="311"/>
      <c r="CE17" s="312"/>
      <c r="CF17" s="310"/>
      <c r="CG17" s="313"/>
      <c r="CH17" s="309"/>
      <c r="CI17" s="310"/>
      <c r="CJ17" s="311"/>
      <c r="CK17" s="312"/>
      <c r="CL17" s="310"/>
      <c r="CM17" s="313"/>
      <c r="CN17" s="309"/>
      <c r="CO17" s="310"/>
      <c r="CP17" s="311"/>
      <c r="CQ17" s="312"/>
      <c r="CR17" s="310"/>
      <c r="CS17" s="313"/>
      <c r="CT17" s="309"/>
      <c r="CU17" s="310"/>
      <c r="CV17" s="311"/>
      <c r="CW17" s="312"/>
      <c r="CX17" s="310"/>
      <c r="CY17" s="313"/>
      <c r="CZ17" s="309"/>
      <c r="DA17" s="310"/>
      <c r="DB17" s="311"/>
      <c r="DC17" s="312"/>
      <c r="DD17" s="310"/>
      <c r="DE17" s="313"/>
      <c r="DF17" s="309"/>
      <c r="DG17" s="310"/>
      <c r="DH17" s="311"/>
      <c r="DI17" s="312"/>
      <c r="DJ17" s="310"/>
      <c r="DK17" s="313"/>
      <c r="DL17" s="309"/>
      <c r="DM17" s="310"/>
      <c r="DN17" s="311"/>
      <c r="DO17" s="312"/>
      <c r="DP17" s="310"/>
      <c r="DQ17" s="313"/>
      <c r="DR17" s="309"/>
      <c r="DS17" s="310"/>
      <c r="DT17" s="311"/>
      <c r="DU17" s="312"/>
      <c r="DV17" s="310"/>
      <c r="DW17" s="313"/>
      <c r="DX17" s="309"/>
      <c r="DY17" s="310"/>
      <c r="DZ17" s="311"/>
      <c r="EA17" s="312"/>
      <c r="EB17" s="310"/>
      <c r="EC17" s="313"/>
      <c r="ED17" s="309"/>
      <c r="EE17" s="310"/>
      <c r="EF17" s="311"/>
      <c r="EG17" s="312"/>
      <c r="EH17" s="310"/>
      <c r="EI17" s="313"/>
      <c r="EJ17" s="309"/>
      <c r="EK17" s="310"/>
      <c r="EL17" s="311"/>
      <c r="EM17" s="309"/>
      <c r="EN17" s="310"/>
      <c r="EO17" s="311"/>
      <c r="EP17" s="309"/>
      <c r="EQ17" s="310"/>
      <c r="ER17" s="311"/>
      <c r="ES17" s="309"/>
      <c r="ET17" s="310"/>
      <c r="EU17" s="313"/>
      <c r="EV17" s="328"/>
      <c r="EW17" s="328"/>
      <c r="EX17" s="328"/>
      <c r="EY17" s="328"/>
      <c r="EZ17" s="328"/>
      <c r="FA17" s="328"/>
      <c r="FB17" s="328"/>
      <c r="FC17" s="328"/>
      <c r="FD17" s="328"/>
      <c r="FE17" s="328"/>
      <c r="FF17" s="328"/>
      <c r="FG17" s="328"/>
      <c r="FH17" s="309"/>
      <c r="FI17" s="310"/>
      <c r="FJ17" s="311"/>
      <c r="FK17" s="309"/>
      <c r="FL17" s="310"/>
      <c r="FM17" s="311"/>
      <c r="FN17" s="309"/>
      <c r="FO17" s="310"/>
      <c r="FP17" s="311"/>
      <c r="FQ17" s="309"/>
      <c r="FR17" s="310"/>
      <c r="FS17" s="311"/>
      <c r="FT17" s="309"/>
      <c r="FU17" s="310"/>
      <c r="FV17" s="311"/>
      <c r="FW17" s="309"/>
      <c r="FX17" s="310"/>
      <c r="FY17" s="311"/>
    </row>
    <row r="18" spans="2:181" s="6" customFormat="1" ht="31.5" x14ac:dyDescent="0.25">
      <c r="B18" s="303" t="s">
        <v>386</v>
      </c>
      <c r="C18" s="304"/>
      <c r="D18" s="305"/>
      <c r="E18" s="306"/>
      <c r="F18" s="307"/>
      <c r="G18" s="305"/>
      <c r="H18" s="308"/>
      <c r="I18" s="304"/>
      <c r="J18" s="305"/>
      <c r="K18" s="306"/>
      <c r="L18" s="307"/>
      <c r="M18" s="305"/>
      <c r="N18" s="308"/>
      <c r="O18" s="304"/>
      <c r="P18" s="305"/>
      <c r="Q18" s="306"/>
      <c r="R18" s="307"/>
      <c r="S18" s="308"/>
      <c r="T18" s="304"/>
      <c r="U18" s="305"/>
      <c r="V18" s="306"/>
      <c r="W18" s="307"/>
      <c r="X18" s="305"/>
      <c r="Y18" s="308"/>
      <c r="Z18" s="304">
        <v>6</v>
      </c>
      <c r="AA18" s="305"/>
      <c r="AB18" s="306"/>
      <c r="AC18" s="307">
        <v>31</v>
      </c>
      <c r="AD18" s="305">
        <v>25</v>
      </c>
      <c r="AE18" s="308">
        <v>11</v>
      </c>
      <c r="AF18" s="304"/>
      <c r="AG18" s="305"/>
      <c r="AH18" s="306"/>
      <c r="AI18" s="307"/>
      <c r="AJ18" s="305"/>
      <c r="AK18" s="308"/>
      <c r="AL18" s="304"/>
      <c r="AM18" s="305"/>
      <c r="AN18" s="306"/>
      <c r="AO18" s="307"/>
      <c r="AP18" s="305"/>
      <c r="AQ18" s="308"/>
      <c r="AR18" s="304"/>
      <c r="AS18" s="305"/>
      <c r="AT18" s="306"/>
      <c r="AU18" s="307"/>
      <c r="AV18" s="305"/>
      <c r="AW18" s="308"/>
      <c r="AX18" s="304"/>
      <c r="AY18" s="305"/>
      <c r="AZ18" s="306"/>
      <c r="BA18" s="307"/>
      <c r="BB18" s="305"/>
      <c r="BC18" s="308"/>
      <c r="BD18" s="309"/>
      <c r="BE18" s="310"/>
      <c r="BF18" s="311"/>
      <c r="BG18" s="312"/>
      <c r="BH18" s="310"/>
      <c r="BI18" s="313"/>
      <c r="BJ18" s="309"/>
      <c r="BK18" s="310"/>
      <c r="BL18" s="311"/>
      <c r="BM18" s="312"/>
      <c r="BN18" s="310"/>
      <c r="BO18" s="313"/>
      <c r="BP18" s="309"/>
      <c r="BQ18" s="310"/>
      <c r="BR18" s="311"/>
      <c r="BS18" s="312"/>
      <c r="BT18" s="310"/>
      <c r="BU18" s="313"/>
      <c r="BV18" s="309"/>
      <c r="BW18" s="310"/>
      <c r="BX18" s="311"/>
      <c r="BY18" s="312"/>
      <c r="BZ18" s="310"/>
      <c r="CA18" s="313"/>
      <c r="CB18" s="309"/>
      <c r="CC18" s="310"/>
      <c r="CD18" s="311"/>
      <c r="CE18" s="312"/>
      <c r="CF18" s="310"/>
      <c r="CG18" s="313"/>
      <c r="CH18" s="309"/>
      <c r="CI18" s="310"/>
      <c r="CJ18" s="311"/>
      <c r="CK18" s="312"/>
      <c r="CL18" s="310"/>
      <c r="CM18" s="313"/>
      <c r="CN18" s="309"/>
      <c r="CO18" s="310"/>
      <c r="CP18" s="311"/>
      <c r="CQ18" s="312"/>
      <c r="CR18" s="310"/>
      <c r="CS18" s="313"/>
      <c r="CT18" s="309"/>
      <c r="CU18" s="310"/>
      <c r="CV18" s="311"/>
      <c r="CW18" s="312">
        <v>37</v>
      </c>
      <c r="CX18" s="310">
        <v>37</v>
      </c>
      <c r="CY18" s="313">
        <v>27</v>
      </c>
      <c r="CZ18" s="309"/>
      <c r="DA18" s="310"/>
      <c r="DB18" s="311"/>
      <c r="DC18" s="312"/>
      <c r="DD18" s="310"/>
      <c r="DE18" s="313"/>
      <c r="DF18" s="309"/>
      <c r="DG18" s="310"/>
      <c r="DH18" s="311"/>
      <c r="DI18" s="312"/>
      <c r="DJ18" s="310"/>
      <c r="DK18" s="313"/>
      <c r="DL18" s="309"/>
      <c r="DM18" s="310"/>
      <c r="DN18" s="311"/>
      <c r="DO18" s="312">
        <v>34</v>
      </c>
      <c r="DP18" s="310">
        <v>34</v>
      </c>
      <c r="DQ18" s="313">
        <v>24</v>
      </c>
      <c r="DR18" s="309">
        <v>7</v>
      </c>
      <c r="DS18" s="310"/>
      <c r="DT18" s="311"/>
      <c r="DU18" s="312">
        <v>54</v>
      </c>
      <c r="DV18" s="310">
        <v>54</v>
      </c>
      <c r="DW18" s="313">
        <v>40</v>
      </c>
      <c r="DX18" s="309">
        <v>14</v>
      </c>
      <c r="DY18" s="310"/>
      <c r="DZ18" s="311"/>
      <c r="EA18" s="312">
        <v>41</v>
      </c>
      <c r="EB18" s="310">
        <v>39</v>
      </c>
      <c r="EC18" s="313">
        <v>26</v>
      </c>
      <c r="ED18" s="309">
        <v>51</v>
      </c>
      <c r="EE18" s="310">
        <v>48</v>
      </c>
      <c r="EF18" s="311">
        <v>21</v>
      </c>
      <c r="EG18" s="312">
        <v>19</v>
      </c>
      <c r="EH18" s="310">
        <v>21</v>
      </c>
      <c r="EI18" s="313">
        <v>9</v>
      </c>
      <c r="EJ18" s="314">
        <v>32</v>
      </c>
      <c r="EK18" s="315">
        <v>19</v>
      </c>
      <c r="EL18" s="316">
        <v>16</v>
      </c>
      <c r="EM18" s="314">
        <v>7</v>
      </c>
      <c r="EN18" s="315">
        <v>7</v>
      </c>
      <c r="EO18" s="316">
        <v>2</v>
      </c>
      <c r="EP18" s="317">
        <v>39</v>
      </c>
      <c r="EQ18" s="318">
        <v>38</v>
      </c>
      <c r="ER18" s="319">
        <v>25</v>
      </c>
      <c r="ES18" s="320">
        <v>43</v>
      </c>
      <c r="ET18" s="321">
        <v>40</v>
      </c>
      <c r="EU18" s="1694">
        <v>12</v>
      </c>
      <c r="EV18" s="1700">
        <v>44</v>
      </c>
      <c r="EW18" s="1700">
        <v>43</v>
      </c>
      <c r="EX18" s="1700">
        <v>23</v>
      </c>
      <c r="EY18" s="1700">
        <v>32</v>
      </c>
      <c r="EZ18" s="1700">
        <v>30</v>
      </c>
      <c r="FA18" s="1700">
        <v>19</v>
      </c>
      <c r="FB18" s="1700">
        <v>45</v>
      </c>
      <c r="FC18" s="1700">
        <v>41</v>
      </c>
      <c r="FD18" s="1700">
        <v>25</v>
      </c>
      <c r="FE18" s="1700">
        <v>28</v>
      </c>
      <c r="FF18" s="1700">
        <v>22</v>
      </c>
      <c r="FG18" s="1700">
        <v>20</v>
      </c>
      <c r="FH18" s="1155">
        <v>14</v>
      </c>
      <c r="FI18" s="1150">
        <v>11</v>
      </c>
      <c r="FJ18" s="1156">
        <v>10</v>
      </c>
      <c r="FK18" s="1155">
        <v>4</v>
      </c>
      <c r="FL18" s="1150">
        <v>4</v>
      </c>
      <c r="FM18" s="1156">
        <v>4</v>
      </c>
      <c r="FN18" s="1155">
        <v>3</v>
      </c>
      <c r="FO18" s="1150">
        <v>3</v>
      </c>
      <c r="FP18" s="1156">
        <v>3</v>
      </c>
      <c r="FQ18" s="1155">
        <v>55</v>
      </c>
      <c r="FR18" s="1150">
        <v>53</v>
      </c>
      <c r="FS18" s="1156">
        <v>48</v>
      </c>
      <c r="FT18" s="1155">
        <v>102</v>
      </c>
      <c r="FU18" s="1150">
        <v>54</v>
      </c>
      <c r="FV18" s="1156">
        <v>46</v>
      </c>
      <c r="FW18" s="1155">
        <v>53</v>
      </c>
      <c r="FX18" s="1150">
        <v>52</v>
      </c>
      <c r="FY18" s="1156">
        <v>49</v>
      </c>
    </row>
    <row r="19" spans="2:181" s="6" customFormat="1" ht="31.5" x14ac:dyDescent="0.25">
      <c r="B19" s="303" t="s">
        <v>387</v>
      </c>
      <c r="C19" s="304"/>
      <c r="D19" s="305"/>
      <c r="E19" s="306"/>
      <c r="F19" s="307"/>
      <c r="G19" s="305"/>
      <c r="H19" s="308"/>
      <c r="I19" s="304"/>
      <c r="J19" s="305"/>
      <c r="K19" s="306"/>
      <c r="L19" s="307"/>
      <c r="M19" s="305"/>
      <c r="N19" s="308"/>
      <c r="O19" s="304"/>
      <c r="P19" s="305"/>
      <c r="Q19" s="306"/>
      <c r="R19" s="307"/>
      <c r="S19" s="308"/>
      <c r="T19" s="304"/>
      <c r="U19" s="305"/>
      <c r="V19" s="306"/>
      <c r="W19" s="307"/>
      <c r="X19" s="305"/>
      <c r="Y19" s="308"/>
      <c r="Z19" s="304"/>
      <c r="AA19" s="305"/>
      <c r="AB19" s="306"/>
      <c r="AC19" s="307"/>
      <c r="AD19" s="305"/>
      <c r="AE19" s="308"/>
      <c r="AF19" s="304"/>
      <c r="AG19" s="305"/>
      <c r="AH19" s="306"/>
      <c r="AI19" s="307"/>
      <c r="AJ19" s="305"/>
      <c r="AK19" s="308"/>
      <c r="AL19" s="304"/>
      <c r="AM19" s="305"/>
      <c r="AN19" s="306"/>
      <c r="AO19" s="307"/>
      <c r="AP19" s="305"/>
      <c r="AQ19" s="308"/>
      <c r="AR19" s="304"/>
      <c r="AS19" s="305"/>
      <c r="AT19" s="306"/>
      <c r="AU19" s="307"/>
      <c r="AV19" s="305"/>
      <c r="AW19" s="308"/>
      <c r="AX19" s="304"/>
      <c r="AY19" s="305"/>
      <c r="AZ19" s="306"/>
      <c r="BA19" s="307"/>
      <c r="BB19" s="305"/>
      <c r="BC19" s="308"/>
      <c r="BD19" s="309"/>
      <c r="BE19" s="310"/>
      <c r="BF19" s="311"/>
      <c r="BG19" s="312"/>
      <c r="BH19" s="310"/>
      <c r="BI19" s="313"/>
      <c r="BJ19" s="309"/>
      <c r="BK19" s="310"/>
      <c r="BL19" s="311"/>
      <c r="BM19" s="312"/>
      <c r="BN19" s="310"/>
      <c r="BO19" s="313"/>
      <c r="BP19" s="309"/>
      <c r="BQ19" s="310"/>
      <c r="BR19" s="311"/>
      <c r="BS19" s="312"/>
      <c r="BT19" s="310"/>
      <c r="BU19" s="313"/>
      <c r="BV19" s="309"/>
      <c r="BW19" s="310"/>
      <c r="BX19" s="311"/>
      <c r="BY19" s="312"/>
      <c r="BZ19" s="310"/>
      <c r="CA19" s="313"/>
      <c r="CB19" s="309"/>
      <c r="CC19" s="310"/>
      <c r="CD19" s="311"/>
      <c r="CE19" s="312"/>
      <c r="CF19" s="310"/>
      <c r="CG19" s="313"/>
      <c r="CH19" s="309"/>
      <c r="CI19" s="310"/>
      <c r="CJ19" s="311"/>
      <c r="CK19" s="312"/>
      <c r="CL19" s="310"/>
      <c r="CM19" s="313"/>
      <c r="CN19" s="309"/>
      <c r="CO19" s="310"/>
      <c r="CP19" s="311"/>
      <c r="CQ19" s="312"/>
      <c r="CR19" s="310"/>
      <c r="CS19" s="313"/>
      <c r="CT19" s="309"/>
      <c r="CU19" s="310"/>
      <c r="CV19" s="311"/>
      <c r="CW19" s="312"/>
      <c r="CX19" s="310"/>
      <c r="CY19" s="313"/>
      <c r="CZ19" s="309"/>
      <c r="DA19" s="310"/>
      <c r="DB19" s="311"/>
      <c r="DC19" s="312"/>
      <c r="DD19" s="310"/>
      <c r="DE19" s="313"/>
      <c r="DF19" s="309"/>
      <c r="DG19" s="310"/>
      <c r="DH19" s="311"/>
      <c r="DI19" s="312">
        <v>9</v>
      </c>
      <c r="DJ19" s="310"/>
      <c r="DK19" s="313"/>
      <c r="DL19" s="309">
        <v>8</v>
      </c>
      <c r="DM19" s="310"/>
      <c r="DN19" s="311"/>
      <c r="DO19" s="312">
        <v>3</v>
      </c>
      <c r="DP19" s="310"/>
      <c r="DQ19" s="313"/>
      <c r="DR19" s="309">
        <v>8</v>
      </c>
      <c r="DS19" s="310"/>
      <c r="DT19" s="311"/>
      <c r="DU19" s="312"/>
      <c r="DV19" s="310"/>
      <c r="DW19" s="313"/>
      <c r="DX19" s="309"/>
      <c r="DY19" s="310"/>
      <c r="DZ19" s="311"/>
      <c r="EA19" s="312"/>
      <c r="EB19" s="310"/>
      <c r="EC19" s="313"/>
      <c r="ED19" s="309"/>
      <c r="EE19" s="310"/>
      <c r="EF19" s="311"/>
      <c r="EG19" s="312"/>
      <c r="EH19" s="310"/>
      <c r="EI19" s="313"/>
      <c r="EJ19" s="309"/>
      <c r="EK19" s="310"/>
      <c r="EL19" s="311"/>
      <c r="EM19" s="309"/>
      <c r="EN19" s="310"/>
      <c r="EO19" s="311"/>
      <c r="EP19" s="309"/>
      <c r="EQ19" s="310"/>
      <c r="ER19" s="311"/>
      <c r="ES19" s="309"/>
      <c r="ET19" s="310"/>
      <c r="EU19" s="313"/>
      <c r="EV19" s="328"/>
      <c r="EW19" s="328"/>
      <c r="EX19" s="328"/>
      <c r="EY19" s="328"/>
      <c r="EZ19" s="328"/>
      <c r="FA19" s="328"/>
      <c r="FB19" s="328"/>
      <c r="FC19" s="328"/>
      <c r="FD19" s="328"/>
      <c r="FE19" s="328"/>
      <c r="FF19" s="328"/>
      <c r="FG19" s="328"/>
      <c r="FH19" s="309"/>
      <c r="FI19" s="310"/>
      <c r="FJ19" s="311"/>
      <c r="FK19" s="309"/>
      <c r="FL19" s="310"/>
      <c r="FM19" s="311"/>
      <c r="FN19" s="309"/>
      <c r="FO19" s="310"/>
      <c r="FP19" s="311"/>
      <c r="FQ19" s="309"/>
      <c r="FR19" s="310"/>
      <c r="FS19" s="311"/>
      <c r="FT19" s="309"/>
      <c r="FU19" s="310"/>
      <c r="FV19" s="311"/>
      <c r="FW19" s="309"/>
      <c r="FX19" s="310"/>
      <c r="FY19" s="311"/>
    </row>
    <row r="20" spans="2:181" s="6" customFormat="1" ht="31.5" x14ac:dyDescent="0.25">
      <c r="B20" s="303" t="s">
        <v>388</v>
      </c>
      <c r="C20" s="304"/>
      <c r="D20" s="305"/>
      <c r="E20" s="306"/>
      <c r="F20" s="307"/>
      <c r="G20" s="305"/>
      <c r="H20" s="308"/>
      <c r="I20" s="304"/>
      <c r="J20" s="305"/>
      <c r="K20" s="306"/>
      <c r="L20" s="307"/>
      <c r="M20" s="305"/>
      <c r="N20" s="308"/>
      <c r="O20" s="304"/>
      <c r="P20" s="305"/>
      <c r="Q20" s="306"/>
      <c r="R20" s="307"/>
      <c r="S20" s="308"/>
      <c r="T20" s="304"/>
      <c r="U20" s="305"/>
      <c r="V20" s="306"/>
      <c r="W20" s="307"/>
      <c r="X20" s="305"/>
      <c r="Y20" s="308"/>
      <c r="Z20" s="304"/>
      <c r="AA20" s="305"/>
      <c r="AB20" s="306"/>
      <c r="AC20" s="307"/>
      <c r="AD20" s="305"/>
      <c r="AE20" s="308"/>
      <c r="AF20" s="304"/>
      <c r="AG20" s="305"/>
      <c r="AH20" s="306"/>
      <c r="AI20" s="307"/>
      <c r="AJ20" s="305"/>
      <c r="AK20" s="308"/>
      <c r="AL20" s="304"/>
      <c r="AM20" s="305"/>
      <c r="AN20" s="306"/>
      <c r="AO20" s="307"/>
      <c r="AP20" s="305"/>
      <c r="AQ20" s="308"/>
      <c r="AR20" s="304"/>
      <c r="AS20" s="305"/>
      <c r="AT20" s="306"/>
      <c r="AU20" s="307"/>
      <c r="AV20" s="305"/>
      <c r="AW20" s="308"/>
      <c r="AX20" s="304"/>
      <c r="AY20" s="305"/>
      <c r="AZ20" s="306"/>
      <c r="BA20" s="307"/>
      <c r="BB20" s="305"/>
      <c r="BC20" s="308"/>
      <c r="BD20" s="309"/>
      <c r="BE20" s="310"/>
      <c r="BF20" s="311"/>
      <c r="BG20" s="312"/>
      <c r="BH20" s="310"/>
      <c r="BI20" s="313"/>
      <c r="BJ20" s="309"/>
      <c r="BK20" s="310"/>
      <c r="BL20" s="311"/>
      <c r="BM20" s="312"/>
      <c r="BN20" s="310"/>
      <c r="BO20" s="313"/>
      <c r="BP20" s="309"/>
      <c r="BQ20" s="310"/>
      <c r="BR20" s="311"/>
      <c r="BS20" s="312"/>
      <c r="BT20" s="310"/>
      <c r="BU20" s="313"/>
      <c r="BV20" s="309"/>
      <c r="BW20" s="310"/>
      <c r="BX20" s="311"/>
      <c r="BY20" s="312"/>
      <c r="BZ20" s="310"/>
      <c r="CA20" s="313"/>
      <c r="CB20" s="309"/>
      <c r="CC20" s="310"/>
      <c r="CD20" s="311"/>
      <c r="CE20" s="312"/>
      <c r="CF20" s="310"/>
      <c r="CG20" s="313"/>
      <c r="CH20" s="309"/>
      <c r="CI20" s="310"/>
      <c r="CJ20" s="311"/>
      <c r="CK20" s="312"/>
      <c r="CL20" s="310"/>
      <c r="CM20" s="313"/>
      <c r="CN20" s="309"/>
      <c r="CO20" s="310"/>
      <c r="CP20" s="311"/>
      <c r="CQ20" s="312"/>
      <c r="CR20" s="310"/>
      <c r="CS20" s="313"/>
      <c r="CT20" s="309"/>
      <c r="CU20" s="310"/>
      <c r="CV20" s="311"/>
      <c r="CW20" s="312"/>
      <c r="CX20" s="310"/>
      <c r="CY20" s="313"/>
      <c r="CZ20" s="309"/>
      <c r="DA20" s="310"/>
      <c r="DB20" s="311"/>
      <c r="DC20" s="312"/>
      <c r="DD20" s="310"/>
      <c r="DE20" s="313"/>
      <c r="DF20" s="309"/>
      <c r="DG20" s="310"/>
      <c r="DH20" s="311"/>
      <c r="DI20" s="312"/>
      <c r="DJ20" s="310"/>
      <c r="DK20" s="313"/>
      <c r="DL20" s="309"/>
      <c r="DM20" s="310"/>
      <c r="DN20" s="311"/>
      <c r="DO20" s="312">
        <v>1</v>
      </c>
      <c r="DP20" s="310"/>
      <c r="DQ20" s="313"/>
      <c r="DR20" s="309"/>
      <c r="DS20" s="310"/>
      <c r="DT20" s="311"/>
      <c r="DU20" s="312"/>
      <c r="DV20" s="310"/>
      <c r="DW20" s="313"/>
      <c r="DX20" s="309"/>
      <c r="DY20" s="310"/>
      <c r="DZ20" s="311"/>
      <c r="EA20" s="312"/>
      <c r="EB20" s="310"/>
      <c r="EC20" s="313"/>
      <c r="ED20" s="309"/>
      <c r="EE20" s="310"/>
      <c r="EF20" s="311"/>
      <c r="EG20" s="312"/>
      <c r="EH20" s="310"/>
      <c r="EI20" s="313"/>
      <c r="EJ20" s="309"/>
      <c r="EK20" s="310"/>
      <c r="EL20" s="311"/>
      <c r="EM20" s="309"/>
      <c r="EN20" s="310"/>
      <c r="EO20" s="311"/>
      <c r="EP20" s="309"/>
      <c r="EQ20" s="310"/>
      <c r="ER20" s="311"/>
      <c r="ES20" s="309"/>
      <c r="ET20" s="310"/>
      <c r="EU20" s="313"/>
      <c r="EV20" s="328"/>
      <c r="EW20" s="328"/>
      <c r="EX20" s="328"/>
      <c r="EY20" s="328"/>
      <c r="EZ20" s="328"/>
      <c r="FA20" s="328"/>
      <c r="FB20" s="328"/>
      <c r="FC20" s="328"/>
      <c r="FD20" s="328"/>
      <c r="FE20" s="328"/>
      <c r="FF20" s="328"/>
      <c r="FG20" s="328"/>
      <c r="FH20" s="309"/>
      <c r="FI20" s="310"/>
      <c r="FJ20" s="311"/>
      <c r="FK20" s="309"/>
      <c r="FL20" s="310"/>
      <c r="FM20" s="311"/>
      <c r="FN20" s="309"/>
      <c r="FO20" s="310"/>
      <c r="FP20" s="311"/>
      <c r="FQ20" s="309"/>
      <c r="FR20" s="310"/>
      <c r="FS20" s="311"/>
      <c r="FT20" s="309"/>
      <c r="FU20" s="310"/>
      <c r="FV20" s="311"/>
      <c r="FW20" s="309"/>
      <c r="FX20" s="310"/>
      <c r="FY20" s="311"/>
    </row>
    <row r="21" spans="2:181" s="6" customFormat="1" ht="31.5" x14ac:dyDescent="0.25">
      <c r="B21" s="303" t="s">
        <v>389</v>
      </c>
      <c r="C21" s="304"/>
      <c r="D21" s="305"/>
      <c r="E21" s="306"/>
      <c r="F21" s="307"/>
      <c r="G21" s="305"/>
      <c r="H21" s="308"/>
      <c r="I21" s="304"/>
      <c r="J21" s="305"/>
      <c r="K21" s="306"/>
      <c r="L21" s="307"/>
      <c r="M21" s="305"/>
      <c r="N21" s="308"/>
      <c r="O21" s="304"/>
      <c r="P21" s="305"/>
      <c r="Q21" s="306"/>
      <c r="R21" s="307"/>
      <c r="S21" s="308"/>
      <c r="T21" s="304"/>
      <c r="U21" s="305"/>
      <c r="V21" s="306"/>
      <c r="W21" s="307"/>
      <c r="X21" s="305"/>
      <c r="Y21" s="308"/>
      <c r="Z21" s="304"/>
      <c r="AA21" s="305"/>
      <c r="AB21" s="306"/>
      <c r="AC21" s="307"/>
      <c r="AD21" s="305"/>
      <c r="AE21" s="308"/>
      <c r="AF21" s="304"/>
      <c r="AG21" s="305"/>
      <c r="AH21" s="306"/>
      <c r="AI21" s="307"/>
      <c r="AJ21" s="305"/>
      <c r="AK21" s="308"/>
      <c r="AL21" s="304"/>
      <c r="AM21" s="305"/>
      <c r="AN21" s="306"/>
      <c r="AO21" s="307"/>
      <c r="AP21" s="305"/>
      <c r="AQ21" s="308"/>
      <c r="AR21" s="304"/>
      <c r="AS21" s="305"/>
      <c r="AT21" s="306"/>
      <c r="AU21" s="307"/>
      <c r="AV21" s="305"/>
      <c r="AW21" s="308"/>
      <c r="AX21" s="304"/>
      <c r="AY21" s="305"/>
      <c r="AZ21" s="306"/>
      <c r="BA21" s="307"/>
      <c r="BB21" s="305"/>
      <c r="BC21" s="308"/>
      <c r="BD21" s="309"/>
      <c r="BE21" s="310"/>
      <c r="BF21" s="311"/>
      <c r="BG21" s="312"/>
      <c r="BH21" s="310"/>
      <c r="BI21" s="313"/>
      <c r="BJ21" s="309"/>
      <c r="BK21" s="310"/>
      <c r="BL21" s="311"/>
      <c r="BM21" s="312"/>
      <c r="BN21" s="310"/>
      <c r="BO21" s="313"/>
      <c r="BP21" s="309"/>
      <c r="BQ21" s="310"/>
      <c r="BR21" s="311"/>
      <c r="BS21" s="312"/>
      <c r="BT21" s="310"/>
      <c r="BU21" s="313"/>
      <c r="BV21" s="309"/>
      <c r="BW21" s="310"/>
      <c r="BX21" s="311"/>
      <c r="BY21" s="312"/>
      <c r="BZ21" s="310"/>
      <c r="CA21" s="313"/>
      <c r="CB21" s="309"/>
      <c r="CC21" s="310"/>
      <c r="CD21" s="311"/>
      <c r="CE21" s="312"/>
      <c r="CF21" s="310"/>
      <c r="CG21" s="313"/>
      <c r="CH21" s="309"/>
      <c r="CI21" s="310"/>
      <c r="CJ21" s="311"/>
      <c r="CK21" s="312"/>
      <c r="CL21" s="310"/>
      <c r="CM21" s="313"/>
      <c r="CN21" s="309"/>
      <c r="CO21" s="310"/>
      <c r="CP21" s="311"/>
      <c r="CQ21" s="312"/>
      <c r="CR21" s="310"/>
      <c r="CS21" s="313"/>
      <c r="CT21" s="309"/>
      <c r="CU21" s="310"/>
      <c r="CV21" s="311"/>
      <c r="CW21" s="312"/>
      <c r="CX21" s="310"/>
      <c r="CY21" s="313"/>
      <c r="CZ21" s="309"/>
      <c r="DA21" s="310"/>
      <c r="DB21" s="311"/>
      <c r="DC21" s="312"/>
      <c r="DD21" s="310"/>
      <c r="DE21" s="313"/>
      <c r="DF21" s="309"/>
      <c r="DG21" s="310"/>
      <c r="DH21" s="311"/>
      <c r="DI21" s="312">
        <v>2</v>
      </c>
      <c r="DJ21" s="310"/>
      <c r="DK21" s="313"/>
      <c r="DL21" s="309">
        <v>2</v>
      </c>
      <c r="DM21" s="310"/>
      <c r="DN21" s="311"/>
      <c r="DO21" s="312">
        <v>4</v>
      </c>
      <c r="DP21" s="310"/>
      <c r="DQ21" s="313"/>
      <c r="DR21" s="309">
        <v>2</v>
      </c>
      <c r="DS21" s="310"/>
      <c r="DT21" s="311"/>
      <c r="DU21" s="312"/>
      <c r="DV21" s="310"/>
      <c r="DW21" s="313"/>
      <c r="DX21" s="309"/>
      <c r="DY21" s="310"/>
      <c r="DZ21" s="311"/>
      <c r="EA21" s="312"/>
      <c r="EB21" s="310"/>
      <c r="EC21" s="313"/>
      <c r="ED21" s="309"/>
      <c r="EE21" s="310"/>
      <c r="EF21" s="311"/>
      <c r="EG21" s="312"/>
      <c r="EH21" s="310"/>
      <c r="EI21" s="313"/>
      <c r="EJ21" s="309"/>
      <c r="EK21" s="310"/>
      <c r="EL21" s="311"/>
      <c r="EM21" s="309"/>
      <c r="EN21" s="310"/>
      <c r="EO21" s="311"/>
      <c r="EP21" s="309"/>
      <c r="EQ21" s="310"/>
      <c r="ER21" s="311"/>
      <c r="ES21" s="309"/>
      <c r="ET21" s="310"/>
      <c r="EU21" s="313"/>
      <c r="EV21" s="328"/>
      <c r="EW21" s="328"/>
      <c r="EX21" s="328"/>
      <c r="EY21" s="328"/>
      <c r="EZ21" s="328"/>
      <c r="FA21" s="328"/>
      <c r="FB21" s="328"/>
      <c r="FC21" s="328"/>
      <c r="FD21" s="328"/>
      <c r="FE21" s="328"/>
      <c r="FF21" s="328"/>
      <c r="FG21" s="328"/>
      <c r="FH21" s="309"/>
      <c r="FI21" s="310"/>
      <c r="FJ21" s="311"/>
      <c r="FK21" s="309"/>
      <c r="FL21" s="310"/>
      <c r="FM21" s="311"/>
      <c r="FN21" s="309"/>
      <c r="FO21" s="310"/>
      <c r="FP21" s="311"/>
      <c r="FQ21" s="309"/>
      <c r="FR21" s="310"/>
      <c r="FS21" s="311"/>
      <c r="FT21" s="309"/>
      <c r="FU21" s="310"/>
      <c r="FV21" s="311"/>
      <c r="FW21" s="309"/>
      <c r="FX21" s="310"/>
      <c r="FY21" s="311"/>
    </row>
    <row r="22" spans="2:181" s="6" customFormat="1" ht="18.75" customHeight="1" x14ac:dyDescent="0.25">
      <c r="B22" s="303" t="s">
        <v>390</v>
      </c>
      <c r="C22" s="304"/>
      <c r="D22" s="305"/>
      <c r="E22" s="306"/>
      <c r="F22" s="307"/>
      <c r="G22" s="305"/>
      <c r="H22" s="308"/>
      <c r="I22" s="304"/>
      <c r="J22" s="305"/>
      <c r="K22" s="306"/>
      <c r="L22" s="307"/>
      <c r="M22" s="305"/>
      <c r="N22" s="308"/>
      <c r="O22" s="304"/>
      <c r="P22" s="305"/>
      <c r="Q22" s="306"/>
      <c r="R22" s="307"/>
      <c r="S22" s="308"/>
      <c r="T22" s="304"/>
      <c r="U22" s="305"/>
      <c r="V22" s="306"/>
      <c r="W22" s="307"/>
      <c r="X22" s="305"/>
      <c r="Y22" s="308"/>
      <c r="Z22" s="304"/>
      <c r="AA22" s="305"/>
      <c r="AB22" s="306"/>
      <c r="AC22" s="307"/>
      <c r="AD22" s="305"/>
      <c r="AE22" s="308"/>
      <c r="AF22" s="304"/>
      <c r="AG22" s="305"/>
      <c r="AH22" s="306"/>
      <c r="AI22" s="307"/>
      <c r="AJ22" s="305"/>
      <c r="AK22" s="308"/>
      <c r="AL22" s="304"/>
      <c r="AM22" s="305"/>
      <c r="AN22" s="306"/>
      <c r="AO22" s="307"/>
      <c r="AP22" s="305"/>
      <c r="AQ22" s="308"/>
      <c r="AR22" s="304"/>
      <c r="AS22" s="305"/>
      <c r="AT22" s="306"/>
      <c r="AU22" s="307"/>
      <c r="AV22" s="305"/>
      <c r="AW22" s="308"/>
      <c r="AX22" s="304"/>
      <c r="AY22" s="305"/>
      <c r="AZ22" s="306"/>
      <c r="BA22" s="307"/>
      <c r="BB22" s="305"/>
      <c r="BC22" s="308"/>
      <c r="BD22" s="309"/>
      <c r="BE22" s="310"/>
      <c r="BF22" s="311"/>
      <c r="BG22" s="312"/>
      <c r="BH22" s="310"/>
      <c r="BI22" s="313"/>
      <c r="BJ22" s="309"/>
      <c r="BK22" s="310"/>
      <c r="BL22" s="311"/>
      <c r="BM22" s="312"/>
      <c r="BN22" s="310"/>
      <c r="BO22" s="313"/>
      <c r="BP22" s="309"/>
      <c r="BQ22" s="310"/>
      <c r="BR22" s="311"/>
      <c r="BS22" s="312"/>
      <c r="BT22" s="310"/>
      <c r="BU22" s="313"/>
      <c r="BV22" s="309">
        <v>52</v>
      </c>
      <c r="BW22" s="310">
        <v>47</v>
      </c>
      <c r="BX22" s="311">
        <v>42</v>
      </c>
      <c r="BY22" s="312">
        <v>113</v>
      </c>
      <c r="BZ22" s="310">
        <v>45</v>
      </c>
      <c r="CA22" s="313">
        <v>44</v>
      </c>
      <c r="CB22" s="309">
        <v>120</v>
      </c>
      <c r="CC22" s="310">
        <v>56</v>
      </c>
      <c r="CD22" s="311">
        <v>46</v>
      </c>
      <c r="CE22" s="312">
        <v>120</v>
      </c>
      <c r="CF22" s="310">
        <v>40</v>
      </c>
      <c r="CG22" s="313">
        <v>50</v>
      </c>
      <c r="CH22" s="309">
        <v>97</v>
      </c>
      <c r="CI22" s="310">
        <v>64</v>
      </c>
      <c r="CJ22" s="311">
        <v>45</v>
      </c>
      <c r="CK22" s="312">
        <v>112</v>
      </c>
      <c r="CL22" s="310">
        <v>58</v>
      </c>
      <c r="CM22" s="313">
        <v>46</v>
      </c>
      <c r="CN22" s="309">
        <v>117</v>
      </c>
      <c r="CO22" s="310">
        <v>55</v>
      </c>
      <c r="CP22" s="311">
        <v>43</v>
      </c>
      <c r="CQ22" s="312">
        <v>110</v>
      </c>
      <c r="CR22" s="310">
        <v>53</v>
      </c>
      <c r="CS22" s="313">
        <v>45</v>
      </c>
      <c r="CT22" s="309">
        <v>101</v>
      </c>
      <c r="CU22" s="310">
        <v>56</v>
      </c>
      <c r="CV22" s="311">
        <v>45</v>
      </c>
      <c r="CW22" s="312">
        <v>164</v>
      </c>
      <c r="CX22" s="310">
        <v>57</v>
      </c>
      <c r="CY22" s="313">
        <v>43</v>
      </c>
      <c r="CZ22" s="309">
        <v>94</v>
      </c>
      <c r="DA22" s="310">
        <v>63</v>
      </c>
      <c r="DB22" s="311">
        <v>39</v>
      </c>
      <c r="DC22" s="312">
        <v>107</v>
      </c>
      <c r="DD22" s="310">
        <v>60</v>
      </c>
      <c r="DE22" s="313">
        <v>44</v>
      </c>
      <c r="DF22" s="309">
        <v>99</v>
      </c>
      <c r="DG22" s="310">
        <v>62</v>
      </c>
      <c r="DH22" s="311">
        <v>37</v>
      </c>
      <c r="DI22" s="312">
        <v>52</v>
      </c>
      <c r="DJ22" s="310">
        <v>48</v>
      </c>
      <c r="DK22" s="313">
        <v>40</v>
      </c>
      <c r="DL22" s="309">
        <v>160</v>
      </c>
      <c r="DM22" s="310">
        <v>53</v>
      </c>
      <c r="DN22" s="311">
        <v>44</v>
      </c>
      <c r="DO22" s="312">
        <v>94</v>
      </c>
      <c r="DP22" s="310">
        <v>51</v>
      </c>
      <c r="DQ22" s="313">
        <v>46</v>
      </c>
      <c r="DR22" s="309">
        <v>75</v>
      </c>
      <c r="DS22" s="310">
        <v>50</v>
      </c>
      <c r="DT22" s="311">
        <v>45</v>
      </c>
      <c r="DU22" s="312">
        <v>46</v>
      </c>
      <c r="DV22" s="310">
        <v>44</v>
      </c>
      <c r="DW22" s="313">
        <v>38</v>
      </c>
      <c r="DX22" s="309">
        <v>231</v>
      </c>
      <c r="DY22" s="310">
        <v>58</v>
      </c>
      <c r="DZ22" s="311">
        <v>41</v>
      </c>
      <c r="EA22" s="312">
        <v>83</v>
      </c>
      <c r="EB22" s="310">
        <v>56</v>
      </c>
      <c r="EC22" s="313">
        <v>44</v>
      </c>
      <c r="ED22" s="309">
        <v>97</v>
      </c>
      <c r="EE22" s="310">
        <v>58</v>
      </c>
      <c r="EF22" s="311">
        <v>43</v>
      </c>
      <c r="EG22" s="312">
        <v>69</v>
      </c>
      <c r="EH22" s="310">
        <v>56</v>
      </c>
      <c r="EI22" s="313">
        <v>45</v>
      </c>
      <c r="EJ22" s="314">
        <v>152</v>
      </c>
      <c r="EK22" s="315">
        <v>57</v>
      </c>
      <c r="EL22" s="316">
        <v>50</v>
      </c>
      <c r="EM22" s="314">
        <v>109</v>
      </c>
      <c r="EN22" s="315">
        <v>61</v>
      </c>
      <c r="EO22" s="316">
        <v>49</v>
      </c>
      <c r="EP22" s="317">
        <v>116</v>
      </c>
      <c r="EQ22" s="318">
        <v>57</v>
      </c>
      <c r="ER22" s="319">
        <v>51</v>
      </c>
      <c r="ES22" s="320">
        <v>60</v>
      </c>
      <c r="ET22" s="321">
        <v>60</v>
      </c>
      <c r="EU22" s="1694">
        <v>45</v>
      </c>
      <c r="EV22" s="1700">
        <v>283</v>
      </c>
      <c r="EW22" s="1700">
        <v>62</v>
      </c>
      <c r="EX22" s="1700">
        <v>50</v>
      </c>
      <c r="EY22" s="1700">
        <v>98</v>
      </c>
      <c r="EZ22" s="1700">
        <v>63</v>
      </c>
      <c r="FA22" s="1700">
        <v>50</v>
      </c>
      <c r="FB22" s="1700">
        <v>121</v>
      </c>
      <c r="FC22" s="1700">
        <v>58</v>
      </c>
      <c r="FD22" s="1700">
        <v>52</v>
      </c>
      <c r="FE22" s="1700">
        <v>62</v>
      </c>
      <c r="FF22" s="1700">
        <v>56</v>
      </c>
      <c r="FG22" s="1700">
        <v>45</v>
      </c>
      <c r="FH22" s="1155">
        <v>149</v>
      </c>
      <c r="FI22" s="1150">
        <v>50</v>
      </c>
      <c r="FJ22" s="1156">
        <v>37</v>
      </c>
      <c r="FK22" s="1155">
        <v>72</v>
      </c>
      <c r="FL22" s="1150">
        <v>50</v>
      </c>
      <c r="FM22" s="1156">
        <v>40</v>
      </c>
      <c r="FN22" s="1155">
        <v>82</v>
      </c>
      <c r="FO22" s="1150">
        <v>49</v>
      </c>
      <c r="FP22" s="1156">
        <v>42</v>
      </c>
      <c r="FQ22" s="1155">
        <v>73</v>
      </c>
      <c r="FR22" s="1150">
        <v>51</v>
      </c>
      <c r="FS22" s="1156">
        <v>43</v>
      </c>
      <c r="FT22" s="1155">
        <v>105</v>
      </c>
      <c r="FU22" s="1150">
        <v>46</v>
      </c>
      <c r="FV22" s="1156">
        <v>40</v>
      </c>
      <c r="FW22" s="1155">
        <v>45</v>
      </c>
      <c r="FX22" s="1150">
        <v>44</v>
      </c>
      <c r="FY22" s="1156">
        <v>33</v>
      </c>
    </row>
    <row r="23" spans="2:181" s="6" customFormat="1" ht="18.75" customHeight="1" x14ac:dyDescent="0.25">
      <c r="B23" s="303" t="s">
        <v>391</v>
      </c>
      <c r="C23" s="304">
        <v>209</v>
      </c>
      <c r="D23" s="305">
        <v>40</v>
      </c>
      <c r="E23" s="306">
        <v>46</v>
      </c>
      <c r="F23" s="307">
        <v>234</v>
      </c>
      <c r="G23" s="305">
        <v>40</v>
      </c>
      <c r="H23" s="308">
        <v>34</v>
      </c>
      <c r="I23" s="304">
        <f>124+114</f>
        <v>238</v>
      </c>
      <c r="J23" s="305">
        <v>40</v>
      </c>
      <c r="K23" s="306">
        <v>28</v>
      </c>
      <c r="L23" s="307">
        <f>134+96</f>
        <v>230</v>
      </c>
      <c r="M23" s="305">
        <v>45</v>
      </c>
      <c r="N23" s="308">
        <v>44</v>
      </c>
      <c r="O23" s="304">
        <v>151</v>
      </c>
      <c r="P23" s="305">
        <v>41</v>
      </c>
      <c r="Q23" s="306">
        <v>45</v>
      </c>
      <c r="R23" s="307">
        <v>133</v>
      </c>
      <c r="S23" s="308">
        <v>62</v>
      </c>
      <c r="T23" s="304">
        <v>190</v>
      </c>
      <c r="U23" s="305">
        <v>60</v>
      </c>
      <c r="V23" s="306">
        <v>55</v>
      </c>
      <c r="W23" s="307">
        <v>176</v>
      </c>
      <c r="X23" s="305">
        <v>65</v>
      </c>
      <c r="Y23" s="308">
        <v>61</v>
      </c>
      <c r="Z23" s="304">
        <v>196</v>
      </c>
      <c r="AA23" s="305">
        <v>60</v>
      </c>
      <c r="AB23" s="306">
        <v>59</v>
      </c>
      <c r="AC23" s="307">
        <v>186</v>
      </c>
      <c r="AD23" s="305">
        <v>70</v>
      </c>
      <c r="AE23" s="308">
        <v>63</v>
      </c>
      <c r="AF23" s="304">
        <v>191</v>
      </c>
      <c r="AG23" s="305">
        <v>45</v>
      </c>
      <c r="AH23" s="306">
        <v>54</v>
      </c>
      <c r="AI23" s="307">
        <v>214</v>
      </c>
      <c r="AJ23" s="305">
        <v>42</v>
      </c>
      <c r="AK23" s="308">
        <v>45</v>
      </c>
      <c r="AL23" s="304">
        <v>159</v>
      </c>
      <c r="AM23" s="305">
        <v>70</v>
      </c>
      <c r="AN23" s="306">
        <v>68</v>
      </c>
      <c r="AO23" s="307">
        <v>186</v>
      </c>
      <c r="AP23" s="305">
        <v>52</v>
      </c>
      <c r="AQ23" s="308">
        <v>53</v>
      </c>
      <c r="AR23" s="304">
        <v>121</v>
      </c>
      <c r="AS23" s="305">
        <v>42</v>
      </c>
      <c r="AT23" s="306">
        <v>41</v>
      </c>
      <c r="AU23" s="307">
        <v>137</v>
      </c>
      <c r="AV23" s="305">
        <v>43</v>
      </c>
      <c r="AW23" s="308">
        <v>41</v>
      </c>
      <c r="AX23" s="304">
        <v>145</v>
      </c>
      <c r="AY23" s="305"/>
      <c r="AZ23" s="306">
        <v>46</v>
      </c>
      <c r="BA23" s="307">
        <v>203</v>
      </c>
      <c r="BB23" s="305">
        <v>46</v>
      </c>
      <c r="BC23" s="308">
        <v>46</v>
      </c>
      <c r="BD23" s="309">
        <v>205</v>
      </c>
      <c r="BE23" s="310">
        <v>50</v>
      </c>
      <c r="BF23" s="311">
        <v>50</v>
      </c>
      <c r="BG23" s="312">
        <v>203</v>
      </c>
      <c r="BH23" s="310">
        <v>51</v>
      </c>
      <c r="BI23" s="313">
        <v>49</v>
      </c>
      <c r="BJ23" s="309">
        <v>206</v>
      </c>
      <c r="BK23" s="310">
        <v>44</v>
      </c>
      <c r="BL23" s="311">
        <v>58</v>
      </c>
      <c r="BM23" s="312">
        <v>203</v>
      </c>
      <c r="BN23" s="310">
        <v>45</v>
      </c>
      <c r="BO23" s="313">
        <v>61</v>
      </c>
      <c r="BP23" s="309">
        <v>146</v>
      </c>
      <c r="BQ23" s="310">
        <v>56</v>
      </c>
      <c r="BR23" s="311">
        <v>62</v>
      </c>
      <c r="BS23" s="312">
        <v>169</v>
      </c>
      <c r="BT23" s="310">
        <v>46</v>
      </c>
      <c r="BU23" s="313">
        <v>53</v>
      </c>
      <c r="BV23" s="309">
        <v>120</v>
      </c>
      <c r="BW23" s="310">
        <v>48</v>
      </c>
      <c r="BX23" s="311">
        <v>51</v>
      </c>
      <c r="BY23" s="312">
        <v>149</v>
      </c>
      <c r="BZ23" s="310">
        <v>45</v>
      </c>
      <c r="CA23" s="313">
        <v>54</v>
      </c>
      <c r="CB23" s="309">
        <v>125</v>
      </c>
      <c r="CC23" s="310">
        <v>54</v>
      </c>
      <c r="CD23" s="311">
        <v>48</v>
      </c>
      <c r="CE23" s="312">
        <v>162</v>
      </c>
      <c r="CF23" s="310">
        <v>40</v>
      </c>
      <c r="CG23" s="313">
        <v>49</v>
      </c>
      <c r="CH23" s="309">
        <v>114</v>
      </c>
      <c r="CI23" s="310">
        <v>57</v>
      </c>
      <c r="CJ23" s="311">
        <v>49</v>
      </c>
      <c r="CK23" s="312">
        <v>135</v>
      </c>
      <c r="CL23" s="310">
        <v>51</v>
      </c>
      <c r="CM23" s="313">
        <v>48</v>
      </c>
      <c r="CN23" s="309">
        <v>130</v>
      </c>
      <c r="CO23" s="310">
        <v>52</v>
      </c>
      <c r="CP23" s="311">
        <v>46</v>
      </c>
      <c r="CQ23" s="312">
        <v>145</v>
      </c>
      <c r="CR23" s="310">
        <v>47</v>
      </c>
      <c r="CS23" s="313">
        <v>47</v>
      </c>
      <c r="CT23" s="309">
        <v>99</v>
      </c>
      <c r="CU23" s="310">
        <v>64</v>
      </c>
      <c r="CV23" s="311">
        <v>45</v>
      </c>
      <c r="CW23" s="312">
        <v>116</v>
      </c>
      <c r="CX23" s="310">
        <v>49</v>
      </c>
      <c r="CY23" s="313">
        <v>45</v>
      </c>
      <c r="CZ23" s="309">
        <v>100</v>
      </c>
      <c r="DA23" s="310">
        <v>60</v>
      </c>
      <c r="DB23" s="311">
        <v>40</v>
      </c>
      <c r="DC23" s="312">
        <v>167</v>
      </c>
      <c r="DD23" s="310">
        <v>59</v>
      </c>
      <c r="DE23" s="313">
        <v>43</v>
      </c>
      <c r="DF23" s="309">
        <v>84</v>
      </c>
      <c r="DG23" s="310">
        <v>49</v>
      </c>
      <c r="DH23" s="311">
        <v>43</v>
      </c>
      <c r="DI23" s="312">
        <v>114</v>
      </c>
      <c r="DJ23" s="310">
        <v>52</v>
      </c>
      <c r="DK23" s="313">
        <v>47</v>
      </c>
      <c r="DL23" s="309">
        <v>136</v>
      </c>
      <c r="DM23" s="310">
        <v>50</v>
      </c>
      <c r="DN23" s="311">
        <v>49</v>
      </c>
      <c r="DO23" s="312">
        <v>135</v>
      </c>
      <c r="DP23" s="310">
        <v>55</v>
      </c>
      <c r="DQ23" s="313">
        <v>45</v>
      </c>
      <c r="DR23" s="309">
        <v>74</v>
      </c>
      <c r="DS23" s="310">
        <v>53</v>
      </c>
      <c r="DT23" s="311">
        <v>44</v>
      </c>
      <c r="DU23" s="312">
        <v>157</v>
      </c>
      <c r="DV23" s="310">
        <v>51</v>
      </c>
      <c r="DW23" s="313">
        <v>45</v>
      </c>
      <c r="DX23" s="309">
        <v>156</v>
      </c>
      <c r="DY23" s="310">
        <v>53</v>
      </c>
      <c r="DZ23" s="311">
        <v>46</v>
      </c>
      <c r="EA23" s="312">
        <v>108</v>
      </c>
      <c r="EB23" s="310">
        <v>55</v>
      </c>
      <c r="EC23" s="313">
        <v>45</v>
      </c>
      <c r="ED23" s="309">
        <v>72</v>
      </c>
      <c r="EE23" s="310">
        <v>55</v>
      </c>
      <c r="EF23" s="311">
        <v>43</v>
      </c>
      <c r="EG23" s="312">
        <v>118</v>
      </c>
      <c r="EH23" s="310">
        <v>59</v>
      </c>
      <c r="EI23" s="313">
        <v>47</v>
      </c>
      <c r="EJ23" s="314">
        <v>141</v>
      </c>
      <c r="EK23" s="315">
        <v>57</v>
      </c>
      <c r="EL23" s="316">
        <v>51</v>
      </c>
      <c r="EM23" s="314">
        <v>169</v>
      </c>
      <c r="EN23" s="315">
        <v>63</v>
      </c>
      <c r="EO23" s="316">
        <v>48</v>
      </c>
      <c r="EP23" s="317">
        <v>115</v>
      </c>
      <c r="EQ23" s="318">
        <v>59</v>
      </c>
      <c r="ER23" s="319">
        <v>49</v>
      </c>
      <c r="ES23" s="320">
        <v>207</v>
      </c>
      <c r="ET23" s="321">
        <v>67</v>
      </c>
      <c r="EU23" s="1694">
        <v>49</v>
      </c>
      <c r="EV23" s="1700">
        <v>138</v>
      </c>
      <c r="EW23" s="1700">
        <v>61</v>
      </c>
      <c r="EX23" s="1700">
        <v>49</v>
      </c>
      <c r="EY23" s="1700">
        <v>148</v>
      </c>
      <c r="EZ23" s="1700">
        <v>63</v>
      </c>
      <c r="FA23" s="1700">
        <v>49</v>
      </c>
      <c r="FB23" s="1700">
        <v>122</v>
      </c>
      <c r="FC23" s="1700">
        <v>55</v>
      </c>
      <c r="FD23" s="1700">
        <v>53</v>
      </c>
      <c r="FE23" s="1700">
        <v>94</v>
      </c>
      <c r="FF23" s="1700">
        <v>50</v>
      </c>
      <c r="FG23" s="1700">
        <v>39</v>
      </c>
      <c r="FH23" s="1155">
        <v>105</v>
      </c>
      <c r="FI23" s="1150">
        <v>46</v>
      </c>
      <c r="FJ23" s="1156">
        <v>43</v>
      </c>
      <c r="FK23" s="1155">
        <v>101</v>
      </c>
      <c r="FL23" s="1150">
        <v>51</v>
      </c>
      <c r="FM23" s="1156">
        <v>40</v>
      </c>
      <c r="FN23" s="1155">
        <v>84</v>
      </c>
      <c r="FO23" s="1150">
        <v>50</v>
      </c>
      <c r="FP23" s="1156">
        <v>39</v>
      </c>
      <c r="FQ23" s="1155">
        <v>94</v>
      </c>
      <c r="FR23" s="1150">
        <v>52</v>
      </c>
      <c r="FS23" s="1156">
        <v>45</v>
      </c>
      <c r="FT23" s="1155">
        <v>107</v>
      </c>
      <c r="FU23" s="1150">
        <v>50</v>
      </c>
      <c r="FV23" s="1156">
        <v>41</v>
      </c>
      <c r="FW23" s="1155">
        <v>74</v>
      </c>
      <c r="FX23" s="1150">
        <v>46</v>
      </c>
      <c r="FY23" s="1156">
        <v>41</v>
      </c>
    </row>
    <row r="24" spans="2:181" s="6" customFormat="1" ht="18.75" customHeight="1" x14ac:dyDescent="0.25">
      <c r="B24" s="303" t="s">
        <v>392</v>
      </c>
      <c r="C24" s="304"/>
      <c r="D24" s="305"/>
      <c r="E24" s="306"/>
      <c r="F24" s="307"/>
      <c r="G24" s="305"/>
      <c r="H24" s="308"/>
      <c r="I24" s="304"/>
      <c r="J24" s="305"/>
      <c r="K24" s="306"/>
      <c r="L24" s="307"/>
      <c r="M24" s="305"/>
      <c r="N24" s="308"/>
      <c r="O24" s="304"/>
      <c r="P24" s="305"/>
      <c r="Q24" s="306"/>
      <c r="R24" s="307"/>
      <c r="S24" s="308"/>
      <c r="T24" s="304"/>
      <c r="U24" s="305"/>
      <c r="V24" s="306"/>
      <c r="W24" s="307">
        <v>39</v>
      </c>
      <c r="X24" s="305">
        <v>35</v>
      </c>
      <c r="Y24" s="308">
        <v>29</v>
      </c>
      <c r="Z24" s="304"/>
      <c r="AA24" s="305"/>
      <c r="AB24" s="306"/>
      <c r="AC24" s="307">
        <v>55</v>
      </c>
      <c r="AD24" s="305">
        <v>40</v>
      </c>
      <c r="AE24" s="308">
        <v>31</v>
      </c>
      <c r="AF24" s="304"/>
      <c r="AG24" s="305"/>
      <c r="AH24" s="306"/>
      <c r="AI24" s="307"/>
      <c r="AJ24" s="305"/>
      <c r="AK24" s="308"/>
      <c r="AL24" s="304">
        <v>62</v>
      </c>
      <c r="AM24" s="305">
        <v>38</v>
      </c>
      <c r="AN24" s="306">
        <v>38</v>
      </c>
      <c r="AO24" s="307"/>
      <c r="AP24" s="305"/>
      <c r="AQ24" s="308"/>
      <c r="AR24" s="304"/>
      <c r="AS24" s="305"/>
      <c r="AT24" s="306"/>
      <c r="AU24" s="307"/>
      <c r="AV24" s="305"/>
      <c r="AW24" s="308"/>
      <c r="AX24" s="304"/>
      <c r="AY24" s="305"/>
      <c r="AZ24" s="306"/>
      <c r="BA24" s="307"/>
      <c r="BB24" s="305"/>
      <c r="BC24" s="308"/>
      <c r="BD24" s="309"/>
      <c r="BE24" s="310"/>
      <c r="BF24" s="311"/>
      <c r="BG24" s="312"/>
      <c r="BH24" s="310"/>
      <c r="BI24" s="313"/>
      <c r="BJ24" s="309">
        <v>104</v>
      </c>
      <c r="BK24" s="310">
        <v>100</v>
      </c>
      <c r="BL24" s="311">
        <v>76</v>
      </c>
      <c r="BM24" s="312"/>
      <c r="BN24" s="310"/>
      <c r="BO24" s="313">
        <v>26</v>
      </c>
      <c r="BP24" s="309">
        <v>53</v>
      </c>
      <c r="BQ24" s="310">
        <v>50</v>
      </c>
      <c r="BR24" s="311">
        <v>26</v>
      </c>
      <c r="BS24" s="312"/>
      <c r="BT24" s="310">
        <v>54</v>
      </c>
      <c r="BU24" s="313">
        <v>41</v>
      </c>
      <c r="BV24" s="309"/>
      <c r="BW24" s="310"/>
      <c r="BX24" s="311"/>
      <c r="BY24" s="312"/>
      <c r="BZ24" s="310"/>
      <c r="CA24" s="313"/>
      <c r="CB24" s="309"/>
      <c r="CC24" s="310"/>
      <c r="CD24" s="311"/>
      <c r="CE24" s="312">
        <v>59</v>
      </c>
      <c r="CF24" s="310">
        <v>50</v>
      </c>
      <c r="CG24" s="313">
        <v>50</v>
      </c>
      <c r="CH24" s="309">
        <v>44</v>
      </c>
      <c r="CI24" s="310">
        <v>44</v>
      </c>
      <c r="CJ24" s="311">
        <v>36</v>
      </c>
      <c r="CK24" s="312"/>
      <c r="CL24" s="310"/>
      <c r="CM24" s="313"/>
      <c r="CN24" s="309">
        <v>44</v>
      </c>
      <c r="CO24" s="310">
        <v>44</v>
      </c>
      <c r="CP24" s="311">
        <v>41</v>
      </c>
      <c r="CQ24" s="312"/>
      <c r="CR24" s="310"/>
      <c r="CS24" s="313"/>
      <c r="CT24" s="309"/>
      <c r="CU24" s="310"/>
      <c r="CV24" s="311"/>
      <c r="CW24" s="312">
        <v>83</v>
      </c>
      <c r="CX24" s="310">
        <v>81</v>
      </c>
      <c r="CY24" s="313">
        <v>72</v>
      </c>
      <c r="CZ24" s="309">
        <v>63</v>
      </c>
      <c r="DA24" s="310">
        <v>60</v>
      </c>
      <c r="DB24" s="311">
        <v>41</v>
      </c>
      <c r="DC24" s="312">
        <v>63</v>
      </c>
      <c r="DD24" s="310">
        <v>57</v>
      </c>
      <c r="DE24" s="313">
        <v>44</v>
      </c>
      <c r="DF24" s="309">
        <v>55</v>
      </c>
      <c r="DG24" s="310">
        <v>54</v>
      </c>
      <c r="DH24" s="311">
        <v>36</v>
      </c>
      <c r="DI24" s="312">
        <v>27</v>
      </c>
      <c r="DJ24" s="310"/>
      <c r="DK24" s="313"/>
      <c r="DL24" s="309">
        <v>50</v>
      </c>
      <c r="DM24" s="310">
        <v>49</v>
      </c>
      <c r="DN24" s="311">
        <v>40</v>
      </c>
      <c r="DO24" s="312">
        <v>26</v>
      </c>
      <c r="DP24" s="310"/>
      <c r="DQ24" s="313"/>
      <c r="DR24" s="309">
        <v>19</v>
      </c>
      <c r="DS24" s="310"/>
      <c r="DT24" s="311"/>
      <c r="DU24" s="312">
        <v>16</v>
      </c>
      <c r="DV24" s="310"/>
      <c r="DW24" s="313"/>
      <c r="DX24" s="309">
        <v>15</v>
      </c>
      <c r="DY24" s="310"/>
      <c r="DZ24" s="311"/>
      <c r="EA24" s="312">
        <v>10</v>
      </c>
      <c r="EB24" s="310"/>
      <c r="EC24" s="313"/>
      <c r="ED24" s="309"/>
      <c r="EE24" s="310"/>
      <c r="EF24" s="311"/>
      <c r="EG24" s="312"/>
      <c r="EH24" s="310"/>
      <c r="EI24" s="313"/>
      <c r="EJ24" s="309"/>
      <c r="EK24" s="310"/>
      <c r="EL24" s="311"/>
      <c r="EM24" s="309"/>
      <c r="EN24" s="310"/>
      <c r="EO24" s="311"/>
      <c r="EP24" s="309"/>
      <c r="EQ24" s="310"/>
      <c r="ER24" s="311"/>
      <c r="ES24" s="309"/>
      <c r="ET24" s="310"/>
      <c r="EU24" s="313"/>
      <c r="EV24" s="328"/>
      <c r="EW24" s="328"/>
      <c r="EX24" s="328"/>
      <c r="EY24" s="328"/>
      <c r="EZ24" s="328"/>
      <c r="FA24" s="328"/>
      <c r="FB24" s="328"/>
      <c r="FC24" s="328"/>
      <c r="FD24" s="328"/>
      <c r="FE24" s="328"/>
      <c r="FF24" s="328"/>
      <c r="FG24" s="328"/>
      <c r="FH24" s="309">
        <v>0</v>
      </c>
      <c r="FI24" s="310">
        <v>0</v>
      </c>
      <c r="FJ24" s="311"/>
      <c r="FK24" s="309">
        <v>39</v>
      </c>
      <c r="FL24" s="310">
        <v>38</v>
      </c>
      <c r="FM24" s="311">
        <v>34</v>
      </c>
      <c r="FN24" s="309">
        <v>45</v>
      </c>
      <c r="FO24" s="310">
        <v>44</v>
      </c>
      <c r="FP24" s="311">
        <v>37</v>
      </c>
      <c r="FQ24" s="309">
        <v>46</v>
      </c>
      <c r="FR24" s="310">
        <v>45</v>
      </c>
      <c r="FS24" s="311">
        <v>42</v>
      </c>
      <c r="FT24" s="309">
        <v>49</v>
      </c>
      <c r="FU24" s="310">
        <v>48</v>
      </c>
      <c r="FV24" s="311">
        <v>44</v>
      </c>
      <c r="FW24" s="309">
        <v>43</v>
      </c>
      <c r="FX24" s="310">
        <v>41</v>
      </c>
      <c r="FY24" s="311">
        <v>38</v>
      </c>
    </row>
    <row r="25" spans="2:181" s="6" customFormat="1" ht="18.75" customHeight="1" x14ac:dyDescent="0.25">
      <c r="B25" s="303" t="s">
        <v>393</v>
      </c>
      <c r="C25" s="304"/>
      <c r="D25" s="305"/>
      <c r="E25" s="306"/>
      <c r="F25" s="307"/>
      <c r="G25" s="305"/>
      <c r="H25" s="308"/>
      <c r="I25" s="304"/>
      <c r="J25" s="305"/>
      <c r="K25" s="306"/>
      <c r="L25" s="307"/>
      <c r="M25" s="305"/>
      <c r="N25" s="308"/>
      <c r="O25" s="304"/>
      <c r="P25" s="305"/>
      <c r="Q25" s="306"/>
      <c r="R25" s="307"/>
      <c r="S25" s="308"/>
      <c r="T25" s="304">
        <v>54</v>
      </c>
      <c r="U25" s="305">
        <v>45</v>
      </c>
      <c r="V25" s="306">
        <v>29</v>
      </c>
      <c r="W25" s="307"/>
      <c r="X25" s="305"/>
      <c r="Y25" s="308"/>
      <c r="Z25" s="304"/>
      <c r="AA25" s="305"/>
      <c r="AB25" s="306"/>
      <c r="AC25" s="307"/>
      <c r="AD25" s="305"/>
      <c r="AE25" s="308"/>
      <c r="AF25" s="304"/>
      <c r="AG25" s="305"/>
      <c r="AH25" s="306"/>
      <c r="AI25" s="307"/>
      <c r="AJ25" s="305"/>
      <c r="AK25" s="308"/>
      <c r="AL25" s="304">
        <v>64</v>
      </c>
      <c r="AM25" s="305">
        <v>40</v>
      </c>
      <c r="AN25" s="306">
        <v>34</v>
      </c>
      <c r="AO25" s="307"/>
      <c r="AP25" s="305"/>
      <c r="AQ25" s="308"/>
      <c r="AR25" s="304"/>
      <c r="AS25" s="305"/>
      <c r="AT25" s="306"/>
      <c r="AU25" s="307"/>
      <c r="AV25" s="305"/>
      <c r="AW25" s="308"/>
      <c r="AX25" s="304"/>
      <c r="AY25" s="305"/>
      <c r="AZ25" s="306"/>
      <c r="BA25" s="307"/>
      <c r="BB25" s="305"/>
      <c r="BC25" s="308"/>
      <c r="BD25" s="309"/>
      <c r="BE25" s="310"/>
      <c r="BF25" s="311"/>
      <c r="BG25" s="312"/>
      <c r="BH25" s="310"/>
      <c r="BI25" s="313"/>
      <c r="BJ25" s="309"/>
      <c r="BK25" s="310"/>
      <c r="BL25" s="311"/>
      <c r="BM25" s="312"/>
      <c r="BN25" s="310"/>
      <c r="BO25" s="313"/>
      <c r="BP25" s="309"/>
      <c r="BQ25" s="310"/>
      <c r="BR25" s="311"/>
      <c r="BS25" s="312"/>
      <c r="BT25" s="310"/>
      <c r="BU25" s="313"/>
      <c r="BV25" s="309"/>
      <c r="BW25" s="310"/>
      <c r="BX25" s="311"/>
      <c r="BY25" s="312"/>
      <c r="BZ25" s="310"/>
      <c r="CA25" s="313"/>
      <c r="CB25" s="309"/>
      <c r="CC25" s="310"/>
      <c r="CD25" s="311"/>
      <c r="CE25" s="312"/>
      <c r="CF25" s="310"/>
      <c r="CG25" s="313"/>
      <c r="CH25" s="309"/>
      <c r="CI25" s="310"/>
      <c r="CJ25" s="311"/>
      <c r="CK25" s="312"/>
      <c r="CL25" s="310"/>
      <c r="CM25" s="313"/>
      <c r="CN25" s="309"/>
      <c r="CO25" s="310"/>
      <c r="CP25" s="311"/>
      <c r="CQ25" s="312"/>
      <c r="CR25" s="310"/>
      <c r="CS25" s="313"/>
      <c r="CT25" s="309"/>
      <c r="CU25" s="310"/>
      <c r="CV25" s="311"/>
      <c r="CW25" s="312"/>
      <c r="CX25" s="310"/>
      <c r="CY25" s="313"/>
      <c r="CZ25" s="309">
        <v>103</v>
      </c>
      <c r="DA25" s="310">
        <v>102</v>
      </c>
      <c r="DB25" s="311">
        <v>95</v>
      </c>
      <c r="DC25" s="312">
        <v>51</v>
      </c>
      <c r="DD25" s="310">
        <v>51</v>
      </c>
      <c r="DE25" s="313">
        <v>38</v>
      </c>
      <c r="DF25" s="309">
        <v>54</v>
      </c>
      <c r="DG25" s="310">
        <v>52</v>
      </c>
      <c r="DH25" s="311">
        <v>35</v>
      </c>
      <c r="DI25" s="312">
        <v>41</v>
      </c>
      <c r="DJ25" s="310">
        <v>41</v>
      </c>
      <c r="DK25" s="313">
        <v>33</v>
      </c>
      <c r="DL25" s="309">
        <v>57</v>
      </c>
      <c r="DM25" s="310"/>
      <c r="DN25" s="311">
        <v>45</v>
      </c>
      <c r="DO25" s="312">
        <v>49</v>
      </c>
      <c r="DP25" s="310">
        <v>49</v>
      </c>
      <c r="DQ25" s="313">
        <v>45</v>
      </c>
      <c r="DR25" s="309">
        <v>48</v>
      </c>
      <c r="DS25" s="310">
        <v>48</v>
      </c>
      <c r="DT25" s="311">
        <v>38</v>
      </c>
      <c r="DU25" s="312">
        <v>41</v>
      </c>
      <c r="DV25" s="310">
        <v>40</v>
      </c>
      <c r="DW25" s="313">
        <v>33</v>
      </c>
      <c r="DX25" s="309">
        <v>10</v>
      </c>
      <c r="DY25" s="310"/>
      <c r="DZ25" s="311"/>
      <c r="EA25" s="312">
        <v>10</v>
      </c>
      <c r="EB25" s="310"/>
      <c r="EC25" s="313"/>
      <c r="ED25" s="309">
        <v>38</v>
      </c>
      <c r="EE25" s="310">
        <v>38</v>
      </c>
      <c r="EF25" s="311">
        <v>34</v>
      </c>
      <c r="EG25" s="312">
        <v>39</v>
      </c>
      <c r="EH25" s="310">
        <v>38</v>
      </c>
      <c r="EI25" s="313">
        <v>29</v>
      </c>
      <c r="EJ25" s="314">
        <v>51</v>
      </c>
      <c r="EK25" s="315">
        <v>49</v>
      </c>
      <c r="EL25" s="316">
        <v>38</v>
      </c>
      <c r="EM25" s="314">
        <v>9</v>
      </c>
      <c r="EN25" s="315" t="s">
        <v>561</v>
      </c>
      <c r="EO25" s="316"/>
      <c r="EP25" s="317">
        <v>47</v>
      </c>
      <c r="EQ25" s="318">
        <v>47</v>
      </c>
      <c r="ER25" s="319">
        <v>41</v>
      </c>
      <c r="ES25" s="320">
        <v>41</v>
      </c>
      <c r="ET25" s="321">
        <v>41</v>
      </c>
      <c r="EU25" s="1694">
        <v>36</v>
      </c>
      <c r="EV25" s="1700">
        <v>50</v>
      </c>
      <c r="EW25" s="1700">
        <v>47</v>
      </c>
      <c r="EX25" s="1700">
        <v>38</v>
      </c>
      <c r="EY25" s="1700">
        <v>29</v>
      </c>
      <c r="EZ25" s="1700">
        <v>0</v>
      </c>
      <c r="FA25" s="1700">
        <v>0</v>
      </c>
      <c r="FB25" s="1700">
        <v>45</v>
      </c>
      <c r="FC25" s="1700">
        <v>43</v>
      </c>
      <c r="FD25" s="1700">
        <v>41</v>
      </c>
      <c r="FE25" s="1700"/>
      <c r="FF25" s="1700"/>
      <c r="FG25" s="1700"/>
      <c r="FH25" s="327">
        <v>72</v>
      </c>
      <c r="FI25" s="330">
        <v>48</v>
      </c>
      <c r="FJ25" s="329">
        <v>39</v>
      </c>
      <c r="FK25" s="327"/>
      <c r="FL25" s="330"/>
      <c r="FM25" s="329"/>
      <c r="FN25" s="327">
        <v>55</v>
      </c>
      <c r="FO25" s="330">
        <v>49</v>
      </c>
      <c r="FP25" s="329">
        <v>42</v>
      </c>
      <c r="FQ25" s="327">
        <v>24</v>
      </c>
      <c r="FR25" s="330">
        <v>23</v>
      </c>
      <c r="FS25" s="329">
        <v>23</v>
      </c>
      <c r="FT25" s="327">
        <v>46</v>
      </c>
      <c r="FU25" s="330">
        <v>46</v>
      </c>
      <c r="FV25" s="329">
        <v>41</v>
      </c>
      <c r="FW25" s="327">
        <v>25</v>
      </c>
      <c r="FX25" s="330">
        <v>25</v>
      </c>
      <c r="FY25" s="329">
        <v>22</v>
      </c>
    </row>
    <row r="26" spans="2:181" s="6" customFormat="1" ht="18.75" customHeight="1" x14ac:dyDescent="0.25">
      <c r="B26" s="303" t="s">
        <v>394</v>
      </c>
      <c r="C26" s="304"/>
      <c r="D26" s="305"/>
      <c r="E26" s="306"/>
      <c r="F26" s="307"/>
      <c r="G26" s="305"/>
      <c r="H26" s="308"/>
      <c r="I26" s="304"/>
      <c r="J26" s="305"/>
      <c r="K26" s="306"/>
      <c r="L26" s="307"/>
      <c r="M26" s="305"/>
      <c r="N26" s="308"/>
      <c r="O26" s="304"/>
      <c r="P26" s="305"/>
      <c r="Q26" s="306"/>
      <c r="R26" s="307"/>
      <c r="S26" s="308"/>
      <c r="T26" s="304">
        <v>60</v>
      </c>
      <c r="U26" s="305">
        <v>45</v>
      </c>
      <c r="V26" s="306">
        <v>41</v>
      </c>
      <c r="W26" s="307"/>
      <c r="X26" s="305"/>
      <c r="Y26" s="308"/>
      <c r="Z26" s="304">
        <v>104</v>
      </c>
      <c r="AA26" s="305"/>
      <c r="AB26" s="306"/>
      <c r="AC26" s="307"/>
      <c r="AD26" s="305"/>
      <c r="AE26" s="308"/>
      <c r="AF26" s="304">
        <v>47</v>
      </c>
      <c r="AG26" s="305">
        <v>40</v>
      </c>
      <c r="AH26" s="306">
        <v>37</v>
      </c>
      <c r="AI26" s="307"/>
      <c r="AJ26" s="305"/>
      <c r="AK26" s="308"/>
      <c r="AL26" s="304">
        <v>75</v>
      </c>
      <c r="AM26" s="305">
        <v>51</v>
      </c>
      <c r="AN26" s="306">
        <v>51</v>
      </c>
      <c r="AO26" s="307"/>
      <c r="AP26" s="305"/>
      <c r="AQ26" s="308"/>
      <c r="AR26" s="304"/>
      <c r="AS26" s="305"/>
      <c r="AT26" s="306"/>
      <c r="AU26" s="307"/>
      <c r="AV26" s="305"/>
      <c r="AW26" s="308"/>
      <c r="AX26" s="304"/>
      <c r="AY26" s="305"/>
      <c r="AZ26" s="306"/>
      <c r="BA26" s="307"/>
      <c r="BB26" s="305"/>
      <c r="BC26" s="308"/>
      <c r="BD26" s="309"/>
      <c r="BE26" s="310"/>
      <c r="BF26" s="311"/>
      <c r="BG26" s="312"/>
      <c r="BH26" s="310"/>
      <c r="BI26" s="313"/>
      <c r="BJ26" s="309"/>
      <c r="BK26" s="310"/>
      <c r="BL26" s="311"/>
      <c r="BM26" s="312"/>
      <c r="BN26" s="310"/>
      <c r="BO26" s="313"/>
      <c r="BP26" s="309"/>
      <c r="BQ26" s="310"/>
      <c r="BR26" s="311"/>
      <c r="BS26" s="312"/>
      <c r="BT26" s="310"/>
      <c r="BU26" s="313"/>
      <c r="BV26" s="309"/>
      <c r="BW26" s="310"/>
      <c r="BX26" s="311"/>
      <c r="BY26" s="312"/>
      <c r="BZ26" s="310"/>
      <c r="CA26" s="313"/>
      <c r="CB26" s="309"/>
      <c r="CC26" s="310"/>
      <c r="CD26" s="311"/>
      <c r="CE26" s="312"/>
      <c r="CF26" s="310"/>
      <c r="CG26" s="313"/>
      <c r="CH26" s="309"/>
      <c r="CI26" s="310"/>
      <c r="CJ26" s="311"/>
      <c r="CK26" s="312"/>
      <c r="CL26" s="310"/>
      <c r="CM26" s="313"/>
      <c r="CN26" s="309"/>
      <c r="CO26" s="310"/>
      <c r="CP26" s="311"/>
      <c r="CQ26" s="312"/>
      <c r="CR26" s="310"/>
      <c r="CS26" s="313"/>
      <c r="CT26" s="309"/>
      <c r="CU26" s="310"/>
      <c r="CV26" s="311"/>
      <c r="CW26" s="312"/>
      <c r="CX26" s="310"/>
      <c r="CY26" s="313"/>
      <c r="CZ26" s="309">
        <v>220</v>
      </c>
      <c r="DA26" s="310">
        <v>106</v>
      </c>
      <c r="DB26" s="311">
        <v>96</v>
      </c>
      <c r="DC26" s="312">
        <v>112</v>
      </c>
      <c r="DD26" s="310">
        <v>56</v>
      </c>
      <c r="DE26" s="313">
        <v>45</v>
      </c>
      <c r="DF26" s="309">
        <v>96</v>
      </c>
      <c r="DG26" s="310">
        <v>94</v>
      </c>
      <c r="DH26" s="311">
        <v>79</v>
      </c>
      <c r="DI26" s="312">
        <v>67</v>
      </c>
      <c r="DJ26" s="310">
        <v>59</v>
      </c>
      <c r="DK26" s="313">
        <v>49</v>
      </c>
      <c r="DL26" s="309">
        <v>95</v>
      </c>
      <c r="DM26" s="310">
        <v>68</v>
      </c>
      <c r="DN26" s="311">
        <v>47</v>
      </c>
      <c r="DO26" s="312">
        <v>71</v>
      </c>
      <c r="DP26" s="310">
        <v>61</v>
      </c>
      <c r="DQ26" s="313">
        <v>50</v>
      </c>
      <c r="DR26" s="309">
        <v>65</v>
      </c>
      <c r="DS26" s="310">
        <v>63</v>
      </c>
      <c r="DT26" s="311">
        <v>46</v>
      </c>
      <c r="DU26" s="312">
        <v>91</v>
      </c>
      <c r="DV26" s="310">
        <v>51</v>
      </c>
      <c r="DW26" s="313">
        <v>49</v>
      </c>
      <c r="DX26" s="309">
        <v>63</v>
      </c>
      <c r="DY26" s="310">
        <v>57</v>
      </c>
      <c r="DZ26" s="311">
        <v>43</v>
      </c>
      <c r="EA26" s="312">
        <v>78</v>
      </c>
      <c r="EB26" s="310">
        <v>55</v>
      </c>
      <c r="EC26" s="313">
        <v>52</v>
      </c>
      <c r="ED26" s="309">
        <v>82</v>
      </c>
      <c r="EE26" s="310">
        <v>74</v>
      </c>
      <c r="EF26" s="311">
        <v>50</v>
      </c>
      <c r="EG26" s="312">
        <v>72</v>
      </c>
      <c r="EH26" s="310">
        <v>68</v>
      </c>
      <c r="EI26" s="313">
        <v>56</v>
      </c>
      <c r="EJ26" s="309">
        <v>143</v>
      </c>
      <c r="EK26" s="310">
        <v>116</v>
      </c>
      <c r="EL26" s="311">
        <v>92</v>
      </c>
      <c r="EM26" s="309">
        <v>115</v>
      </c>
      <c r="EN26" s="310">
        <v>108</v>
      </c>
      <c r="EO26" s="311">
        <v>89</v>
      </c>
      <c r="EP26" s="309">
        <v>121</v>
      </c>
      <c r="EQ26" s="310">
        <v>119</v>
      </c>
      <c r="ER26" s="311">
        <v>89</v>
      </c>
      <c r="ES26" s="320">
        <v>88</v>
      </c>
      <c r="ET26" s="321">
        <v>68</v>
      </c>
      <c r="EU26" s="1694">
        <v>51</v>
      </c>
      <c r="EV26" s="1700">
        <v>136</v>
      </c>
      <c r="EW26" s="1700">
        <v>131</v>
      </c>
      <c r="EX26" s="1700">
        <v>85</v>
      </c>
      <c r="EY26" s="1700">
        <v>117</v>
      </c>
      <c r="EZ26" s="1700">
        <v>110</v>
      </c>
      <c r="FA26" s="1700">
        <v>97</v>
      </c>
      <c r="FB26" s="1700">
        <v>115</v>
      </c>
      <c r="FC26" s="1700">
        <v>105</v>
      </c>
      <c r="FD26" s="1700">
        <v>75</v>
      </c>
      <c r="FE26" s="1700">
        <v>86</v>
      </c>
      <c r="FF26" s="1700">
        <v>44</v>
      </c>
      <c r="FG26" s="1700">
        <v>39</v>
      </c>
      <c r="FH26" s="1155">
        <v>135</v>
      </c>
      <c r="FI26" s="1150">
        <v>49</v>
      </c>
      <c r="FJ26" s="1156">
        <v>39</v>
      </c>
      <c r="FK26" s="1155">
        <v>86</v>
      </c>
      <c r="FL26" s="1150">
        <v>53</v>
      </c>
      <c r="FM26" s="1156">
        <v>40</v>
      </c>
      <c r="FN26" s="1155">
        <v>77</v>
      </c>
      <c r="FO26" s="1150">
        <v>58</v>
      </c>
      <c r="FP26" s="1156">
        <v>43</v>
      </c>
      <c r="FQ26" s="1155">
        <v>63</v>
      </c>
      <c r="FR26" s="1150">
        <v>47</v>
      </c>
      <c r="FS26" s="1156">
        <v>42</v>
      </c>
      <c r="FT26" s="1155">
        <v>85</v>
      </c>
      <c r="FU26" s="1150">
        <v>48</v>
      </c>
      <c r="FV26" s="1156">
        <v>40</v>
      </c>
      <c r="FW26" s="1155">
        <v>54</v>
      </c>
      <c r="FX26" s="1150">
        <v>53</v>
      </c>
      <c r="FY26" s="1156">
        <v>45</v>
      </c>
    </row>
    <row r="27" spans="2:181" s="6" customFormat="1" ht="18.75" customHeight="1" x14ac:dyDescent="0.25">
      <c r="B27" s="303" t="s">
        <v>395</v>
      </c>
      <c r="C27" s="304"/>
      <c r="D27" s="305"/>
      <c r="E27" s="306"/>
      <c r="F27" s="307"/>
      <c r="G27" s="305"/>
      <c r="H27" s="308"/>
      <c r="I27" s="304"/>
      <c r="J27" s="305"/>
      <c r="K27" s="306"/>
      <c r="L27" s="307"/>
      <c r="M27" s="305"/>
      <c r="N27" s="308"/>
      <c r="O27" s="304"/>
      <c r="P27" s="305"/>
      <c r="Q27" s="306"/>
      <c r="R27" s="307"/>
      <c r="S27" s="308"/>
      <c r="T27" s="304"/>
      <c r="U27" s="305"/>
      <c r="V27" s="306"/>
      <c r="W27" s="307"/>
      <c r="X27" s="305"/>
      <c r="Y27" s="308"/>
      <c r="Z27" s="304"/>
      <c r="AA27" s="305"/>
      <c r="AB27" s="306"/>
      <c r="AC27" s="307">
        <v>84</v>
      </c>
      <c r="AD27" s="305">
        <v>44</v>
      </c>
      <c r="AE27" s="308">
        <v>40</v>
      </c>
      <c r="AF27" s="304"/>
      <c r="AG27" s="305"/>
      <c r="AH27" s="306"/>
      <c r="AI27" s="307"/>
      <c r="AJ27" s="305"/>
      <c r="AK27" s="308"/>
      <c r="AL27" s="304"/>
      <c r="AM27" s="305"/>
      <c r="AN27" s="306"/>
      <c r="AO27" s="307"/>
      <c r="AP27" s="305"/>
      <c r="AQ27" s="308"/>
      <c r="AR27" s="304"/>
      <c r="AS27" s="305"/>
      <c r="AT27" s="306"/>
      <c r="AU27" s="307"/>
      <c r="AV27" s="305"/>
      <c r="AW27" s="308"/>
      <c r="AX27" s="304"/>
      <c r="AY27" s="305"/>
      <c r="AZ27" s="306"/>
      <c r="BA27" s="307"/>
      <c r="BB27" s="305"/>
      <c r="BC27" s="308"/>
      <c r="BD27" s="309"/>
      <c r="BE27" s="310"/>
      <c r="BF27" s="311"/>
      <c r="BG27" s="312"/>
      <c r="BH27" s="310"/>
      <c r="BI27" s="313"/>
      <c r="BJ27" s="309"/>
      <c r="BK27" s="310"/>
      <c r="BL27" s="311"/>
      <c r="BM27" s="312"/>
      <c r="BN27" s="310"/>
      <c r="BO27" s="313"/>
      <c r="BP27" s="309"/>
      <c r="BQ27" s="310"/>
      <c r="BR27" s="311"/>
      <c r="BS27" s="312"/>
      <c r="BT27" s="310"/>
      <c r="BU27" s="313"/>
      <c r="BV27" s="309"/>
      <c r="BW27" s="310"/>
      <c r="BX27" s="311"/>
      <c r="BY27" s="312"/>
      <c r="BZ27" s="310"/>
      <c r="CA27" s="313"/>
      <c r="CB27" s="309"/>
      <c r="CC27" s="310"/>
      <c r="CD27" s="311"/>
      <c r="CE27" s="312"/>
      <c r="CF27" s="310"/>
      <c r="CG27" s="313"/>
      <c r="CH27" s="309"/>
      <c r="CI27" s="310"/>
      <c r="CJ27" s="311"/>
      <c r="CK27" s="312"/>
      <c r="CL27" s="310"/>
      <c r="CM27" s="313"/>
      <c r="CN27" s="309"/>
      <c r="CO27" s="310"/>
      <c r="CP27" s="311"/>
      <c r="CQ27" s="312"/>
      <c r="CR27" s="310"/>
      <c r="CS27" s="313"/>
      <c r="CT27" s="309"/>
      <c r="CU27" s="310"/>
      <c r="CV27" s="311"/>
      <c r="CW27" s="312"/>
      <c r="CX27" s="310"/>
      <c r="CY27" s="313"/>
      <c r="CZ27" s="309"/>
      <c r="DA27" s="310"/>
      <c r="DB27" s="311"/>
      <c r="DC27" s="312"/>
      <c r="DD27" s="310"/>
      <c r="DE27" s="313"/>
      <c r="DF27" s="309"/>
      <c r="DG27" s="310"/>
      <c r="DH27" s="311"/>
      <c r="DI27" s="312"/>
      <c r="DJ27" s="310"/>
      <c r="DK27" s="313"/>
      <c r="DL27" s="309"/>
      <c r="DM27" s="310"/>
      <c r="DN27" s="311"/>
      <c r="DO27" s="312"/>
      <c r="DP27" s="310"/>
      <c r="DQ27" s="313"/>
      <c r="DR27" s="309"/>
      <c r="DS27" s="310"/>
      <c r="DT27" s="311"/>
      <c r="DU27" s="312"/>
      <c r="DV27" s="310"/>
      <c r="DW27" s="313"/>
      <c r="DX27" s="309"/>
      <c r="DY27" s="310"/>
      <c r="DZ27" s="311"/>
      <c r="EA27" s="312"/>
      <c r="EB27" s="310"/>
      <c r="EC27" s="313"/>
      <c r="ED27" s="309"/>
      <c r="EE27" s="310"/>
      <c r="EF27" s="311"/>
      <c r="EG27" s="312"/>
      <c r="EH27" s="310"/>
      <c r="EI27" s="313"/>
      <c r="EJ27" s="309"/>
      <c r="EK27" s="310"/>
      <c r="EL27" s="311"/>
      <c r="EM27" s="309"/>
      <c r="EN27" s="310"/>
      <c r="EO27" s="311"/>
      <c r="EP27" s="309"/>
      <c r="EQ27" s="310"/>
      <c r="ER27" s="311"/>
      <c r="ES27" s="309"/>
      <c r="ET27" s="310"/>
      <c r="EU27" s="313"/>
      <c r="EV27" s="328"/>
      <c r="EW27" s="328"/>
      <c r="EX27" s="328"/>
      <c r="EY27" s="328"/>
      <c r="EZ27" s="328"/>
      <c r="FA27" s="328"/>
      <c r="FB27" s="328"/>
      <c r="FC27" s="328"/>
      <c r="FD27" s="328"/>
      <c r="FE27" s="328"/>
      <c r="FF27" s="328"/>
      <c r="FG27" s="328"/>
      <c r="FH27" s="309"/>
      <c r="FI27" s="310"/>
      <c r="FJ27" s="311"/>
      <c r="FK27" s="309"/>
      <c r="FL27" s="310"/>
      <c r="FM27" s="311"/>
      <c r="FN27" s="309"/>
      <c r="FO27" s="310"/>
      <c r="FP27" s="311"/>
      <c r="FQ27" s="309"/>
      <c r="FR27" s="310"/>
      <c r="FS27" s="311"/>
      <c r="FT27" s="309"/>
      <c r="FU27" s="310"/>
      <c r="FV27" s="311"/>
      <c r="FW27" s="309"/>
      <c r="FX27" s="310"/>
      <c r="FY27" s="311"/>
    </row>
    <row r="28" spans="2:181" s="6" customFormat="1" ht="18.75" customHeight="1" x14ac:dyDescent="0.25">
      <c r="B28" s="303" t="s">
        <v>396</v>
      </c>
      <c r="C28" s="304"/>
      <c r="D28" s="305"/>
      <c r="E28" s="306"/>
      <c r="F28" s="307"/>
      <c r="G28" s="305"/>
      <c r="H28" s="308"/>
      <c r="I28" s="304"/>
      <c r="J28" s="305"/>
      <c r="K28" s="306"/>
      <c r="L28" s="307"/>
      <c r="M28" s="305"/>
      <c r="N28" s="308"/>
      <c r="O28" s="304"/>
      <c r="P28" s="305"/>
      <c r="Q28" s="306"/>
      <c r="R28" s="307"/>
      <c r="S28" s="308"/>
      <c r="T28" s="304"/>
      <c r="U28" s="305"/>
      <c r="V28" s="306"/>
      <c r="W28" s="307">
        <v>46</v>
      </c>
      <c r="X28" s="305">
        <v>40</v>
      </c>
      <c r="Y28" s="308">
        <v>37</v>
      </c>
      <c r="Z28" s="304"/>
      <c r="AA28" s="305"/>
      <c r="AB28" s="306"/>
      <c r="AC28" s="307">
        <v>51</v>
      </c>
      <c r="AD28" s="305">
        <v>45</v>
      </c>
      <c r="AE28" s="308">
        <v>42</v>
      </c>
      <c r="AF28" s="304">
        <v>32</v>
      </c>
      <c r="AG28" s="305">
        <v>32</v>
      </c>
      <c r="AH28" s="306">
        <v>17</v>
      </c>
      <c r="AI28" s="307">
        <v>50</v>
      </c>
      <c r="AJ28" s="305">
        <v>45</v>
      </c>
      <c r="AK28" s="308">
        <v>45</v>
      </c>
      <c r="AL28" s="304"/>
      <c r="AM28" s="305"/>
      <c r="AN28" s="306"/>
      <c r="AO28" s="307"/>
      <c r="AP28" s="305"/>
      <c r="AQ28" s="308"/>
      <c r="AR28" s="304"/>
      <c r="AS28" s="305"/>
      <c r="AT28" s="306"/>
      <c r="AU28" s="307">
        <v>30</v>
      </c>
      <c r="AV28" s="305">
        <v>26</v>
      </c>
      <c r="AW28" s="308">
        <v>26</v>
      </c>
      <c r="AX28" s="304"/>
      <c r="AY28" s="305"/>
      <c r="AZ28" s="306"/>
      <c r="BA28" s="307"/>
      <c r="BB28" s="305"/>
      <c r="BC28" s="308"/>
      <c r="BD28" s="309"/>
      <c r="BE28" s="310"/>
      <c r="BF28" s="311"/>
      <c r="BG28" s="312"/>
      <c r="BH28" s="310"/>
      <c r="BI28" s="313"/>
      <c r="BJ28" s="309"/>
      <c r="BK28" s="310"/>
      <c r="BL28" s="311"/>
      <c r="BM28" s="312"/>
      <c r="BN28" s="310"/>
      <c r="BO28" s="313"/>
      <c r="BP28" s="309"/>
      <c r="BQ28" s="310"/>
      <c r="BR28" s="311"/>
      <c r="BS28" s="312"/>
      <c r="BT28" s="310"/>
      <c r="BU28" s="313"/>
      <c r="BV28" s="309"/>
      <c r="BW28" s="310"/>
      <c r="BX28" s="311"/>
      <c r="BY28" s="312"/>
      <c r="BZ28" s="310"/>
      <c r="CA28" s="313"/>
      <c r="CB28" s="309"/>
      <c r="CC28" s="310"/>
      <c r="CD28" s="311"/>
      <c r="CE28" s="312"/>
      <c r="CF28" s="310"/>
      <c r="CG28" s="313"/>
      <c r="CH28" s="309"/>
      <c r="CI28" s="310"/>
      <c r="CJ28" s="311"/>
      <c r="CK28" s="312"/>
      <c r="CL28" s="310"/>
      <c r="CM28" s="313"/>
      <c r="CN28" s="309"/>
      <c r="CO28" s="310"/>
      <c r="CP28" s="311"/>
      <c r="CQ28" s="312"/>
      <c r="CR28" s="310"/>
      <c r="CS28" s="313"/>
      <c r="CT28" s="309"/>
      <c r="CU28" s="310"/>
      <c r="CV28" s="311"/>
      <c r="CW28" s="312"/>
      <c r="CX28" s="310"/>
      <c r="CY28" s="313"/>
      <c r="CZ28" s="309"/>
      <c r="DA28" s="310"/>
      <c r="DB28" s="311"/>
      <c r="DC28" s="312"/>
      <c r="DD28" s="310"/>
      <c r="DE28" s="313"/>
      <c r="DF28" s="309"/>
      <c r="DG28" s="310"/>
      <c r="DH28" s="311"/>
      <c r="DI28" s="312"/>
      <c r="DJ28" s="310"/>
      <c r="DK28" s="313"/>
      <c r="DL28" s="309"/>
      <c r="DM28" s="310"/>
      <c r="DN28" s="311"/>
      <c r="DO28" s="312"/>
      <c r="DP28" s="310"/>
      <c r="DQ28" s="313"/>
      <c r="DR28" s="309"/>
      <c r="DS28" s="310"/>
      <c r="DT28" s="311"/>
      <c r="DU28" s="312"/>
      <c r="DV28" s="310"/>
      <c r="DW28" s="313"/>
      <c r="DX28" s="309"/>
      <c r="DY28" s="310"/>
      <c r="DZ28" s="311"/>
      <c r="EA28" s="312"/>
      <c r="EB28" s="310"/>
      <c r="EC28" s="313"/>
      <c r="ED28" s="309"/>
      <c r="EE28" s="310"/>
      <c r="EF28" s="311"/>
      <c r="EG28" s="312"/>
      <c r="EH28" s="310"/>
      <c r="EI28" s="313"/>
      <c r="EJ28" s="309"/>
      <c r="EK28" s="310"/>
      <c r="EL28" s="311"/>
      <c r="EM28" s="309"/>
      <c r="EN28" s="310"/>
      <c r="EO28" s="311"/>
      <c r="EP28" s="309"/>
      <c r="EQ28" s="310"/>
      <c r="ER28" s="311"/>
      <c r="ES28" s="309"/>
      <c r="ET28" s="310"/>
      <c r="EU28" s="313"/>
      <c r="EV28" s="328"/>
      <c r="EW28" s="328"/>
      <c r="EX28" s="328"/>
      <c r="EY28" s="328"/>
      <c r="EZ28" s="328"/>
      <c r="FA28" s="328"/>
      <c r="FB28" s="328"/>
      <c r="FC28" s="328"/>
      <c r="FD28" s="328"/>
      <c r="FE28" s="328"/>
      <c r="FF28" s="328"/>
      <c r="FG28" s="328"/>
      <c r="FH28" s="309"/>
      <c r="FI28" s="310"/>
      <c r="FJ28" s="311"/>
      <c r="FK28" s="309"/>
      <c r="FL28" s="310"/>
      <c r="FM28" s="311"/>
      <c r="FN28" s="309"/>
      <c r="FO28" s="310"/>
      <c r="FP28" s="311"/>
      <c r="FQ28" s="309"/>
      <c r="FR28" s="310"/>
      <c r="FS28" s="311"/>
      <c r="FT28" s="309"/>
      <c r="FU28" s="310"/>
      <c r="FV28" s="311"/>
      <c r="FW28" s="309"/>
      <c r="FX28" s="310"/>
      <c r="FY28" s="311"/>
    </row>
    <row r="29" spans="2:181" s="6" customFormat="1" ht="18.75" customHeight="1" x14ac:dyDescent="0.25">
      <c r="B29" s="303" t="s">
        <v>397</v>
      </c>
      <c r="C29" s="304"/>
      <c r="D29" s="305"/>
      <c r="E29" s="306"/>
      <c r="F29" s="307"/>
      <c r="G29" s="305"/>
      <c r="H29" s="308"/>
      <c r="I29" s="304"/>
      <c r="J29" s="305"/>
      <c r="K29" s="306"/>
      <c r="L29" s="307"/>
      <c r="M29" s="305"/>
      <c r="N29" s="308"/>
      <c r="O29" s="304"/>
      <c r="P29" s="305"/>
      <c r="Q29" s="306"/>
      <c r="R29" s="307"/>
      <c r="S29" s="308"/>
      <c r="T29" s="304"/>
      <c r="U29" s="305"/>
      <c r="V29" s="306"/>
      <c r="W29" s="307"/>
      <c r="X29" s="305"/>
      <c r="Y29" s="308"/>
      <c r="Z29" s="304"/>
      <c r="AA29" s="305"/>
      <c r="AB29" s="306"/>
      <c r="AC29" s="307"/>
      <c r="AD29" s="305"/>
      <c r="AE29" s="308"/>
      <c r="AF29" s="304"/>
      <c r="AG29" s="305"/>
      <c r="AH29" s="306"/>
      <c r="AI29" s="307"/>
      <c r="AJ29" s="305"/>
      <c r="AK29" s="308"/>
      <c r="AL29" s="304"/>
      <c r="AM29" s="305"/>
      <c r="AN29" s="306"/>
      <c r="AO29" s="307"/>
      <c r="AP29" s="305"/>
      <c r="AQ29" s="308"/>
      <c r="AR29" s="304"/>
      <c r="AS29" s="305"/>
      <c r="AT29" s="306"/>
      <c r="AU29" s="307"/>
      <c r="AV29" s="305"/>
      <c r="AW29" s="308"/>
      <c r="AX29" s="304"/>
      <c r="AY29" s="305"/>
      <c r="AZ29" s="306"/>
      <c r="BA29" s="307"/>
      <c r="BB29" s="305"/>
      <c r="BC29" s="308"/>
      <c r="BD29" s="309"/>
      <c r="BE29" s="310"/>
      <c r="BF29" s="311"/>
      <c r="BG29" s="312"/>
      <c r="BH29" s="310"/>
      <c r="BI29" s="313"/>
      <c r="BJ29" s="309"/>
      <c r="BK29" s="310"/>
      <c r="BL29" s="311"/>
      <c r="BM29" s="312"/>
      <c r="BN29" s="310"/>
      <c r="BO29" s="313"/>
      <c r="BP29" s="309"/>
      <c r="BQ29" s="310"/>
      <c r="BR29" s="311"/>
      <c r="BS29" s="312"/>
      <c r="BT29" s="310"/>
      <c r="BU29" s="313"/>
      <c r="BV29" s="309"/>
      <c r="BW29" s="310"/>
      <c r="BX29" s="311"/>
      <c r="BY29" s="312"/>
      <c r="BZ29" s="310"/>
      <c r="CA29" s="313"/>
      <c r="CB29" s="309"/>
      <c r="CC29" s="310"/>
      <c r="CD29" s="311"/>
      <c r="CE29" s="312">
        <v>103</v>
      </c>
      <c r="CF29" s="310">
        <v>40</v>
      </c>
      <c r="CG29" s="313">
        <v>49</v>
      </c>
      <c r="CH29" s="309">
        <v>107</v>
      </c>
      <c r="CI29" s="310">
        <v>61</v>
      </c>
      <c r="CJ29" s="311">
        <v>41</v>
      </c>
      <c r="CK29" s="312">
        <v>69</v>
      </c>
      <c r="CL29" s="310">
        <v>66</v>
      </c>
      <c r="CM29" s="313">
        <v>46</v>
      </c>
      <c r="CN29" s="309">
        <v>127</v>
      </c>
      <c r="CO29" s="310">
        <v>61</v>
      </c>
      <c r="CP29" s="311">
        <v>43</v>
      </c>
      <c r="CQ29" s="312">
        <v>96</v>
      </c>
      <c r="CR29" s="310">
        <v>60</v>
      </c>
      <c r="CS29" s="313">
        <v>42</v>
      </c>
      <c r="CT29" s="309">
        <v>104</v>
      </c>
      <c r="CU29" s="310">
        <v>83</v>
      </c>
      <c r="CV29" s="311">
        <v>39</v>
      </c>
      <c r="CW29" s="312">
        <v>90</v>
      </c>
      <c r="CX29" s="310">
        <v>64</v>
      </c>
      <c r="CY29" s="313">
        <v>45</v>
      </c>
      <c r="CZ29" s="309">
        <v>135</v>
      </c>
      <c r="DA29" s="310">
        <v>57</v>
      </c>
      <c r="DB29" s="311">
        <v>43</v>
      </c>
      <c r="DC29" s="312">
        <v>104</v>
      </c>
      <c r="DD29" s="310">
        <v>70</v>
      </c>
      <c r="DE29" s="313">
        <v>38</v>
      </c>
      <c r="DF29" s="309">
        <v>98</v>
      </c>
      <c r="DG29" s="310">
        <v>68</v>
      </c>
      <c r="DH29" s="311">
        <v>38</v>
      </c>
      <c r="DI29" s="312">
        <v>55</v>
      </c>
      <c r="DJ29" s="310">
        <v>53</v>
      </c>
      <c r="DK29" s="313">
        <v>39</v>
      </c>
      <c r="DL29" s="309">
        <v>87</v>
      </c>
      <c r="DM29" s="310">
        <v>52</v>
      </c>
      <c r="DN29" s="311">
        <v>46</v>
      </c>
      <c r="DO29" s="312">
        <v>63</v>
      </c>
      <c r="DP29" s="310">
        <v>55</v>
      </c>
      <c r="DQ29" s="313">
        <v>45</v>
      </c>
      <c r="DR29" s="309">
        <v>68</v>
      </c>
      <c r="DS29" s="310">
        <v>62</v>
      </c>
      <c r="DT29" s="311">
        <v>44</v>
      </c>
      <c r="DU29" s="312">
        <v>49</v>
      </c>
      <c r="DV29" s="310">
        <v>49</v>
      </c>
      <c r="DW29" s="313">
        <v>36</v>
      </c>
      <c r="DX29" s="309">
        <v>128</v>
      </c>
      <c r="DY29" s="310">
        <v>64</v>
      </c>
      <c r="DZ29" s="311">
        <v>43</v>
      </c>
      <c r="EA29" s="312">
        <v>52</v>
      </c>
      <c r="EB29" s="310">
        <v>49</v>
      </c>
      <c r="EC29" s="313">
        <v>39</v>
      </c>
      <c r="ED29" s="309">
        <v>119</v>
      </c>
      <c r="EE29" s="310">
        <v>56</v>
      </c>
      <c r="EF29" s="311">
        <v>44</v>
      </c>
      <c r="EG29" s="312">
        <v>62</v>
      </c>
      <c r="EH29" s="310">
        <v>59</v>
      </c>
      <c r="EI29" s="313">
        <v>41</v>
      </c>
      <c r="EJ29" s="314">
        <v>82</v>
      </c>
      <c r="EK29" s="315">
        <v>72</v>
      </c>
      <c r="EL29" s="316">
        <v>45</v>
      </c>
      <c r="EM29" s="314">
        <v>82</v>
      </c>
      <c r="EN29" s="315">
        <v>66</v>
      </c>
      <c r="EO29" s="316">
        <v>45</v>
      </c>
      <c r="EP29" s="317">
        <v>142</v>
      </c>
      <c r="EQ29" s="318">
        <v>66</v>
      </c>
      <c r="ER29" s="319">
        <v>45</v>
      </c>
      <c r="ES29" s="320">
        <v>70</v>
      </c>
      <c r="ET29" s="321">
        <v>67</v>
      </c>
      <c r="EU29" s="1694">
        <v>50</v>
      </c>
      <c r="EV29" s="1700">
        <v>115</v>
      </c>
      <c r="EW29" s="1700">
        <v>63</v>
      </c>
      <c r="EX29" s="1700">
        <v>51</v>
      </c>
      <c r="EY29" s="1700">
        <v>61</v>
      </c>
      <c r="EZ29" s="1700">
        <v>59</v>
      </c>
      <c r="FA29" s="1700">
        <v>44</v>
      </c>
      <c r="FB29" s="1700">
        <v>148</v>
      </c>
      <c r="FC29" s="1700">
        <v>67</v>
      </c>
      <c r="FD29" s="1700">
        <v>51</v>
      </c>
      <c r="FE29" s="1700">
        <v>92</v>
      </c>
      <c r="FF29" s="1700">
        <v>54</v>
      </c>
      <c r="FG29" s="1700">
        <v>35</v>
      </c>
      <c r="FH29" s="1155">
        <v>95</v>
      </c>
      <c r="FI29" s="1150">
        <v>54</v>
      </c>
      <c r="FJ29" s="1156">
        <v>37</v>
      </c>
      <c r="FK29" s="1155">
        <v>44</v>
      </c>
      <c r="FL29" s="1150">
        <v>42</v>
      </c>
      <c r="FM29" s="1156">
        <v>30</v>
      </c>
      <c r="FN29" s="1155">
        <v>194</v>
      </c>
      <c r="FO29" s="1150">
        <v>49</v>
      </c>
      <c r="FP29" s="1156">
        <v>40</v>
      </c>
      <c r="FQ29" s="1155">
        <v>78</v>
      </c>
      <c r="FR29" s="1150">
        <v>52</v>
      </c>
      <c r="FS29" s="1156">
        <v>45</v>
      </c>
      <c r="FT29" s="1155">
        <v>66</v>
      </c>
      <c r="FU29" s="1150">
        <v>52</v>
      </c>
      <c r="FV29" s="1156">
        <v>41</v>
      </c>
      <c r="FW29" s="1155">
        <v>30</v>
      </c>
      <c r="FX29" s="1150">
        <v>30</v>
      </c>
      <c r="FY29" s="1156">
        <v>22</v>
      </c>
    </row>
    <row r="30" spans="2:181" s="6" customFormat="1" ht="18.75" customHeight="1" x14ac:dyDescent="0.25">
      <c r="B30" s="303" t="s">
        <v>398</v>
      </c>
      <c r="C30" s="304"/>
      <c r="D30" s="305"/>
      <c r="E30" s="306"/>
      <c r="F30" s="307"/>
      <c r="G30" s="305"/>
      <c r="H30" s="308"/>
      <c r="I30" s="304"/>
      <c r="J30" s="305"/>
      <c r="K30" s="306"/>
      <c r="L30" s="307"/>
      <c r="M30" s="305"/>
      <c r="N30" s="308"/>
      <c r="O30" s="304"/>
      <c r="P30" s="305"/>
      <c r="Q30" s="306"/>
      <c r="R30" s="307"/>
      <c r="S30" s="308"/>
      <c r="T30" s="304"/>
      <c r="U30" s="305"/>
      <c r="V30" s="306"/>
      <c r="W30" s="307"/>
      <c r="X30" s="305"/>
      <c r="Y30" s="308"/>
      <c r="Z30" s="304"/>
      <c r="AA30" s="305"/>
      <c r="AB30" s="306"/>
      <c r="AC30" s="307"/>
      <c r="AD30" s="305"/>
      <c r="AE30" s="308"/>
      <c r="AF30" s="304"/>
      <c r="AG30" s="305"/>
      <c r="AH30" s="306"/>
      <c r="AI30" s="307"/>
      <c r="AJ30" s="305"/>
      <c r="AK30" s="308"/>
      <c r="AL30" s="304"/>
      <c r="AM30" s="305"/>
      <c r="AN30" s="306"/>
      <c r="AO30" s="307"/>
      <c r="AP30" s="305"/>
      <c r="AQ30" s="308"/>
      <c r="AR30" s="304"/>
      <c r="AS30" s="305"/>
      <c r="AT30" s="306"/>
      <c r="AU30" s="307"/>
      <c r="AV30" s="305"/>
      <c r="AW30" s="308"/>
      <c r="AX30" s="304"/>
      <c r="AY30" s="305"/>
      <c r="AZ30" s="306"/>
      <c r="BA30" s="307"/>
      <c r="BB30" s="305"/>
      <c r="BC30" s="308"/>
      <c r="BD30" s="309"/>
      <c r="BE30" s="310"/>
      <c r="BF30" s="311"/>
      <c r="BG30" s="312"/>
      <c r="BH30" s="310"/>
      <c r="BI30" s="313"/>
      <c r="BJ30" s="309"/>
      <c r="BK30" s="310"/>
      <c r="BL30" s="311"/>
      <c r="BM30" s="312"/>
      <c r="BN30" s="310"/>
      <c r="BO30" s="313"/>
      <c r="BP30" s="309"/>
      <c r="BQ30" s="310"/>
      <c r="BR30" s="311"/>
      <c r="BS30" s="312"/>
      <c r="BT30" s="310"/>
      <c r="BU30" s="313"/>
      <c r="BV30" s="309"/>
      <c r="BW30" s="310"/>
      <c r="BX30" s="311"/>
      <c r="BY30" s="312"/>
      <c r="BZ30" s="310"/>
      <c r="CA30" s="313"/>
      <c r="CB30" s="309"/>
      <c r="CC30" s="310"/>
      <c r="CD30" s="311"/>
      <c r="CE30" s="312"/>
      <c r="CF30" s="310"/>
      <c r="CG30" s="313"/>
      <c r="CH30" s="309"/>
      <c r="CI30" s="310"/>
      <c r="CJ30" s="311"/>
      <c r="CK30" s="312"/>
      <c r="CL30" s="310"/>
      <c r="CM30" s="313"/>
      <c r="CN30" s="309"/>
      <c r="CO30" s="310"/>
      <c r="CP30" s="311"/>
      <c r="CQ30" s="312"/>
      <c r="CR30" s="310"/>
      <c r="CS30" s="313"/>
      <c r="CT30" s="309"/>
      <c r="CU30" s="310"/>
      <c r="CV30" s="311"/>
      <c r="CW30" s="312">
        <v>102</v>
      </c>
      <c r="CX30" s="310">
        <v>102</v>
      </c>
      <c r="CY30" s="313">
        <v>80</v>
      </c>
      <c r="CZ30" s="309">
        <v>131</v>
      </c>
      <c r="DA30" s="310">
        <v>126</v>
      </c>
      <c r="DB30" s="311">
        <v>92</v>
      </c>
      <c r="DC30" s="312">
        <v>59</v>
      </c>
      <c r="DD30" s="310">
        <v>59</v>
      </c>
      <c r="DE30" s="313">
        <v>39</v>
      </c>
      <c r="DF30" s="309">
        <v>54</v>
      </c>
      <c r="DG30" s="310">
        <v>51</v>
      </c>
      <c r="DH30" s="311">
        <v>44</v>
      </c>
      <c r="DI30" s="312">
        <v>58</v>
      </c>
      <c r="DJ30" s="310">
        <v>53</v>
      </c>
      <c r="DK30" s="313">
        <v>41</v>
      </c>
      <c r="DL30" s="309">
        <v>49</v>
      </c>
      <c r="DM30" s="310">
        <v>47</v>
      </c>
      <c r="DN30" s="311">
        <v>35</v>
      </c>
      <c r="DO30" s="312">
        <v>68</v>
      </c>
      <c r="DP30" s="310">
        <v>61</v>
      </c>
      <c r="DQ30" s="313">
        <v>42</v>
      </c>
      <c r="DR30" s="309">
        <v>51</v>
      </c>
      <c r="DS30" s="310">
        <v>51</v>
      </c>
      <c r="DT30" s="311">
        <v>45</v>
      </c>
      <c r="DU30" s="312">
        <v>66</v>
      </c>
      <c r="DV30" s="310">
        <v>64</v>
      </c>
      <c r="DW30" s="313">
        <v>48</v>
      </c>
      <c r="DX30" s="309">
        <v>81</v>
      </c>
      <c r="DY30" s="310">
        <v>69</v>
      </c>
      <c r="DZ30" s="311">
        <v>43</v>
      </c>
      <c r="EA30" s="312">
        <v>86</v>
      </c>
      <c r="EB30" s="310">
        <v>68</v>
      </c>
      <c r="EC30" s="313">
        <v>49</v>
      </c>
      <c r="ED30" s="309">
        <v>83</v>
      </c>
      <c r="EE30" s="310">
        <v>73</v>
      </c>
      <c r="EF30" s="311">
        <v>43</v>
      </c>
      <c r="EG30" s="312">
        <v>92</v>
      </c>
      <c r="EH30" s="310">
        <v>77</v>
      </c>
      <c r="EI30" s="313">
        <v>41</v>
      </c>
      <c r="EJ30" s="309"/>
      <c r="EK30" s="310"/>
      <c r="EL30" s="311"/>
      <c r="EM30" s="309"/>
      <c r="EN30" s="310"/>
      <c r="EO30" s="311"/>
      <c r="EP30" s="309"/>
      <c r="EQ30" s="310"/>
      <c r="ER30" s="311"/>
      <c r="ES30" s="309"/>
      <c r="ET30" s="310"/>
      <c r="EU30" s="313"/>
      <c r="EV30" s="328"/>
      <c r="EW30" s="328"/>
      <c r="EX30" s="328"/>
      <c r="EY30" s="328"/>
      <c r="EZ30" s="328"/>
      <c r="FA30" s="328"/>
      <c r="FB30" s="328"/>
      <c r="FC30" s="328"/>
      <c r="FD30" s="328"/>
      <c r="FE30" s="328"/>
      <c r="FF30" s="328"/>
      <c r="FG30" s="328"/>
      <c r="FH30" s="309">
        <v>0</v>
      </c>
      <c r="FI30" s="310"/>
      <c r="FJ30" s="311"/>
      <c r="FK30" s="309"/>
      <c r="FL30" s="310"/>
      <c r="FM30" s="311"/>
      <c r="FN30" s="309"/>
      <c r="FO30" s="310"/>
      <c r="FP30" s="311"/>
      <c r="FQ30" s="309"/>
      <c r="FR30" s="310"/>
      <c r="FS30" s="311"/>
      <c r="FT30" s="309"/>
      <c r="FU30" s="310"/>
      <c r="FV30" s="311"/>
      <c r="FW30" s="309"/>
      <c r="FX30" s="310"/>
      <c r="FY30" s="311"/>
    </row>
    <row r="31" spans="2:181" s="6" customFormat="1" ht="18.75" customHeight="1" x14ac:dyDescent="0.25">
      <c r="B31" s="303" t="s">
        <v>399</v>
      </c>
      <c r="C31" s="304"/>
      <c r="D31" s="305"/>
      <c r="E31" s="306"/>
      <c r="F31" s="307"/>
      <c r="G31" s="305"/>
      <c r="H31" s="308"/>
      <c r="I31" s="304"/>
      <c r="J31" s="305"/>
      <c r="K31" s="306"/>
      <c r="L31" s="307"/>
      <c r="M31" s="305"/>
      <c r="N31" s="308"/>
      <c r="O31" s="304"/>
      <c r="P31" s="305"/>
      <c r="Q31" s="306"/>
      <c r="R31" s="307"/>
      <c r="S31" s="308"/>
      <c r="T31" s="304"/>
      <c r="U31" s="305"/>
      <c r="V31" s="306"/>
      <c r="W31" s="307"/>
      <c r="X31" s="305"/>
      <c r="Y31" s="308"/>
      <c r="Z31" s="304"/>
      <c r="AA31" s="305"/>
      <c r="AB31" s="306"/>
      <c r="AC31" s="307"/>
      <c r="AD31" s="305"/>
      <c r="AE31" s="308"/>
      <c r="AF31" s="304"/>
      <c r="AG31" s="305"/>
      <c r="AH31" s="306"/>
      <c r="AI31" s="307"/>
      <c r="AJ31" s="305"/>
      <c r="AK31" s="308"/>
      <c r="AL31" s="304"/>
      <c r="AM31" s="305"/>
      <c r="AN31" s="306"/>
      <c r="AO31" s="307"/>
      <c r="AP31" s="305"/>
      <c r="AQ31" s="308"/>
      <c r="AR31" s="304"/>
      <c r="AS31" s="305"/>
      <c r="AT31" s="306"/>
      <c r="AU31" s="307"/>
      <c r="AV31" s="305"/>
      <c r="AW31" s="308"/>
      <c r="AX31" s="304"/>
      <c r="AY31" s="305"/>
      <c r="AZ31" s="306"/>
      <c r="BA31" s="307"/>
      <c r="BB31" s="305"/>
      <c r="BC31" s="308"/>
      <c r="BD31" s="309"/>
      <c r="BE31" s="310"/>
      <c r="BF31" s="311"/>
      <c r="BG31" s="312"/>
      <c r="BH31" s="310"/>
      <c r="BI31" s="313"/>
      <c r="BJ31" s="309"/>
      <c r="BK31" s="310"/>
      <c r="BL31" s="311"/>
      <c r="BM31" s="312"/>
      <c r="BN31" s="310"/>
      <c r="BO31" s="313"/>
      <c r="BP31" s="309"/>
      <c r="BQ31" s="310"/>
      <c r="BR31" s="311"/>
      <c r="BS31" s="312"/>
      <c r="BT31" s="310"/>
      <c r="BU31" s="313"/>
      <c r="BV31" s="309"/>
      <c r="BW31" s="310"/>
      <c r="BX31" s="311"/>
      <c r="BY31" s="312"/>
      <c r="BZ31" s="310"/>
      <c r="CA31" s="313"/>
      <c r="CB31" s="309"/>
      <c r="CC31" s="310"/>
      <c r="CD31" s="311"/>
      <c r="CE31" s="312"/>
      <c r="CF31" s="310"/>
      <c r="CG31" s="313"/>
      <c r="CH31" s="309"/>
      <c r="CI31" s="310"/>
      <c r="CJ31" s="311"/>
      <c r="CK31" s="312"/>
      <c r="CL31" s="310"/>
      <c r="CM31" s="313"/>
      <c r="CN31" s="309"/>
      <c r="CO31" s="310"/>
      <c r="CP31" s="311"/>
      <c r="CQ31" s="312"/>
      <c r="CR31" s="310"/>
      <c r="CS31" s="313"/>
      <c r="CT31" s="309"/>
      <c r="CU31" s="310"/>
      <c r="CV31" s="311"/>
      <c r="CW31" s="312"/>
      <c r="CX31" s="310"/>
      <c r="CY31" s="313"/>
      <c r="CZ31" s="309"/>
      <c r="DA31" s="310"/>
      <c r="DB31" s="311"/>
      <c r="DC31" s="312"/>
      <c r="DD31" s="310"/>
      <c r="DE31" s="313"/>
      <c r="DF31" s="309"/>
      <c r="DG31" s="310"/>
      <c r="DH31" s="311"/>
      <c r="DI31" s="312">
        <v>5</v>
      </c>
      <c r="DJ31" s="310"/>
      <c r="DK31" s="313"/>
      <c r="DL31" s="309"/>
      <c r="DM31" s="310"/>
      <c r="DN31" s="311"/>
      <c r="DO31" s="312">
        <v>2</v>
      </c>
      <c r="DP31" s="310"/>
      <c r="DQ31" s="313"/>
      <c r="DR31" s="309"/>
      <c r="DS31" s="310"/>
      <c r="DT31" s="311"/>
      <c r="DU31" s="312"/>
      <c r="DV31" s="310"/>
      <c r="DW31" s="313"/>
      <c r="DX31" s="309"/>
      <c r="DY31" s="310"/>
      <c r="DZ31" s="311"/>
      <c r="EA31" s="312"/>
      <c r="EB31" s="310"/>
      <c r="EC31" s="313"/>
      <c r="ED31" s="309"/>
      <c r="EE31" s="310"/>
      <c r="EF31" s="311"/>
      <c r="EG31" s="312"/>
      <c r="EH31" s="310"/>
      <c r="EI31" s="313"/>
      <c r="EJ31" s="309"/>
      <c r="EK31" s="310"/>
      <c r="EL31" s="311"/>
      <c r="EM31" s="309"/>
      <c r="EN31" s="310"/>
      <c r="EO31" s="311"/>
      <c r="EP31" s="309"/>
      <c r="EQ31" s="310"/>
      <c r="ER31" s="311"/>
      <c r="ES31" s="309"/>
      <c r="ET31" s="310"/>
      <c r="EU31" s="313"/>
      <c r="EV31" s="328"/>
      <c r="EW31" s="328"/>
      <c r="EX31" s="328"/>
      <c r="EY31" s="328"/>
      <c r="EZ31" s="328"/>
      <c r="FA31" s="328"/>
      <c r="FB31" s="328"/>
      <c r="FC31" s="328"/>
      <c r="FD31" s="328"/>
      <c r="FE31" s="328"/>
      <c r="FF31" s="328"/>
      <c r="FG31" s="328"/>
      <c r="FH31" s="309"/>
      <c r="FI31" s="310"/>
      <c r="FJ31" s="311"/>
      <c r="FK31" s="309"/>
      <c r="FL31" s="310"/>
      <c r="FM31" s="311"/>
      <c r="FN31" s="309"/>
      <c r="FO31" s="310"/>
      <c r="FP31" s="311"/>
      <c r="FQ31" s="309"/>
      <c r="FR31" s="310"/>
      <c r="FS31" s="311"/>
      <c r="FT31" s="309"/>
      <c r="FU31" s="310"/>
      <c r="FV31" s="311"/>
      <c r="FW31" s="309"/>
      <c r="FX31" s="310"/>
      <c r="FY31" s="311"/>
    </row>
    <row r="32" spans="2:181" s="6" customFormat="1" ht="18.75" customHeight="1" x14ac:dyDescent="0.25">
      <c r="B32" s="303" t="s">
        <v>400</v>
      </c>
      <c r="C32" s="304"/>
      <c r="D32" s="305"/>
      <c r="E32" s="306"/>
      <c r="F32" s="307"/>
      <c r="G32" s="305"/>
      <c r="H32" s="308"/>
      <c r="I32" s="304"/>
      <c r="J32" s="305"/>
      <c r="K32" s="306"/>
      <c r="L32" s="307"/>
      <c r="M32" s="305"/>
      <c r="N32" s="308"/>
      <c r="O32" s="304"/>
      <c r="P32" s="305"/>
      <c r="Q32" s="306"/>
      <c r="R32" s="307"/>
      <c r="S32" s="308"/>
      <c r="T32" s="304"/>
      <c r="U32" s="305"/>
      <c r="V32" s="306"/>
      <c r="W32" s="307"/>
      <c r="X32" s="305"/>
      <c r="Y32" s="308"/>
      <c r="Z32" s="304"/>
      <c r="AA32" s="305"/>
      <c r="AB32" s="306"/>
      <c r="AC32" s="307"/>
      <c r="AD32" s="305"/>
      <c r="AE32" s="308"/>
      <c r="AF32" s="304"/>
      <c r="AG32" s="305"/>
      <c r="AH32" s="306"/>
      <c r="AI32" s="307"/>
      <c r="AJ32" s="305"/>
      <c r="AK32" s="308"/>
      <c r="AL32" s="304"/>
      <c r="AM32" s="305"/>
      <c r="AN32" s="306"/>
      <c r="AO32" s="307"/>
      <c r="AP32" s="305"/>
      <c r="AQ32" s="308"/>
      <c r="AR32" s="304"/>
      <c r="AS32" s="305"/>
      <c r="AT32" s="306"/>
      <c r="AU32" s="307"/>
      <c r="AV32" s="305"/>
      <c r="AW32" s="308"/>
      <c r="AX32" s="304"/>
      <c r="AY32" s="305"/>
      <c r="AZ32" s="306"/>
      <c r="BA32" s="307"/>
      <c r="BB32" s="305"/>
      <c r="BC32" s="308"/>
      <c r="BD32" s="309"/>
      <c r="BE32" s="310"/>
      <c r="BF32" s="311"/>
      <c r="BG32" s="312"/>
      <c r="BH32" s="310"/>
      <c r="BI32" s="313"/>
      <c r="BJ32" s="309"/>
      <c r="BK32" s="310"/>
      <c r="BL32" s="311"/>
      <c r="BM32" s="312"/>
      <c r="BN32" s="310"/>
      <c r="BO32" s="313"/>
      <c r="BP32" s="309"/>
      <c r="BQ32" s="310"/>
      <c r="BR32" s="311"/>
      <c r="BS32" s="312"/>
      <c r="BT32" s="310"/>
      <c r="BU32" s="313"/>
      <c r="BV32" s="309"/>
      <c r="BW32" s="310"/>
      <c r="BX32" s="311"/>
      <c r="BY32" s="312"/>
      <c r="BZ32" s="310"/>
      <c r="CA32" s="313"/>
      <c r="CB32" s="309"/>
      <c r="CC32" s="310"/>
      <c r="CD32" s="311"/>
      <c r="CE32" s="312"/>
      <c r="CF32" s="310"/>
      <c r="CG32" s="313"/>
      <c r="CH32" s="309"/>
      <c r="CI32" s="310"/>
      <c r="CJ32" s="311"/>
      <c r="CK32" s="312"/>
      <c r="CL32" s="310"/>
      <c r="CM32" s="313"/>
      <c r="CN32" s="309"/>
      <c r="CO32" s="310"/>
      <c r="CP32" s="311"/>
      <c r="CQ32" s="312"/>
      <c r="CR32" s="310"/>
      <c r="CS32" s="313"/>
      <c r="CT32" s="309"/>
      <c r="CU32" s="310"/>
      <c r="CV32" s="311"/>
      <c r="CW32" s="312"/>
      <c r="CX32" s="310"/>
      <c r="CY32" s="313"/>
      <c r="CZ32" s="309"/>
      <c r="DA32" s="310"/>
      <c r="DB32" s="311"/>
      <c r="DC32" s="312"/>
      <c r="DD32" s="310"/>
      <c r="DE32" s="313"/>
      <c r="DF32" s="309"/>
      <c r="DG32" s="310"/>
      <c r="DH32" s="311"/>
      <c r="DI32" s="312"/>
      <c r="DJ32" s="310"/>
      <c r="DK32" s="313"/>
      <c r="DL32" s="309">
        <v>2</v>
      </c>
      <c r="DM32" s="310"/>
      <c r="DN32" s="311"/>
      <c r="DO32" s="312"/>
      <c r="DP32" s="310"/>
      <c r="DQ32" s="313"/>
      <c r="DR32" s="309"/>
      <c r="DS32" s="310"/>
      <c r="DT32" s="311"/>
      <c r="DU32" s="312"/>
      <c r="DV32" s="310"/>
      <c r="DW32" s="313"/>
      <c r="DX32" s="309"/>
      <c r="DY32" s="310"/>
      <c r="DZ32" s="311"/>
      <c r="EA32" s="312"/>
      <c r="EB32" s="310"/>
      <c r="EC32" s="313"/>
      <c r="ED32" s="309"/>
      <c r="EE32" s="310"/>
      <c r="EF32" s="311"/>
      <c r="EG32" s="312"/>
      <c r="EH32" s="310"/>
      <c r="EI32" s="313"/>
      <c r="EJ32" s="309"/>
      <c r="EK32" s="310"/>
      <c r="EL32" s="311"/>
      <c r="EM32" s="309"/>
      <c r="EN32" s="310"/>
      <c r="EO32" s="311"/>
      <c r="EP32" s="309"/>
      <c r="EQ32" s="310"/>
      <c r="ER32" s="311"/>
      <c r="ES32" s="309"/>
      <c r="ET32" s="310"/>
      <c r="EU32" s="313"/>
      <c r="EV32" s="328"/>
      <c r="EW32" s="328"/>
      <c r="EX32" s="328"/>
      <c r="EY32" s="328"/>
      <c r="EZ32" s="328"/>
      <c r="FA32" s="328"/>
      <c r="FB32" s="328"/>
      <c r="FC32" s="328"/>
      <c r="FD32" s="328"/>
      <c r="FE32" s="328"/>
      <c r="FF32" s="328"/>
      <c r="FG32" s="328"/>
      <c r="FH32" s="309"/>
      <c r="FI32" s="310"/>
      <c r="FJ32" s="311"/>
      <c r="FK32" s="309"/>
      <c r="FL32" s="310"/>
      <c r="FM32" s="311"/>
      <c r="FN32" s="309"/>
      <c r="FO32" s="310"/>
      <c r="FP32" s="311"/>
      <c r="FQ32" s="309"/>
      <c r="FR32" s="310"/>
      <c r="FS32" s="311"/>
      <c r="FT32" s="309"/>
      <c r="FU32" s="310"/>
      <c r="FV32" s="311"/>
      <c r="FW32" s="309"/>
      <c r="FX32" s="310"/>
      <c r="FY32" s="311"/>
    </row>
    <row r="33" spans="2:181" s="6" customFormat="1" ht="18.75" customHeight="1" x14ac:dyDescent="0.25">
      <c r="B33" s="303" t="s">
        <v>401</v>
      </c>
      <c r="C33" s="304"/>
      <c r="D33" s="305"/>
      <c r="E33" s="306"/>
      <c r="F33" s="307"/>
      <c r="G33" s="305"/>
      <c r="H33" s="308"/>
      <c r="I33" s="304"/>
      <c r="J33" s="305"/>
      <c r="K33" s="306"/>
      <c r="L33" s="307"/>
      <c r="M33" s="305"/>
      <c r="N33" s="308"/>
      <c r="O33" s="304"/>
      <c r="P33" s="305"/>
      <c r="Q33" s="306"/>
      <c r="R33" s="307"/>
      <c r="S33" s="308"/>
      <c r="T33" s="304"/>
      <c r="U33" s="305"/>
      <c r="V33" s="306"/>
      <c r="W33" s="307"/>
      <c r="X33" s="305"/>
      <c r="Y33" s="308"/>
      <c r="Z33" s="304"/>
      <c r="AA33" s="305"/>
      <c r="AB33" s="306"/>
      <c r="AC33" s="307"/>
      <c r="AD33" s="305"/>
      <c r="AE33" s="308"/>
      <c r="AF33" s="304"/>
      <c r="AG33" s="305"/>
      <c r="AH33" s="306"/>
      <c r="AI33" s="307"/>
      <c r="AJ33" s="305"/>
      <c r="AK33" s="308"/>
      <c r="AL33" s="304"/>
      <c r="AM33" s="305"/>
      <c r="AN33" s="306"/>
      <c r="AO33" s="307"/>
      <c r="AP33" s="305"/>
      <c r="AQ33" s="308"/>
      <c r="AR33" s="304"/>
      <c r="AS33" s="305"/>
      <c r="AT33" s="306"/>
      <c r="AU33" s="307"/>
      <c r="AV33" s="305"/>
      <c r="AW33" s="308"/>
      <c r="AX33" s="304"/>
      <c r="AY33" s="305"/>
      <c r="AZ33" s="306"/>
      <c r="BA33" s="307"/>
      <c r="BB33" s="305"/>
      <c r="BC33" s="308"/>
      <c r="BD33" s="309"/>
      <c r="BE33" s="310"/>
      <c r="BF33" s="311"/>
      <c r="BG33" s="312"/>
      <c r="BH33" s="310"/>
      <c r="BI33" s="313"/>
      <c r="BJ33" s="309"/>
      <c r="BK33" s="310"/>
      <c r="BL33" s="311"/>
      <c r="BM33" s="312"/>
      <c r="BN33" s="310"/>
      <c r="BO33" s="313"/>
      <c r="BP33" s="309"/>
      <c r="BQ33" s="310"/>
      <c r="BR33" s="311"/>
      <c r="BS33" s="312"/>
      <c r="BT33" s="310"/>
      <c r="BU33" s="313"/>
      <c r="BV33" s="309"/>
      <c r="BW33" s="310"/>
      <c r="BX33" s="311"/>
      <c r="BY33" s="312"/>
      <c r="BZ33" s="310"/>
      <c r="CA33" s="313"/>
      <c r="CB33" s="309"/>
      <c r="CC33" s="310"/>
      <c r="CD33" s="311"/>
      <c r="CE33" s="312"/>
      <c r="CF33" s="310"/>
      <c r="CG33" s="313"/>
      <c r="CH33" s="309"/>
      <c r="CI33" s="310"/>
      <c r="CJ33" s="311"/>
      <c r="CK33" s="312"/>
      <c r="CL33" s="310"/>
      <c r="CM33" s="313"/>
      <c r="CN33" s="309"/>
      <c r="CO33" s="310"/>
      <c r="CP33" s="311"/>
      <c r="CQ33" s="312"/>
      <c r="CR33" s="310"/>
      <c r="CS33" s="313"/>
      <c r="CT33" s="309"/>
      <c r="CU33" s="310"/>
      <c r="CV33" s="311"/>
      <c r="CW33" s="312"/>
      <c r="CX33" s="310"/>
      <c r="CY33" s="313"/>
      <c r="CZ33" s="309"/>
      <c r="DA33" s="310"/>
      <c r="DB33" s="311"/>
      <c r="DC33" s="312"/>
      <c r="DD33" s="310"/>
      <c r="DE33" s="313"/>
      <c r="DF33" s="309"/>
      <c r="DG33" s="310"/>
      <c r="DH33" s="311"/>
      <c r="DI33" s="312">
        <v>5</v>
      </c>
      <c r="DJ33" s="310"/>
      <c r="DK33" s="313"/>
      <c r="DL33" s="309">
        <v>4</v>
      </c>
      <c r="DM33" s="310"/>
      <c r="DN33" s="311"/>
      <c r="DO33" s="312">
        <v>2</v>
      </c>
      <c r="DP33" s="310"/>
      <c r="DQ33" s="313"/>
      <c r="DR33" s="309">
        <v>2</v>
      </c>
      <c r="DS33" s="310"/>
      <c r="DT33" s="311"/>
      <c r="DU33" s="312"/>
      <c r="DV33" s="310"/>
      <c r="DW33" s="313"/>
      <c r="DX33" s="309"/>
      <c r="DY33" s="310"/>
      <c r="DZ33" s="311"/>
      <c r="EA33" s="312"/>
      <c r="EB33" s="310"/>
      <c r="EC33" s="313"/>
      <c r="ED33" s="309"/>
      <c r="EE33" s="310"/>
      <c r="EF33" s="311"/>
      <c r="EG33" s="312"/>
      <c r="EH33" s="310"/>
      <c r="EI33" s="313"/>
      <c r="EJ33" s="309"/>
      <c r="EK33" s="310"/>
      <c r="EL33" s="311"/>
      <c r="EM33" s="309"/>
      <c r="EN33" s="310"/>
      <c r="EO33" s="311"/>
      <c r="EP33" s="309"/>
      <c r="EQ33" s="310"/>
      <c r="ER33" s="311"/>
      <c r="ES33" s="309"/>
      <c r="ET33" s="310"/>
      <c r="EU33" s="313"/>
      <c r="EV33" s="328"/>
      <c r="EW33" s="328"/>
      <c r="EX33" s="328"/>
      <c r="EY33" s="328"/>
      <c r="EZ33" s="328"/>
      <c r="FA33" s="328"/>
      <c r="FB33" s="328"/>
      <c r="FC33" s="328"/>
      <c r="FD33" s="328"/>
      <c r="FE33" s="328"/>
      <c r="FF33" s="328"/>
      <c r="FG33" s="328"/>
      <c r="FH33" s="309"/>
      <c r="FI33" s="310"/>
      <c r="FJ33" s="311"/>
      <c r="FK33" s="309"/>
      <c r="FL33" s="310"/>
      <c r="FM33" s="311"/>
      <c r="FN33" s="309"/>
      <c r="FO33" s="310"/>
      <c r="FP33" s="311"/>
      <c r="FQ33" s="309"/>
      <c r="FR33" s="310"/>
      <c r="FS33" s="311"/>
      <c r="FT33" s="309"/>
      <c r="FU33" s="310"/>
      <c r="FV33" s="311"/>
      <c r="FW33" s="309"/>
      <c r="FX33" s="310"/>
      <c r="FY33" s="311"/>
    </row>
    <row r="34" spans="2:181" s="6" customFormat="1" ht="18.75" customHeight="1" x14ac:dyDescent="0.25">
      <c r="B34" s="303" t="s">
        <v>402</v>
      </c>
      <c r="C34" s="304">
        <v>130</v>
      </c>
      <c r="D34" s="305">
        <v>35</v>
      </c>
      <c r="E34" s="306">
        <v>33</v>
      </c>
      <c r="F34" s="307"/>
      <c r="G34" s="305"/>
      <c r="H34" s="308"/>
      <c r="I34" s="304">
        <v>123</v>
      </c>
      <c r="J34" s="305">
        <v>35</v>
      </c>
      <c r="K34" s="306">
        <v>31</v>
      </c>
      <c r="L34" s="307"/>
      <c r="M34" s="305"/>
      <c r="N34" s="308"/>
      <c r="O34" s="304">
        <v>97</v>
      </c>
      <c r="P34" s="305">
        <v>43</v>
      </c>
      <c r="Q34" s="306">
        <v>25</v>
      </c>
      <c r="R34" s="307"/>
      <c r="S34" s="308"/>
      <c r="T34" s="304">
        <v>106</v>
      </c>
      <c r="U34" s="305">
        <v>40</v>
      </c>
      <c r="V34" s="306">
        <v>35</v>
      </c>
      <c r="W34" s="307"/>
      <c r="X34" s="305"/>
      <c r="Y34" s="308"/>
      <c r="Z34" s="304">
        <v>86</v>
      </c>
      <c r="AA34" s="305">
        <v>40</v>
      </c>
      <c r="AB34" s="306">
        <v>35</v>
      </c>
      <c r="AC34" s="307">
        <v>1</v>
      </c>
      <c r="AD34" s="305"/>
      <c r="AE34" s="308"/>
      <c r="AF34" s="304">
        <v>95</v>
      </c>
      <c r="AG34" s="305">
        <v>39</v>
      </c>
      <c r="AH34" s="306">
        <v>37</v>
      </c>
      <c r="AI34" s="307"/>
      <c r="AJ34" s="305"/>
      <c r="AK34" s="308"/>
      <c r="AL34" s="304">
        <v>129</v>
      </c>
      <c r="AM34" s="305">
        <v>46</v>
      </c>
      <c r="AN34" s="306">
        <v>43</v>
      </c>
      <c r="AO34" s="307"/>
      <c r="AP34" s="305"/>
      <c r="AQ34" s="308"/>
      <c r="AR34" s="304">
        <v>95</v>
      </c>
      <c r="AS34" s="305">
        <v>40</v>
      </c>
      <c r="AT34" s="306">
        <v>38</v>
      </c>
      <c r="AU34" s="307"/>
      <c r="AV34" s="305"/>
      <c r="AW34" s="308"/>
      <c r="AX34" s="304">
        <v>164</v>
      </c>
      <c r="AY34" s="305">
        <v>42</v>
      </c>
      <c r="AZ34" s="306">
        <v>40</v>
      </c>
      <c r="BA34" s="307"/>
      <c r="BB34" s="305"/>
      <c r="BC34" s="308"/>
      <c r="BD34" s="309">
        <v>269</v>
      </c>
      <c r="BE34" s="310">
        <v>47</v>
      </c>
      <c r="BF34" s="311">
        <v>47</v>
      </c>
      <c r="BG34" s="312">
        <v>1</v>
      </c>
      <c r="BH34" s="310"/>
      <c r="BI34" s="313">
        <v>1</v>
      </c>
      <c r="BJ34" s="309">
        <v>276</v>
      </c>
      <c r="BK34" s="310">
        <v>45</v>
      </c>
      <c r="BL34" s="311">
        <v>45</v>
      </c>
      <c r="BM34" s="312">
        <v>0</v>
      </c>
      <c r="BN34" s="310"/>
      <c r="BO34" s="313">
        <v>0</v>
      </c>
      <c r="BP34" s="309">
        <v>200</v>
      </c>
      <c r="BQ34" s="310">
        <v>47</v>
      </c>
      <c r="BR34" s="311">
        <v>47</v>
      </c>
      <c r="BS34" s="312">
        <v>2</v>
      </c>
      <c r="BT34" s="310">
        <v>2</v>
      </c>
      <c r="BU34" s="313">
        <v>2</v>
      </c>
      <c r="BV34" s="309">
        <v>174</v>
      </c>
      <c r="BW34" s="310">
        <v>50</v>
      </c>
      <c r="BX34" s="311">
        <v>53</v>
      </c>
      <c r="BY34" s="312">
        <v>0</v>
      </c>
      <c r="BZ34" s="310"/>
      <c r="CA34" s="313"/>
      <c r="CB34" s="309">
        <v>323</v>
      </c>
      <c r="CC34" s="310">
        <v>68</v>
      </c>
      <c r="CD34" s="311">
        <v>54</v>
      </c>
      <c r="CE34" s="312"/>
      <c r="CF34" s="310"/>
      <c r="CG34" s="313"/>
      <c r="CH34" s="309">
        <v>261</v>
      </c>
      <c r="CI34" s="310">
        <v>69</v>
      </c>
      <c r="CJ34" s="311">
        <v>47</v>
      </c>
      <c r="CK34" s="312"/>
      <c r="CL34" s="310"/>
      <c r="CM34" s="313"/>
      <c r="CN34" s="309">
        <v>211</v>
      </c>
      <c r="CO34" s="310">
        <v>52</v>
      </c>
      <c r="CP34" s="311">
        <v>45</v>
      </c>
      <c r="CQ34" s="312"/>
      <c r="CR34" s="310"/>
      <c r="CS34" s="313"/>
      <c r="CT34" s="309">
        <v>169</v>
      </c>
      <c r="CU34" s="310">
        <v>64</v>
      </c>
      <c r="CV34" s="311">
        <v>44</v>
      </c>
      <c r="CW34" s="312"/>
      <c r="CX34" s="310"/>
      <c r="CY34" s="313">
        <v>0</v>
      </c>
      <c r="CZ34" s="309">
        <v>212</v>
      </c>
      <c r="DA34" s="310">
        <v>56</v>
      </c>
      <c r="DB34" s="311">
        <v>44</v>
      </c>
      <c r="DC34" s="312">
        <v>172</v>
      </c>
      <c r="DD34" s="310">
        <v>54</v>
      </c>
      <c r="DE34" s="313">
        <v>44</v>
      </c>
      <c r="DF34" s="309">
        <v>211</v>
      </c>
      <c r="DG34" s="310">
        <v>54</v>
      </c>
      <c r="DH34" s="311">
        <v>42</v>
      </c>
      <c r="DI34" s="312">
        <v>119</v>
      </c>
      <c r="DJ34" s="310">
        <v>51</v>
      </c>
      <c r="DK34" s="313">
        <v>44</v>
      </c>
      <c r="DL34" s="309">
        <v>328</v>
      </c>
      <c r="DM34" s="310">
        <v>48</v>
      </c>
      <c r="DN34" s="311">
        <v>45</v>
      </c>
      <c r="DO34" s="312">
        <v>260</v>
      </c>
      <c r="DP34" s="310">
        <v>50</v>
      </c>
      <c r="DQ34" s="313">
        <v>45</v>
      </c>
      <c r="DR34" s="309">
        <v>191</v>
      </c>
      <c r="DS34" s="310">
        <v>53</v>
      </c>
      <c r="DT34" s="311">
        <v>44</v>
      </c>
      <c r="DU34" s="312">
        <v>119</v>
      </c>
      <c r="DV34" s="310">
        <v>55</v>
      </c>
      <c r="DW34" s="313">
        <v>44</v>
      </c>
      <c r="DX34" s="309">
        <v>152</v>
      </c>
      <c r="DY34" s="310">
        <v>54</v>
      </c>
      <c r="DZ34" s="311">
        <v>43</v>
      </c>
      <c r="EA34" s="312">
        <v>128</v>
      </c>
      <c r="EB34" s="310">
        <v>54</v>
      </c>
      <c r="EC34" s="313">
        <v>45</v>
      </c>
      <c r="ED34" s="309">
        <v>150</v>
      </c>
      <c r="EE34" s="310">
        <v>60</v>
      </c>
      <c r="EF34" s="311">
        <v>42</v>
      </c>
      <c r="EG34" s="312">
        <v>114</v>
      </c>
      <c r="EH34" s="310">
        <v>56</v>
      </c>
      <c r="EI34" s="313">
        <v>45</v>
      </c>
      <c r="EJ34" s="314">
        <v>149</v>
      </c>
      <c r="EK34" s="315">
        <v>60</v>
      </c>
      <c r="EL34" s="316">
        <v>58</v>
      </c>
      <c r="EM34" s="314">
        <v>281</v>
      </c>
      <c r="EN34" s="315">
        <v>54</v>
      </c>
      <c r="EO34" s="316">
        <v>46</v>
      </c>
      <c r="EP34" s="317">
        <v>223</v>
      </c>
      <c r="EQ34" s="318">
        <v>55</v>
      </c>
      <c r="ER34" s="319">
        <v>42</v>
      </c>
      <c r="ES34" s="320">
        <v>156</v>
      </c>
      <c r="ET34" s="321">
        <v>58</v>
      </c>
      <c r="EU34" s="1694">
        <v>45</v>
      </c>
      <c r="EV34" s="1700">
        <v>231</v>
      </c>
      <c r="EW34" s="1700">
        <v>59</v>
      </c>
      <c r="EX34" s="1700">
        <v>44</v>
      </c>
      <c r="EY34" s="1700">
        <v>162</v>
      </c>
      <c r="EZ34" s="1700">
        <v>60</v>
      </c>
      <c r="FA34" s="1700">
        <v>43</v>
      </c>
      <c r="FB34" s="1700">
        <v>191</v>
      </c>
      <c r="FC34" s="1700">
        <v>60</v>
      </c>
      <c r="FD34" s="1700">
        <v>44</v>
      </c>
      <c r="FE34" s="1700">
        <v>179</v>
      </c>
      <c r="FF34" s="1700">
        <v>51</v>
      </c>
      <c r="FG34" s="1700">
        <v>45</v>
      </c>
      <c r="FH34" s="1155">
        <v>227</v>
      </c>
      <c r="FI34" s="1150">
        <v>61</v>
      </c>
      <c r="FJ34" s="1156">
        <v>40</v>
      </c>
      <c r="FK34" s="1155">
        <v>113</v>
      </c>
      <c r="FL34" s="1150">
        <v>58</v>
      </c>
      <c r="FM34" s="1156">
        <v>44</v>
      </c>
      <c r="FN34" s="1155">
        <v>157</v>
      </c>
      <c r="FO34" s="1150">
        <v>60</v>
      </c>
      <c r="FP34" s="1156">
        <v>47</v>
      </c>
      <c r="FQ34" s="1155">
        <v>0</v>
      </c>
      <c r="FR34" s="1150">
        <v>0</v>
      </c>
      <c r="FS34" s="1156">
        <v>0</v>
      </c>
      <c r="FT34" s="1155">
        <v>176</v>
      </c>
      <c r="FU34" s="1150">
        <v>58</v>
      </c>
      <c r="FV34" s="1156">
        <v>46</v>
      </c>
      <c r="FW34" s="1155">
        <v>92</v>
      </c>
      <c r="FX34" s="1150">
        <v>52</v>
      </c>
      <c r="FY34" s="1156">
        <v>45</v>
      </c>
    </row>
    <row r="35" spans="2:181" s="6" customFormat="1" ht="18.75" customHeight="1" x14ac:dyDescent="0.25">
      <c r="B35" s="303" t="s">
        <v>403</v>
      </c>
      <c r="C35" s="304">
        <v>561</v>
      </c>
      <c r="D35" s="305">
        <v>40</v>
      </c>
      <c r="E35" s="306">
        <v>36</v>
      </c>
      <c r="F35" s="307"/>
      <c r="G35" s="305"/>
      <c r="H35" s="308"/>
      <c r="I35" s="304">
        <v>360</v>
      </c>
      <c r="J35" s="305">
        <v>40</v>
      </c>
      <c r="K35" s="306">
        <v>38</v>
      </c>
      <c r="L35" s="307"/>
      <c r="M35" s="305"/>
      <c r="N35" s="308"/>
      <c r="O35" s="304">
        <v>333</v>
      </c>
      <c r="P35" s="305">
        <v>43</v>
      </c>
      <c r="Q35" s="306">
        <v>42</v>
      </c>
      <c r="R35" s="307"/>
      <c r="S35" s="308"/>
      <c r="T35" s="304">
        <v>300</v>
      </c>
      <c r="U35" s="305">
        <v>48</v>
      </c>
      <c r="V35" s="306">
        <v>44</v>
      </c>
      <c r="W35" s="307">
        <v>94</v>
      </c>
      <c r="X35" s="305">
        <v>35</v>
      </c>
      <c r="Y35" s="308">
        <v>32</v>
      </c>
      <c r="Z35" s="304">
        <v>276</v>
      </c>
      <c r="AA35" s="305">
        <v>34</v>
      </c>
      <c r="AB35" s="306">
        <v>28</v>
      </c>
      <c r="AC35" s="307">
        <v>140</v>
      </c>
      <c r="AD35" s="305">
        <v>34</v>
      </c>
      <c r="AE35" s="308">
        <v>32</v>
      </c>
      <c r="AF35" s="304">
        <v>217</v>
      </c>
      <c r="AG35" s="305">
        <v>28</v>
      </c>
      <c r="AH35" s="306">
        <v>25</v>
      </c>
      <c r="AI35" s="307">
        <v>115</v>
      </c>
      <c r="AJ35" s="305">
        <v>35</v>
      </c>
      <c r="AK35" s="308">
        <v>37</v>
      </c>
      <c r="AL35" s="304">
        <v>155</v>
      </c>
      <c r="AM35" s="305">
        <v>37</v>
      </c>
      <c r="AN35" s="306">
        <v>37</v>
      </c>
      <c r="AO35" s="307">
        <v>128</v>
      </c>
      <c r="AP35" s="305">
        <v>33</v>
      </c>
      <c r="AQ35" s="308">
        <v>32</v>
      </c>
      <c r="AR35" s="304">
        <v>133</v>
      </c>
      <c r="AS35" s="305">
        <v>34</v>
      </c>
      <c r="AT35" s="306">
        <v>34</v>
      </c>
      <c r="AU35" s="307">
        <v>123</v>
      </c>
      <c r="AV35" s="305">
        <v>33</v>
      </c>
      <c r="AW35" s="308">
        <v>35</v>
      </c>
      <c r="AX35" s="304">
        <v>201</v>
      </c>
      <c r="AY35" s="305">
        <v>34</v>
      </c>
      <c r="AZ35" s="306">
        <v>32</v>
      </c>
      <c r="BA35" s="307">
        <v>196</v>
      </c>
      <c r="BB35" s="305">
        <v>39</v>
      </c>
      <c r="BC35" s="308">
        <v>36</v>
      </c>
      <c r="BD35" s="309">
        <v>355</v>
      </c>
      <c r="BE35" s="310">
        <v>35</v>
      </c>
      <c r="BF35" s="311">
        <v>37</v>
      </c>
      <c r="BG35" s="312">
        <v>234</v>
      </c>
      <c r="BH35" s="310">
        <v>36</v>
      </c>
      <c r="BI35" s="313">
        <v>37</v>
      </c>
      <c r="BJ35" s="309">
        <v>460</v>
      </c>
      <c r="BK35" s="310">
        <v>35</v>
      </c>
      <c r="BL35" s="311">
        <v>36</v>
      </c>
      <c r="BM35" s="312">
        <v>253</v>
      </c>
      <c r="BN35" s="310">
        <v>35</v>
      </c>
      <c r="BO35" s="313">
        <v>37</v>
      </c>
      <c r="BP35" s="309">
        <v>323</v>
      </c>
      <c r="BQ35" s="310">
        <v>43</v>
      </c>
      <c r="BR35" s="311">
        <v>42</v>
      </c>
      <c r="BS35" s="312">
        <v>247</v>
      </c>
      <c r="BT35" s="310">
        <v>54</v>
      </c>
      <c r="BU35" s="313">
        <v>45</v>
      </c>
      <c r="BV35" s="309">
        <v>301</v>
      </c>
      <c r="BW35" s="310">
        <v>47</v>
      </c>
      <c r="BX35" s="311">
        <v>50</v>
      </c>
      <c r="BY35" s="312">
        <v>299</v>
      </c>
      <c r="BZ35" s="310">
        <v>35</v>
      </c>
      <c r="CA35" s="313">
        <v>42</v>
      </c>
      <c r="CB35" s="309">
        <v>377</v>
      </c>
      <c r="CC35" s="310">
        <v>55</v>
      </c>
      <c r="CD35" s="311">
        <v>46</v>
      </c>
      <c r="CE35" s="312">
        <v>397</v>
      </c>
      <c r="CF35" s="310">
        <v>31</v>
      </c>
      <c r="CG35" s="313">
        <v>47</v>
      </c>
      <c r="CH35" s="309">
        <v>349</v>
      </c>
      <c r="CI35" s="310">
        <v>53</v>
      </c>
      <c r="CJ35" s="311">
        <v>44</v>
      </c>
      <c r="CK35" s="312">
        <v>215</v>
      </c>
      <c r="CL35" s="310">
        <v>55</v>
      </c>
      <c r="CM35" s="313">
        <v>42</v>
      </c>
      <c r="CN35" s="309">
        <v>374</v>
      </c>
      <c r="CO35" s="310">
        <v>52</v>
      </c>
      <c r="CP35" s="311">
        <v>40</v>
      </c>
      <c r="CQ35" s="312">
        <v>277</v>
      </c>
      <c r="CR35" s="310">
        <v>47</v>
      </c>
      <c r="CS35" s="313">
        <v>41</v>
      </c>
      <c r="CT35" s="309">
        <v>279</v>
      </c>
      <c r="CU35" s="310">
        <v>50</v>
      </c>
      <c r="CV35" s="311">
        <v>40</v>
      </c>
      <c r="CW35" s="312">
        <v>265</v>
      </c>
      <c r="CX35" s="310">
        <v>46</v>
      </c>
      <c r="CY35" s="313">
        <v>41</v>
      </c>
      <c r="CZ35" s="309">
        <v>313</v>
      </c>
      <c r="DA35" s="310">
        <v>53</v>
      </c>
      <c r="DB35" s="311">
        <v>40</v>
      </c>
      <c r="DC35" s="312">
        <v>275</v>
      </c>
      <c r="DD35" s="310">
        <v>50</v>
      </c>
      <c r="DE35" s="313">
        <v>42</v>
      </c>
      <c r="DF35" s="309">
        <v>291</v>
      </c>
      <c r="DG35" s="310">
        <v>63</v>
      </c>
      <c r="DH35" s="311">
        <v>42</v>
      </c>
      <c r="DI35" s="312">
        <v>224</v>
      </c>
      <c r="DJ35" s="310">
        <v>51</v>
      </c>
      <c r="DK35" s="313">
        <v>46</v>
      </c>
      <c r="DL35" s="309">
        <v>641</v>
      </c>
      <c r="DM35" s="310">
        <v>64</v>
      </c>
      <c r="DN35" s="311">
        <v>49</v>
      </c>
      <c r="DO35" s="312">
        <v>359</v>
      </c>
      <c r="DP35" s="310">
        <v>56</v>
      </c>
      <c r="DQ35" s="313">
        <v>44</v>
      </c>
      <c r="DR35" s="309">
        <v>453</v>
      </c>
      <c r="DS35" s="310">
        <v>57</v>
      </c>
      <c r="DT35" s="311">
        <v>46</v>
      </c>
      <c r="DU35" s="312">
        <v>323</v>
      </c>
      <c r="DV35" s="310">
        <v>58</v>
      </c>
      <c r="DW35" s="313">
        <v>47</v>
      </c>
      <c r="DX35" s="309">
        <v>382</v>
      </c>
      <c r="DY35" s="310">
        <v>57</v>
      </c>
      <c r="DZ35" s="311">
        <v>44</v>
      </c>
      <c r="EA35" s="312">
        <v>290</v>
      </c>
      <c r="EB35" s="310">
        <v>51</v>
      </c>
      <c r="EC35" s="313">
        <v>47</v>
      </c>
      <c r="ED35" s="309">
        <v>349</v>
      </c>
      <c r="EE35" s="310">
        <v>60</v>
      </c>
      <c r="EF35" s="311">
        <v>46</v>
      </c>
      <c r="EG35" s="312">
        <v>299</v>
      </c>
      <c r="EH35" s="310">
        <v>56</v>
      </c>
      <c r="EI35" s="313">
        <v>47</v>
      </c>
      <c r="EJ35" s="314">
        <v>496</v>
      </c>
      <c r="EK35" s="315">
        <v>57</v>
      </c>
      <c r="EL35" s="316">
        <v>47</v>
      </c>
      <c r="EM35" s="314">
        <v>534</v>
      </c>
      <c r="EN35" s="315">
        <v>57</v>
      </c>
      <c r="EO35" s="316">
        <v>44</v>
      </c>
      <c r="EP35" s="317">
        <v>468</v>
      </c>
      <c r="EQ35" s="318">
        <v>60</v>
      </c>
      <c r="ER35" s="319">
        <v>48</v>
      </c>
      <c r="ES35" s="320">
        <v>373</v>
      </c>
      <c r="ET35" s="321">
        <v>57</v>
      </c>
      <c r="EU35" s="1694">
        <v>45</v>
      </c>
      <c r="EV35" s="1700">
        <v>467</v>
      </c>
      <c r="EW35" s="1700">
        <v>61</v>
      </c>
      <c r="EX35" s="1700">
        <v>43</v>
      </c>
      <c r="EY35" s="1700">
        <v>305</v>
      </c>
      <c r="EZ35" s="1700">
        <v>54</v>
      </c>
      <c r="FA35" s="1700">
        <v>43</v>
      </c>
      <c r="FB35" s="1700">
        <v>459</v>
      </c>
      <c r="FC35" s="1700">
        <v>63</v>
      </c>
      <c r="FD35" s="1700">
        <v>45</v>
      </c>
      <c r="FE35" s="1700">
        <v>266</v>
      </c>
      <c r="FF35" s="1700">
        <v>45</v>
      </c>
      <c r="FG35" s="1700">
        <v>46</v>
      </c>
      <c r="FH35" s="1155">
        <v>426</v>
      </c>
      <c r="FI35" s="1150">
        <v>56</v>
      </c>
      <c r="FJ35" s="1156">
        <v>46</v>
      </c>
      <c r="FK35" s="1155">
        <v>194</v>
      </c>
      <c r="FL35" s="1150">
        <v>52</v>
      </c>
      <c r="FM35" s="1156">
        <v>47</v>
      </c>
      <c r="FN35" s="1155">
        <v>351</v>
      </c>
      <c r="FO35" s="1150">
        <v>55</v>
      </c>
      <c r="FP35" s="1156">
        <v>46</v>
      </c>
      <c r="FQ35" s="1155">
        <v>0</v>
      </c>
      <c r="FR35" s="1150">
        <v>0</v>
      </c>
      <c r="FS35" s="1156">
        <v>0</v>
      </c>
      <c r="FT35" s="1155">
        <v>365</v>
      </c>
      <c r="FU35" s="1150">
        <v>49</v>
      </c>
      <c r="FV35" s="1156">
        <v>45</v>
      </c>
      <c r="FW35" s="1155">
        <v>167</v>
      </c>
      <c r="FX35" s="1150">
        <v>47</v>
      </c>
      <c r="FY35" s="1156">
        <v>44</v>
      </c>
    </row>
    <row r="36" spans="2:181" s="6" customFormat="1" ht="18.75" customHeight="1" x14ac:dyDescent="0.25">
      <c r="B36" s="303" t="s">
        <v>404</v>
      </c>
      <c r="C36" s="304"/>
      <c r="D36" s="305"/>
      <c r="E36" s="306"/>
      <c r="F36" s="307"/>
      <c r="G36" s="305"/>
      <c r="H36" s="308"/>
      <c r="I36" s="304"/>
      <c r="J36" s="305"/>
      <c r="K36" s="306"/>
      <c r="L36" s="307"/>
      <c r="M36" s="305"/>
      <c r="N36" s="308"/>
      <c r="O36" s="304"/>
      <c r="P36" s="305"/>
      <c r="Q36" s="306"/>
      <c r="R36" s="307"/>
      <c r="S36" s="308"/>
      <c r="T36" s="304"/>
      <c r="U36" s="305"/>
      <c r="V36" s="306"/>
      <c r="W36" s="307"/>
      <c r="X36" s="305"/>
      <c r="Y36" s="308"/>
      <c r="Z36" s="304"/>
      <c r="AA36" s="305"/>
      <c r="AB36" s="306"/>
      <c r="AC36" s="307">
        <v>134</v>
      </c>
      <c r="AD36" s="305">
        <v>43</v>
      </c>
      <c r="AE36" s="308">
        <v>45</v>
      </c>
      <c r="AF36" s="304">
        <v>130</v>
      </c>
      <c r="AG36" s="305">
        <v>39</v>
      </c>
      <c r="AH36" s="306">
        <v>38</v>
      </c>
      <c r="AI36" s="307">
        <v>114</v>
      </c>
      <c r="AJ36" s="305">
        <v>40</v>
      </c>
      <c r="AK36" s="308">
        <v>41</v>
      </c>
      <c r="AL36" s="304">
        <v>110</v>
      </c>
      <c r="AM36" s="305">
        <v>42</v>
      </c>
      <c r="AN36" s="306">
        <v>41</v>
      </c>
      <c r="AO36" s="307">
        <v>134</v>
      </c>
      <c r="AP36" s="305">
        <v>36</v>
      </c>
      <c r="AQ36" s="308">
        <v>37</v>
      </c>
      <c r="AR36" s="304">
        <v>119</v>
      </c>
      <c r="AS36" s="305">
        <v>38</v>
      </c>
      <c r="AT36" s="306">
        <v>34</v>
      </c>
      <c r="AU36" s="307">
        <v>143</v>
      </c>
      <c r="AV36" s="305">
        <v>37</v>
      </c>
      <c r="AW36" s="308">
        <v>37</v>
      </c>
      <c r="AX36" s="304">
        <v>105</v>
      </c>
      <c r="AY36" s="305">
        <v>37</v>
      </c>
      <c r="AZ36" s="306">
        <v>36</v>
      </c>
      <c r="BA36" s="307">
        <v>157</v>
      </c>
      <c r="BB36" s="305">
        <v>37</v>
      </c>
      <c r="BC36" s="308">
        <v>31</v>
      </c>
      <c r="BD36" s="309">
        <v>239</v>
      </c>
      <c r="BE36" s="310">
        <v>40</v>
      </c>
      <c r="BF36" s="311">
        <v>40</v>
      </c>
      <c r="BG36" s="312">
        <v>173</v>
      </c>
      <c r="BH36" s="310">
        <v>41</v>
      </c>
      <c r="BI36" s="313">
        <v>40</v>
      </c>
      <c r="BJ36" s="309">
        <v>243</v>
      </c>
      <c r="BK36" s="310">
        <v>39</v>
      </c>
      <c r="BL36" s="311">
        <v>42</v>
      </c>
      <c r="BM36" s="312">
        <v>245</v>
      </c>
      <c r="BN36" s="310">
        <v>41</v>
      </c>
      <c r="BO36" s="313">
        <v>44</v>
      </c>
      <c r="BP36" s="309">
        <v>117</v>
      </c>
      <c r="BQ36" s="310">
        <v>44</v>
      </c>
      <c r="BR36" s="311">
        <v>39</v>
      </c>
      <c r="BS36" s="312">
        <v>150</v>
      </c>
      <c r="BT36" s="310">
        <v>59</v>
      </c>
      <c r="BU36" s="313">
        <v>42</v>
      </c>
      <c r="BV36" s="309">
        <v>105</v>
      </c>
      <c r="BW36" s="310">
        <v>51</v>
      </c>
      <c r="BX36" s="311">
        <v>47</v>
      </c>
      <c r="BY36" s="312">
        <v>186</v>
      </c>
      <c r="BZ36" s="310">
        <v>40</v>
      </c>
      <c r="CA36" s="313">
        <v>44</v>
      </c>
      <c r="CB36" s="309">
        <v>148</v>
      </c>
      <c r="CC36" s="310">
        <v>55</v>
      </c>
      <c r="CD36" s="311">
        <v>47</v>
      </c>
      <c r="CE36" s="312">
        <v>203</v>
      </c>
      <c r="CF36" s="310">
        <v>40</v>
      </c>
      <c r="CG36" s="313">
        <v>49</v>
      </c>
      <c r="CH36" s="309">
        <v>102</v>
      </c>
      <c r="CI36" s="310">
        <v>72</v>
      </c>
      <c r="CJ36" s="311">
        <v>46</v>
      </c>
      <c r="CK36" s="312">
        <v>133</v>
      </c>
      <c r="CL36" s="310">
        <v>63</v>
      </c>
      <c r="CM36" s="313">
        <v>46</v>
      </c>
      <c r="CN36" s="309">
        <v>133</v>
      </c>
      <c r="CO36" s="310">
        <v>65</v>
      </c>
      <c r="CP36" s="311">
        <v>43</v>
      </c>
      <c r="CQ36" s="312">
        <v>120</v>
      </c>
      <c r="CR36" s="310">
        <v>65</v>
      </c>
      <c r="CS36" s="313">
        <v>44</v>
      </c>
      <c r="CT36" s="309">
        <v>116</v>
      </c>
      <c r="CU36" s="310">
        <v>68</v>
      </c>
      <c r="CV36" s="311">
        <v>44</v>
      </c>
      <c r="CW36" s="312">
        <v>135</v>
      </c>
      <c r="CX36" s="310">
        <v>63</v>
      </c>
      <c r="CY36" s="313">
        <v>44</v>
      </c>
      <c r="CZ36" s="309">
        <v>94</v>
      </c>
      <c r="DA36" s="310">
        <v>68</v>
      </c>
      <c r="DB36" s="311">
        <v>38</v>
      </c>
      <c r="DC36" s="312">
        <v>107</v>
      </c>
      <c r="DD36" s="310">
        <v>65</v>
      </c>
      <c r="DE36" s="313">
        <v>39</v>
      </c>
      <c r="DF36" s="309">
        <v>115</v>
      </c>
      <c r="DG36" s="310">
        <v>56</v>
      </c>
      <c r="DH36" s="311">
        <v>42</v>
      </c>
      <c r="DI36" s="312">
        <v>109</v>
      </c>
      <c r="DJ36" s="310">
        <v>49</v>
      </c>
      <c r="DK36" s="313">
        <v>45</v>
      </c>
      <c r="DL36" s="309">
        <v>204</v>
      </c>
      <c r="DM36" s="310">
        <v>47</v>
      </c>
      <c r="DN36" s="311">
        <v>45</v>
      </c>
      <c r="DO36" s="312">
        <v>147</v>
      </c>
      <c r="DP36" s="310">
        <v>61</v>
      </c>
      <c r="DQ36" s="313">
        <v>42</v>
      </c>
      <c r="DR36" s="309">
        <v>141</v>
      </c>
      <c r="DS36" s="310">
        <v>54</v>
      </c>
      <c r="DT36" s="311">
        <v>45</v>
      </c>
      <c r="DU36" s="312">
        <v>110</v>
      </c>
      <c r="DV36" s="310">
        <v>59</v>
      </c>
      <c r="DW36" s="313">
        <v>45</v>
      </c>
      <c r="DX36" s="309">
        <v>133</v>
      </c>
      <c r="DY36" s="310">
        <v>60</v>
      </c>
      <c r="DZ36" s="311">
        <v>42</v>
      </c>
      <c r="EA36" s="312">
        <v>143</v>
      </c>
      <c r="EB36" s="310">
        <v>56</v>
      </c>
      <c r="EC36" s="313">
        <v>44</v>
      </c>
      <c r="ED36" s="309">
        <v>118</v>
      </c>
      <c r="EE36" s="310">
        <v>55</v>
      </c>
      <c r="EF36" s="311">
        <v>44</v>
      </c>
      <c r="EG36" s="312">
        <v>111</v>
      </c>
      <c r="EH36" s="310"/>
      <c r="EI36" s="313"/>
      <c r="EJ36" s="314">
        <v>280</v>
      </c>
      <c r="EK36" s="315">
        <v>62</v>
      </c>
      <c r="EL36" s="316">
        <v>44</v>
      </c>
      <c r="EM36" s="314">
        <v>207</v>
      </c>
      <c r="EN36" s="315">
        <v>51</v>
      </c>
      <c r="EO36" s="316">
        <v>44</v>
      </c>
      <c r="EP36" s="317">
        <v>183</v>
      </c>
      <c r="EQ36" s="318">
        <v>49</v>
      </c>
      <c r="ER36" s="319">
        <v>44</v>
      </c>
      <c r="ES36" s="320">
        <v>138</v>
      </c>
      <c r="ET36" s="321">
        <v>72</v>
      </c>
      <c r="EU36" s="1694">
        <v>48</v>
      </c>
      <c r="EV36" s="1700">
        <v>239</v>
      </c>
      <c r="EW36" s="1700">
        <v>57</v>
      </c>
      <c r="EX36" s="1700">
        <v>46</v>
      </c>
      <c r="EY36" s="1700">
        <v>149</v>
      </c>
      <c r="EZ36" s="1700">
        <v>56</v>
      </c>
      <c r="FA36" s="1700">
        <v>45</v>
      </c>
      <c r="FB36" s="1700">
        <v>126</v>
      </c>
      <c r="FC36" s="1700">
        <v>55</v>
      </c>
      <c r="FD36" s="1700">
        <v>46</v>
      </c>
      <c r="FE36" s="1700">
        <v>129</v>
      </c>
      <c r="FF36" s="1700">
        <v>55</v>
      </c>
      <c r="FG36" s="1700">
        <v>43</v>
      </c>
      <c r="FH36" s="1155">
        <v>141</v>
      </c>
      <c r="FI36" s="1150">
        <v>57</v>
      </c>
      <c r="FJ36" s="1156">
        <v>45</v>
      </c>
      <c r="FK36" s="1155">
        <v>103</v>
      </c>
      <c r="FL36" s="1150">
        <v>62</v>
      </c>
      <c r="FM36" s="1156">
        <v>44</v>
      </c>
      <c r="FN36" s="1155">
        <v>126</v>
      </c>
      <c r="FO36" s="1150">
        <v>63</v>
      </c>
      <c r="FP36" s="1156">
        <v>45</v>
      </c>
      <c r="FQ36" s="1155">
        <v>0</v>
      </c>
      <c r="FR36" s="1150">
        <v>0</v>
      </c>
      <c r="FS36" s="1156">
        <v>0</v>
      </c>
      <c r="FT36" s="1155">
        <v>150</v>
      </c>
      <c r="FU36" s="1150">
        <v>51</v>
      </c>
      <c r="FV36" s="1156">
        <v>47</v>
      </c>
      <c r="FW36" s="1155">
        <v>66</v>
      </c>
      <c r="FX36" s="1150">
        <v>54</v>
      </c>
      <c r="FY36" s="1156">
        <v>45</v>
      </c>
    </row>
    <row r="37" spans="2:181" s="6" customFormat="1" ht="18.75" customHeight="1" x14ac:dyDescent="0.25">
      <c r="B37" s="303" t="s">
        <v>405</v>
      </c>
      <c r="C37" s="304"/>
      <c r="D37" s="305"/>
      <c r="E37" s="306"/>
      <c r="F37" s="307"/>
      <c r="G37" s="305"/>
      <c r="H37" s="308"/>
      <c r="I37" s="304"/>
      <c r="J37" s="305"/>
      <c r="K37" s="306"/>
      <c r="L37" s="307"/>
      <c r="M37" s="305"/>
      <c r="N37" s="308"/>
      <c r="O37" s="304"/>
      <c r="P37" s="305"/>
      <c r="Q37" s="306"/>
      <c r="R37" s="307"/>
      <c r="S37" s="308"/>
      <c r="T37" s="304"/>
      <c r="U37" s="305"/>
      <c r="V37" s="306"/>
      <c r="W37" s="307"/>
      <c r="X37" s="305"/>
      <c r="Y37" s="308"/>
      <c r="Z37" s="304"/>
      <c r="AA37" s="305"/>
      <c r="AB37" s="306"/>
      <c r="AC37" s="307"/>
      <c r="AD37" s="305"/>
      <c r="AE37" s="308"/>
      <c r="AF37" s="304"/>
      <c r="AG37" s="305"/>
      <c r="AH37" s="306"/>
      <c r="AI37" s="307"/>
      <c r="AJ37" s="305"/>
      <c r="AK37" s="308"/>
      <c r="AL37" s="304"/>
      <c r="AM37" s="305"/>
      <c r="AN37" s="306"/>
      <c r="AO37" s="307"/>
      <c r="AP37" s="305"/>
      <c r="AQ37" s="308"/>
      <c r="AR37" s="304"/>
      <c r="AS37" s="305"/>
      <c r="AT37" s="306"/>
      <c r="AU37" s="307"/>
      <c r="AV37" s="305"/>
      <c r="AW37" s="308"/>
      <c r="AX37" s="304"/>
      <c r="AY37" s="305"/>
      <c r="AZ37" s="306"/>
      <c r="BA37" s="307"/>
      <c r="BB37" s="305"/>
      <c r="BC37" s="308"/>
      <c r="BD37" s="309"/>
      <c r="BE37" s="310"/>
      <c r="BF37" s="311"/>
      <c r="BG37" s="312"/>
      <c r="BH37" s="310"/>
      <c r="BI37" s="313"/>
      <c r="BJ37" s="309"/>
      <c r="BK37" s="310"/>
      <c r="BL37" s="311"/>
      <c r="BM37" s="312"/>
      <c r="BN37" s="310"/>
      <c r="BO37" s="313"/>
      <c r="BP37" s="309"/>
      <c r="BQ37" s="310"/>
      <c r="BR37" s="311"/>
      <c r="BS37" s="312"/>
      <c r="BT37" s="310"/>
      <c r="BU37" s="313"/>
      <c r="BV37" s="309"/>
      <c r="BW37" s="310"/>
      <c r="BX37" s="311"/>
      <c r="BY37" s="312"/>
      <c r="BZ37" s="310"/>
      <c r="CA37" s="313"/>
      <c r="CB37" s="309"/>
      <c r="CC37" s="310"/>
      <c r="CD37" s="311"/>
      <c r="CE37" s="312"/>
      <c r="CF37" s="310"/>
      <c r="CG37" s="313"/>
      <c r="CH37" s="309"/>
      <c r="CI37" s="310"/>
      <c r="CJ37" s="311"/>
      <c r="CK37" s="312"/>
      <c r="CL37" s="310"/>
      <c r="CM37" s="313"/>
      <c r="CN37" s="309"/>
      <c r="CO37" s="310"/>
      <c r="CP37" s="311"/>
      <c r="CQ37" s="312"/>
      <c r="CR37" s="310"/>
      <c r="CS37" s="313"/>
      <c r="CT37" s="309"/>
      <c r="CU37" s="310"/>
      <c r="CV37" s="311"/>
      <c r="CW37" s="312"/>
      <c r="CX37" s="310"/>
      <c r="CY37" s="313"/>
      <c r="CZ37" s="309"/>
      <c r="DA37" s="310"/>
      <c r="DB37" s="311"/>
      <c r="DC37" s="312"/>
      <c r="DD37" s="310"/>
      <c r="DE37" s="313"/>
      <c r="DF37" s="309"/>
      <c r="DG37" s="310"/>
      <c r="DH37" s="311"/>
      <c r="DI37" s="312"/>
      <c r="DJ37" s="310"/>
      <c r="DK37" s="313"/>
      <c r="DL37" s="309"/>
      <c r="DM37" s="310"/>
      <c r="DN37" s="311"/>
      <c r="DO37" s="312"/>
      <c r="DP37" s="310"/>
      <c r="DQ37" s="313"/>
      <c r="DR37" s="309"/>
      <c r="DS37" s="310"/>
      <c r="DT37" s="311"/>
      <c r="DU37" s="312"/>
      <c r="DV37" s="310"/>
      <c r="DW37" s="313"/>
      <c r="DX37" s="309"/>
      <c r="DY37" s="310"/>
      <c r="DZ37" s="311"/>
      <c r="EA37" s="312"/>
      <c r="EB37" s="310"/>
      <c r="EC37" s="313"/>
      <c r="ED37" s="309"/>
      <c r="EE37" s="310"/>
      <c r="EF37" s="311"/>
      <c r="EG37" s="312"/>
      <c r="EH37" s="310"/>
      <c r="EI37" s="313"/>
      <c r="EJ37" s="314">
        <v>115</v>
      </c>
      <c r="EK37" s="315">
        <v>58</v>
      </c>
      <c r="EL37" s="316">
        <v>47</v>
      </c>
      <c r="EM37" s="309"/>
      <c r="EN37" s="310"/>
      <c r="EO37" s="311"/>
      <c r="EP37" s="317">
        <v>99</v>
      </c>
      <c r="EQ37" s="318">
        <v>56</v>
      </c>
      <c r="ER37" s="319">
        <v>48</v>
      </c>
      <c r="ES37" s="309"/>
      <c r="ET37" s="310"/>
      <c r="EU37" s="313"/>
      <c r="EV37" s="328">
        <v>81</v>
      </c>
      <c r="EW37" s="328">
        <v>58</v>
      </c>
      <c r="EX37" s="328">
        <v>50</v>
      </c>
      <c r="EY37" s="328"/>
      <c r="EZ37" s="328"/>
      <c r="FA37" s="328"/>
      <c r="FB37" s="328">
        <v>102</v>
      </c>
      <c r="FC37" s="328">
        <v>64</v>
      </c>
      <c r="FD37" s="328">
        <v>48</v>
      </c>
      <c r="FE37" s="328"/>
      <c r="FF37" s="328"/>
      <c r="FG37" s="328"/>
      <c r="FH37" s="309">
        <v>90</v>
      </c>
      <c r="FI37" s="310">
        <v>58</v>
      </c>
      <c r="FJ37" s="311">
        <v>40</v>
      </c>
      <c r="FK37" s="309"/>
      <c r="FL37" s="310"/>
      <c r="FM37" s="311"/>
      <c r="FN37" s="309"/>
      <c r="FO37" s="310"/>
      <c r="FP37" s="311"/>
      <c r="FQ37" s="309"/>
      <c r="FR37" s="310"/>
      <c r="FS37" s="311"/>
      <c r="FT37" s="309"/>
      <c r="FU37" s="310"/>
      <c r="FV37" s="311"/>
      <c r="FW37" s="309"/>
      <c r="FX37" s="310"/>
      <c r="FY37" s="311"/>
    </row>
    <row r="38" spans="2:181" s="6" customFormat="1" ht="18.75" customHeight="1" x14ac:dyDescent="0.25">
      <c r="B38" s="303" t="s">
        <v>406</v>
      </c>
      <c r="C38" s="304"/>
      <c r="D38" s="305"/>
      <c r="E38" s="306"/>
      <c r="F38" s="307"/>
      <c r="G38" s="305"/>
      <c r="H38" s="308"/>
      <c r="I38" s="304"/>
      <c r="J38" s="305"/>
      <c r="K38" s="306"/>
      <c r="L38" s="307"/>
      <c r="M38" s="305"/>
      <c r="N38" s="308"/>
      <c r="O38" s="304"/>
      <c r="P38" s="305"/>
      <c r="Q38" s="306"/>
      <c r="R38" s="307"/>
      <c r="S38" s="308"/>
      <c r="T38" s="304"/>
      <c r="U38" s="305"/>
      <c r="V38" s="306"/>
      <c r="W38" s="307"/>
      <c r="X38" s="305"/>
      <c r="Y38" s="308"/>
      <c r="Z38" s="304"/>
      <c r="AA38" s="305"/>
      <c r="AB38" s="306"/>
      <c r="AC38" s="307">
        <v>55</v>
      </c>
      <c r="AD38" s="305">
        <v>46</v>
      </c>
      <c r="AE38" s="308">
        <v>45</v>
      </c>
      <c r="AF38" s="304">
        <v>27</v>
      </c>
      <c r="AG38" s="305"/>
      <c r="AH38" s="306"/>
      <c r="AI38" s="307">
        <v>43</v>
      </c>
      <c r="AJ38" s="305">
        <v>43</v>
      </c>
      <c r="AK38" s="308">
        <v>40</v>
      </c>
      <c r="AL38" s="304"/>
      <c r="AM38" s="305"/>
      <c r="AN38" s="306"/>
      <c r="AO38" s="307"/>
      <c r="AP38" s="305"/>
      <c r="AQ38" s="308"/>
      <c r="AR38" s="304"/>
      <c r="AS38" s="305"/>
      <c r="AT38" s="306"/>
      <c r="AU38" s="307"/>
      <c r="AV38" s="305"/>
      <c r="AW38" s="308"/>
      <c r="AX38" s="304"/>
      <c r="AY38" s="305"/>
      <c r="AZ38" s="306"/>
      <c r="BA38" s="307"/>
      <c r="BB38" s="305"/>
      <c r="BC38" s="308"/>
      <c r="BD38" s="309"/>
      <c r="BE38" s="310"/>
      <c r="BF38" s="311"/>
      <c r="BG38" s="312"/>
      <c r="BH38" s="310"/>
      <c r="BI38" s="313"/>
      <c r="BJ38" s="309"/>
      <c r="BK38" s="310"/>
      <c r="BL38" s="311"/>
      <c r="BM38" s="312"/>
      <c r="BN38" s="310"/>
      <c r="BO38" s="313"/>
      <c r="BP38" s="309"/>
      <c r="BQ38" s="310"/>
      <c r="BR38" s="311"/>
      <c r="BS38" s="312"/>
      <c r="BT38" s="310"/>
      <c r="BU38" s="313"/>
      <c r="BV38" s="309"/>
      <c r="BW38" s="310"/>
      <c r="BX38" s="311"/>
      <c r="BY38" s="312"/>
      <c r="BZ38" s="310"/>
      <c r="CA38" s="313"/>
      <c r="CB38" s="309"/>
      <c r="CC38" s="310"/>
      <c r="CD38" s="311"/>
      <c r="CE38" s="312"/>
      <c r="CF38" s="310"/>
      <c r="CG38" s="313"/>
      <c r="CH38" s="309"/>
      <c r="CI38" s="310"/>
      <c r="CJ38" s="311"/>
      <c r="CK38" s="312"/>
      <c r="CL38" s="310"/>
      <c r="CM38" s="313"/>
      <c r="CN38" s="309"/>
      <c r="CO38" s="310"/>
      <c r="CP38" s="311"/>
      <c r="CQ38" s="312"/>
      <c r="CR38" s="310"/>
      <c r="CS38" s="313"/>
      <c r="CT38" s="309"/>
      <c r="CU38" s="310"/>
      <c r="CV38" s="311"/>
      <c r="CW38" s="312"/>
      <c r="CX38" s="310"/>
      <c r="CY38" s="313"/>
      <c r="CZ38" s="309"/>
      <c r="DA38" s="310"/>
      <c r="DB38" s="311"/>
      <c r="DC38" s="312"/>
      <c r="DD38" s="310"/>
      <c r="DE38" s="313"/>
      <c r="DF38" s="309"/>
      <c r="DG38" s="310"/>
      <c r="DH38" s="311"/>
      <c r="DI38" s="312"/>
      <c r="DJ38" s="310"/>
      <c r="DK38" s="313"/>
      <c r="DL38" s="309"/>
      <c r="DM38" s="310"/>
      <c r="DN38" s="311"/>
      <c r="DO38" s="312"/>
      <c r="DP38" s="310"/>
      <c r="DQ38" s="313"/>
      <c r="DR38" s="309"/>
      <c r="DS38" s="310"/>
      <c r="DT38" s="311"/>
      <c r="DU38" s="312"/>
      <c r="DV38" s="310"/>
      <c r="DW38" s="313"/>
      <c r="DX38" s="309"/>
      <c r="DY38" s="310"/>
      <c r="DZ38" s="311"/>
      <c r="EA38" s="312"/>
      <c r="EB38" s="310"/>
      <c r="EC38" s="313"/>
      <c r="ED38" s="309"/>
      <c r="EE38" s="310"/>
      <c r="EF38" s="311"/>
      <c r="EG38" s="312"/>
      <c r="EH38" s="310"/>
      <c r="EI38" s="313"/>
      <c r="EJ38" s="309"/>
      <c r="EK38" s="310"/>
      <c r="EL38" s="311"/>
      <c r="EM38" s="309"/>
      <c r="EN38" s="310"/>
      <c r="EO38" s="311"/>
      <c r="EP38" s="309"/>
      <c r="EQ38" s="310"/>
      <c r="ER38" s="311"/>
      <c r="ES38" s="309"/>
      <c r="ET38" s="310"/>
      <c r="EU38" s="313"/>
      <c r="EV38" s="328"/>
      <c r="EW38" s="328"/>
      <c r="EX38" s="328"/>
      <c r="EY38" s="328"/>
      <c r="EZ38" s="328"/>
      <c r="FA38" s="328"/>
      <c r="FB38" s="328"/>
      <c r="FC38" s="328"/>
      <c r="FD38" s="328"/>
      <c r="FE38" s="328"/>
      <c r="FF38" s="328"/>
      <c r="FG38" s="328"/>
      <c r="FH38" s="309"/>
      <c r="FI38" s="310"/>
      <c r="FJ38" s="311"/>
      <c r="FK38" s="309"/>
      <c r="FL38" s="310"/>
      <c r="FM38" s="311"/>
      <c r="FN38" s="309"/>
      <c r="FO38" s="310"/>
      <c r="FP38" s="311"/>
      <c r="FQ38" s="309"/>
      <c r="FR38" s="310"/>
      <c r="FS38" s="311"/>
      <c r="FT38" s="309"/>
      <c r="FU38" s="310"/>
      <c r="FV38" s="311"/>
      <c r="FW38" s="309"/>
      <c r="FX38" s="310"/>
      <c r="FY38" s="311"/>
    </row>
    <row r="39" spans="2:181" s="6" customFormat="1" ht="31.5" x14ac:dyDescent="0.25">
      <c r="B39" s="303" t="s">
        <v>407</v>
      </c>
      <c r="C39" s="304"/>
      <c r="D39" s="305"/>
      <c r="E39" s="306"/>
      <c r="F39" s="307"/>
      <c r="G39" s="305"/>
      <c r="H39" s="308"/>
      <c r="I39" s="304"/>
      <c r="J39" s="305"/>
      <c r="K39" s="306"/>
      <c r="L39" s="307"/>
      <c r="M39" s="305"/>
      <c r="N39" s="308"/>
      <c r="O39" s="304"/>
      <c r="P39" s="305"/>
      <c r="Q39" s="306"/>
      <c r="R39" s="307"/>
      <c r="S39" s="308"/>
      <c r="T39" s="304"/>
      <c r="U39" s="305"/>
      <c r="V39" s="306"/>
      <c r="W39" s="307"/>
      <c r="X39" s="305"/>
      <c r="Y39" s="308"/>
      <c r="Z39" s="304">
        <v>46</v>
      </c>
      <c r="AA39" s="305">
        <v>46</v>
      </c>
      <c r="AB39" s="306">
        <v>43</v>
      </c>
      <c r="AC39" s="307"/>
      <c r="AD39" s="305"/>
      <c r="AE39" s="308"/>
      <c r="AF39" s="304"/>
      <c r="AG39" s="305"/>
      <c r="AH39" s="306"/>
      <c r="AI39" s="307"/>
      <c r="AJ39" s="305"/>
      <c r="AK39" s="308"/>
      <c r="AL39" s="304"/>
      <c r="AM39" s="305"/>
      <c r="AN39" s="306"/>
      <c r="AO39" s="307"/>
      <c r="AP39" s="305"/>
      <c r="AQ39" s="308"/>
      <c r="AR39" s="304"/>
      <c r="AS39" s="305"/>
      <c r="AT39" s="306"/>
      <c r="AU39" s="307"/>
      <c r="AV39" s="305"/>
      <c r="AW39" s="308"/>
      <c r="AX39" s="304"/>
      <c r="AY39" s="305"/>
      <c r="AZ39" s="306"/>
      <c r="BA39" s="307"/>
      <c r="BB39" s="305"/>
      <c r="BC39" s="308"/>
      <c r="BD39" s="309"/>
      <c r="BE39" s="310"/>
      <c r="BF39" s="311"/>
      <c r="BG39" s="312"/>
      <c r="BH39" s="310"/>
      <c r="BI39" s="313"/>
      <c r="BJ39" s="309"/>
      <c r="BK39" s="310"/>
      <c r="BL39" s="311"/>
      <c r="BM39" s="312"/>
      <c r="BN39" s="310"/>
      <c r="BO39" s="313"/>
      <c r="BP39" s="309"/>
      <c r="BQ39" s="310"/>
      <c r="BR39" s="311"/>
      <c r="BS39" s="312"/>
      <c r="BT39" s="310"/>
      <c r="BU39" s="313"/>
      <c r="BV39" s="309"/>
      <c r="BW39" s="310"/>
      <c r="BX39" s="311"/>
      <c r="BY39" s="312"/>
      <c r="BZ39" s="310"/>
      <c r="CA39" s="313"/>
      <c r="CB39" s="309"/>
      <c r="CC39" s="310"/>
      <c r="CD39" s="311"/>
      <c r="CE39" s="312"/>
      <c r="CF39" s="310"/>
      <c r="CG39" s="313"/>
      <c r="CH39" s="309"/>
      <c r="CI39" s="310"/>
      <c r="CJ39" s="311"/>
      <c r="CK39" s="312"/>
      <c r="CL39" s="310"/>
      <c r="CM39" s="313"/>
      <c r="CN39" s="309"/>
      <c r="CO39" s="310"/>
      <c r="CP39" s="311"/>
      <c r="CQ39" s="312"/>
      <c r="CR39" s="310"/>
      <c r="CS39" s="313"/>
      <c r="CT39" s="309"/>
      <c r="CU39" s="310"/>
      <c r="CV39" s="311"/>
      <c r="CW39" s="312"/>
      <c r="CX39" s="310"/>
      <c r="CY39" s="313"/>
      <c r="CZ39" s="309"/>
      <c r="DA39" s="310"/>
      <c r="DB39" s="311"/>
      <c r="DC39" s="312"/>
      <c r="DD39" s="310"/>
      <c r="DE39" s="313"/>
      <c r="DF39" s="309"/>
      <c r="DG39" s="310"/>
      <c r="DH39" s="311"/>
      <c r="DI39" s="312"/>
      <c r="DJ39" s="310"/>
      <c r="DK39" s="313"/>
      <c r="DL39" s="309"/>
      <c r="DM39" s="310"/>
      <c r="DN39" s="311"/>
      <c r="DO39" s="312"/>
      <c r="DP39" s="310"/>
      <c r="DQ39" s="313"/>
      <c r="DR39" s="309"/>
      <c r="DS39" s="310"/>
      <c r="DT39" s="311"/>
      <c r="DU39" s="312"/>
      <c r="DV39" s="310"/>
      <c r="DW39" s="313"/>
      <c r="DX39" s="309"/>
      <c r="DY39" s="310"/>
      <c r="DZ39" s="311"/>
      <c r="EA39" s="312"/>
      <c r="EB39" s="310"/>
      <c r="EC39" s="313"/>
      <c r="ED39" s="309"/>
      <c r="EE39" s="310"/>
      <c r="EF39" s="311"/>
      <c r="EG39" s="312"/>
      <c r="EH39" s="310"/>
      <c r="EI39" s="313"/>
      <c r="EJ39" s="309"/>
      <c r="EK39" s="310"/>
      <c r="EL39" s="311"/>
      <c r="EM39" s="309"/>
      <c r="EN39" s="310"/>
      <c r="EO39" s="311"/>
      <c r="EP39" s="309"/>
      <c r="EQ39" s="310"/>
      <c r="ER39" s="311"/>
      <c r="ES39" s="309"/>
      <c r="ET39" s="310"/>
      <c r="EU39" s="313"/>
      <c r="EV39" s="328"/>
      <c r="EW39" s="328"/>
      <c r="EX39" s="328"/>
      <c r="EY39" s="328"/>
      <c r="EZ39" s="328"/>
      <c r="FA39" s="328"/>
      <c r="FB39" s="328"/>
      <c r="FC39" s="328"/>
      <c r="FD39" s="328"/>
      <c r="FE39" s="328"/>
      <c r="FF39" s="328"/>
      <c r="FG39" s="328"/>
      <c r="FH39" s="309"/>
      <c r="FI39" s="310"/>
      <c r="FJ39" s="311"/>
      <c r="FK39" s="309"/>
      <c r="FL39" s="310"/>
      <c r="FM39" s="311"/>
      <c r="FN39" s="309"/>
      <c r="FO39" s="310"/>
      <c r="FP39" s="311"/>
      <c r="FQ39" s="309"/>
      <c r="FR39" s="310"/>
      <c r="FS39" s="311"/>
      <c r="FT39" s="309"/>
      <c r="FU39" s="310"/>
      <c r="FV39" s="311"/>
      <c r="FW39" s="309"/>
      <c r="FX39" s="310"/>
      <c r="FY39" s="311"/>
    </row>
    <row r="40" spans="2:181" s="6" customFormat="1" ht="18.75" customHeight="1" x14ac:dyDescent="0.25">
      <c r="B40" s="303" t="s">
        <v>408</v>
      </c>
      <c r="C40" s="304">
        <v>108</v>
      </c>
      <c r="D40" s="305">
        <v>30</v>
      </c>
      <c r="E40" s="306">
        <v>23</v>
      </c>
      <c r="F40" s="307">
        <v>65</v>
      </c>
      <c r="G40" s="305">
        <v>30</v>
      </c>
      <c r="H40" s="308">
        <v>31</v>
      </c>
      <c r="I40" s="304">
        <f>56+19</f>
        <v>75</v>
      </c>
      <c r="J40" s="305">
        <v>30</v>
      </c>
      <c r="K40" s="306">
        <v>30</v>
      </c>
      <c r="L40" s="307">
        <f>29+18</f>
        <v>47</v>
      </c>
      <c r="M40" s="305">
        <v>30</v>
      </c>
      <c r="N40" s="308">
        <v>32</v>
      </c>
      <c r="O40" s="304">
        <v>62</v>
      </c>
      <c r="P40" s="305">
        <v>30</v>
      </c>
      <c r="Q40" s="306">
        <v>32</v>
      </c>
      <c r="R40" s="307"/>
      <c r="S40" s="308"/>
      <c r="T40" s="304">
        <v>71</v>
      </c>
      <c r="U40" s="305">
        <v>39</v>
      </c>
      <c r="V40" s="306">
        <v>30</v>
      </c>
      <c r="W40" s="307">
        <v>41</v>
      </c>
      <c r="X40" s="305">
        <v>35</v>
      </c>
      <c r="Y40" s="308">
        <v>32</v>
      </c>
      <c r="Z40" s="304">
        <v>42</v>
      </c>
      <c r="AA40" s="305">
        <v>30</v>
      </c>
      <c r="AB40" s="306">
        <v>28</v>
      </c>
      <c r="AC40" s="307">
        <v>35</v>
      </c>
      <c r="AD40" s="305">
        <v>30</v>
      </c>
      <c r="AE40" s="308">
        <v>25</v>
      </c>
      <c r="AF40" s="304">
        <v>66</v>
      </c>
      <c r="AG40" s="305">
        <v>31</v>
      </c>
      <c r="AH40" s="306">
        <v>30</v>
      </c>
      <c r="AI40" s="307">
        <v>55</v>
      </c>
      <c r="AJ40" s="305">
        <v>35</v>
      </c>
      <c r="AK40" s="308">
        <v>33</v>
      </c>
      <c r="AL40" s="304">
        <v>47</v>
      </c>
      <c r="AM40" s="305">
        <v>37</v>
      </c>
      <c r="AN40" s="306">
        <v>36</v>
      </c>
      <c r="AO40" s="307">
        <v>80</v>
      </c>
      <c r="AP40" s="305">
        <v>31</v>
      </c>
      <c r="AQ40" s="308">
        <v>27</v>
      </c>
      <c r="AR40" s="304">
        <v>71</v>
      </c>
      <c r="AS40" s="305">
        <v>37</v>
      </c>
      <c r="AT40" s="306">
        <v>31</v>
      </c>
      <c r="AU40" s="307">
        <v>82</v>
      </c>
      <c r="AV40" s="305">
        <v>37</v>
      </c>
      <c r="AW40" s="308">
        <v>36</v>
      </c>
      <c r="AX40" s="304">
        <v>74</v>
      </c>
      <c r="AY40" s="305">
        <v>38</v>
      </c>
      <c r="AZ40" s="306">
        <v>33</v>
      </c>
      <c r="BA40" s="307">
        <v>70</v>
      </c>
      <c r="BB40" s="305">
        <v>46</v>
      </c>
      <c r="BC40" s="308">
        <v>34</v>
      </c>
      <c r="BD40" s="309">
        <v>123</v>
      </c>
      <c r="BE40" s="310">
        <v>42</v>
      </c>
      <c r="BF40" s="311">
        <v>39</v>
      </c>
      <c r="BG40" s="312">
        <v>83</v>
      </c>
      <c r="BH40" s="310">
        <v>39</v>
      </c>
      <c r="BI40" s="313">
        <v>39</v>
      </c>
      <c r="BJ40" s="309">
        <v>102</v>
      </c>
      <c r="BK40" s="310">
        <v>39</v>
      </c>
      <c r="BL40" s="311">
        <v>40</v>
      </c>
      <c r="BM40" s="312">
        <v>155</v>
      </c>
      <c r="BN40" s="310">
        <v>39</v>
      </c>
      <c r="BO40" s="313">
        <v>39</v>
      </c>
      <c r="BP40" s="309">
        <v>124</v>
      </c>
      <c r="BQ40" s="310">
        <v>41</v>
      </c>
      <c r="BR40" s="311">
        <v>41</v>
      </c>
      <c r="BS40" s="312">
        <v>96</v>
      </c>
      <c r="BT40" s="310">
        <v>50</v>
      </c>
      <c r="BU40" s="313">
        <v>43</v>
      </c>
      <c r="BV40" s="309">
        <v>71</v>
      </c>
      <c r="BW40" s="310"/>
      <c r="BX40" s="311">
        <v>46</v>
      </c>
      <c r="BY40" s="312">
        <v>67</v>
      </c>
      <c r="BZ40" s="310">
        <v>40</v>
      </c>
      <c r="CA40" s="313">
        <v>40</v>
      </c>
      <c r="CB40" s="309">
        <v>91</v>
      </c>
      <c r="CC40" s="310">
        <v>53</v>
      </c>
      <c r="CD40" s="311">
        <v>43</v>
      </c>
      <c r="CE40" s="312">
        <v>118</v>
      </c>
      <c r="CF40" s="310">
        <v>40</v>
      </c>
      <c r="CG40" s="313">
        <v>45</v>
      </c>
      <c r="CH40" s="309">
        <v>134</v>
      </c>
      <c r="CI40" s="310">
        <v>79</v>
      </c>
      <c r="CJ40" s="311">
        <v>41</v>
      </c>
      <c r="CK40" s="312">
        <v>72</v>
      </c>
      <c r="CL40" s="310">
        <v>59</v>
      </c>
      <c r="CM40" s="313">
        <v>46</v>
      </c>
      <c r="CN40" s="309">
        <v>126</v>
      </c>
      <c r="CO40" s="310">
        <v>61</v>
      </c>
      <c r="CP40" s="311">
        <v>43</v>
      </c>
      <c r="CQ40" s="312">
        <v>91</v>
      </c>
      <c r="CR40" s="310">
        <v>59</v>
      </c>
      <c r="CS40" s="313">
        <v>44</v>
      </c>
      <c r="CT40" s="309">
        <v>113</v>
      </c>
      <c r="CU40" s="310">
        <v>68</v>
      </c>
      <c r="CV40" s="311">
        <v>45</v>
      </c>
      <c r="CW40" s="312">
        <v>103</v>
      </c>
      <c r="CX40" s="310">
        <v>63</v>
      </c>
      <c r="CY40" s="313">
        <v>42</v>
      </c>
      <c r="CZ40" s="309">
        <v>125</v>
      </c>
      <c r="DA40" s="310">
        <v>59</v>
      </c>
      <c r="DB40" s="311">
        <v>43</v>
      </c>
      <c r="DC40" s="312">
        <v>108</v>
      </c>
      <c r="DD40" s="310">
        <v>48</v>
      </c>
      <c r="DE40" s="313">
        <v>32</v>
      </c>
      <c r="DF40" s="309">
        <v>98</v>
      </c>
      <c r="DG40" s="310">
        <v>52</v>
      </c>
      <c r="DH40" s="311">
        <v>38</v>
      </c>
      <c r="DI40" s="312">
        <v>57</v>
      </c>
      <c r="DJ40" s="310">
        <v>43</v>
      </c>
      <c r="DK40" s="313">
        <v>40</v>
      </c>
      <c r="DL40" s="309">
        <v>140</v>
      </c>
      <c r="DM40" s="310">
        <v>43</v>
      </c>
      <c r="DN40" s="311">
        <v>41</v>
      </c>
      <c r="DO40" s="312">
        <v>121</v>
      </c>
      <c r="DP40" s="310">
        <v>53</v>
      </c>
      <c r="DQ40" s="313">
        <v>39</v>
      </c>
      <c r="DR40" s="309">
        <v>100</v>
      </c>
      <c r="DS40" s="310">
        <v>47</v>
      </c>
      <c r="DT40" s="311">
        <v>40</v>
      </c>
      <c r="DU40" s="312">
        <v>96</v>
      </c>
      <c r="DV40" s="310">
        <v>52</v>
      </c>
      <c r="DW40" s="313">
        <v>42</v>
      </c>
      <c r="DX40" s="309">
        <v>106</v>
      </c>
      <c r="DY40" s="310">
        <v>54</v>
      </c>
      <c r="DZ40" s="311">
        <v>37</v>
      </c>
      <c r="EA40" s="312">
        <v>74</v>
      </c>
      <c r="EB40" s="310">
        <v>45</v>
      </c>
      <c r="EC40" s="313">
        <v>38</v>
      </c>
      <c r="ED40" s="309">
        <v>105</v>
      </c>
      <c r="EE40" s="310">
        <v>58</v>
      </c>
      <c r="EF40" s="311">
        <v>39</v>
      </c>
      <c r="EG40" s="312">
        <v>60</v>
      </c>
      <c r="EH40" s="310">
        <v>57</v>
      </c>
      <c r="EI40" s="313">
        <v>39</v>
      </c>
      <c r="EJ40" s="314">
        <v>130</v>
      </c>
      <c r="EK40" s="315">
        <v>63</v>
      </c>
      <c r="EL40" s="316">
        <v>48</v>
      </c>
      <c r="EM40" s="314">
        <v>75</v>
      </c>
      <c r="EN40" s="315">
        <v>62</v>
      </c>
      <c r="EO40" s="316">
        <v>48</v>
      </c>
      <c r="EP40" s="317">
        <v>104</v>
      </c>
      <c r="EQ40" s="318">
        <v>62</v>
      </c>
      <c r="ER40" s="319">
        <v>45</v>
      </c>
      <c r="ES40" s="320">
        <v>72</v>
      </c>
      <c r="ET40" s="321">
        <v>55</v>
      </c>
      <c r="EU40" s="1694">
        <v>40</v>
      </c>
      <c r="EV40" s="1700">
        <v>78</v>
      </c>
      <c r="EW40" s="1700">
        <v>56</v>
      </c>
      <c r="EX40" s="1700">
        <v>39</v>
      </c>
      <c r="EY40" s="1700">
        <v>42</v>
      </c>
      <c r="EZ40" s="1700">
        <v>42</v>
      </c>
      <c r="FA40" s="1700">
        <v>28</v>
      </c>
      <c r="FB40" s="1700">
        <v>190</v>
      </c>
      <c r="FC40" s="1700">
        <v>50</v>
      </c>
      <c r="FD40" s="1700">
        <v>41</v>
      </c>
      <c r="FE40" s="1700">
        <v>54</v>
      </c>
      <c r="FF40" s="1700">
        <v>53</v>
      </c>
      <c r="FG40" s="1700">
        <v>40</v>
      </c>
      <c r="FH40" s="1155">
        <v>119</v>
      </c>
      <c r="FI40" s="1150">
        <v>52</v>
      </c>
      <c r="FJ40" s="1156">
        <v>39</v>
      </c>
      <c r="FK40" s="1155">
        <v>66</v>
      </c>
      <c r="FL40" s="1150">
        <v>51</v>
      </c>
      <c r="FM40" s="1156">
        <v>39</v>
      </c>
      <c r="FN40" s="1155">
        <v>60</v>
      </c>
      <c r="FO40" s="1150">
        <v>58</v>
      </c>
      <c r="FP40" s="1156">
        <v>45</v>
      </c>
      <c r="FQ40" s="1155">
        <v>35</v>
      </c>
      <c r="FR40" s="1150">
        <v>34</v>
      </c>
      <c r="FS40" s="1156">
        <v>25</v>
      </c>
      <c r="FT40" s="1155">
        <v>52</v>
      </c>
      <c r="FU40" s="1150">
        <v>48</v>
      </c>
      <c r="FV40" s="1156">
        <v>37</v>
      </c>
      <c r="FW40" s="1155">
        <v>36</v>
      </c>
      <c r="FX40" s="1150">
        <v>34</v>
      </c>
      <c r="FY40" s="1156">
        <v>28</v>
      </c>
    </row>
    <row r="41" spans="2:181" s="6" customFormat="1" ht="18.75" customHeight="1" x14ac:dyDescent="0.25">
      <c r="B41" s="303" t="s">
        <v>409</v>
      </c>
      <c r="C41" s="304"/>
      <c r="D41" s="305"/>
      <c r="E41" s="306"/>
      <c r="F41" s="307"/>
      <c r="G41" s="305"/>
      <c r="H41" s="308"/>
      <c r="I41" s="304"/>
      <c r="J41" s="305"/>
      <c r="K41" s="306"/>
      <c r="L41" s="307"/>
      <c r="M41" s="305"/>
      <c r="N41" s="308"/>
      <c r="O41" s="304"/>
      <c r="P41" s="305"/>
      <c r="Q41" s="306"/>
      <c r="R41" s="307"/>
      <c r="S41" s="308"/>
      <c r="T41" s="304"/>
      <c r="U41" s="305"/>
      <c r="V41" s="306"/>
      <c r="W41" s="307"/>
      <c r="X41" s="305"/>
      <c r="Y41" s="308"/>
      <c r="Z41" s="304"/>
      <c r="AA41" s="305"/>
      <c r="AB41" s="306"/>
      <c r="AC41" s="307"/>
      <c r="AD41" s="305"/>
      <c r="AE41" s="308"/>
      <c r="AF41" s="304"/>
      <c r="AG41" s="305"/>
      <c r="AH41" s="306"/>
      <c r="AI41" s="307"/>
      <c r="AJ41" s="305"/>
      <c r="AK41" s="308"/>
      <c r="AL41" s="304"/>
      <c r="AM41" s="305"/>
      <c r="AN41" s="306"/>
      <c r="AO41" s="307"/>
      <c r="AP41" s="305"/>
      <c r="AQ41" s="308"/>
      <c r="AR41" s="304"/>
      <c r="AS41" s="305"/>
      <c r="AT41" s="306"/>
      <c r="AU41" s="307"/>
      <c r="AV41" s="305"/>
      <c r="AW41" s="308"/>
      <c r="AX41" s="304"/>
      <c r="AY41" s="305"/>
      <c r="AZ41" s="306"/>
      <c r="BA41" s="307"/>
      <c r="BB41" s="305"/>
      <c r="BC41" s="308"/>
      <c r="BD41" s="309"/>
      <c r="BE41" s="310"/>
      <c r="BF41" s="311"/>
      <c r="BG41" s="312"/>
      <c r="BH41" s="310"/>
      <c r="BI41" s="313"/>
      <c r="BJ41" s="309"/>
      <c r="BK41" s="310"/>
      <c r="BL41" s="311"/>
      <c r="BM41" s="312"/>
      <c r="BN41" s="310"/>
      <c r="BO41" s="313"/>
      <c r="BP41" s="309"/>
      <c r="BQ41" s="310"/>
      <c r="BR41" s="311"/>
      <c r="BS41" s="312"/>
      <c r="BT41" s="310"/>
      <c r="BU41" s="313"/>
      <c r="BV41" s="309"/>
      <c r="BW41" s="310"/>
      <c r="BX41" s="311"/>
      <c r="BY41" s="312"/>
      <c r="BZ41" s="310"/>
      <c r="CA41" s="313"/>
      <c r="CB41" s="309"/>
      <c r="CC41" s="310"/>
      <c r="CD41" s="311"/>
      <c r="CE41" s="312"/>
      <c r="CF41" s="310"/>
      <c r="CG41" s="313"/>
      <c r="CH41" s="309"/>
      <c r="CI41" s="310"/>
      <c r="CJ41" s="311"/>
      <c r="CK41" s="312"/>
      <c r="CL41" s="310"/>
      <c r="CM41" s="313"/>
      <c r="CN41" s="309"/>
      <c r="CO41" s="310"/>
      <c r="CP41" s="311"/>
      <c r="CQ41" s="312"/>
      <c r="CR41" s="310"/>
      <c r="CS41" s="313"/>
      <c r="CT41" s="309"/>
      <c r="CU41" s="310"/>
      <c r="CV41" s="311"/>
      <c r="CW41" s="312"/>
      <c r="CX41" s="310"/>
      <c r="CY41" s="313"/>
      <c r="CZ41" s="309"/>
      <c r="DA41" s="310"/>
      <c r="DB41" s="311"/>
      <c r="DC41" s="312"/>
      <c r="DD41" s="310"/>
      <c r="DE41" s="313"/>
      <c r="DF41" s="309"/>
      <c r="DG41" s="310"/>
      <c r="DH41" s="311"/>
      <c r="DI41" s="312"/>
      <c r="DJ41" s="310"/>
      <c r="DK41" s="313"/>
      <c r="DL41" s="309"/>
      <c r="DM41" s="310"/>
      <c r="DN41" s="311"/>
      <c r="DO41" s="312"/>
      <c r="DP41" s="310"/>
      <c r="DQ41" s="313"/>
      <c r="DR41" s="309">
        <v>72</v>
      </c>
      <c r="DS41" s="310">
        <v>53</v>
      </c>
      <c r="DT41" s="311">
        <v>36</v>
      </c>
      <c r="DU41" s="312">
        <v>48</v>
      </c>
      <c r="DV41" s="310">
        <v>47</v>
      </c>
      <c r="DW41" s="313">
        <v>37</v>
      </c>
      <c r="DX41" s="309">
        <v>51</v>
      </c>
      <c r="DY41" s="310">
        <v>49</v>
      </c>
      <c r="DZ41" s="311">
        <v>41</v>
      </c>
      <c r="EA41" s="312">
        <v>23</v>
      </c>
      <c r="EB41" s="310">
        <v>23</v>
      </c>
      <c r="EC41" s="313"/>
      <c r="ED41" s="309">
        <v>35</v>
      </c>
      <c r="EE41" s="310">
        <v>34</v>
      </c>
      <c r="EF41" s="311">
        <v>23</v>
      </c>
      <c r="EG41" s="312">
        <v>36</v>
      </c>
      <c r="EH41" s="310">
        <v>34</v>
      </c>
      <c r="EI41" s="313">
        <v>32</v>
      </c>
      <c r="EJ41" s="314">
        <v>48</v>
      </c>
      <c r="EK41" s="315">
        <v>48</v>
      </c>
      <c r="EL41" s="316">
        <v>41</v>
      </c>
      <c r="EM41" s="314">
        <v>22</v>
      </c>
      <c r="EN41" s="315">
        <v>22</v>
      </c>
      <c r="EO41" s="316">
        <v>13</v>
      </c>
      <c r="EP41" s="317">
        <v>42</v>
      </c>
      <c r="EQ41" s="318">
        <v>40</v>
      </c>
      <c r="ER41" s="319">
        <v>31</v>
      </c>
      <c r="ES41" s="320">
        <v>26</v>
      </c>
      <c r="ET41" s="315"/>
      <c r="EU41" s="333"/>
      <c r="EV41" s="1701">
        <v>39</v>
      </c>
      <c r="EW41" s="1701">
        <v>38</v>
      </c>
      <c r="EX41" s="1701">
        <v>30</v>
      </c>
      <c r="EY41" s="1701">
        <v>27</v>
      </c>
      <c r="EZ41" s="1701"/>
      <c r="FA41" s="1701"/>
      <c r="FB41" s="1701">
        <v>46</v>
      </c>
      <c r="FC41" s="1701">
        <v>46</v>
      </c>
      <c r="FD41" s="1701">
        <v>46</v>
      </c>
      <c r="FE41" s="1701">
        <v>56</v>
      </c>
      <c r="FF41" s="1701">
        <v>52</v>
      </c>
      <c r="FG41" s="1701">
        <v>40</v>
      </c>
      <c r="FH41" s="1155">
        <v>55</v>
      </c>
      <c r="FI41" s="1150">
        <v>55</v>
      </c>
      <c r="FJ41" s="1156">
        <v>47</v>
      </c>
      <c r="FK41" s="1155">
        <v>21</v>
      </c>
      <c r="FL41" s="1150">
        <v>0</v>
      </c>
      <c r="FM41" s="1156"/>
      <c r="FN41" s="1155">
        <v>42</v>
      </c>
      <c r="FO41" s="1150">
        <v>42</v>
      </c>
      <c r="FP41" s="1156">
        <v>36</v>
      </c>
      <c r="FQ41" s="1155">
        <v>28</v>
      </c>
      <c r="FR41" s="1150">
        <v>26</v>
      </c>
      <c r="FS41" s="1156">
        <v>23</v>
      </c>
      <c r="FT41" s="1155">
        <v>46</v>
      </c>
      <c r="FU41" s="1150">
        <v>43</v>
      </c>
      <c r="FV41" s="1156">
        <v>38</v>
      </c>
      <c r="FW41" s="1155">
        <v>13</v>
      </c>
      <c r="FX41" s="1150">
        <v>10</v>
      </c>
      <c r="FY41" s="1156">
        <v>0</v>
      </c>
    </row>
    <row r="42" spans="2:181" s="6" customFormat="1" ht="18.75" customHeight="1" x14ac:dyDescent="0.25">
      <c r="B42" s="303" t="s">
        <v>410</v>
      </c>
      <c r="C42" s="304"/>
      <c r="D42" s="305"/>
      <c r="E42" s="306"/>
      <c r="F42" s="307"/>
      <c r="G42" s="305"/>
      <c r="H42" s="308"/>
      <c r="I42" s="304"/>
      <c r="J42" s="305"/>
      <c r="K42" s="306"/>
      <c r="L42" s="307"/>
      <c r="M42" s="305"/>
      <c r="N42" s="308"/>
      <c r="O42" s="304"/>
      <c r="P42" s="305"/>
      <c r="Q42" s="306"/>
      <c r="R42" s="307"/>
      <c r="S42" s="308"/>
      <c r="T42" s="304"/>
      <c r="U42" s="305"/>
      <c r="V42" s="306"/>
      <c r="W42" s="307"/>
      <c r="X42" s="305"/>
      <c r="Y42" s="308"/>
      <c r="Z42" s="304"/>
      <c r="AA42" s="305"/>
      <c r="AB42" s="306"/>
      <c r="AC42" s="307"/>
      <c r="AD42" s="305"/>
      <c r="AE42" s="308"/>
      <c r="AF42" s="304"/>
      <c r="AG42" s="305"/>
      <c r="AH42" s="306"/>
      <c r="AI42" s="307"/>
      <c r="AJ42" s="305"/>
      <c r="AK42" s="308"/>
      <c r="AL42" s="304"/>
      <c r="AM42" s="305"/>
      <c r="AN42" s="306"/>
      <c r="AO42" s="307"/>
      <c r="AP42" s="305"/>
      <c r="AQ42" s="308"/>
      <c r="AR42" s="304"/>
      <c r="AS42" s="305"/>
      <c r="AT42" s="306"/>
      <c r="AU42" s="307"/>
      <c r="AV42" s="305"/>
      <c r="AW42" s="308"/>
      <c r="AX42" s="304"/>
      <c r="AY42" s="305"/>
      <c r="AZ42" s="306"/>
      <c r="BA42" s="307"/>
      <c r="BB42" s="305"/>
      <c r="BC42" s="308"/>
      <c r="BD42" s="309"/>
      <c r="BE42" s="310"/>
      <c r="BF42" s="311"/>
      <c r="BG42" s="312"/>
      <c r="BH42" s="310"/>
      <c r="BI42" s="313"/>
      <c r="BJ42" s="309"/>
      <c r="BK42" s="310"/>
      <c r="BL42" s="311"/>
      <c r="BM42" s="312"/>
      <c r="BN42" s="310"/>
      <c r="BO42" s="313"/>
      <c r="BP42" s="309"/>
      <c r="BQ42" s="310"/>
      <c r="BR42" s="311"/>
      <c r="BS42" s="312"/>
      <c r="BT42" s="310"/>
      <c r="BU42" s="313"/>
      <c r="BV42" s="309"/>
      <c r="BW42" s="310"/>
      <c r="BX42" s="311"/>
      <c r="BY42" s="312"/>
      <c r="BZ42" s="310"/>
      <c r="CA42" s="313"/>
      <c r="CB42" s="309"/>
      <c r="CC42" s="310"/>
      <c r="CD42" s="311"/>
      <c r="CE42" s="312"/>
      <c r="CF42" s="310"/>
      <c r="CG42" s="313"/>
      <c r="CH42" s="309"/>
      <c r="CI42" s="310"/>
      <c r="CJ42" s="311"/>
      <c r="CK42" s="312"/>
      <c r="CL42" s="310"/>
      <c r="CM42" s="313"/>
      <c r="CN42" s="309"/>
      <c r="CO42" s="310"/>
      <c r="CP42" s="311"/>
      <c r="CQ42" s="312"/>
      <c r="CR42" s="310"/>
      <c r="CS42" s="313"/>
      <c r="CT42" s="309"/>
      <c r="CU42" s="310"/>
      <c r="CV42" s="311"/>
      <c r="CW42" s="312"/>
      <c r="CX42" s="310"/>
      <c r="CY42" s="313"/>
      <c r="CZ42" s="309"/>
      <c r="DA42" s="310"/>
      <c r="DB42" s="311"/>
      <c r="DC42" s="312"/>
      <c r="DD42" s="310"/>
      <c r="DE42" s="313"/>
      <c r="DF42" s="309"/>
      <c r="DG42" s="310"/>
      <c r="DH42" s="311"/>
      <c r="DI42" s="312"/>
      <c r="DJ42" s="310"/>
      <c r="DK42" s="313"/>
      <c r="DL42" s="309"/>
      <c r="DM42" s="310"/>
      <c r="DN42" s="311"/>
      <c r="DO42" s="312"/>
      <c r="DP42" s="310"/>
      <c r="DQ42" s="313"/>
      <c r="DR42" s="309">
        <v>87</v>
      </c>
      <c r="DS42" s="310">
        <v>48</v>
      </c>
      <c r="DT42" s="311">
        <v>41</v>
      </c>
      <c r="DU42" s="312">
        <v>31</v>
      </c>
      <c r="DV42" s="310">
        <v>31</v>
      </c>
      <c r="DW42" s="313">
        <v>24</v>
      </c>
      <c r="DX42" s="309">
        <v>48</v>
      </c>
      <c r="DY42" s="310">
        <v>46</v>
      </c>
      <c r="DZ42" s="311">
        <v>43</v>
      </c>
      <c r="EA42" s="312">
        <v>40</v>
      </c>
      <c r="EB42" s="310">
        <v>40</v>
      </c>
      <c r="EC42" s="313">
        <v>40</v>
      </c>
      <c r="ED42" s="309">
        <v>20</v>
      </c>
      <c r="EE42" s="310"/>
      <c r="EF42" s="311"/>
      <c r="EG42" s="312">
        <v>28</v>
      </c>
      <c r="EH42" s="310"/>
      <c r="EI42" s="313"/>
      <c r="EJ42" s="314">
        <v>56</v>
      </c>
      <c r="EK42" s="315">
        <v>56</v>
      </c>
      <c r="EL42" s="316">
        <v>49</v>
      </c>
      <c r="EM42" s="314">
        <v>29</v>
      </c>
      <c r="EN42" s="315">
        <v>28</v>
      </c>
      <c r="EO42" s="316">
        <v>18</v>
      </c>
      <c r="EP42" s="317">
        <v>48</v>
      </c>
      <c r="EQ42" s="318">
        <v>48</v>
      </c>
      <c r="ER42" s="319">
        <v>36</v>
      </c>
      <c r="ES42" s="314"/>
      <c r="ET42" s="315"/>
      <c r="EU42" s="333"/>
      <c r="EV42" s="1701">
        <v>76</v>
      </c>
      <c r="EW42" s="1701">
        <v>73</v>
      </c>
      <c r="EX42" s="1701">
        <v>49</v>
      </c>
      <c r="EY42" s="1701">
        <v>27</v>
      </c>
      <c r="EZ42" s="1701"/>
      <c r="FA42" s="1701"/>
      <c r="FB42" s="1701">
        <v>52</v>
      </c>
      <c r="FC42" s="1701">
        <v>50</v>
      </c>
      <c r="FD42" s="1701">
        <v>44</v>
      </c>
      <c r="FE42" s="1701">
        <v>36</v>
      </c>
      <c r="FF42" s="1701">
        <v>0</v>
      </c>
      <c r="FG42" s="1701"/>
      <c r="FH42" s="1155">
        <v>54</v>
      </c>
      <c r="FI42" s="1150">
        <v>52</v>
      </c>
      <c r="FJ42" s="1156">
        <v>37</v>
      </c>
      <c r="FK42" s="1155">
        <v>23</v>
      </c>
      <c r="FL42" s="1150">
        <v>0</v>
      </c>
      <c r="FM42" s="1156"/>
      <c r="FN42" s="1155">
        <v>49</v>
      </c>
      <c r="FO42" s="1150">
        <v>47</v>
      </c>
      <c r="FP42" s="1156">
        <v>42</v>
      </c>
      <c r="FQ42" s="1155">
        <v>20</v>
      </c>
      <c r="FR42" s="1150">
        <v>19</v>
      </c>
      <c r="FS42" s="1156">
        <v>18</v>
      </c>
      <c r="FT42" s="1155">
        <v>32</v>
      </c>
      <c r="FU42" s="1150">
        <v>32</v>
      </c>
      <c r="FV42" s="1156">
        <v>28</v>
      </c>
      <c r="FW42" s="1155">
        <v>25</v>
      </c>
      <c r="FX42" s="1150">
        <v>23</v>
      </c>
      <c r="FY42" s="1156">
        <v>18</v>
      </c>
    </row>
    <row r="43" spans="2:181" s="6" customFormat="1" ht="18.75" customHeight="1" x14ac:dyDescent="0.25">
      <c r="B43" s="303" t="s">
        <v>411</v>
      </c>
      <c r="C43" s="304"/>
      <c r="D43" s="305"/>
      <c r="E43" s="306"/>
      <c r="F43" s="307"/>
      <c r="G43" s="305"/>
      <c r="H43" s="308"/>
      <c r="I43" s="304"/>
      <c r="J43" s="305"/>
      <c r="K43" s="306"/>
      <c r="L43" s="307"/>
      <c r="M43" s="305"/>
      <c r="N43" s="308"/>
      <c r="O43" s="304"/>
      <c r="P43" s="305"/>
      <c r="Q43" s="306"/>
      <c r="R43" s="307"/>
      <c r="S43" s="308"/>
      <c r="T43" s="304"/>
      <c r="U43" s="305"/>
      <c r="V43" s="306"/>
      <c r="W43" s="307"/>
      <c r="X43" s="305"/>
      <c r="Y43" s="308"/>
      <c r="Z43" s="304"/>
      <c r="AA43" s="305"/>
      <c r="AB43" s="306"/>
      <c r="AC43" s="307"/>
      <c r="AD43" s="305"/>
      <c r="AE43" s="308"/>
      <c r="AF43" s="304"/>
      <c r="AG43" s="305"/>
      <c r="AH43" s="306"/>
      <c r="AI43" s="307"/>
      <c r="AJ43" s="305"/>
      <c r="AK43" s="308"/>
      <c r="AL43" s="304"/>
      <c r="AM43" s="305"/>
      <c r="AN43" s="306"/>
      <c r="AO43" s="307"/>
      <c r="AP43" s="305"/>
      <c r="AQ43" s="308"/>
      <c r="AR43" s="304"/>
      <c r="AS43" s="305"/>
      <c r="AT43" s="306"/>
      <c r="AU43" s="307"/>
      <c r="AV43" s="305"/>
      <c r="AW43" s="308"/>
      <c r="AX43" s="304"/>
      <c r="AY43" s="305"/>
      <c r="AZ43" s="306"/>
      <c r="BA43" s="307"/>
      <c r="BB43" s="305"/>
      <c r="BC43" s="308"/>
      <c r="BD43" s="309"/>
      <c r="BE43" s="310"/>
      <c r="BF43" s="311"/>
      <c r="BG43" s="312"/>
      <c r="BH43" s="310"/>
      <c r="BI43" s="313"/>
      <c r="BJ43" s="309"/>
      <c r="BK43" s="310"/>
      <c r="BL43" s="311"/>
      <c r="BM43" s="312"/>
      <c r="BN43" s="310"/>
      <c r="BO43" s="313"/>
      <c r="BP43" s="309"/>
      <c r="BQ43" s="310"/>
      <c r="BR43" s="311"/>
      <c r="BS43" s="312"/>
      <c r="BT43" s="310"/>
      <c r="BU43" s="313"/>
      <c r="BV43" s="309"/>
      <c r="BW43" s="310"/>
      <c r="BX43" s="311"/>
      <c r="BY43" s="312"/>
      <c r="BZ43" s="310"/>
      <c r="CA43" s="313"/>
      <c r="CB43" s="309"/>
      <c r="CC43" s="310"/>
      <c r="CD43" s="311"/>
      <c r="CE43" s="312"/>
      <c r="CF43" s="310"/>
      <c r="CG43" s="313"/>
      <c r="CH43" s="309"/>
      <c r="CI43" s="310"/>
      <c r="CJ43" s="311"/>
      <c r="CK43" s="312"/>
      <c r="CL43" s="310"/>
      <c r="CM43" s="313"/>
      <c r="CN43" s="309"/>
      <c r="CO43" s="310"/>
      <c r="CP43" s="311"/>
      <c r="CQ43" s="312"/>
      <c r="CR43" s="310"/>
      <c r="CS43" s="313"/>
      <c r="CT43" s="309"/>
      <c r="CU43" s="310"/>
      <c r="CV43" s="311"/>
      <c r="CW43" s="312"/>
      <c r="CX43" s="310"/>
      <c r="CY43" s="313"/>
      <c r="CZ43" s="309"/>
      <c r="DA43" s="310"/>
      <c r="DB43" s="311"/>
      <c r="DC43" s="312"/>
      <c r="DD43" s="310"/>
      <c r="DE43" s="313"/>
      <c r="DF43" s="309"/>
      <c r="DG43" s="310"/>
      <c r="DH43" s="311"/>
      <c r="DI43" s="312"/>
      <c r="DJ43" s="310"/>
      <c r="DK43" s="313"/>
      <c r="DL43" s="309"/>
      <c r="DM43" s="310"/>
      <c r="DN43" s="311"/>
      <c r="DO43" s="312">
        <v>45</v>
      </c>
      <c r="DP43" s="310">
        <v>43</v>
      </c>
      <c r="DQ43" s="313">
        <v>37</v>
      </c>
      <c r="DR43" s="309">
        <v>45</v>
      </c>
      <c r="DS43" s="310">
        <v>43</v>
      </c>
      <c r="DT43" s="311">
        <v>31</v>
      </c>
      <c r="DU43" s="312">
        <v>46</v>
      </c>
      <c r="DV43" s="310">
        <v>46</v>
      </c>
      <c r="DW43" s="313">
        <v>38</v>
      </c>
      <c r="DX43" s="309">
        <v>71</v>
      </c>
      <c r="DY43" s="310">
        <v>50</v>
      </c>
      <c r="DZ43" s="311">
        <v>36</v>
      </c>
      <c r="EA43" s="312">
        <v>45</v>
      </c>
      <c r="EB43" s="310">
        <v>45</v>
      </c>
      <c r="EC43" s="313">
        <v>42</v>
      </c>
      <c r="ED43" s="309">
        <v>61</v>
      </c>
      <c r="EE43" s="310">
        <v>60</v>
      </c>
      <c r="EF43" s="311">
        <v>50</v>
      </c>
      <c r="EG43" s="312">
        <v>49</v>
      </c>
      <c r="EH43" s="310">
        <v>48</v>
      </c>
      <c r="EI43" s="313">
        <v>34</v>
      </c>
      <c r="EJ43" s="314">
        <v>58</v>
      </c>
      <c r="EK43" s="315">
        <v>57</v>
      </c>
      <c r="EL43" s="316">
        <v>44</v>
      </c>
      <c r="EM43" s="314">
        <v>52</v>
      </c>
      <c r="EN43" s="315">
        <v>51</v>
      </c>
      <c r="EO43" s="316">
        <v>38</v>
      </c>
      <c r="EP43" s="317">
        <v>88</v>
      </c>
      <c r="EQ43" s="318">
        <v>70</v>
      </c>
      <c r="ER43" s="319">
        <v>48</v>
      </c>
      <c r="ES43" s="320">
        <v>58</v>
      </c>
      <c r="ET43" s="321">
        <v>58</v>
      </c>
      <c r="EU43" s="1694">
        <v>47</v>
      </c>
      <c r="EV43" s="1700">
        <v>77</v>
      </c>
      <c r="EW43" s="1700">
        <v>75</v>
      </c>
      <c r="EX43" s="1700">
        <v>52</v>
      </c>
      <c r="EY43" s="1700">
        <v>53</v>
      </c>
      <c r="EZ43" s="1700">
        <v>52</v>
      </c>
      <c r="FA43" s="1700">
        <v>40</v>
      </c>
      <c r="FB43" s="1700">
        <v>78</v>
      </c>
      <c r="FC43" s="1700">
        <v>68</v>
      </c>
      <c r="FD43" s="1700">
        <v>50</v>
      </c>
      <c r="FE43" s="1700">
        <v>33</v>
      </c>
      <c r="FF43" s="1700">
        <v>0</v>
      </c>
      <c r="FG43" s="1700"/>
      <c r="FH43" s="1155">
        <v>70</v>
      </c>
      <c r="FI43" s="1150">
        <v>56</v>
      </c>
      <c r="FJ43" s="1156">
        <v>36</v>
      </c>
      <c r="FK43" s="1155">
        <v>39</v>
      </c>
      <c r="FL43" s="1150">
        <v>39</v>
      </c>
      <c r="FM43" s="1156">
        <v>34</v>
      </c>
      <c r="FN43" s="1155">
        <v>51</v>
      </c>
      <c r="FO43" s="1150">
        <v>50</v>
      </c>
      <c r="FP43" s="1156">
        <v>37</v>
      </c>
      <c r="FQ43" s="1155">
        <v>42</v>
      </c>
      <c r="FR43" s="1150">
        <v>41</v>
      </c>
      <c r="FS43" s="1156">
        <v>35</v>
      </c>
      <c r="FT43" s="1155">
        <v>56</v>
      </c>
      <c r="FU43" s="1150">
        <v>50</v>
      </c>
      <c r="FV43" s="1156">
        <v>41</v>
      </c>
      <c r="FW43" s="1155">
        <v>27</v>
      </c>
      <c r="FX43" s="1150">
        <v>25</v>
      </c>
      <c r="FY43" s="1156">
        <v>22</v>
      </c>
    </row>
    <row r="44" spans="2:181" s="6" customFormat="1" ht="18.75" customHeight="1" x14ac:dyDescent="0.25">
      <c r="B44" s="303" t="s">
        <v>412</v>
      </c>
      <c r="C44" s="304">
        <v>127</v>
      </c>
      <c r="D44" s="305">
        <v>30</v>
      </c>
      <c r="E44" s="306">
        <v>29</v>
      </c>
      <c r="F44" s="307">
        <v>97</v>
      </c>
      <c r="G44" s="305">
        <v>30</v>
      </c>
      <c r="H44" s="308">
        <v>28</v>
      </c>
      <c r="I44" s="304">
        <f>52+35</f>
        <v>87</v>
      </c>
      <c r="J44" s="305">
        <v>30</v>
      </c>
      <c r="K44" s="306">
        <v>26</v>
      </c>
      <c r="L44" s="307">
        <f>52+35</f>
        <v>87</v>
      </c>
      <c r="M44" s="305">
        <v>30</v>
      </c>
      <c r="N44" s="308">
        <v>29</v>
      </c>
      <c r="O44" s="304">
        <v>105</v>
      </c>
      <c r="P44" s="305">
        <v>31</v>
      </c>
      <c r="Q44" s="306">
        <v>28</v>
      </c>
      <c r="R44" s="307"/>
      <c r="S44" s="308"/>
      <c r="T44" s="304">
        <v>118</v>
      </c>
      <c r="U44" s="305">
        <v>32</v>
      </c>
      <c r="V44" s="306">
        <v>26</v>
      </c>
      <c r="W44" s="307">
        <v>65</v>
      </c>
      <c r="X44" s="305">
        <v>35</v>
      </c>
      <c r="Y44" s="308">
        <v>30</v>
      </c>
      <c r="Z44" s="304">
        <v>84</v>
      </c>
      <c r="AA44" s="305">
        <v>30</v>
      </c>
      <c r="AB44" s="306">
        <v>28</v>
      </c>
      <c r="AC44" s="307">
        <v>60</v>
      </c>
      <c r="AD44" s="305">
        <v>32</v>
      </c>
      <c r="AE44" s="308">
        <v>27</v>
      </c>
      <c r="AF44" s="304">
        <v>106</v>
      </c>
      <c r="AG44" s="305">
        <v>28</v>
      </c>
      <c r="AH44" s="306">
        <v>28</v>
      </c>
      <c r="AI44" s="307">
        <v>57</v>
      </c>
      <c r="AJ44" s="305">
        <v>35</v>
      </c>
      <c r="AK44" s="308">
        <v>35</v>
      </c>
      <c r="AL44" s="304">
        <v>93</v>
      </c>
      <c r="AM44" s="305">
        <v>33</v>
      </c>
      <c r="AN44" s="306">
        <v>33</v>
      </c>
      <c r="AO44" s="307">
        <v>66</v>
      </c>
      <c r="AP44" s="305">
        <v>30</v>
      </c>
      <c r="AQ44" s="308">
        <v>30</v>
      </c>
      <c r="AR44" s="304">
        <v>102</v>
      </c>
      <c r="AS44" s="305">
        <v>31</v>
      </c>
      <c r="AT44" s="306">
        <v>27</v>
      </c>
      <c r="AU44" s="307">
        <v>77</v>
      </c>
      <c r="AV44" s="305">
        <v>31</v>
      </c>
      <c r="AW44" s="308">
        <v>31</v>
      </c>
      <c r="AX44" s="304">
        <v>109</v>
      </c>
      <c r="AY44" s="305">
        <v>33</v>
      </c>
      <c r="AZ44" s="306">
        <v>30</v>
      </c>
      <c r="BA44" s="307">
        <v>124</v>
      </c>
      <c r="BB44" s="305">
        <v>31</v>
      </c>
      <c r="BC44" s="308">
        <v>26</v>
      </c>
      <c r="BD44" s="309">
        <v>159</v>
      </c>
      <c r="BE44" s="310">
        <v>40</v>
      </c>
      <c r="BF44" s="311">
        <v>39</v>
      </c>
      <c r="BG44" s="312">
        <v>111</v>
      </c>
      <c r="BH44" s="310">
        <v>39</v>
      </c>
      <c r="BI44" s="313">
        <v>41</v>
      </c>
      <c r="BJ44" s="309">
        <v>209</v>
      </c>
      <c r="BK44" s="310">
        <v>39</v>
      </c>
      <c r="BL44" s="311">
        <v>41</v>
      </c>
      <c r="BM44" s="312">
        <v>142</v>
      </c>
      <c r="BN44" s="310">
        <v>40</v>
      </c>
      <c r="BO44" s="313">
        <v>44</v>
      </c>
      <c r="BP44" s="309">
        <v>158</v>
      </c>
      <c r="BQ44" s="310">
        <v>42</v>
      </c>
      <c r="BR44" s="311">
        <v>42</v>
      </c>
      <c r="BS44" s="312">
        <v>137</v>
      </c>
      <c r="BT44" s="310">
        <v>57</v>
      </c>
      <c r="BU44" s="313">
        <v>42</v>
      </c>
      <c r="BV44" s="309">
        <v>155</v>
      </c>
      <c r="BW44" s="310">
        <v>49</v>
      </c>
      <c r="BX44" s="311">
        <v>49</v>
      </c>
      <c r="BY44" s="312">
        <v>115</v>
      </c>
      <c r="BZ44" s="310">
        <v>40</v>
      </c>
      <c r="CA44" s="313">
        <v>44</v>
      </c>
      <c r="CB44" s="309">
        <v>148</v>
      </c>
      <c r="CC44" s="310">
        <v>56</v>
      </c>
      <c r="CD44" s="311">
        <v>42</v>
      </c>
      <c r="CE44" s="312">
        <v>191</v>
      </c>
      <c r="CF44" s="310">
        <v>40</v>
      </c>
      <c r="CG44" s="313">
        <v>50</v>
      </c>
      <c r="CH44" s="309">
        <v>214</v>
      </c>
      <c r="CI44" s="310">
        <v>63</v>
      </c>
      <c r="CJ44" s="311">
        <v>45</v>
      </c>
      <c r="CK44" s="312">
        <v>162</v>
      </c>
      <c r="CL44" s="310">
        <v>61</v>
      </c>
      <c r="CM44" s="313">
        <v>48</v>
      </c>
      <c r="CN44" s="309">
        <v>289</v>
      </c>
      <c r="CO44" s="310">
        <v>13</v>
      </c>
      <c r="CP44" s="311">
        <v>46</v>
      </c>
      <c r="CQ44" s="312">
        <v>206</v>
      </c>
      <c r="CR44" s="310">
        <v>57</v>
      </c>
      <c r="CS44" s="313">
        <v>45</v>
      </c>
      <c r="CT44" s="309">
        <v>284</v>
      </c>
      <c r="CU44" s="310">
        <v>58</v>
      </c>
      <c r="CV44" s="311">
        <v>45</v>
      </c>
      <c r="CW44" s="312">
        <v>275</v>
      </c>
      <c r="CX44" s="310">
        <v>58</v>
      </c>
      <c r="CY44" s="313">
        <v>46</v>
      </c>
      <c r="CZ44" s="309">
        <v>377</v>
      </c>
      <c r="DA44" s="310">
        <v>60</v>
      </c>
      <c r="DB44" s="311">
        <v>45</v>
      </c>
      <c r="DC44" s="312">
        <v>238</v>
      </c>
      <c r="DD44" s="310">
        <v>49</v>
      </c>
      <c r="DE44" s="313">
        <v>31</v>
      </c>
      <c r="DF44" s="309">
        <v>270</v>
      </c>
      <c r="DG44" s="310">
        <v>49</v>
      </c>
      <c r="DH44" s="311">
        <v>42</v>
      </c>
      <c r="DI44" s="312">
        <v>160</v>
      </c>
      <c r="DJ44" s="310">
        <v>51</v>
      </c>
      <c r="DK44" s="313">
        <v>42</v>
      </c>
      <c r="DL44" s="309">
        <v>525</v>
      </c>
      <c r="DM44" s="310">
        <v>46</v>
      </c>
      <c r="DN44" s="311">
        <v>42</v>
      </c>
      <c r="DO44" s="312">
        <v>326</v>
      </c>
      <c r="DP44" s="310">
        <v>51</v>
      </c>
      <c r="DQ44" s="313">
        <v>40</v>
      </c>
      <c r="DR44" s="309">
        <v>515</v>
      </c>
      <c r="DS44" s="310">
        <v>44</v>
      </c>
      <c r="DT44" s="311">
        <v>41</v>
      </c>
      <c r="DU44" s="312">
        <v>341</v>
      </c>
      <c r="DV44" s="310">
        <v>51</v>
      </c>
      <c r="DW44" s="313">
        <v>41</v>
      </c>
      <c r="DX44" s="309">
        <v>482</v>
      </c>
      <c r="DY44" s="310">
        <v>52</v>
      </c>
      <c r="DZ44" s="311">
        <v>38</v>
      </c>
      <c r="EA44" s="312">
        <v>291</v>
      </c>
      <c r="EB44" s="310">
        <v>57</v>
      </c>
      <c r="EC44" s="313">
        <v>41</v>
      </c>
      <c r="ED44" s="309">
        <v>366</v>
      </c>
      <c r="EE44" s="310">
        <v>46</v>
      </c>
      <c r="EF44" s="311">
        <v>41</v>
      </c>
      <c r="EG44" s="312">
        <v>225</v>
      </c>
      <c r="EH44" s="310">
        <v>47</v>
      </c>
      <c r="EI44" s="313">
        <v>41</v>
      </c>
      <c r="EJ44" s="314">
        <v>348</v>
      </c>
      <c r="EK44" s="315">
        <v>57</v>
      </c>
      <c r="EL44" s="316">
        <v>40</v>
      </c>
      <c r="EM44" s="314">
        <v>128</v>
      </c>
      <c r="EN44" s="315">
        <v>49</v>
      </c>
      <c r="EO44" s="316">
        <v>42</v>
      </c>
      <c r="EP44" s="317">
        <v>84</v>
      </c>
      <c r="EQ44" s="318">
        <v>55</v>
      </c>
      <c r="ER44" s="319">
        <v>38</v>
      </c>
      <c r="ES44" s="320">
        <v>40</v>
      </c>
      <c r="ET44" s="321">
        <v>39</v>
      </c>
      <c r="EU44" s="1694">
        <v>29</v>
      </c>
      <c r="EV44" s="1700">
        <v>236</v>
      </c>
      <c r="EW44" s="1700">
        <v>54</v>
      </c>
      <c r="EX44" s="1700">
        <v>41</v>
      </c>
      <c r="EY44" s="1700">
        <v>55</v>
      </c>
      <c r="EZ44" s="1700">
        <v>53</v>
      </c>
      <c r="FA44" s="1700">
        <v>39</v>
      </c>
      <c r="FB44" s="1700">
        <v>97</v>
      </c>
      <c r="FC44" s="1700">
        <v>58</v>
      </c>
      <c r="FD44" s="1700">
        <v>39</v>
      </c>
      <c r="FE44" s="1700">
        <v>64</v>
      </c>
      <c r="FF44" s="1700">
        <v>58</v>
      </c>
      <c r="FG44" s="1700">
        <v>41</v>
      </c>
      <c r="FH44" s="1155">
        <v>80</v>
      </c>
      <c r="FI44" s="1150">
        <v>63</v>
      </c>
      <c r="FJ44" s="1156">
        <v>42</v>
      </c>
      <c r="FK44" s="1155">
        <v>30</v>
      </c>
      <c r="FL44" s="1150">
        <v>29</v>
      </c>
      <c r="FM44" s="1156">
        <v>22</v>
      </c>
      <c r="FN44" s="1155">
        <v>92</v>
      </c>
      <c r="FO44" s="1150">
        <v>64</v>
      </c>
      <c r="FP44" s="1156">
        <v>43</v>
      </c>
      <c r="FQ44" s="1155">
        <v>23</v>
      </c>
      <c r="FR44" s="1150">
        <v>23</v>
      </c>
      <c r="FS44" s="1156">
        <v>21</v>
      </c>
      <c r="FT44" s="1155">
        <v>51</v>
      </c>
      <c r="FU44" s="1150">
        <v>50</v>
      </c>
      <c r="FV44" s="1156">
        <v>39</v>
      </c>
      <c r="FW44" s="1155">
        <v>20</v>
      </c>
      <c r="FX44" s="1150">
        <v>20</v>
      </c>
      <c r="FY44" s="1156">
        <v>15</v>
      </c>
    </row>
    <row r="45" spans="2:181" s="6" customFormat="1" ht="18.75" customHeight="1" x14ac:dyDescent="0.25">
      <c r="B45" s="303" t="s">
        <v>413</v>
      </c>
      <c r="C45" s="304"/>
      <c r="D45" s="305"/>
      <c r="E45" s="306"/>
      <c r="F45" s="307"/>
      <c r="G45" s="305"/>
      <c r="H45" s="308"/>
      <c r="I45" s="304"/>
      <c r="J45" s="305"/>
      <c r="K45" s="306"/>
      <c r="L45" s="307"/>
      <c r="M45" s="305"/>
      <c r="N45" s="308"/>
      <c r="O45" s="304"/>
      <c r="P45" s="305"/>
      <c r="Q45" s="306"/>
      <c r="R45" s="307"/>
      <c r="S45" s="308"/>
      <c r="T45" s="304"/>
      <c r="U45" s="305"/>
      <c r="V45" s="306"/>
      <c r="W45" s="307"/>
      <c r="X45" s="305"/>
      <c r="Y45" s="308"/>
      <c r="Z45" s="304">
        <v>189</v>
      </c>
      <c r="AA45" s="305">
        <v>39</v>
      </c>
      <c r="AB45" s="306">
        <v>37</v>
      </c>
      <c r="AC45" s="307">
        <v>133</v>
      </c>
      <c r="AD45" s="305">
        <v>38</v>
      </c>
      <c r="AE45" s="308">
        <v>34</v>
      </c>
      <c r="AF45" s="304">
        <v>170</v>
      </c>
      <c r="AG45" s="305">
        <v>36</v>
      </c>
      <c r="AH45" s="306">
        <v>33</v>
      </c>
      <c r="AI45" s="307">
        <v>111</v>
      </c>
      <c r="AJ45" s="305">
        <v>35</v>
      </c>
      <c r="AK45" s="308">
        <v>43</v>
      </c>
      <c r="AL45" s="304">
        <v>151</v>
      </c>
      <c r="AM45" s="305">
        <v>35</v>
      </c>
      <c r="AN45" s="306">
        <v>35</v>
      </c>
      <c r="AO45" s="307">
        <v>142</v>
      </c>
      <c r="AP45" s="305">
        <v>30</v>
      </c>
      <c r="AQ45" s="308">
        <v>30</v>
      </c>
      <c r="AR45" s="304">
        <v>159</v>
      </c>
      <c r="AS45" s="305">
        <v>33</v>
      </c>
      <c r="AT45" s="306">
        <v>31</v>
      </c>
      <c r="AU45" s="307">
        <v>126</v>
      </c>
      <c r="AV45" s="305">
        <v>33</v>
      </c>
      <c r="AW45" s="308">
        <v>35</v>
      </c>
      <c r="AX45" s="304">
        <v>190</v>
      </c>
      <c r="AY45" s="305">
        <v>32</v>
      </c>
      <c r="AZ45" s="306">
        <v>32</v>
      </c>
      <c r="BA45" s="307">
        <v>137</v>
      </c>
      <c r="BB45" s="305">
        <v>38</v>
      </c>
      <c r="BC45" s="308">
        <v>31</v>
      </c>
      <c r="BD45" s="309">
        <v>207</v>
      </c>
      <c r="BE45" s="310">
        <v>35</v>
      </c>
      <c r="BF45" s="311">
        <v>38</v>
      </c>
      <c r="BG45" s="312">
        <v>122</v>
      </c>
      <c r="BH45" s="310">
        <v>44</v>
      </c>
      <c r="BI45" s="313">
        <v>41</v>
      </c>
      <c r="BJ45" s="309">
        <v>291</v>
      </c>
      <c r="BK45" s="310">
        <v>38</v>
      </c>
      <c r="BL45" s="311">
        <v>39</v>
      </c>
      <c r="BM45" s="312">
        <v>171</v>
      </c>
      <c r="BN45" s="310">
        <v>39</v>
      </c>
      <c r="BO45" s="313">
        <v>47</v>
      </c>
      <c r="BP45" s="309">
        <v>154</v>
      </c>
      <c r="BQ45" s="310">
        <v>53</v>
      </c>
      <c r="BR45" s="311">
        <v>54</v>
      </c>
      <c r="BS45" s="312">
        <v>136</v>
      </c>
      <c r="BT45" s="310">
        <v>42</v>
      </c>
      <c r="BU45" s="313">
        <v>46</v>
      </c>
      <c r="BV45" s="309">
        <v>142</v>
      </c>
      <c r="BW45" s="310">
        <v>52</v>
      </c>
      <c r="BX45" s="311">
        <v>51</v>
      </c>
      <c r="BY45" s="312">
        <v>108</v>
      </c>
      <c r="BZ45" s="310">
        <v>40</v>
      </c>
      <c r="CA45" s="313">
        <v>44</v>
      </c>
      <c r="CB45" s="309">
        <v>165</v>
      </c>
      <c r="CC45" s="310">
        <v>59</v>
      </c>
      <c r="CD45" s="311">
        <v>43</v>
      </c>
      <c r="CE45" s="312">
        <v>171</v>
      </c>
      <c r="CF45" s="310">
        <v>40</v>
      </c>
      <c r="CG45" s="313">
        <v>50</v>
      </c>
      <c r="CH45" s="309">
        <v>185</v>
      </c>
      <c r="CI45" s="310">
        <v>63</v>
      </c>
      <c r="CJ45" s="311">
        <v>45</v>
      </c>
      <c r="CK45" s="312">
        <v>105</v>
      </c>
      <c r="CL45" s="310">
        <v>64</v>
      </c>
      <c r="CM45" s="313">
        <v>48</v>
      </c>
      <c r="CN45" s="309">
        <v>189</v>
      </c>
      <c r="CO45" s="310">
        <v>63</v>
      </c>
      <c r="CP45" s="311">
        <v>45</v>
      </c>
      <c r="CQ45" s="312">
        <v>105</v>
      </c>
      <c r="CR45" s="310">
        <v>58</v>
      </c>
      <c r="CS45" s="313">
        <v>46</v>
      </c>
      <c r="CT45" s="309">
        <v>124</v>
      </c>
      <c r="CU45" s="310">
        <v>64</v>
      </c>
      <c r="CV45" s="311">
        <v>45</v>
      </c>
      <c r="CW45" s="312">
        <v>121</v>
      </c>
      <c r="CX45" s="310">
        <v>57</v>
      </c>
      <c r="CY45" s="313">
        <v>44</v>
      </c>
      <c r="CZ45" s="309">
        <v>144</v>
      </c>
      <c r="DA45" s="310">
        <v>61</v>
      </c>
      <c r="DB45" s="311">
        <v>44</v>
      </c>
      <c r="DC45" s="312">
        <v>121</v>
      </c>
      <c r="DD45" s="310">
        <v>43</v>
      </c>
      <c r="DE45" s="313">
        <v>36</v>
      </c>
      <c r="DF45" s="309">
        <v>136</v>
      </c>
      <c r="DG45" s="310">
        <v>53</v>
      </c>
      <c r="DH45" s="311">
        <v>37</v>
      </c>
      <c r="DI45" s="312">
        <v>71</v>
      </c>
      <c r="DJ45" s="310">
        <v>41</v>
      </c>
      <c r="DK45" s="313">
        <v>40</v>
      </c>
      <c r="DL45" s="309">
        <v>184</v>
      </c>
      <c r="DM45" s="310">
        <v>44</v>
      </c>
      <c r="DN45" s="311">
        <v>40</v>
      </c>
      <c r="DO45" s="312">
        <v>135</v>
      </c>
      <c r="DP45" s="310">
        <v>51</v>
      </c>
      <c r="DQ45" s="313">
        <v>39</v>
      </c>
      <c r="DR45" s="309">
        <v>143</v>
      </c>
      <c r="DS45" s="310">
        <v>47</v>
      </c>
      <c r="DT45" s="311">
        <v>40</v>
      </c>
      <c r="DU45" s="312">
        <v>99</v>
      </c>
      <c r="DV45" s="310">
        <v>54</v>
      </c>
      <c r="DW45" s="313">
        <v>40</v>
      </c>
      <c r="DX45" s="309">
        <v>147</v>
      </c>
      <c r="DY45" s="310">
        <v>48</v>
      </c>
      <c r="DZ45" s="311">
        <v>39</v>
      </c>
      <c r="EA45" s="312">
        <v>109</v>
      </c>
      <c r="EB45" s="310">
        <v>52</v>
      </c>
      <c r="EC45" s="313">
        <v>39</v>
      </c>
      <c r="ED45" s="309">
        <v>162</v>
      </c>
      <c r="EE45" s="310">
        <v>50</v>
      </c>
      <c r="EF45" s="311">
        <v>40</v>
      </c>
      <c r="EG45" s="312">
        <v>65</v>
      </c>
      <c r="EH45" s="310">
        <v>51</v>
      </c>
      <c r="EI45" s="313">
        <v>39</v>
      </c>
      <c r="EJ45" s="314">
        <v>171</v>
      </c>
      <c r="EK45" s="315">
        <v>58</v>
      </c>
      <c r="EL45" s="316">
        <v>35</v>
      </c>
      <c r="EM45" s="314">
        <v>121</v>
      </c>
      <c r="EN45" s="315">
        <v>52</v>
      </c>
      <c r="EO45" s="316">
        <v>36</v>
      </c>
      <c r="EP45" s="317">
        <v>133</v>
      </c>
      <c r="EQ45" s="318">
        <v>52</v>
      </c>
      <c r="ER45" s="319">
        <v>36</v>
      </c>
      <c r="ES45" s="320">
        <v>66</v>
      </c>
      <c r="ET45" s="321">
        <v>51</v>
      </c>
      <c r="EU45" s="1694">
        <v>40</v>
      </c>
      <c r="EV45" s="1700">
        <v>140</v>
      </c>
      <c r="EW45" s="1700">
        <v>50</v>
      </c>
      <c r="EX45" s="1700">
        <v>41</v>
      </c>
      <c r="EY45" s="1700">
        <v>63</v>
      </c>
      <c r="EZ45" s="1700">
        <v>63</v>
      </c>
      <c r="FA45" s="1700">
        <v>44</v>
      </c>
      <c r="FB45" s="1700">
        <v>145</v>
      </c>
      <c r="FC45" s="1700">
        <v>54</v>
      </c>
      <c r="FD45" s="1700">
        <v>40</v>
      </c>
      <c r="FE45" s="1700">
        <v>70</v>
      </c>
      <c r="FF45" s="1700">
        <v>47</v>
      </c>
      <c r="FG45" s="1700">
        <v>38</v>
      </c>
      <c r="FH45" s="1155">
        <v>138</v>
      </c>
      <c r="FI45" s="1150">
        <v>60</v>
      </c>
      <c r="FJ45" s="1156">
        <v>34</v>
      </c>
      <c r="FK45" s="1155">
        <v>58</v>
      </c>
      <c r="FL45" s="1150">
        <v>54</v>
      </c>
      <c r="FM45" s="1156">
        <v>40</v>
      </c>
      <c r="FN45" s="1155">
        <v>102</v>
      </c>
      <c r="FO45" s="1150">
        <v>53</v>
      </c>
      <c r="FP45" s="1156">
        <v>39</v>
      </c>
      <c r="FQ45" s="1155">
        <v>70</v>
      </c>
      <c r="FR45" s="1150">
        <v>43</v>
      </c>
      <c r="FS45" s="1156">
        <v>42</v>
      </c>
      <c r="FT45" s="1155">
        <v>87</v>
      </c>
      <c r="FU45" s="1150">
        <v>49</v>
      </c>
      <c r="FV45" s="1156">
        <v>40</v>
      </c>
      <c r="FW45" s="1155">
        <v>43</v>
      </c>
      <c r="FX45" s="1150">
        <v>43</v>
      </c>
      <c r="FY45" s="1156">
        <v>40</v>
      </c>
    </row>
    <row r="46" spans="2:181" s="6" customFormat="1" ht="18.75" customHeight="1" x14ac:dyDescent="0.25">
      <c r="B46" s="303" t="s">
        <v>414</v>
      </c>
      <c r="C46" s="304"/>
      <c r="D46" s="305"/>
      <c r="E46" s="306"/>
      <c r="F46" s="307"/>
      <c r="G46" s="305"/>
      <c r="H46" s="308"/>
      <c r="I46" s="304"/>
      <c r="J46" s="305"/>
      <c r="K46" s="306"/>
      <c r="L46" s="307"/>
      <c r="M46" s="305"/>
      <c r="N46" s="308"/>
      <c r="O46" s="304"/>
      <c r="P46" s="305"/>
      <c r="Q46" s="306"/>
      <c r="R46" s="307"/>
      <c r="S46" s="308"/>
      <c r="T46" s="304"/>
      <c r="U46" s="305"/>
      <c r="V46" s="306"/>
      <c r="W46" s="307"/>
      <c r="X46" s="305"/>
      <c r="Y46" s="308"/>
      <c r="Z46" s="304"/>
      <c r="AA46" s="305"/>
      <c r="AB46" s="306"/>
      <c r="AC46" s="307"/>
      <c r="AD46" s="305"/>
      <c r="AE46" s="308"/>
      <c r="AF46" s="304"/>
      <c r="AG46" s="305"/>
      <c r="AH46" s="306"/>
      <c r="AI46" s="307"/>
      <c r="AJ46" s="305"/>
      <c r="AK46" s="308"/>
      <c r="AL46" s="304"/>
      <c r="AM46" s="305"/>
      <c r="AN46" s="306"/>
      <c r="AO46" s="307"/>
      <c r="AP46" s="305"/>
      <c r="AQ46" s="308"/>
      <c r="AR46" s="304"/>
      <c r="AS46" s="305"/>
      <c r="AT46" s="306"/>
      <c r="AU46" s="307"/>
      <c r="AV46" s="305"/>
      <c r="AW46" s="308"/>
      <c r="AX46" s="304"/>
      <c r="AY46" s="305"/>
      <c r="AZ46" s="306"/>
      <c r="BA46" s="307"/>
      <c r="BB46" s="305"/>
      <c r="BC46" s="308"/>
      <c r="BD46" s="309"/>
      <c r="BE46" s="310"/>
      <c r="BF46" s="311"/>
      <c r="BG46" s="312"/>
      <c r="BH46" s="310"/>
      <c r="BI46" s="313"/>
      <c r="BJ46" s="309"/>
      <c r="BK46" s="310"/>
      <c r="BL46" s="311"/>
      <c r="BM46" s="312"/>
      <c r="BN46" s="310"/>
      <c r="BO46" s="313"/>
      <c r="BP46" s="309"/>
      <c r="BQ46" s="310"/>
      <c r="BR46" s="311"/>
      <c r="BS46" s="312"/>
      <c r="BT46" s="310"/>
      <c r="BU46" s="313"/>
      <c r="BV46" s="309"/>
      <c r="BW46" s="310"/>
      <c r="BX46" s="311"/>
      <c r="BY46" s="312"/>
      <c r="BZ46" s="310"/>
      <c r="CA46" s="313"/>
      <c r="CB46" s="309"/>
      <c r="CC46" s="310"/>
      <c r="CD46" s="311"/>
      <c r="CE46" s="312"/>
      <c r="CF46" s="310"/>
      <c r="CG46" s="313"/>
      <c r="CH46" s="309"/>
      <c r="CI46" s="310"/>
      <c r="CJ46" s="311"/>
      <c r="CK46" s="312"/>
      <c r="CL46" s="310"/>
      <c r="CM46" s="313"/>
      <c r="CN46" s="309"/>
      <c r="CO46" s="310"/>
      <c r="CP46" s="311"/>
      <c r="CQ46" s="312"/>
      <c r="CR46" s="310"/>
      <c r="CS46" s="313"/>
      <c r="CT46" s="309"/>
      <c r="CU46" s="310"/>
      <c r="CV46" s="311"/>
      <c r="CW46" s="312"/>
      <c r="CX46" s="310"/>
      <c r="CY46" s="313"/>
      <c r="CZ46" s="309"/>
      <c r="DA46" s="310"/>
      <c r="DB46" s="311"/>
      <c r="DC46" s="312"/>
      <c r="DD46" s="310"/>
      <c r="DE46" s="313"/>
      <c r="DF46" s="309"/>
      <c r="DG46" s="310"/>
      <c r="DH46" s="311"/>
      <c r="DI46" s="312"/>
      <c r="DJ46" s="310"/>
      <c r="DK46" s="313"/>
      <c r="DL46" s="309"/>
      <c r="DM46" s="310"/>
      <c r="DN46" s="311"/>
      <c r="DO46" s="312"/>
      <c r="DP46" s="310"/>
      <c r="DQ46" s="313"/>
      <c r="DR46" s="309"/>
      <c r="DS46" s="310"/>
      <c r="DT46" s="311"/>
      <c r="DU46" s="312"/>
      <c r="DV46" s="310"/>
      <c r="DW46" s="313"/>
      <c r="DX46" s="309"/>
      <c r="DY46" s="310"/>
      <c r="DZ46" s="311"/>
      <c r="EA46" s="312"/>
      <c r="EB46" s="310"/>
      <c r="EC46" s="313"/>
      <c r="ED46" s="309"/>
      <c r="EE46" s="310"/>
      <c r="EF46" s="311"/>
      <c r="EG46" s="312">
        <v>400</v>
      </c>
      <c r="EH46" s="310">
        <v>58</v>
      </c>
      <c r="EI46" s="313">
        <v>45</v>
      </c>
      <c r="EJ46" s="314">
        <v>260</v>
      </c>
      <c r="EK46" s="315">
        <v>54</v>
      </c>
      <c r="EL46" s="316">
        <v>38</v>
      </c>
      <c r="EM46" s="314">
        <v>232</v>
      </c>
      <c r="EN46" s="315">
        <v>49</v>
      </c>
      <c r="EO46" s="316">
        <v>39</v>
      </c>
      <c r="EP46" s="317">
        <v>206</v>
      </c>
      <c r="EQ46" s="318">
        <v>54</v>
      </c>
      <c r="ER46" s="319">
        <v>37</v>
      </c>
      <c r="ES46" s="320">
        <v>144</v>
      </c>
      <c r="ET46" s="321">
        <v>51</v>
      </c>
      <c r="EU46" s="1694">
        <v>41</v>
      </c>
      <c r="EV46" s="1700">
        <v>224</v>
      </c>
      <c r="EW46" s="1700">
        <v>53</v>
      </c>
      <c r="EX46" s="1700">
        <v>38</v>
      </c>
      <c r="EY46" s="1700">
        <v>151</v>
      </c>
      <c r="EZ46" s="1700">
        <v>53</v>
      </c>
      <c r="FA46" s="1700">
        <v>45</v>
      </c>
      <c r="FB46" s="1700">
        <v>225</v>
      </c>
      <c r="FC46" s="1700">
        <v>55</v>
      </c>
      <c r="FD46" s="1700">
        <v>43</v>
      </c>
      <c r="FE46" s="1700">
        <v>177</v>
      </c>
      <c r="FF46" s="1700">
        <v>56</v>
      </c>
      <c r="FG46" s="1700">
        <v>44</v>
      </c>
      <c r="FH46" s="1155">
        <v>186</v>
      </c>
      <c r="FI46" s="1150">
        <v>49</v>
      </c>
      <c r="FJ46" s="1156">
        <v>39</v>
      </c>
      <c r="FK46" s="1155">
        <v>106</v>
      </c>
      <c r="FL46" s="1150">
        <v>48</v>
      </c>
      <c r="FM46" s="1156">
        <v>40</v>
      </c>
      <c r="FN46" s="1155">
        <v>168</v>
      </c>
      <c r="FO46" s="1150">
        <v>58</v>
      </c>
      <c r="FP46" s="1156">
        <v>38</v>
      </c>
      <c r="FQ46" s="1155">
        <v>160</v>
      </c>
      <c r="FR46" s="1150">
        <v>45</v>
      </c>
      <c r="FS46" s="1156">
        <v>44</v>
      </c>
      <c r="FT46" s="1155">
        <v>158</v>
      </c>
      <c r="FU46" s="1150">
        <v>47</v>
      </c>
      <c r="FV46" s="1156">
        <v>41</v>
      </c>
      <c r="FW46" s="1155">
        <v>79</v>
      </c>
      <c r="FX46" s="1150">
        <v>42</v>
      </c>
      <c r="FY46" s="1156">
        <v>40</v>
      </c>
    </row>
    <row r="47" spans="2:181" s="6" customFormat="1" ht="18.75" customHeight="1" x14ac:dyDescent="0.25">
      <c r="B47" s="303" t="s">
        <v>415</v>
      </c>
      <c r="C47" s="304"/>
      <c r="D47" s="305"/>
      <c r="E47" s="306"/>
      <c r="F47" s="307"/>
      <c r="G47" s="305"/>
      <c r="H47" s="308"/>
      <c r="I47" s="304"/>
      <c r="J47" s="305"/>
      <c r="K47" s="306"/>
      <c r="L47" s="307"/>
      <c r="M47" s="305"/>
      <c r="N47" s="308"/>
      <c r="O47" s="304"/>
      <c r="P47" s="305"/>
      <c r="Q47" s="306"/>
      <c r="R47" s="307"/>
      <c r="S47" s="308"/>
      <c r="T47" s="304"/>
      <c r="U47" s="305"/>
      <c r="V47" s="306"/>
      <c r="W47" s="307"/>
      <c r="X47" s="305"/>
      <c r="Y47" s="308"/>
      <c r="Z47" s="304"/>
      <c r="AA47" s="305"/>
      <c r="AB47" s="306"/>
      <c r="AC47" s="307"/>
      <c r="AD47" s="305"/>
      <c r="AE47" s="308"/>
      <c r="AF47" s="304"/>
      <c r="AG47" s="305"/>
      <c r="AH47" s="306"/>
      <c r="AI47" s="307"/>
      <c r="AJ47" s="305"/>
      <c r="AK47" s="308"/>
      <c r="AL47" s="304"/>
      <c r="AM47" s="305"/>
      <c r="AN47" s="306"/>
      <c r="AO47" s="307"/>
      <c r="AP47" s="305"/>
      <c r="AQ47" s="308"/>
      <c r="AR47" s="304"/>
      <c r="AS47" s="305"/>
      <c r="AT47" s="306"/>
      <c r="AU47" s="307"/>
      <c r="AV47" s="305"/>
      <c r="AW47" s="308"/>
      <c r="AX47" s="304"/>
      <c r="AY47" s="305"/>
      <c r="AZ47" s="306"/>
      <c r="BA47" s="307"/>
      <c r="BB47" s="305"/>
      <c r="BC47" s="308"/>
      <c r="BD47" s="309"/>
      <c r="BE47" s="310"/>
      <c r="BF47" s="311"/>
      <c r="BG47" s="312"/>
      <c r="BH47" s="310"/>
      <c r="BI47" s="313"/>
      <c r="BJ47" s="309"/>
      <c r="BK47" s="310"/>
      <c r="BL47" s="311"/>
      <c r="BM47" s="312"/>
      <c r="BN47" s="310"/>
      <c r="BO47" s="313"/>
      <c r="BP47" s="309"/>
      <c r="BQ47" s="310"/>
      <c r="BR47" s="311"/>
      <c r="BS47" s="312"/>
      <c r="BT47" s="310"/>
      <c r="BU47" s="313"/>
      <c r="BV47" s="309"/>
      <c r="BW47" s="310"/>
      <c r="BX47" s="311"/>
      <c r="BY47" s="312"/>
      <c r="BZ47" s="310"/>
      <c r="CA47" s="313"/>
      <c r="CB47" s="309"/>
      <c r="CC47" s="310"/>
      <c r="CD47" s="311"/>
      <c r="CE47" s="312"/>
      <c r="CF47" s="310"/>
      <c r="CG47" s="313"/>
      <c r="CH47" s="309"/>
      <c r="CI47" s="310"/>
      <c r="CJ47" s="311"/>
      <c r="CK47" s="312"/>
      <c r="CL47" s="310"/>
      <c r="CM47" s="313"/>
      <c r="CN47" s="309"/>
      <c r="CO47" s="310"/>
      <c r="CP47" s="311"/>
      <c r="CQ47" s="312"/>
      <c r="CR47" s="310"/>
      <c r="CS47" s="313"/>
      <c r="CT47" s="309"/>
      <c r="CU47" s="310"/>
      <c r="CV47" s="311"/>
      <c r="CW47" s="312"/>
      <c r="CX47" s="310"/>
      <c r="CY47" s="313"/>
      <c r="CZ47" s="309"/>
      <c r="DA47" s="310"/>
      <c r="DB47" s="311"/>
      <c r="DC47" s="312"/>
      <c r="DD47" s="310"/>
      <c r="DE47" s="313"/>
      <c r="DF47" s="309"/>
      <c r="DG47" s="310"/>
      <c r="DH47" s="311"/>
      <c r="DI47" s="312"/>
      <c r="DJ47" s="310"/>
      <c r="DK47" s="313"/>
      <c r="DL47" s="309"/>
      <c r="DM47" s="310"/>
      <c r="DN47" s="311"/>
      <c r="DO47" s="312"/>
      <c r="DP47" s="310"/>
      <c r="DQ47" s="313"/>
      <c r="DR47" s="309"/>
      <c r="DS47" s="310"/>
      <c r="DT47" s="311"/>
      <c r="DU47" s="312"/>
      <c r="DV47" s="310"/>
      <c r="DW47" s="313"/>
      <c r="DX47" s="309"/>
      <c r="DY47" s="310"/>
      <c r="DZ47" s="311"/>
      <c r="EA47" s="312">
        <v>73</v>
      </c>
      <c r="EB47" s="310">
        <v>46</v>
      </c>
      <c r="EC47" s="313">
        <v>42</v>
      </c>
      <c r="ED47" s="309">
        <v>255</v>
      </c>
      <c r="EE47" s="310">
        <v>51</v>
      </c>
      <c r="EF47" s="311">
        <v>40</v>
      </c>
      <c r="EG47" s="312">
        <v>116</v>
      </c>
      <c r="EH47" s="310">
        <v>52</v>
      </c>
      <c r="EI47" s="313">
        <v>39</v>
      </c>
      <c r="EJ47" s="314">
        <v>170</v>
      </c>
      <c r="EK47" s="315">
        <v>45</v>
      </c>
      <c r="EL47" s="316">
        <v>41</v>
      </c>
      <c r="EM47" s="314">
        <v>115</v>
      </c>
      <c r="EN47" s="315">
        <v>47</v>
      </c>
      <c r="EO47" s="316">
        <v>40</v>
      </c>
      <c r="EP47" s="317">
        <v>148</v>
      </c>
      <c r="EQ47" s="318">
        <v>50</v>
      </c>
      <c r="ER47" s="319">
        <v>40</v>
      </c>
      <c r="ES47" s="320">
        <v>97</v>
      </c>
      <c r="ET47" s="321">
        <v>63</v>
      </c>
      <c r="EU47" s="1694">
        <v>40</v>
      </c>
      <c r="EV47" s="1700">
        <v>160</v>
      </c>
      <c r="EW47" s="1700">
        <v>49</v>
      </c>
      <c r="EX47" s="1700">
        <v>42</v>
      </c>
      <c r="EY47" s="1700">
        <v>80</v>
      </c>
      <c r="EZ47" s="1700">
        <v>59</v>
      </c>
      <c r="FA47" s="1700">
        <v>44</v>
      </c>
      <c r="FB47" s="1700">
        <v>162</v>
      </c>
      <c r="FC47" s="1700">
        <v>50</v>
      </c>
      <c r="FD47" s="1700">
        <v>43</v>
      </c>
      <c r="FE47" s="1700">
        <v>83</v>
      </c>
      <c r="FF47" s="1700">
        <v>44</v>
      </c>
      <c r="FG47" s="1700">
        <v>39</v>
      </c>
      <c r="FH47" s="1155">
        <v>136</v>
      </c>
      <c r="FI47" s="1150">
        <v>53</v>
      </c>
      <c r="FJ47" s="1156">
        <v>38</v>
      </c>
      <c r="FK47" s="1155">
        <v>79</v>
      </c>
      <c r="FL47" s="1150">
        <v>50</v>
      </c>
      <c r="FM47" s="1156">
        <v>39</v>
      </c>
      <c r="FN47" s="1155">
        <v>145</v>
      </c>
      <c r="FO47" s="1150">
        <v>55</v>
      </c>
      <c r="FP47" s="1156">
        <v>41</v>
      </c>
      <c r="FQ47" s="1155">
        <v>120</v>
      </c>
      <c r="FR47" s="1150">
        <v>48</v>
      </c>
      <c r="FS47" s="1156">
        <v>44</v>
      </c>
      <c r="FT47" s="1155">
        <v>150</v>
      </c>
      <c r="FU47" s="1150">
        <v>44</v>
      </c>
      <c r="FV47" s="1156">
        <v>39</v>
      </c>
      <c r="FW47" s="1155">
        <v>86</v>
      </c>
      <c r="FX47" s="1150">
        <v>43</v>
      </c>
      <c r="FY47" s="1156">
        <v>42</v>
      </c>
    </row>
    <row r="48" spans="2:181" s="6" customFormat="1" ht="18.75" customHeight="1" x14ac:dyDescent="0.25">
      <c r="B48" s="303" t="s">
        <v>1930</v>
      </c>
      <c r="C48" s="304"/>
      <c r="D48" s="305"/>
      <c r="E48" s="306"/>
      <c r="F48" s="307"/>
      <c r="G48" s="305"/>
      <c r="H48" s="308"/>
      <c r="I48" s="304"/>
      <c r="J48" s="305"/>
      <c r="K48" s="306"/>
      <c r="L48" s="307"/>
      <c r="M48" s="305"/>
      <c r="N48" s="308"/>
      <c r="O48" s="304"/>
      <c r="P48" s="305"/>
      <c r="Q48" s="306"/>
      <c r="R48" s="307"/>
      <c r="S48" s="308"/>
      <c r="T48" s="304"/>
      <c r="U48" s="305"/>
      <c r="V48" s="306"/>
      <c r="W48" s="307"/>
      <c r="X48" s="305"/>
      <c r="Y48" s="308"/>
      <c r="Z48" s="304"/>
      <c r="AA48" s="305"/>
      <c r="AB48" s="306"/>
      <c r="AC48" s="307"/>
      <c r="AD48" s="305"/>
      <c r="AE48" s="308"/>
      <c r="AF48" s="304"/>
      <c r="AG48" s="305"/>
      <c r="AH48" s="306"/>
      <c r="AI48" s="307"/>
      <c r="AJ48" s="305"/>
      <c r="AK48" s="308"/>
      <c r="AL48" s="304"/>
      <c r="AM48" s="305"/>
      <c r="AN48" s="306"/>
      <c r="AO48" s="307"/>
      <c r="AP48" s="305"/>
      <c r="AQ48" s="308"/>
      <c r="AR48" s="304"/>
      <c r="AS48" s="305"/>
      <c r="AT48" s="306"/>
      <c r="AU48" s="307"/>
      <c r="AV48" s="305"/>
      <c r="AW48" s="308"/>
      <c r="AX48" s="304"/>
      <c r="AY48" s="305"/>
      <c r="AZ48" s="306"/>
      <c r="BA48" s="307"/>
      <c r="BB48" s="305"/>
      <c r="BC48" s="308"/>
      <c r="BD48" s="309"/>
      <c r="BE48" s="310"/>
      <c r="BF48" s="311"/>
      <c r="BG48" s="312"/>
      <c r="BH48" s="310"/>
      <c r="BI48" s="313"/>
      <c r="BJ48" s="309"/>
      <c r="BK48" s="310"/>
      <c r="BL48" s="311"/>
      <c r="BM48" s="312"/>
      <c r="BN48" s="310"/>
      <c r="BO48" s="313"/>
      <c r="BP48" s="309"/>
      <c r="BQ48" s="310"/>
      <c r="BR48" s="311"/>
      <c r="BS48" s="312"/>
      <c r="BT48" s="310"/>
      <c r="BU48" s="313"/>
      <c r="BV48" s="309"/>
      <c r="BW48" s="310"/>
      <c r="BX48" s="311"/>
      <c r="BY48" s="312"/>
      <c r="BZ48" s="310"/>
      <c r="CA48" s="313"/>
      <c r="CB48" s="309"/>
      <c r="CC48" s="310"/>
      <c r="CD48" s="311"/>
      <c r="CE48" s="312"/>
      <c r="CF48" s="310"/>
      <c r="CG48" s="313"/>
      <c r="CH48" s="309"/>
      <c r="CI48" s="310"/>
      <c r="CJ48" s="311"/>
      <c r="CK48" s="312"/>
      <c r="CL48" s="310"/>
      <c r="CM48" s="313"/>
      <c r="CN48" s="309"/>
      <c r="CO48" s="310"/>
      <c r="CP48" s="311"/>
      <c r="CQ48" s="312"/>
      <c r="CR48" s="310"/>
      <c r="CS48" s="313"/>
      <c r="CT48" s="309"/>
      <c r="CU48" s="310"/>
      <c r="CV48" s="311"/>
      <c r="CW48" s="312"/>
      <c r="CX48" s="310"/>
      <c r="CY48" s="313"/>
      <c r="CZ48" s="309"/>
      <c r="DA48" s="310"/>
      <c r="DB48" s="311"/>
      <c r="DC48" s="312"/>
      <c r="DD48" s="310"/>
      <c r="DE48" s="313"/>
      <c r="DF48" s="309"/>
      <c r="DG48" s="310"/>
      <c r="DH48" s="311"/>
      <c r="DI48" s="312"/>
      <c r="DJ48" s="310"/>
      <c r="DK48" s="313"/>
      <c r="DL48" s="309"/>
      <c r="DM48" s="310"/>
      <c r="DN48" s="311"/>
      <c r="DO48" s="312"/>
      <c r="DP48" s="310"/>
      <c r="DQ48" s="313"/>
      <c r="DR48" s="309"/>
      <c r="DS48" s="310"/>
      <c r="DT48" s="311"/>
      <c r="DU48" s="312"/>
      <c r="DV48" s="310"/>
      <c r="DW48" s="313"/>
      <c r="DX48" s="309"/>
      <c r="DY48" s="310"/>
      <c r="DZ48" s="311"/>
      <c r="EA48" s="312"/>
      <c r="EB48" s="310"/>
      <c r="EC48" s="313"/>
      <c r="ED48" s="309"/>
      <c r="EE48" s="310"/>
      <c r="EF48" s="311"/>
      <c r="EG48" s="312"/>
      <c r="EH48" s="310"/>
      <c r="EI48" s="313"/>
      <c r="EJ48" s="1128"/>
      <c r="EK48" s="1127"/>
      <c r="EL48" s="1129"/>
      <c r="EM48" s="1162"/>
      <c r="EN48" s="1163"/>
      <c r="EO48" s="1164"/>
      <c r="EP48" s="1165"/>
      <c r="EQ48" s="1166"/>
      <c r="ER48" s="1167"/>
      <c r="ES48" s="320"/>
      <c r="ET48" s="321"/>
      <c r="EU48" s="1694"/>
      <c r="EV48" s="1700">
        <v>184</v>
      </c>
      <c r="EW48" s="1700">
        <v>46</v>
      </c>
      <c r="EX48" s="1700">
        <v>42</v>
      </c>
      <c r="EY48" s="1700">
        <v>56</v>
      </c>
      <c r="EZ48" s="1700">
        <v>54</v>
      </c>
      <c r="FA48" s="1700">
        <v>43</v>
      </c>
      <c r="FB48" s="1700">
        <v>115</v>
      </c>
      <c r="FC48" s="1700">
        <v>47</v>
      </c>
      <c r="FD48" s="1700">
        <v>40</v>
      </c>
      <c r="FE48" s="1700">
        <v>64</v>
      </c>
      <c r="FF48" s="1700">
        <v>45</v>
      </c>
      <c r="FG48" s="1700">
        <v>40</v>
      </c>
      <c r="FH48" s="1155">
        <v>102</v>
      </c>
      <c r="FI48" s="1150">
        <v>48</v>
      </c>
      <c r="FJ48" s="1156">
        <v>42</v>
      </c>
      <c r="FK48" s="1155">
        <v>57</v>
      </c>
      <c r="FL48" s="1150">
        <v>55</v>
      </c>
      <c r="FM48" s="1156">
        <v>32</v>
      </c>
      <c r="FN48" s="1155">
        <v>60</v>
      </c>
      <c r="FO48" s="1150">
        <v>57</v>
      </c>
      <c r="FP48" s="1156">
        <v>44</v>
      </c>
      <c r="FQ48" s="1155">
        <v>36</v>
      </c>
      <c r="FR48" s="1150">
        <v>34</v>
      </c>
      <c r="FS48" s="1156">
        <v>33</v>
      </c>
      <c r="FT48" s="1155">
        <v>86</v>
      </c>
      <c r="FU48" s="1150">
        <v>46</v>
      </c>
      <c r="FV48" s="1156">
        <v>40</v>
      </c>
      <c r="FW48" s="1155">
        <v>40</v>
      </c>
      <c r="FX48" s="1150">
        <v>38</v>
      </c>
      <c r="FY48" s="1156">
        <v>35</v>
      </c>
    </row>
    <row r="49" spans="2:181" s="6" customFormat="1" ht="18.75" customHeight="1" x14ac:dyDescent="0.25">
      <c r="B49" s="303" t="s">
        <v>416</v>
      </c>
      <c r="C49" s="304"/>
      <c r="D49" s="305"/>
      <c r="E49" s="306"/>
      <c r="F49" s="307"/>
      <c r="G49" s="305"/>
      <c r="H49" s="308"/>
      <c r="I49" s="304"/>
      <c r="J49" s="305"/>
      <c r="K49" s="306"/>
      <c r="L49" s="307"/>
      <c r="M49" s="305"/>
      <c r="N49" s="308"/>
      <c r="O49" s="304"/>
      <c r="P49" s="305"/>
      <c r="Q49" s="306"/>
      <c r="R49" s="307"/>
      <c r="S49" s="308"/>
      <c r="T49" s="304">
        <v>159</v>
      </c>
      <c r="U49" s="305">
        <v>43</v>
      </c>
      <c r="V49" s="306">
        <v>34</v>
      </c>
      <c r="W49" s="307">
        <v>104</v>
      </c>
      <c r="X49" s="305">
        <v>42</v>
      </c>
      <c r="Y49" s="308">
        <v>39</v>
      </c>
      <c r="Z49" s="304"/>
      <c r="AA49" s="305"/>
      <c r="AB49" s="306"/>
      <c r="AC49" s="307"/>
      <c r="AD49" s="305"/>
      <c r="AE49" s="308"/>
      <c r="AF49" s="304"/>
      <c r="AG49" s="305"/>
      <c r="AH49" s="306"/>
      <c r="AI49" s="307"/>
      <c r="AJ49" s="305"/>
      <c r="AK49" s="308"/>
      <c r="AL49" s="304"/>
      <c r="AM49" s="305"/>
      <c r="AN49" s="306"/>
      <c r="AO49" s="307"/>
      <c r="AP49" s="305"/>
      <c r="AQ49" s="308"/>
      <c r="AR49" s="304"/>
      <c r="AS49" s="305"/>
      <c r="AT49" s="306"/>
      <c r="AU49" s="307"/>
      <c r="AV49" s="305"/>
      <c r="AW49" s="308"/>
      <c r="AX49" s="304"/>
      <c r="AY49" s="305"/>
      <c r="AZ49" s="306"/>
      <c r="BA49" s="307"/>
      <c r="BB49" s="305"/>
      <c r="BC49" s="308"/>
      <c r="BD49" s="309"/>
      <c r="BE49" s="310"/>
      <c r="BF49" s="311"/>
      <c r="BG49" s="312"/>
      <c r="BH49" s="310"/>
      <c r="BI49" s="313"/>
      <c r="BJ49" s="309"/>
      <c r="BK49" s="310"/>
      <c r="BL49" s="311"/>
      <c r="BM49" s="312"/>
      <c r="BN49" s="310"/>
      <c r="BO49" s="313"/>
      <c r="BP49" s="309"/>
      <c r="BQ49" s="310"/>
      <c r="BR49" s="311"/>
      <c r="BS49" s="312"/>
      <c r="BT49" s="310"/>
      <c r="BU49" s="313"/>
      <c r="BV49" s="309"/>
      <c r="BW49" s="310"/>
      <c r="BX49" s="311"/>
      <c r="BY49" s="312"/>
      <c r="BZ49" s="310"/>
      <c r="CA49" s="313"/>
      <c r="CB49" s="309"/>
      <c r="CC49" s="310"/>
      <c r="CD49" s="311"/>
      <c r="CE49" s="312"/>
      <c r="CF49" s="310"/>
      <c r="CG49" s="313"/>
      <c r="CH49" s="309"/>
      <c r="CI49" s="310"/>
      <c r="CJ49" s="311"/>
      <c r="CK49" s="312"/>
      <c r="CL49" s="310"/>
      <c r="CM49" s="313"/>
      <c r="CN49" s="309"/>
      <c r="CO49" s="310"/>
      <c r="CP49" s="311"/>
      <c r="CQ49" s="312"/>
      <c r="CR49" s="310"/>
      <c r="CS49" s="313"/>
      <c r="CT49" s="309"/>
      <c r="CU49" s="310"/>
      <c r="CV49" s="311"/>
      <c r="CW49" s="312"/>
      <c r="CX49" s="310"/>
      <c r="CY49" s="313"/>
      <c r="CZ49" s="309"/>
      <c r="DA49" s="310"/>
      <c r="DB49" s="311"/>
      <c r="DC49" s="312"/>
      <c r="DD49" s="310"/>
      <c r="DE49" s="313"/>
      <c r="DF49" s="309"/>
      <c r="DG49" s="310"/>
      <c r="DH49" s="311"/>
      <c r="DI49" s="312"/>
      <c r="DJ49" s="310"/>
      <c r="DK49" s="313"/>
      <c r="DL49" s="309"/>
      <c r="DM49" s="310"/>
      <c r="DN49" s="311"/>
      <c r="DO49" s="312"/>
      <c r="DP49" s="310"/>
      <c r="DQ49" s="313"/>
      <c r="DR49" s="309"/>
      <c r="DS49" s="310"/>
      <c r="DT49" s="311"/>
      <c r="DU49" s="312"/>
      <c r="DV49" s="310"/>
      <c r="DW49" s="313"/>
      <c r="DX49" s="309"/>
      <c r="DY49" s="310"/>
      <c r="DZ49" s="311"/>
      <c r="EA49" s="312"/>
      <c r="EB49" s="310"/>
      <c r="EC49" s="313"/>
      <c r="ED49" s="309"/>
      <c r="EE49" s="310"/>
      <c r="EF49" s="311"/>
      <c r="EG49" s="312"/>
      <c r="EH49" s="310"/>
      <c r="EI49" s="313"/>
      <c r="EJ49" s="309"/>
      <c r="EK49" s="310"/>
      <c r="EL49" s="311"/>
      <c r="EM49" s="309"/>
      <c r="EN49" s="310"/>
      <c r="EO49" s="311"/>
      <c r="EP49" s="309"/>
      <c r="EQ49" s="310"/>
      <c r="ER49" s="311"/>
      <c r="ES49" s="320"/>
      <c r="ET49" s="321"/>
      <c r="EU49" s="1694"/>
      <c r="EV49" s="1700"/>
      <c r="EW49" s="1700"/>
      <c r="EX49" s="1700"/>
      <c r="EY49" s="1700"/>
      <c r="EZ49" s="1700"/>
      <c r="FA49" s="1700"/>
      <c r="FB49" s="1700"/>
      <c r="FC49" s="1700"/>
      <c r="FD49" s="1700"/>
      <c r="FE49" s="1700"/>
      <c r="FF49" s="1700"/>
      <c r="FG49" s="1700"/>
      <c r="FH49" s="327"/>
      <c r="FI49" s="330"/>
      <c r="FJ49" s="329"/>
      <c r="FK49" s="327"/>
      <c r="FL49" s="330"/>
      <c r="FM49" s="329"/>
      <c r="FN49" s="327"/>
      <c r="FO49" s="330"/>
      <c r="FP49" s="329"/>
      <c r="FQ49" s="327"/>
      <c r="FR49" s="330"/>
      <c r="FS49" s="329"/>
      <c r="FT49" s="327"/>
      <c r="FU49" s="330"/>
      <c r="FV49" s="329"/>
      <c r="FW49" s="327"/>
      <c r="FX49" s="330"/>
      <c r="FY49" s="329"/>
    </row>
    <row r="50" spans="2:181" s="6" customFormat="1" ht="18.75" customHeight="1" x14ac:dyDescent="0.25">
      <c r="B50" s="303" t="s">
        <v>417</v>
      </c>
      <c r="C50" s="304"/>
      <c r="D50" s="305"/>
      <c r="E50" s="306"/>
      <c r="F50" s="307"/>
      <c r="G50" s="305"/>
      <c r="H50" s="308"/>
      <c r="I50" s="304"/>
      <c r="J50" s="305"/>
      <c r="K50" s="306"/>
      <c r="L50" s="307"/>
      <c r="M50" s="305"/>
      <c r="N50" s="308"/>
      <c r="O50" s="304"/>
      <c r="P50" s="305"/>
      <c r="Q50" s="306"/>
      <c r="R50" s="307"/>
      <c r="S50" s="308"/>
      <c r="T50" s="304"/>
      <c r="U50" s="305"/>
      <c r="V50" s="306"/>
      <c r="W50" s="307"/>
      <c r="X50" s="305"/>
      <c r="Y50" s="308"/>
      <c r="Z50" s="304"/>
      <c r="AA50" s="305"/>
      <c r="AB50" s="306"/>
      <c r="AC50" s="307"/>
      <c r="AD50" s="305"/>
      <c r="AE50" s="308"/>
      <c r="AF50" s="304">
        <v>36</v>
      </c>
      <c r="AG50" s="305">
        <v>36</v>
      </c>
      <c r="AH50" s="306">
        <v>24</v>
      </c>
      <c r="AI50" s="307"/>
      <c r="AJ50" s="305"/>
      <c r="AK50" s="308"/>
      <c r="AL50" s="304">
        <v>29</v>
      </c>
      <c r="AM50" s="305">
        <v>18</v>
      </c>
      <c r="AN50" s="306">
        <v>18</v>
      </c>
      <c r="AO50" s="307"/>
      <c r="AP50" s="305"/>
      <c r="AQ50" s="308"/>
      <c r="AR50" s="304"/>
      <c r="AS50" s="305"/>
      <c r="AT50" s="306"/>
      <c r="AU50" s="307"/>
      <c r="AV50" s="305"/>
      <c r="AW50" s="308"/>
      <c r="AX50" s="304"/>
      <c r="AY50" s="305"/>
      <c r="AZ50" s="306"/>
      <c r="BA50" s="307"/>
      <c r="BB50" s="305"/>
      <c r="BC50" s="308"/>
      <c r="BD50" s="309"/>
      <c r="BE50" s="310"/>
      <c r="BF50" s="311"/>
      <c r="BG50" s="312"/>
      <c r="BH50" s="310"/>
      <c r="BI50" s="313"/>
      <c r="BJ50" s="309"/>
      <c r="BK50" s="310"/>
      <c r="BL50" s="311"/>
      <c r="BM50" s="312"/>
      <c r="BN50" s="310"/>
      <c r="BO50" s="313"/>
      <c r="BP50" s="309"/>
      <c r="BQ50" s="310"/>
      <c r="BR50" s="311"/>
      <c r="BS50" s="312"/>
      <c r="BT50" s="310"/>
      <c r="BU50" s="313"/>
      <c r="BV50" s="309"/>
      <c r="BW50" s="310"/>
      <c r="BX50" s="311"/>
      <c r="BY50" s="312"/>
      <c r="BZ50" s="310"/>
      <c r="CA50" s="313"/>
      <c r="CB50" s="309"/>
      <c r="CC50" s="310"/>
      <c r="CD50" s="311"/>
      <c r="CE50" s="312"/>
      <c r="CF50" s="310"/>
      <c r="CG50" s="313"/>
      <c r="CH50" s="309"/>
      <c r="CI50" s="310"/>
      <c r="CJ50" s="311"/>
      <c r="CK50" s="312"/>
      <c r="CL50" s="310"/>
      <c r="CM50" s="313"/>
      <c r="CN50" s="309"/>
      <c r="CO50" s="310"/>
      <c r="CP50" s="311"/>
      <c r="CQ50" s="312"/>
      <c r="CR50" s="310"/>
      <c r="CS50" s="313"/>
      <c r="CT50" s="309"/>
      <c r="CU50" s="310"/>
      <c r="CV50" s="311"/>
      <c r="CW50" s="312"/>
      <c r="CX50" s="310"/>
      <c r="CY50" s="313"/>
      <c r="CZ50" s="309"/>
      <c r="DA50" s="310"/>
      <c r="DB50" s="311"/>
      <c r="DC50" s="312"/>
      <c r="DD50" s="310"/>
      <c r="DE50" s="313"/>
      <c r="DF50" s="309"/>
      <c r="DG50" s="310"/>
      <c r="DH50" s="311"/>
      <c r="DI50" s="312"/>
      <c r="DJ50" s="310"/>
      <c r="DK50" s="313"/>
      <c r="DL50" s="309"/>
      <c r="DM50" s="310"/>
      <c r="DN50" s="311"/>
      <c r="DO50" s="312"/>
      <c r="DP50" s="310"/>
      <c r="DQ50" s="313"/>
      <c r="DR50" s="309"/>
      <c r="DS50" s="310"/>
      <c r="DT50" s="311"/>
      <c r="DU50" s="312"/>
      <c r="DV50" s="310"/>
      <c r="DW50" s="313"/>
      <c r="DX50" s="309"/>
      <c r="DY50" s="310"/>
      <c r="DZ50" s="311"/>
      <c r="EA50" s="312"/>
      <c r="EB50" s="310"/>
      <c r="EC50" s="313"/>
      <c r="ED50" s="309"/>
      <c r="EE50" s="310"/>
      <c r="EF50" s="311"/>
      <c r="EG50" s="312"/>
      <c r="EH50" s="310"/>
      <c r="EI50" s="313"/>
      <c r="EJ50" s="309"/>
      <c r="EK50" s="310"/>
      <c r="EL50" s="311"/>
      <c r="EM50" s="309"/>
      <c r="EN50" s="310"/>
      <c r="EO50" s="311"/>
      <c r="EP50" s="309"/>
      <c r="EQ50" s="310"/>
      <c r="ER50" s="311"/>
      <c r="ES50" s="309"/>
      <c r="ET50" s="310"/>
      <c r="EU50" s="313"/>
      <c r="EV50" s="328"/>
      <c r="EW50" s="328"/>
      <c r="EX50" s="328"/>
      <c r="EY50" s="328"/>
      <c r="EZ50" s="328"/>
      <c r="FA50" s="328"/>
      <c r="FB50" s="328"/>
      <c r="FC50" s="328"/>
      <c r="FD50" s="328"/>
      <c r="FE50" s="328"/>
      <c r="FF50" s="328"/>
      <c r="FG50" s="328"/>
      <c r="FH50" s="309"/>
      <c r="FI50" s="310"/>
      <c r="FJ50" s="311"/>
      <c r="FK50" s="309"/>
      <c r="FL50" s="310"/>
      <c r="FM50" s="311"/>
      <c r="FN50" s="309"/>
      <c r="FO50" s="310"/>
      <c r="FP50" s="311"/>
      <c r="FQ50" s="309"/>
      <c r="FR50" s="310"/>
      <c r="FS50" s="311"/>
      <c r="FT50" s="309"/>
      <c r="FU50" s="310"/>
      <c r="FV50" s="311"/>
      <c r="FW50" s="309"/>
      <c r="FX50" s="310"/>
      <c r="FY50" s="311"/>
    </row>
    <row r="51" spans="2:181" s="6" customFormat="1" ht="18.75" customHeight="1" x14ac:dyDescent="0.25">
      <c r="B51" s="303" t="s">
        <v>418</v>
      </c>
      <c r="C51" s="304"/>
      <c r="D51" s="305"/>
      <c r="E51" s="306"/>
      <c r="F51" s="307">
        <v>214</v>
      </c>
      <c r="G51" s="305">
        <v>195</v>
      </c>
      <c r="H51" s="308">
        <v>90</v>
      </c>
      <c r="I51" s="304"/>
      <c r="J51" s="305"/>
      <c r="K51" s="306"/>
      <c r="L51" s="307"/>
      <c r="M51" s="305"/>
      <c r="N51" s="308">
        <v>52</v>
      </c>
      <c r="O51" s="304"/>
      <c r="P51" s="305"/>
      <c r="Q51" s="306"/>
      <c r="R51" s="307"/>
      <c r="S51" s="308"/>
      <c r="T51" s="304"/>
      <c r="U51" s="305"/>
      <c r="V51" s="306"/>
      <c r="W51" s="307"/>
      <c r="X51" s="305"/>
      <c r="Y51" s="308"/>
      <c r="Z51" s="304">
        <v>55</v>
      </c>
      <c r="AA51" s="305">
        <v>47</v>
      </c>
      <c r="AB51" s="306">
        <v>35</v>
      </c>
      <c r="AC51" s="307"/>
      <c r="AD51" s="305"/>
      <c r="AE51" s="308"/>
      <c r="AF51" s="304">
        <v>15</v>
      </c>
      <c r="AG51" s="305"/>
      <c r="AH51" s="306"/>
      <c r="AI51" s="307"/>
      <c r="AJ51" s="305"/>
      <c r="AK51" s="308"/>
      <c r="AL51" s="304"/>
      <c r="AM51" s="305"/>
      <c r="AN51" s="306"/>
      <c r="AO51" s="307"/>
      <c r="AP51" s="305"/>
      <c r="AQ51" s="308"/>
      <c r="AR51" s="304"/>
      <c r="AS51" s="305"/>
      <c r="AT51" s="306"/>
      <c r="AU51" s="307"/>
      <c r="AV51" s="305"/>
      <c r="AW51" s="308"/>
      <c r="AX51" s="304"/>
      <c r="AY51" s="305"/>
      <c r="AZ51" s="306"/>
      <c r="BA51" s="307"/>
      <c r="BB51" s="305"/>
      <c r="BC51" s="308"/>
      <c r="BD51" s="309"/>
      <c r="BE51" s="310"/>
      <c r="BF51" s="311"/>
      <c r="BG51" s="312"/>
      <c r="BH51" s="310"/>
      <c r="BI51" s="313"/>
      <c r="BJ51" s="309"/>
      <c r="BK51" s="310"/>
      <c r="BL51" s="311"/>
      <c r="BM51" s="312"/>
      <c r="BN51" s="310"/>
      <c r="BO51" s="313"/>
      <c r="BP51" s="309"/>
      <c r="BQ51" s="310"/>
      <c r="BR51" s="311"/>
      <c r="BS51" s="312"/>
      <c r="BT51" s="310"/>
      <c r="BU51" s="313"/>
      <c r="BV51" s="309"/>
      <c r="BW51" s="310"/>
      <c r="BX51" s="311"/>
      <c r="BY51" s="312"/>
      <c r="BZ51" s="310"/>
      <c r="CA51" s="313"/>
      <c r="CB51" s="309"/>
      <c r="CC51" s="310"/>
      <c r="CD51" s="311"/>
      <c r="CE51" s="312"/>
      <c r="CF51" s="310"/>
      <c r="CG51" s="313"/>
      <c r="CH51" s="309"/>
      <c r="CI51" s="310"/>
      <c r="CJ51" s="311"/>
      <c r="CK51" s="312"/>
      <c r="CL51" s="310"/>
      <c r="CM51" s="313"/>
      <c r="CN51" s="309"/>
      <c r="CO51" s="310"/>
      <c r="CP51" s="311"/>
      <c r="CQ51" s="312"/>
      <c r="CR51" s="310"/>
      <c r="CS51" s="313"/>
      <c r="CT51" s="309"/>
      <c r="CU51" s="310"/>
      <c r="CV51" s="311"/>
      <c r="CW51" s="312"/>
      <c r="CX51" s="310"/>
      <c r="CY51" s="313"/>
      <c r="CZ51" s="309"/>
      <c r="DA51" s="310"/>
      <c r="DB51" s="311"/>
      <c r="DC51" s="312"/>
      <c r="DD51" s="310"/>
      <c r="DE51" s="313"/>
      <c r="DF51" s="309"/>
      <c r="DG51" s="310"/>
      <c r="DH51" s="311"/>
      <c r="DI51" s="312"/>
      <c r="DJ51" s="310"/>
      <c r="DK51" s="313"/>
      <c r="DL51" s="309"/>
      <c r="DM51" s="310"/>
      <c r="DN51" s="311"/>
      <c r="DO51" s="312"/>
      <c r="DP51" s="310"/>
      <c r="DQ51" s="313"/>
      <c r="DR51" s="309"/>
      <c r="DS51" s="310"/>
      <c r="DT51" s="311"/>
      <c r="DU51" s="312"/>
      <c r="DV51" s="310"/>
      <c r="DW51" s="313"/>
      <c r="DX51" s="309"/>
      <c r="DY51" s="310"/>
      <c r="DZ51" s="311"/>
      <c r="EA51" s="312"/>
      <c r="EB51" s="310"/>
      <c r="EC51" s="313"/>
      <c r="ED51" s="309"/>
      <c r="EE51" s="310"/>
      <c r="EF51" s="311"/>
      <c r="EG51" s="312"/>
      <c r="EH51" s="310"/>
      <c r="EI51" s="313"/>
      <c r="EJ51" s="309"/>
      <c r="EK51" s="310"/>
      <c r="EL51" s="311"/>
      <c r="EM51" s="309"/>
      <c r="EN51" s="310"/>
      <c r="EO51" s="311"/>
      <c r="EP51" s="309"/>
      <c r="EQ51" s="310"/>
      <c r="ER51" s="311"/>
      <c r="ES51" s="309"/>
      <c r="ET51" s="310"/>
      <c r="EU51" s="313"/>
      <c r="EV51" s="328"/>
      <c r="EW51" s="328"/>
      <c r="EX51" s="328"/>
      <c r="EY51" s="328"/>
      <c r="EZ51" s="328"/>
      <c r="FA51" s="328"/>
      <c r="FB51" s="328"/>
      <c r="FC51" s="328"/>
      <c r="FD51" s="328"/>
      <c r="FE51" s="328"/>
      <c r="FF51" s="328"/>
      <c r="FG51" s="328"/>
      <c r="FH51" s="309"/>
      <c r="FI51" s="310"/>
      <c r="FJ51" s="311"/>
      <c r="FK51" s="309"/>
      <c r="FL51" s="310"/>
      <c r="FM51" s="311"/>
      <c r="FN51" s="309"/>
      <c r="FO51" s="310"/>
      <c r="FP51" s="311"/>
      <c r="FQ51" s="309"/>
      <c r="FR51" s="310"/>
      <c r="FS51" s="311"/>
      <c r="FT51" s="309"/>
      <c r="FU51" s="310"/>
      <c r="FV51" s="311"/>
      <c r="FW51" s="309"/>
      <c r="FX51" s="310"/>
      <c r="FY51" s="311"/>
    </row>
    <row r="52" spans="2:181" s="6" customFormat="1" ht="18.75" customHeight="1" x14ac:dyDescent="0.25">
      <c r="B52" s="303" t="s">
        <v>419</v>
      </c>
      <c r="C52" s="304"/>
      <c r="D52" s="305"/>
      <c r="E52" s="306"/>
      <c r="F52" s="307"/>
      <c r="G52" s="305"/>
      <c r="H52" s="308"/>
      <c r="I52" s="304"/>
      <c r="J52" s="305"/>
      <c r="K52" s="306"/>
      <c r="L52" s="307"/>
      <c r="M52" s="305"/>
      <c r="N52" s="308"/>
      <c r="O52" s="304"/>
      <c r="P52" s="305"/>
      <c r="Q52" s="306"/>
      <c r="R52" s="307"/>
      <c r="S52" s="308"/>
      <c r="T52" s="304"/>
      <c r="U52" s="305"/>
      <c r="V52" s="306"/>
      <c r="W52" s="307"/>
      <c r="X52" s="305"/>
      <c r="Y52" s="308"/>
      <c r="Z52" s="304"/>
      <c r="AA52" s="305"/>
      <c r="AB52" s="306"/>
      <c r="AC52" s="307">
        <v>38</v>
      </c>
      <c r="AD52" s="305">
        <v>38</v>
      </c>
      <c r="AE52" s="308">
        <v>39</v>
      </c>
      <c r="AF52" s="304"/>
      <c r="AG52" s="305"/>
      <c r="AH52" s="306"/>
      <c r="AI52" s="307"/>
      <c r="AJ52" s="305"/>
      <c r="AK52" s="308"/>
      <c r="AL52" s="304"/>
      <c r="AM52" s="305"/>
      <c r="AN52" s="306"/>
      <c r="AO52" s="307"/>
      <c r="AP52" s="305"/>
      <c r="AQ52" s="308"/>
      <c r="AR52" s="304"/>
      <c r="AS52" s="305"/>
      <c r="AT52" s="306"/>
      <c r="AU52" s="307"/>
      <c r="AV52" s="305"/>
      <c r="AW52" s="308"/>
      <c r="AX52" s="304"/>
      <c r="AY52" s="305"/>
      <c r="AZ52" s="306"/>
      <c r="BA52" s="307"/>
      <c r="BB52" s="305"/>
      <c r="BC52" s="308"/>
      <c r="BD52" s="309"/>
      <c r="BE52" s="310"/>
      <c r="BF52" s="311"/>
      <c r="BG52" s="312"/>
      <c r="BH52" s="310"/>
      <c r="BI52" s="313"/>
      <c r="BJ52" s="309"/>
      <c r="BK52" s="310"/>
      <c r="BL52" s="311"/>
      <c r="BM52" s="312"/>
      <c r="BN52" s="310"/>
      <c r="BO52" s="313"/>
      <c r="BP52" s="309"/>
      <c r="BQ52" s="310"/>
      <c r="BR52" s="311"/>
      <c r="BS52" s="312"/>
      <c r="BT52" s="310"/>
      <c r="BU52" s="313"/>
      <c r="BV52" s="309"/>
      <c r="BW52" s="310"/>
      <c r="BX52" s="311"/>
      <c r="BY52" s="312"/>
      <c r="BZ52" s="310"/>
      <c r="CA52" s="313"/>
      <c r="CB52" s="309"/>
      <c r="CC52" s="310"/>
      <c r="CD52" s="311"/>
      <c r="CE52" s="312"/>
      <c r="CF52" s="310"/>
      <c r="CG52" s="313"/>
      <c r="CH52" s="309"/>
      <c r="CI52" s="310"/>
      <c r="CJ52" s="311"/>
      <c r="CK52" s="312"/>
      <c r="CL52" s="310"/>
      <c r="CM52" s="313"/>
      <c r="CN52" s="309"/>
      <c r="CO52" s="310"/>
      <c r="CP52" s="311"/>
      <c r="CQ52" s="312"/>
      <c r="CR52" s="310"/>
      <c r="CS52" s="313"/>
      <c r="CT52" s="309"/>
      <c r="CU52" s="310"/>
      <c r="CV52" s="311"/>
      <c r="CW52" s="312"/>
      <c r="CX52" s="310"/>
      <c r="CY52" s="313"/>
      <c r="CZ52" s="309"/>
      <c r="DA52" s="310"/>
      <c r="DB52" s="311"/>
      <c r="DC52" s="312"/>
      <c r="DD52" s="310"/>
      <c r="DE52" s="313"/>
      <c r="DF52" s="309"/>
      <c r="DG52" s="310"/>
      <c r="DH52" s="311"/>
      <c r="DI52" s="312"/>
      <c r="DJ52" s="310"/>
      <c r="DK52" s="313"/>
      <c r="DL52" s="309"/>
      <c r="DM52" s="310"/>
      <c r="DN52" s="311"/>
      <c r="DO52" s="312"/>
      <c r="DP52" s="310"/>
      <c r="DQ52" s="313"/>
      <c r="DR52" s="309"/>
      <c r="DS52" s="310"/>
      <c r="DT52" s="311"/>
      <c r="DU52" s="312"/>
      <c r="DV52" s="310"/>
      <c r="DW52" s="313"/>
      <c r="DX52" s="309"/>
      <c r="DY52" s="310"/>
      <c r="DZ52" s="311"/>
      <c r="EA52" s="312"/>
      <c r="EB52" s="310"/>
      <c r="EC52" s="313"/>
      <c r="ED52" s="309"/>
      <c r="EE52" s="310"/>
      <c r="EF52" s="311"/>
      <c r="EG52" s="312"/>
      <c r="EH52" s="310"/>
      <c r="EI52" s="313"/>
      <c r="EJ52" s="309"/>
      <c r="EK52" s="310"/>
      <c r="EL52" s="311"/>
      <c r="EM52" s="309"/>
      <c r="EN52" s="310"/>
      <c r="EO52" s="311"/>
      <c r="EP52" s="309"/>
      <c r="EQ52" s="310"/>
      <c r="ER52" s="311"/>
      <c r="ES52" s="309"/>
      <c r="ET52" s="310"/>
      <c r="EU52" s="313"/>
      <c r="EV52" s="328"/>
      <c r="EW52" s="328"/>
      <c r="EX52" s="328"/>
      <c r="EY52" s="328"/>
      <c r="EZ52" s="328"/>
      <c r="FA52" s="328"/>
      <c r="FB52" s="328"/>
      <c r="FC52" s="328"/>
      <c r="FD52" s="328"/>
      <c r="FE52" s="328"/>
      <c r="FF52" s="328"/>
      <c r="FG52" s="328"/>
      <c r="FH52" s="309"/>
      <c r="FI52" s="310"/>
      <c r="FJ52" s="311"/>
      <c r="FK52" s="309"/>
      <c r="FL52" s="310"/>
      <c r="FM52" s="311"/>
      <c r="FN52" s="309"/>
      <c r="FO52" s="310"/>
      <c r="FP52" s="311"/>
      <c r="FQ52" s="309"/>
      <c r="FR52" s="310"/>
      <c r="FS52" s="311"/>
      <c r="FT52" s="309"/>
      <c r="FU52" s="310"/>
      <c r="FV52" s="311"/>
      <c r="FW52" s="309"/>
      <c r="FX52" s="310"/>
      <c r="FY52" s="311"/>
    </row>
    <row r="53" spans="2:181" ht="18.75" customHeight="1" x14ac:dyDescent="0.25">
      <c r="B53" s="303" t="s">
        <v>420</v>
      </c>
      <c r="C53" s="304"/>
      <c r="D53" s="305"/>
      <c r="E53" s="306"/>
      <c r="F53" s="307"/>
      <c r="G53" s="305"/>
      <c r="H53" s="308"/>
      <c r="I53" s="304"/>
      <c r="J53" s="305"/>
      <c r="K53" s="306"/>
      <c r="L53" s="307"/>
      <c r="M53" s="305"/>
      <c r="N53" s="308"/>
      <c r="O53" s="304"/>
      <c r="P53" s="305"/>
      <c r="Q53" s="306"/>
      <c r="R53" s="307"/>
      <c r="S53" s="308"/>
      <c r="T53" s="304"/>
      <c r="U53" s="305"/>
      <c r="V53" s="306"/>
      <c r="W53" s="307"/>
      <c r="X53" s="305"/>
      <c r="Y53" s="308"/>
      <c r="Z53" s="304"/>
      <c r="AA53" s="305"/>
      <c r="AB53" s="306"/>
      <c r="AC53" s="307"/>
      <c r="AD53" s="305"/>
      <c r="AE53" s="308"/>
      <c r="AF53" s="304"/>
      <c r="AG53" s="305"/>
      <c r="AH53" s="306"/>
      <c r="AI53" s="307"/>
      <c r="AJ53" s="305"/>
      <c r="AK53" s="308"/>
      <c r="AL53" s="304"/>
      <c r="AM53" s="305"/>
      <c r="AN53" s="306"/>
      <c r="AO53" s="307"/>
      <c r="AP53" s="305"/>
      <c r="AQ53" s="308"/>
      <c r="AR53" s="304"/>
      <c r="AS53" s="305"/>
      <c r="AT53" s="306"/>
      <c r="AU53" s="307"/>
      <c r="AV53" s="305"/>
      <c r="AW53" s="308"/>
      <c r="AX53" s="304"/>
      <c r="AY53" s="305"/>
      <c r="AZ53" s="306"/>
      <c r="BA53" s="307"/>
      <c r="BB53" s="305"/>
      <c r="BC53" s="308"/>
      <c r="BD53" s="309"/>
      <c r="BE53" s="310"/>
      <c r="BF53" s="311"/>
      <c r="BG53" s="312"/>
      <c r="BH53" s="310"/>
      <c r="BI53" s="313"/>
      <c r="BJ53" s="309"/>
      <c r="BK53" s="310"/>
      <c r="BL53" s="311"/>
      <c r="BM53" s="312"/>
      <c r="BN53" s="310"/>
      <c r="BO53" s="313"/>
      <c r="BP53" s="309"/>
      <c r="BQ53" s="310"/>
      <c r="BR53" s="311"/>
      <c r="BS53" s="312"/>
      <c r="BT53" s="310"/>
      <c r="BU53" s="313"/>
      <c r="BV53" s="309"/>
      <c r="BW53" s="310"/>
      <c r="BX53" s="311"/>
      <c r="BY53" s="312"/>
      <c r="BZ53" s="310"/>
      <c r="CA53" s="313"/>
      <c r="CB53" s="309"/>
      <c r="CC53" s="310"/>
      <c r="CD53" s="311"/>
      <c r="CE53" s="312"/>
      <c r="CF53" s="310"/>
      <c r="CG53" s="313"/>
      <c r="CH53" s="309"/>
      <c r="CI53" s="310"/>
      <c r="CJ53" s="311"/>
      <c r="CK53" s="312"/>
      <c r="CL53" s="310"/>
      <c r="CM53" s="313"/>
      <c r="CN53" s="309"/>
      <c r="CO53" s="310"/>
      <c r="CP53" s="311"/>
      <c r="CQ53" s="312"/>
      <c r="CR53" s="310"/>
      <c r="CS53" s="313"/>
      <c r="CT53" s="309"/>
      <c r="CU53" s="310"/>
      <c r="CV53" s="311"/>
      <c r="CW53" s="312"/>
      <c r="CX53" s="310"/>
      <c r="CY53" s="313"/>
      <c r="CZ53" s="309"/>
      <c r="DA53" s="310"/>
      <c r="DB53" s="311"/>
      <c r="DC53" s="312"/>
      <c r="DD53" s="310"/>
      <c r="DE53" s="313"/>
      <c r="DF53" s="309">
        <v>40</v>
      </c>
      <c r="DG53" s="310">
        <v>39</v>
      </c>
      <c r="DH53" s="311">
        <v>28</v>
      </c>
      <c r="DI53" s="312">
        <v>54</v>
      </c>
      <c r="DJ53" s="310">
        <v>53</v>
      </c>
      <c r="DK53" s="313">
        <v>39</v>
      </c>
      <c r="DL53" s="309">
        <v>149</v>
      </c>
      <c r="DM53" s="310">
        <v>48</v>
      </c>
      <c r="DN53" s="311">
        <v>40</v>
      </c>
      <c r="DO53" s="312">
        <v>105</v>
      </c>
      <c r="DP53" s="310">
        <v>50</v>
      </c>
      <c r="DQ53" s="313">
        <v>39</v>
      </c>
      <c r="DR53" s="309">
        <v>119</v>
      </c>
      <c r="DS53" s="310">
        <v>49</v>
      </c>
      <c r="DT53" s="311">
        <v>39</v>
      </c>
      <c r="DU53" s="312">
        <v>62</v>
      </c>
      <c r="DV53" s="310">
        <v>48</v>
      </c>
      <c r="DW53" s="313">
        <v>38</v>
      </c>
      <c r="DX53" s="309">
        <v>109</v>
      </c>
      <c r="DY53" s="310">
        <v>49</v>
      </c>
      <c r="DZ53" s="311">
        <v>40</v>
      </c>
      <c r="EA53" s="312">
        <v>78</v>
      </c>
      <c r="EB53" s="310">
        <v>55</v>
      </c>
      <c r="EC53" s="313">
        <v>39</v>
      </c>
      <c r="ED53" s="309">
        <v>111</v>
      </c>
      <c r="EE53" s="310">
        <v>53</v>
      </c>
      <c r="EF53" s="311">
        <v>39</v>
      </c>
      <c r="EG53" s="312">
        <v>56</v>
      </c>
      <c r="EH53" s="310">
        <v>48</v>
      </c>
      <c r="EI53" s="313">
        <v>39</v>
      </c>
      <c r="EJ53" s="314">
        <v>157</v>
      </c>
      <c r="EK53" s="315">
        <v>47</v>
      </c>
      <c r="EL53" s="316">
        <v>39</v>
      </c>
      <c r="EM53" s="314">
        <v>78</v>
      </c>
      <c r="EN53" s="315">
        <v>51</v>
      </c>
      <c r="EO53" s="316">
        <v>40</v>
      </c>
      <c r="EP53" s="317">
        <v>97</v>
      </c>
      <c r="EQ53" s="318">
        <v>51</v>
      </c>
      <c r="ER53" s="319">
        <v>38</v>
      </c>
      <c r="ES53" s="314"/>
      <c r="ET53" s="315"/>
      <c r="EU53" s="333"/>
      <c r="EV53" s="1701">
        <v>66</v>
      </c>
      <c r="EW53" s="1701">
        <v>51</v>
      </c>
      <c r="EX53" s="1701">
        <v>39</v>
      </c>
      <c r="EY53" s="1701">
        <v>41</v>
      </c>
      <c r="EZ53" s="1701">
        <v>41</v>
      </c>
      <c r="FA53" s="1701">
        <v>30</v>
      </c>
      <c r="FB53" s="1701">
        <v>161</v>
      </c>
      <c r="FC53" s="1701">
        <v>55</v>
      </c>
      <c r="FD53" s="1701">
        <v>40</v>
      </c>
      <c r="FE53" s="1701">
        <v>62</v>
      </c>
      <c r="FF53" s="1701">
        <v>58</v>
      </c>
      <c r="FG53" s="1701">
        <v>40</v>
      </c>
      <c r="FH53" s="1155">
        <v>80</v>
      </c>
      <c r="FI53" s="1150">
        <v>52</v>
      </c>
      <c r="FJ53" s="1156">
        <v>40</v>
      </c>
      <c r="FK53" s="1155">
        <v>26</v>
      </c>
      <c r="FL53" s="1150">
        <v>26</v>
      </c>
      <c r="FM53" s="1156">
        <v>22</v>
      </c>
      <c r="FN53" s="1155">
        <v>87</v>
      </c>
      <c r="FO53" s="1150">
        <v>56</v>
      </c>
      <c r="FP53" s="1156">
        <v>44</v>
      </c>
      <c r="FQ53" s="1155">
        <v>49</v>
      </c>
      <c r="FR53" s="1150">
        <v>48</v>
      </c>
      <c r="FS53" s="1156">
        <v>42</v>
      </c>
      <c r="FT53" s="1155">
        <v>67</v>
      </c>
      <c r="FU53" s="1150">
        <v>52</v>
      </c>
      <c r="FV53" s="1156">
        <v>40</v>
      </c>
      <c r="FW53" s="1155">
        <v>30</v>
      </c>
      <c r="FX53" s="1150">
        <v>29</v>
      </c>
      <c r="FY53" s="1156">
        <v>17</v>
      </c>
    </row>
    <row r="54" spans="2:181" ht="18.75" customHeight="1" x14ac:dyDescent="0.25">
      <c r="B54" s="303" t="s">
        <v>421</v>
      </c>
      <c r="C54" s="304"/>
      <c r="D54" s="305"/>
      <c r="E54" s="306"/>
      <c r="F54" s="307"/>
      <c r="G54" s="305"/>
      <c r="H54" s="308"/>
      <c r="I54" s="304"/>
      <c r="J54" s="305"/>
      <c r="K54" s="306"/>
      <c r="L54" s="307"/>
      <c r="M54" s="305"/>
      <c r="N54" s="308"/>
      <c r="O54" s="304"/>
      <c r="P54" s="305"/>
      <c r="Q54" s="306"/>
      <c r="R54" s="307"/>
      <c r="S54" s="308"/>
      <c r="T54" s="304"/>
      <c r="U54" s="305"/>
      <c r="V54" s="306"/>
      <c r="W54" s="307"/>
      <c r="X54" s="305"/>
      <c r="Y54" s="308"/>
      <c r="Z54" s="304"/>
      <c r="AA54" s="305"/>
      <c r="AB54" s="306"/>
      <c r="AC54" s="307"/>
      <c r="AD54" s="305"/>
      <c r="AE54" s="308"/>
      <c r="AF54" s="304"/>
      <c r="AG54" s="305"/>
      <c r="AH54" s="306"/>
      <c r="AI54" s="307"/>
      <c r="AJ54" s="305"/>
      <c r="AK54" s="308"/>
      <c r="AL54" s="304"/>
      <c r="AM54" s="305"/>
      <c r="AN54" s="306"/>
      <c r="AO54" s="307"/>
      <c r="AP54" s="305"/>
      <c r="AQ54" s="308"/>
      <c r="AR54" s="304"/>
      <c r="AS54" s="305"/>
      <c r="AT54" s="306"/>
      <c r="AU54" s="307"/>
      <c r="AV54" s="305"/>
      <c r="AW54" s="308"/>
      <c r="AX54" s="304"/>
      <c r="AY54" s="305"/>
      <c r="AZ54" s="306"/>
      <c r="BA54" s="307"/>
      <c r="BB54" s="305"/>
      <c r="BC54" s="308"/>
      <c r="BD54" s="309"/>
      <c r="BE54" s="310"/>
      <c r="BF54" s="311"/>
      <c r="BG54" s="312"/>
      <c r="BH54" s="310"/>
      <c r="BI54" s="313"/>
      <c r="BJ54" s="309"/>
      <c r="BK54" s="310"/>
      <c r="BL54" s="311"/>
      <c r="BM54" s="312"/>
      <c r="BN54" s="310"/>
      <c r="BO54" s="313"/>
      <c r="BP54" s="309"/>
      <c r="BQ54" s="310"/>
      <c r="BR54" s="311"/>
      <c r="BS54" s="312"/>
      <c r="BT54" s="310"/>
      <c r="BU54" s="313"/>
      <c r="BV54" s="309"/>
      <c r="BW54" s="310"/>
      <c r="BX54" s="311"/>
      <c r="BY54" s="312"/>
      <c r="BZ54" s="310"/>
      <c r="CA54" s="313"/>
      <c r="CB54" s="309"/>
      <c r="CC54" s="310"/>
      <c r="CD54" s="311"/>
      <c r="CE54" s="312"/>
      <c r="CF54" s="310"/>
      <c r="CG54" s="313"/>
      <c r="CH54" s="309"/>
      <c r="CI54" s="310"/>
      <c r="CJ54" s="311"/>
      <c r="CK54" s="312"/>
      <c r="CL54" s="310"/>
      <c r="CM54" s="313"/>
      <c r="CN54" s="309"/>
      <c r="CO54" s="310"/>
      <c r="CP54" s="311"/>
      <c r="CQ54" s="312"/>
      <c r="CR54" s="310"/>
      <c r="CS54" s="313"/>
      <c r="CT54" s="309"/>
      <c r="CU54" s="310"/>
      <c r="CV54" s="311"/>
      <c r="CW54" s="312"/>
      <c r="CX54" s="310"/>
      <c r="CY54" s="313"/>
      <c r="CZ54" s="309"/>
      <c r="DA54" s="310"/>
      <c r="DB54" s="311"/>
      <c r="DC54" s="312"/>
      <c r="DD54" s="310"/>
      <c r="DE54" s="313"/>
      <c r="DF54" s="309"/>
      <c r="DG54" s="310"/>
      <c r="DH54" s="311"/>
      <c r="DI54" s="312">
        <v>9</v>
      </c>
      <c r="DJ54" s="310"/>
      <c r="DK54" s="313"/>
      <c r="DL54" s="309">
        <v>19</v>
      </c>
      <c r="DM54" s="310"/>
      <c r="DN54" s="311"/>
      <c r="DO54" s="312">
        <v>4</v>
      </c>
      <c r="DP54" s="310"/>
      <c r="DQ54" s="313"/>
      <c r="DR54" s="309"/>
      <c r="DS54" s="310"/>
      <c r="DT54" s="311"/>
      <c r="DU54" s="312"/>
      <c r="DV54" s="310"/>
      <c r="DW54" s="313"/>
      <c r="DX54" s="309">
        <v>33</v>
      </c>
      <c r="DY54" s="310">
        <v>32</v>
      </c>
      <c r="DZ54" s="311">
        <v>26</v>
      </c>
      <c r="EA54" s="312">
        <v>13</v>
      </c>
      <c r="EB54" s="310"/>
      <c r="EC54" s="313"/>
      <c r="ED54" s="309">
        <v>10</v>
      </c>
      <c r="EE54" s="310"/>
      <c r="EF54" s="311"/>
      <c r="EG54" s="312">
        <v>5</v>
      </c>
      <c r="EH54" s="310"/>
      <c r="EI54" s="313"/>
      <c r="EJ54" s="314">
        <v>10</v>
      </c>
      <c r="EK54" s="315"/>
      <c r="EL54" s="316"/>
      <c r="EM54" s="309"/>
      <c r="EN54" s="310"/>
      <c r="EO54" s="311"/>
      <c r="EP54" s="314"/>
      <c r="EQ54" s="315"/>
      <c r="ER54" s="316"/>
      <c r="ES54" s="309"/>
      <c r="ET54" s="310"/>
      <c r="EU54" s="313"/>
      <c r="EV54" s="328"/>
      <c r="EW54" s="328"/>
      <c r="EX54" s="328"/>
      <c r="EY54" s="328"/>
      <c r="EZ54" s="328"/>
      <c r="FA54" s="328"/>
      <c r="FB54" s="328"/>
      <c r="FC54" s="328"/>
      <c r="FD54" s="328"/>
      <c r="FE54" s="328"/>
      <c r="FF54" s="328"/>
      <c r="FG54" s="328"/>
      <c r="FH54" s="309"/>
      <c r="FI54" s="310"/>
      <c r="FJ54" s="311"/>
      <c r="FK54" s="309"/>
      <c r="FL54" s="310"/>
      <c r="FM54" s="311"/>
      <c r="FN54" s="309"/>
      <c r="FO54" s="310"/>
      <c r="FP54" s="311"/>
      <c r="FQ54" s="309"/>
      <c r="FR54" s="310"/>
      <c r="FS54" s="311"/>
      <c r="FT54" s="309"/>
      <c r="FU54" s="310"/>
      <c r="FV54" s="311"/>
      <c r="FW54" s="309"/>
      <c r="FX54" s="310"/>
      <c r="FY54" s="311"/>
    </row>
    <row r="55" spans="2:181" ht="18.75" customHeight="1" x14ac:dyDescent="0.25">
      <c r="B55" s="303" t="s">
        <v>422</v>
      </c>
      <c r="C55" s="304"/>
      <c r="D55" s="305"/>
      <c r="E55" s="306"/>
      <c r="F55" s="307"/>
      <c r="G55" s="305"/>
      <c r="H55" s="308"/>
      <c r="I55" s="304"/>
      <c r="J55" s="305"/>
      <c r="K55" s="306"/>
      <c r="L55" s="307"/>
      <c r="M55" s="305"/>
      <c r="N55" s="308"/>
      <c r="O55" s="304"/>
      <c r="P55" s="305"/>
      <c r="Q55" s="306"/>
      <c r="R55" s="307"/>
      <c r="S55" s="308"/>
      <c r="T55" s="304"/>
      <c r="U55" s="305"/>
      <c r="V55" s="306"/>
      <c r="W55" s="307"/>
      <c r="X55" s="305"/>
      <c r="Y55" s="308"/>
      <c r="Z55" s="304"/>
      <c r="AA55" s="305"/>
      <c r="AB55" s="306"/>
      <c r="AC55" s="307"/>
      <c r="AD55" s="305"/>
      <c r="AE55" s="308"/>
      <c r="AF55" s="304"/>
      <c r="AG55" s="305"/>
      <c r="AH55" s="306"/>
      <c r="AI55" s="307"/>
      <c r="AJ55" s="305"/>
      <c r="AK55" s="308"/>
      <c r="AL55" s="304"/>
      <c r="AM55" s="305"/>
      <c r="AN55" s="306"/>
      <c r="AO55" s="307"/>
      <c r="AP55" s="305"/>
      <c r="AQ55" s="308"/>
      <c r="AR55" s="304"/>
      <c r="AS55" s="305"/>
      <c r="AT55" s="306"/>
      <c r="AU55" s="307"/>
      <c r="AV55" s="305"/>
      <c r="AW55" s="308"/>
      <c r="AX55" s="304"/>
      <c r="AY55" s="305"/>
      <c r="AZ55" s="306"/>
      <c r="BA55" s="307"/>
      <c r="BB55" s="305"/>
      <c r="BC55" s="308"/>
      <c r="BD55" s="309"/>
      <c r="BE55" s="310"/>
      <c r="BF55" s="311"/>
      <c r="BG55" s="312"/>
      <c r="BH55" s="310"/>
      <c r="BI55" s="313"/>
      <c r="BJ55" s="309"/>
      <c r="BK55" s="310"/>
      <c r="BL55" s="311"/>
      <c r="BM55" s="312"/>
      <c r="BN55" s="310"/>
      <c r="BO55" s="313"/>
      <c r="BP55" s="309"/>
      <c r="BQ55" s="310"/>
      <c r="BR55" s="311"/>
      <c r="BS55" s="312"/>
      <c r="BT55" s="310"/>
      <c r="BU55" s="313"/>
      <c r="BV55" s="309"/>
      <c r="BW55" s="310"/>
      <c r="BX55" s="311"/>
      <c r="BY55" s="312"/>
      <c r="BZ55" s="310"/>
      <c r="CA55" s="313"/>
      <c r="CB55" s="309"/>
      <c r="CC55" s="310"/>
      <c r="CD55" s="311"/>
      <c r="CE55" s="312"/>
      <c r="CF55" s="310"/>
      <c r="CG55" s="313"/>
      <c r="CH55" s="309"/>
      <c r="CI55" s="310"/>
      <c r="CJ55" s="311"/>
      <c r="CK55" s="312"/>
      <c r="CL55" s="310"/>
      <c r="CM55" s="313"/>
      <c r="CN55" s="309"/>
      <c r="CO55" s="310"/>
      <c r="CP55" s="311"/>
      <c r="CQ55" s="312"/>
      <c r="CR55" s="310"/>
      <c r="CS55" s="313"/>
      <c r="CT55" s="309"/>
      <c r="CU55" s="310"/>
      <c r="CV55" s="311"/>
      <c r="CW55" s="312"/>
      <c r="CX55" s="310"/>
      <c r="CY55" s="313"/>
      <c r="CZ55" s="309"/>
      <c r="DA55" s="310"/>
      <c r="DB55" s="311"/>
      <c r="DC55" s="312"/>
      <c r="DD55" s="310"/>
      <c r="DE55" s="313"/>
      <c r="DF55" s="309"/>
      <c r="DG55" s="310"/>
      <c r="DH55" s="311"/>
      <c r="DI55" s="312">
        <v>19</v>
      </c>
      <c r="DJ55" s="310"/>
      <c r="DK55" s="313"/>
      <c r="DL55" s="309">
        <v>3</v>
      </c>
      <c r="DM55" s="310"/>
      <c r="DN55" s="311"/>
      <c r="DO55" s="312">
        <v>7</v>
      </c>
      <c r="DP55" s="310"/>
      <c r="DQ55" s="313"/>
      <c r="DR55" s="309"/>
      <c r="DS55" s="310"/>
      <c r="DT55" s="311"/>
      <c r="DU55" s="312"/>
      <c r="DV55" s="310"/>
      <c r="DW55" s="313"/>
      <c r="DX55" s="309">
        <v>3</v>
      </c>
      <c r="DY55" s="310"/>
      <c r="DZ55" s="311"/>
      <c r="EA55" s="312"/>
      <c r="EB55" s="310"/>
      <c r="EC55" s="313"/>
      <c r="ED55" s="309"/>
      <c r="EE55" s="310"/>
      <c r="EF55" s="311"/>
      <c r="EG55" s="312"/>
      <c r="EH55" s="310"/>
      <c r="EI55" s="313"/>
      <c r="EJ55" s="309"/>
      <c r="EK55" s="310"/>
      <c r="EL55" s="311"/>
      <c r="EM55" s="309"/>
      <c r="EN55" s="310"/>
      <c r="EO55" s="311"/>
      <c r="EP55" s="309"/>
      <c r="EQ55" s="310"/>
      <c r="ER55" s="311"/>
      <c r="ES55" s="309"/>
      <c r="ET55" s="310"/>
      <c r="EU55" s="313"/>
      <c r="EV55" s="328"/>
      <c r="EW55" s="328"/>
      <c r="EX55" s="328"/>
      <c r="EY55" s="328"/>
      <c r="EZ55" s="328"/>
      <c r="FA55" s="328"/>
      <c r="FB55" s="328"/>
      <c r="FC55" s="328"/>
      <c r="FD55" s="328"/>
      <c r="FE55" s="328"/>
      <c r="FF55" s="328"/>
      <c r="FG55" s="328"/>
      <c r="FH55" s="309"/>
      <c r="FI55" s="310"/>
      <c r="FJ55" s="311"/>
      <c r="FK55" s="309"/>
      <c r="FL55" s="310"/>
      <c r="FM55" s="311"/>
      <c r="FN55" s="309"/>
      <c r="FO55" s="310"/>
      <c r="FP55" s="311"/>
      <c r="FQ55" s="309"/>
      <c r="FR55" s="310"/>
      <c r="FS55" s="311"/>
      <c r="FT55" s="309"/>
      <c r="FU55" s="310"/>
      <c r="FV55" s="311"/>
      <c r="FW55" s="309"/>
      <c r="FX55" s="310"/>
      <c r="FY55" s="311"/>
    </row>
    <row r="56" spans="2:181" ht="18.75" customHeight="1" x14ac:dyDescent="0.25">
      <c r="B56" s="303" t="s">
        <v>423</v>
      </c>
      <c r="C56" s="304"/>
      <c r="D56" s="305"/>
      <c r="E56" s="306"/>
      <c r="F56" s="307"/>
      <c r="G56" s="305"/>
      <c r="H56" s="308"/>
      <c r="I56" s="304"/>
      <c r="J56" s="305"/>
      <c r="K56" s="306"/>
      <c r="L56" s="307"/>
      <c r="M56" s="305"/>
      <c r="N56" s="308"/>
      <c r="O56" s="304"/>
      <c r="P56" s="305"/>
      <c r="Q56" s="306"/>
      <c r="R56" s="307"/>
      <c r="S56" s="308"/>
      <c r="T56" s="304"/>
      <c r="U56" s="305"/>
      <c r="V56" s="306"/>
      <c r="W56" s="307"/>
      <c r="X56" s="305"/>
      <c r="Y56" s="308"/>
      <c r="Z56" s="304"/>
      <c r="AA56" s="305"/>
      <c r="AB56" s="306"/>
      <c r="AC56" s="307"/>
      <c r="AD56" s="305"/>
      <c r="AE56" s="308"/>
      <c r="AF56" s="304"/>
      <c r="AG56" s="305"/>
      <c r="AH56" s="306"/>
      <c r="AI56" s="307"/>
      <c r="AJ56" s="305"/>
      <c r="AK56" s="308"/>
      <c r="AL56" s="304"/>
      <c r="AM56" s="305"/>
      <c r="AN56" s="306"/>
      <c r="AO56" s="307"/>
      <c r="AP56" s="305"/>
      <c r="AQ56" s="308"/>
      <c r="AR56" s="304"/>
      <c r="AS56" s="305"/>
      <c r="AT56" s="306"/>
      <c r="AU56" s="307"/>
      <c r="AV56" s="305"/>
      <c r="AW56" s="308"/>
      <c r="AX56" s="304"/>
      <c r="AY56" s="305"/>
      <c r="AZ56" s="306"/>
      <c r="BA56" s="307"/>
      <c r="BB56" s="305"/>
      <c r="BC56" s="308"/>
      <c r="BD56" s="309"/>
      <c r="BE56" s="310"/>
      <c r="BF56" s="311"/>
      <c r="BG56" s="312"/>
      <c r="BH56" s="310"/>
      <c r="BI56" s="313"/>
      <c r="BJ56" s="309"/>
      <c r="BK56" s="310"/>
      <c r="BL56" s="311"/>
      <c r="BM56" s="312"/>
      <c r="BN56" s="310"/>
      <c r="BO56" s="313"/>
      <c r="BP56" s="309"/>
      <c r="BQ56" s="310"/>
      <c r="BR56" s="311"/>
      <c r="BS56" s="312"/>
      <c r="BT56" s="310"/>
      <c r="BU56" s="313"/>
      <c r="BV56" s="309"/>
      <c r="BW56" s="310"/>
      <c r="BX56" s="311"/>
      <c r="BY56" s="312"/>
      <c r="BZ56" s="310"/>
      <c r="CA56" s="313"/>
      <c r="CB56" s="309"/>
      <c r="CC56" s="310"/>
      <c r="CD56" s="311"/>
      <c r="CE56" s="312"/>
      <c r="CF56" s="310"/>
      <c r="CG56" s="313"/>
      <c r="CH56" s="309"/>
      <c r="CI56" s="310"/>
      <c r="CJ56" s="311"/>
      <c r="CK56" s="312"/>
      <c r="CL56" s="310"/>
      <c r="CM56" s="313"/>
      <c r="CN56" s="309"/>
      <c r="CO56" s="310"/>
      <c r="CP56" s="311"/>
      <c r="CQ56" s="312"/>
      <c r="CR56" s="310"/>
      <c r="CS56" s="313"/>
      <c r="CT56" s="309"/>
      <c r="CU56" s="310"/>
      <c r="CV56" s="311"/>
      <c r="CW56" s="312"/>
      <c r="CX56" s="310"/>
      <c r="CY56" s="313"/>
      <c r="CZ56" s="309"/>
      <c r="DA56" s="310"/>
      <c r="DB56" s="311"/>
      <c r="DC56" s="312"/>
      <c r="DD56" s="310"/>
      <c r="DE56" s="313"/>
      <c r="DF56" s="309"/>
      <c r="DG56" s="310"/>
      <c r="DH56" s="311"/>
      <c r="DI56" s="312">
        <v>1</v>
      </c>
      <c r="DJ56" s="310"/>
      <c r="DK56" s="313"/>
      <c r="DL56" s="309">
        <v>10</v>
      </c>
      <c r="DM56" s="310"/>
      <c r="DN56" s="311"/>
      <c r="DO56" s="312">
        <v>9</v>
      </c>
      <c r="DP56" s="310"/>
      <c r="DQ56" s="313"/>
      <c r="DR56" s="309"/>
      <c r="DS56" s="310"/>
      <c r="DT56" s="311"/>
      <c r="DU56" s="312"/>
      <c r="DV56" s="310"/>
      <c r="DW56" s="313"/>
      <c r="DX56" s="309">
        <v>16</v>
      </c>
      <c r="DY56" s="310"/>
      <c r="DZ56" s="311"/>
      <c r="EA56" s="312"/>
      <c r="EB56" s="310"/>
      <c r="EC56" s="313"/>
      <c r="ED56" s="309"/>
      <c r="EE56" s="310"/>
      <c r="EF56" s="311"/>
      <c r="EG56" s="312"/>
      <c r="EH56" s="310"/>
      <c r="EI56" s="313"/>
      <c r="EJ56" s="309"/>
      <c r="EK56" s="310"/>
      <c r="EL56" s="311"/>
      <c r="EM56" s="309"/>
      <c r="EN56" s="310"/>
      <c r="EO56" s="311"/>
      <c r="EP56" s="309"/>
      <c r="EQ56" s="310"/>
      <c r="ER56" s="311"/>
      <c r="ES56" s="309"/>
      <c r="ET56" s="310"/>
      <c r="EU56" s="313"/>
      <c r="EV56" s="328"/>
      <c r="EW56" s="328"/>
      <c r="EX56" s="328"/>
      <c r="EY56" s="328"/>
      <c r="EZ56" s="328"/>
      <c r="FA56" s="328"/>
      <c r="FB56" s="328"/>
      <c r="FC56" s="328"/>
      <c r="FD56" s="328"/>
      <c r="FE56" s="328"/>
      <c r="FF56" s="328"/>
      <c r="FG56" s="328"/>
      <c r="FH56" s="309"/>
      <c r="FI56" s="310"/>
      <c r="FJ56" s="311"/>
      <c r="FK56" s="309"/>
      <c r="FL56" s="310"/>
      <c r="FM56" s="311"/>
      <c r="FN56" s="309"/>
      <c r="FO56" s="310"/>
      <c r="FP56" s="311"/>
      <c r="FQ56" s="309"/>
      <c r="FR56" s="310"/>
      <c r="FS56" s="311"/>
      <c r="FT56" s="309"/>
      <c r="FU56" s="310"/>
      <c r="FV56" s="311"/>
      <c r="FW56" s="309"/>
      <c r="FX56" s="310"/>
      <c r="FY56" s="311"/>
    </row>
    <row r="57" spans="2:181" ht="18.75" customHeight="1" x14ac:dyDescent="0.25">
      <c r="B57" s="303" t="s">
        <v>424</v>
      </c>
      <c r="C57" s="304"/>
      <c r="D57" s="305"/>
      <c r="E57" s="306"/>
      <c r="F57" s="307"/>
      <c r="G57" s="305"/>
      <c r="H57" s="308"/>
      <c r="I57" s="304"/>
      <c r="J57" s="305"/>
      <c r="K57" s="306"/>
      <c r="L57" s="307"/>
      <c r="M57" s="305"/>
      <c r="N57" s="308"/>
      <c r="O57" s="304"/>
      <c r="P57" s="305"/>
      <c r="Q57" s="306"/>
      <c r="R57" s="307"/>
      <c r="S57" s="308"/>
      <c r="T57" s="304"/>
      <c r="U57" s="305"/>
      <c r="V57" s="306"/>
      <c r="W57" s="307"/>
      <c r="X57" s="305"/>
      <c r="Y57" s="308"/>
      <c r="Z57" s="304"/>
      <c r="AA57" s="305"/>
      <c r="AB57" s="306"/>
      <c r="AC57" s="307"/>
      <c r="AD57" s="305"/>
      <c r="AE57" s="308"/>
      <c r="AF57" s="304"/>
      <c r="AG57" s="305"/>
      <c r="AH57" s="306"/>
      <c r="AI57" s="307"/>
      <c r="AJ57" s="305"/>
      <c r="AK57" s="308"/>
      <c r="AL57" s="304"/>
      <c r="AM57" s="305"/>
      <c r="AN57" s="306"/>
      <c r="AO57" s="307"/>
      <c r="AP57" s="305"/>
      <c r="AQ57" s="308"/>
      <c r="AR57" s="304"/>
      <c r="AS57" s="305"/>
      <c r="AT57" s="306"/>
      <c r="AU57" s="307"/>
      <c r="AV57" s="305"/>
      <c r="AW57" s="308"/>
      <c r="AX57" s="304"/>
      <c r="AY57" s="305"/>
      <c r="AZ57" s="306"/>
      <c r="BA57" s="307"/>
      <c r="BB57" s="305"/>
      <c r="BC57" s="308"/>
      <c r="BD57" s="309"/>
      <c r="BE57" s="310"/>
      <c r="BF57" s="311"/>
      <c r="BG57" s="312"/>
      <c r="BH57" s="310"/>
      <c r="BI57" s="313"/>
      <c r="BJ57" s="309"/>
      <c r="BK57" s="310"/>
      <c r="BL57" s="311"/>
      <c r="BM57" s="312"/>
      <c r="BN57" s="310"/>
      <c r="BO57" s="313"/>
      <c r="BP57" s="309"/>
      <c r="BQ57" s="310"/>
      <c r="BR57" s="311"/>
      <c r="BS57" s="312"/>
      <c r="BT57" s="310"/>
      <c r="BU57" s="313"/>
      <c r="BV57" s="309"/>
      <c r="BW57" s="310"/>
      <c r="BX57" s="311"/>
      <c r="BY57" s="312"/>
      <c r="BZ57" s="310"/>
      <c r="CA57" s="313"/>
      <c r="CB57" s="309"/>
      <c r="CC57" s="310"/>
      <c r="CD57" s="311"/>
      <c r="CE57" s="312"/>
      <c r="CF57" s="310"/>
      <c r="CG57" s="313"/>
      <c r="CH57" s="309"/>
      <c r="CI57" s="310"/>
      <c r="CJ57" s="311"/>
      <c r="CK57" s="312"/>
      <c r="CL57" s="310"/>
      <c r="CM57" s="313"/>
      <c r="CN57" s="309"/>
      <c r="CO57" s="310"/>
      <c r="CP57" s="311"/>
      <c r="CQ57" s="312"/>
      <c r="CR57" s="310"/>
      <c r="CS57" s="313"/>
      <c r="CT57" s="309"/>
      <c r="CU57" s="310"/>
      <c r="CV57" s="311"/>
      <c r="CW57" s="312"/>
      <c r="CX57" s="310"/>
      <c r="CY57" s="313"/>
      <c r="CZ57" s="309"/>
      <c r="DA57" s="310"/>
      <c r="DB57" s="311"/>
      <c r="DC57" s="312"/>
      <c r="DD57" s="310"/>
      <c r="DE57" s="313"/>
      <c r="DF57" s="309"/>
      <c r="DG57" s="310"/>
      <c r="DH57" s="311"/>
      <c r="DI57" s="312"/>
      <c r="DJ57" s="310"/>
      <c r="DK57" s="313"/>
      <c r="DL57" s="309">
        <v>43</v>
      </c>
      <c r="DM57" s="310">
        <v>43</v>
      </c>
      <c r="DN57" s="311">
        <v>35</v>
      </c>
      <c r="DO57" s="312">
        <v>46</v>
      </c>
      <c r="DP57" s="310">
        <v>45</v>
      </c>
      <c r="DQ57" s="313">
        <v>36</v>
      </c>
      <c r="DR57" s="309">
        <v>40</v>
      </c>
      <c r="DS57" s="310">
        <v>39</v>
      </c>
      <c r="DT57" s="311">
        <v>23</v>
      </c>
      <c r="DU57" s="312">
        <v>29</v>
      </c>
      <c r="DV57" s="310">
        <v>29</v>
      </c>
      <c r="DW57" s="313">
        <v>18</v>
      </c>
      <c r="DX57" s="309">
        <v>62</v>
      </c>
      <c r="DY57" s="310">
        <v>57</v>
      </c>
      <c r="DZ57" s="311">
        <v>29</v>
      </c>
      <c r="EA57" s="312">
        <v>52</v>
      </c>
      <c r="EB57" s="310">
        <v>50</v>
      </c>
      <c r="EC57" s="313">
        <v>34</v>
      </c>
      <c r="ED57" s="309">
        <v>45</v>
      </c>
      <c r="EE57" s="310">
        <v>43</v>
      </c>
      <c r="EF57" s="311">
        <v>32</v>
      </c>
      <c r="EG57" s="312">
        <v>81</v>
      </c>
      <c r="EH57" s="310">
        <v>53</v>
      </c>
      <c r="EI57" s="313">
        <v>47</v>
      </c>
      <c r="EJ57" s="314">
        <v>91</v>
      </c>
      <c r="EK57" s="315">
        <v>55</v>
      </c>
      <c r="EL57" s="316">
        <v>37</v>
      </c>
      <c r="EM57" s="314">
        <v>71</v>
      </c>
      <c r="EN57" s="315">
        <v>56</v>
      </c>
      <c r="EO57" s="316">
        <v>37</v>
      </c>
      <c r="EP57" s="317">
        <v>71</v>
      </c>
      <c r="EQ57" s="318">
        <v>48</v>
      </c>
      <c r="ER57" s="319">
        <v>39</v>
      </c>
      <c r="ES57" s="320">
        <v>67</v>
      </c>
      <c r="ET57" s="321">
        <v>64</v>
      </c>
      <c r="EU57" s="1694">
        <v>32</v>
      </c>
      <c r="EV57" s="1700">
        <v>74</v>
      </c>
      <c r="EW57" s="1700">
        <v>49</v>
      </c>
      <c r="EX57" s="1700">
        <v>40</v>
      </c>
      <c r="EY57" s="1700">
        <v>36</v>
      </c>
      <c r="EZ57" s="1700">
        <v>36</v>
      </c>
      <c r="FA57" s="1700">
        <v>25</v>
      </c>
      <c r="FB57" s="1700">
        <v>106</v>
      </c>
      <c r="FC57" s="1700">
        <v>47</v>
      </c>
      <c r="FD57" s="1700">
        <v>42</v>
      </c>
      <c r="FE57" s="1700">
        <v>53</v>
      </c>
      <c r="FF57" s="1700">
        <v>49</v>
      </c>
      <c r="FG57" s="1700">
        <v>37</v>
      </c>
      <c r="FH57" s="1155">
        <v>81</v>
      </c>
      <c r="FI57" s="1150">
        <v>52</v>
      </c>
      <c r="FJ57" s="1156">
        <v>38</v>
      </c>
      <c r="FK57" s="1155">
        <v>45</v>
      </c>
      <c r="FL57" s="1150">
        <v>45</v>
      </c>
      <c r="FM57" s="1156">
        <v>30</v>
      </c>
      <c r="FN57" s="1155">
        <v>55</v>
      </c>
      <c r="FO57" s="1150">
        <v>54</v>
      </c>
      <c r="FP57" s="1156">
        <v>40</v>
      </c>
      <c r="FQ57" s="1155">
        <v>39</v>
      </c>
      <c r="FR57" s="1150">
        <v>38</v>
      </c>
      <c r="FS57" s="1156">
        <v>36</v>
      </c>
      <c r="FT57" s="1155">
        <v>64</v>
      </c>
      <c r="FU57" s="1150">
        <v>47</v>
      </c>
      <c r="FV57" s="1156">
        <v>40</v>
      </c>
      <c r="FW57" s="1155">
        <v>48</v>
      </c>
      <c r="FX57" s="1150">
        <v>44</v>
      </c>
      <c r="FY57" s="1156">
        <v>40</v>
      </c>
    </row>
    <row r="58" spans="2:181" ht="18.75" customHeight="1" x14ac:dyDescent="0.25">
      <c r="B58" s="303" t="s">
        <v>425</v>
      </c>
      <c r="C58" s="304"/>
      <c r="D58" s="305"/>
      <c r="E58" s="306"/>
      <c r="F58" s="307"/>
      <c r="G58" s="305"/>
      <c r="H58" s="308"/>
      <c r="I58" s="304"/>
      <c r="J58" s="305"/>
      <c r="K58" s="306"/>
      <c r="L58" s="307"/>
      <c r="M58" s="305"/>
      <c r="N58" s="308"/>
      <c r="O58" s="304"/>
      <c r="P58" s="305"/>
      <c r="Q58" s="306"/>
      <c r="R58" s="307"/>
      <c r="S58" s="308"/>
      <c r="T58" s="304"/>
      <c r="U58" s="305"/>
      <c r="V58" s="306"/>
      <c r="W58" s="307"/>
      <c r="X58" s="305"/>
      <c r="Y58" s="308"/>
      <c r="Z58" s="304"/>
      <c r="AA58" s="305"/>
      <c r="AB58" s="306"/>
      <c r="AC58" s="307"/>
      <c r="AD58" s="305"/>
      <c r="AE58" s="308"/>
      <c r="AF58" s="304"/>
      <c r="AG58" s="305"/>
      <c r="AH58" s="306"/>
      <c r="AI58" s="307"/>
      <c r="AJ58" s="305"/>
      <c r="AK58" s="308"/>
      <c r="AL58" s="304"/>
      <c r="AM58" s="305"/>
      <c r="AN58" s="306"/>
      <c r="AO58" s="307"/>
      <c r="AP58" s="305"/>
      <c r="AQ58" s="308"/>
      <c r="AR58" s="304"/>
      <c r="AS58" s="305"/>
      <c r="AT58" s="306"/>
      <c r="AU58" s="307"/>
      <c r="AV58" s="305"/>
      <c r="AW58" s="308"/>
      <c r="AX58" s="304"/>
      <c r="AY58" s="305"/>
      <c r="AZ58" s="306"/>
      <c r="BA58" s="307"/>
      <c r="BB58" s="305"/>
      <c r="BC58" s="308"/>
      <c r="BD58" s="309"/>
      <c r="BE58" s="310"/>
      <c r="BF58" s="311"/>
      <c r="BG58" s="312"/>
      <c r="BH58" s="310"/>
      <c r="BI58" s="313"/>
      <c r="BJ58" s="309"/>
      <c r="BK58" s="310"/>
      <c r="BL58" s="311"/>
      <c r="BM58" s="312"/>
      <c r="BN58" s="310"/>
      <c r="BO58" s="313"/>
      <c r="BP58" s="309"/>
      <c r="BQ58" s="310"/>
      <c r="BR58" s="311"/>
      <c r="BS58" s="312"/>
      <c r="BT58" s="310"/>
      <c r="BU58" s="313"/>
      <c r="BV58" s="309"/>
      <c r="BW58" s="310"/>
      <c r="BX58" s="311"/>
      <c r="BY58" s="312"/>
      <c r="BZ58" s="310"/>
      <c r="CA58" s="313"/>
      <c r="CB58" s="309"/>
      <c r="CC58" s="310"/>
      <c r="CD58" s="311"/>
      <c r="CE58" s="312"/>
      <c r="CF58" s="310"/>
      <c r="CG58" s="313"/>
      <c r="CH58" s="309"/>
      <c r="CI58" s="310"/>
      <c r="CJ58" s="311"/>
      <c r="CK58" s="312"/>
      <c r="CL58" s="310"/>
      <c r="CM58" s="313"/>
      <c r="CN58" s="309"/>
      <c r="CO58" s="310"/>
      <c r="CP58" s="311"/>
      <c r="CQ58" s="312"/>
      <c r="CR58" s="310"/>
      <c r="CS58" s="313"/>
      <c r="CT58" s="309"/>
      <c r="CU58" s="310"/>
      <c r="CV58" s="311"/>
      <c r="CW58" s="312"/>
      <c r="CX58" s="310"/>
      <c r="CY58" s="313"/>
      <c r="CZ58" s="309"/>
      <c r="DA58" s="310"/>
      <c r="DB58" s="311"/>
      <c r="DC58" s="312"/>
      <c r="DD58" s="310"/>
      <c r="DE58" s="313"/>
      <c r="DF58" s="309"/>
      <c r="DG58" s="310"/>
      <c r="DH58" s="311"/>
      <c r="DI58" s="312">
        <v>6</v>
      </c>
      <c r="DJ58" s="310"/>
      <c r="DK58" s="313"/>
      <c r="DL58" s="309">
        <v>5</v>
      </c>
      <c r="DM58" s="310"/>
      <c r="DN58" s="311"/>
      <c r="DO58" s="312">
        <v>1</v>
      </c>
      <c r="DP58" s="310"/>
      <c r="DQ58" s="313"/>
      <c r="DR58" s="309"/>
      <c r="DS58" s="310"/>
      <c r="DT58" s="311"/>
      <c r="DU58" s="312"/>
      <c r="DV58" s="310"/>
      <c r="DW58" s="313"/>
      <c r="DX58" s="309">
        <v>10</v>
      </c>
      <c r="DY58" s="310"/>
      <c r="DZ58" s="311"/>
      <c r="EA58" s="312"/>
      <c r="EB58" s="310"/>
      <c r="EC58" s="313"/>
      <c r="ED58" s="309"/>
      <c r="EE58" s="310"/>
      <c r="EF58" s="311"/>
      <c r="EG58" s="312"/>
      <c r="EH58" s="310"/>
      <c r="EI58" s="313"/>
      <c r="EJ58" s="309"/>
      <c r="EK58" s="310"/>
      <c r="EL58" s="311"/>
      <c r="EM58" s="309"/>
      <c r="EN58" s="310"/>
      <c r="EO58" s="311"/>
      <c r="EP58" s="309"/>
      <c r="EQ58" s="310"/>
      <c r="ER58" s="311"/>
      <c r="ES58" s="320">
        <v>6</v>
      </c>
      <c r="ET58" s="310"/>
      <c r="EU58" s="313"/>
      <c r="EV58" s="328"/>
      <c r="EW58" s="328"/>
      <c r="EX58" s="328"/>
      <c r="EY58" s="328"/>
      <c r="EZ58" s="328"/>
      <c r="FA58" s="328"/>
      <c r="FB58" s="328"/>
      <c r="FC58" s="328"/>
      <c r="FD58" s="328"/>
      <c r="FE58" s="328"/>
      <c r="FF58" s="328"/>
      <c r="FG58" s="328"/>
      <c r="FH58" s="327"/>
      <c r="FI58" s="310"/>
      <c r="FJ58" s="311"/>
      <c r="FK58" s="327"/>
      <c r="FL58" s="310"/>
      <c r="FM58" s="311"/>
      <c r="FN58" s="327"/>
      <c r="FO58" s="310"/>
      <c r="FP58" s="311"/>
      <c r="FQ58" s="327"/>
      <c r="FR58" s="310"/>
      <c r="FS58" s="311"/>
      <c r="FT58" s="327"/>
      <c r="FU58" s="310"/>
      <c r="FV58" s="311"/>
      <c r="FW58" s="327"/>
      <c r="FX58" s="310"/>
      <c r="FY58" s="311"/>
    </row>
    <row r="59" spans="2:181" ht="18.75" customHeight="1" x14ac:dyDescent="0.25">
      <c r="B59" s="303" t="s">
        <v>426</v>
      </c>
      <c r="C59" s="304"/>
      <c r="D59" s="305"/>
      <c r="E59" s="306"/>
      <c r="F59" s="307"/>
      <c r="G59" s="305"/>
      <c r="H59" s="308"/>
      <c r="I59" s="304"/>
      <c r="J59" s="305"/>
      <c r="K59" s="306"/>
      <c r="L59" s="307"/>
      <c r="M59" s="305"/>
      <c r="N59" s="308"/>
      <c r="O59" s="304"/>
      <c r="P59" s="305"/>
      <c r="Q59" s="306"/>
      <c r="R59" s="307"/>
      <c r="S59" s="308"/>
      <c r="T59" s="304"/>
      <c r="U59" s="305"/>
      <c r="V59" s="306"/>
      <c r="W59" s="307"/>
      <c r="X59" s="305"/>
      <c r="Y59" s="308"/>
      <c r="Z59" s="304"/>
      <c r="AA59" s="305"/>
      <c r="AB59" s="306"/>
      <c r="AC59" s="307"/>
      <c r="AD59" s="305"/>
      <c r="AE59" s="308"/>
      <c r="AF59" s="304"/>
      <c r="AG59" s="305"/>
      <c r="AH59" s="306"/>
      <c r="AI59" s="307"/>
      <c r="AJ59" s="305"/>
      <c r="AK59" s="308"/>
      <c r="AL59" s="304"/>
      <c r="AM59" s="305"/>
      <c r="AN59" s="306"/>
      <c r="AO59" s="307"/>
      <c r="AP59" s="305"/>
      <c r="AQ59" s="308"/>
      <c r="AR59" s="304"/>
      <c r="AS59" s="305"/>
      <c r="AT59" s="306"/>
      <c r="AU59" s="307"/>
      <c r="AV59" s="305"/>
      <c r="AW59" s="308"/>
      <c r="AX59" s="304"/>
      <c r="AY59" s="305"/>
      <c r="AZ59" s="306"/>
      <c r="BA59" s="307"/>
      <c r="BB59" s="305"/>
      <c r="BC59" s="308"/>
      <c r="BD59" s="309"/>
      <c r="BE59" s="310"/>
      <c r="BF59" s="311"/>
      <c r="BG59" s="312"/>
      <c r="BH59" s="310"/>
      <c r="BI59" s="313"/>
      <c r="BJ59" s="309"/>
      <c r="BK59" s="310"/>
      <c r="BL59" s="311"/>
      <c r="BM59" s="312"/>
      <c r="BN59" s="310"/>
      <c r="BO59" s="313"/>
      <c r="BP59" s="309"/>
      <c r="BQ59" s="310"/>
      <c r="BR59" s="311"/>
      <c r="BS59" s="312"/>
      <c r="BT59" s="310"/>
      <c r="BU59" s="313"/>
      <c r="BV59" s="309"/>
      <c r="BW59" s="310"/>
      <c r="BX59" s="311"/>
      <c r="BY59" s="312"/>
      <c r="BZ59" s="310"/>
      <c r="CA59" s="313"/>
      <c r="CB59" s="309"/>
      <c r="CC59" s="310"/>
      <c r="CD59" s="311"/>
      <c r="CE59" s="312"/>
      <c r="CF59" s="310"/>
      <c r="CG59" s="313"/>
      <c r="CH59" s="309"/>
      <c r="CI59" s="310"/>
      <c r="CJ59" s="311"/>
      <c r="CK59" s="312"/>
      <c r="CL59" s="310"/>
      <c r="CM59" s="313"/>
      <c r="CN59" s="309"/>
      <c r="CO59" s="310"/>
      <c r="CP59" s="311"/>
      <c r="CQ59" s="312"/>
      <c r="CR59" s="310"/>
      <c r="CS59" s="313"/>
      <c r="CT59" s="309"/>
      <c r="CU59" s="310"/>
      <c r="CV59" s="311"/>
      <c r="CW59" s="312"/>
      <c r="CX59" s="310"/>
      <c r="CY59" s="313"/>
      <c r="CZ59" s="309"/>
      <c r="DA59" s="310"/>
      <c r="DB59" s="311"/>
      <c r="DC59" s="312"/>
      <c r="DD59" s="310"/>
      <c r="DE59" s="313"/>
      <c r="DF59" s="309"/>
      <c r="DG59" s="310"/>
      <c r="DH59" s="311"/>
      <c r="DI59" s="312">
        <v>1</v>
      </c>
      <c r="DJ59" s="310"/>
      <c r="DK59" s="313"/>
      <c r="DL59" s="309">
        <v>2</v>
      </c>
      <c r="DM59" s="310"/>
      <c r="DN59" s="311"/>
      <c r="DO59" s="312"/>
      <c r="DP59" s="310"/>
      <c r="DQ59" s="313"/>
      <c r="DR59" s="309"/>
      <c r="DS59" s="310"/>
      <c r="DT59" s="311"/>
      <c r="DU59" s="312"/>
      <c r="DV59" s="310"/>
      <c r="DW59" s="313"/>
      <c r="DX59" s="309">
        <v>1</v>
      </c>
      <c r="DY59" s="310"/>
      <c r="DZ59" s="311"/>
      <c r="EA59" s="312"/>
      <c r="EB59" s="310"/>
      <c r="EC59" s="313"/>
      <c r="ED59" s="309"/>
      <c r="EE59" s="310"/>
      <c r="EF59" s="311"/>
      <c r="EG59" s="312"/>
      <c r="EH59" s="310"/>
      <c r="EI59" s="313"/>
      <c r="EJ59" s="309"/>
      <c r="EK59" s="310"/>
      <c r="EL59" s="311"/>
      <c r="EM59" s="309"/>
      <c r="EN59" s="310"/>
      <c r="EO59" s="311"/>
      <c r="EP59" s="309"/>
      <c r="EQ59" s="310"/>
      <c r="ER59" s="311"/>
      <c r="ES59" s="309"/>
      <c r="ET59" s="310"/>
      <c r="EU59" s="313"/>
      <c r="EV59" s="328"/>
      <c r="EW59" s="328"/>
      <c r="EX59" s="328"/>
      <c r="EY59" s="328"/>
      <c r="EZ59" s="328"/>
      <c r="FA59" s="328"/>
      <c r="FB59" s="328"/>
      <c r="FC59" s="328"/>
      <c r="FD59" s="328"/>
      <c r="FE59" s="328"/>
      <c r="FF59" s="328"/>
      <c r="FG59" s="328"/>
      <c r="FH59" s="309"/>
      <c r="FI59" s="310"/>
      <c r="FJ59" s="311"/>
      <c r="FK59" s="309"/>
      <c r="FL59" s="310"/>
      <c r="FM59" s="311"/>
      <c r="FN59" s="309"/>
      <c r="FO59" s="310"/>
      <c r="FP59" s="311"/>
      <c r="FQ59" s="309"/>
      <c r="FR59" s="310"/>
      <c r="FS59" s="311"/>
      <c r="FT59" s="309"/>
      <c r="FU59" s="310"/>
      <c r="FV59" s="311"/>
      <c r="FW59" s="309"/>
      <c r="FX59" s="310"/>
      <c r="FY59" s="311"/>
    </row>
    <row r="60" spans="2:181" ht="18.75" customHeight="1" x14ac:dyDescent="0.25">
      <c r="B60" s="303" t="s">
        <v>427</v>
      </c>
      <c r="C60" s="304"/>
      <c r="D60" s="305"/>
      <c r="E60" s="306"/>
      <c r="F60" s="307"/>
      <c r="G60" s="305"/>
      <c r="H60" s="308"/>
      <c r="I60" s="304"/>
      <c r="J60" s="305"/>
      <c r="K60" s="306"/>
      <c r="L60" s="307"/>
      <c r="M60" s="305"/>
      <c r="N60" s="308"/>
      <c r="O60" s="304"/>
      <c r="P60" s="305"/>
      <c r="Q60" s="306"/>
      <c r="R60" s="307"/>
      <c r="S60" s="308"/>
      <c r="T60" s="304"/>
      <c r="U60" s="305"/>
      <c r="V60" s="306"/>
      <c r="W60" s="307"/>
      <c r="X60" s="305"/>
      <c r="Y60" s="308"/>
      <c r="Z60" s="304"/>
      <c r="AA60" s="305"/>
      <c r="AB60" s="306"/>
      <c r="AC60" s="307"/>
      <c r="AD60" s="305"/>
      <c r="AE60" s="308"/>
      <c r="AF60" s="304"/>
      <c r="AG60" s="305"/>
      <c r="AH60" s="306"/>
      <c r="AI60" s="307"/>
      <c r="AJ60" s="305"/>
      <c r="AK60" s="308"/>
      <c r="AL60" s="304"/>
      <c r="AM60" s="305"/>
      <c r="AN60" s="306"/>
      <c r="AO60" s="307"/>
      <c r="AP60" s="305"/>
      <c r="AQ60" s="308"/>
      <c r="AR60" s="304"/>
      <c r="AS60" s="305"/>
      <c r="AT60" s="306"/>
      <c r="AU60" s="307"/>
      <c r="AV60" s="305"/>
      <c r="AW60" s="308"/>
      <c r="AX60" s="304"/>
      <c r="AY60" s="305"/>
      <c r="AZ60" s="306"/>
      <c r="BA60" s="307"/>
      <c r="BB60" s="305"/>
      <c r="BC60" s="308"/>
      <c r="BD60" s="309"/>
      <c r="BE60" s="310"/>
      <c r="BF60" s="311"/>
      <c r="BG60" s="312"/>
      <c r="BH60" s="310"/>
      <c r="BI60" s="313"/>
      <c r="BJ60" s="309"/>
      <c r="BK60" s="310"/>
      <c r="BL60" s="311"/>
      <c r="BM60" s="312"/>
      <c r="BN60" s="310"/>
      <c r="BO60" s="313"/>
      <c r="BP60" s="309"/>
      <c r="BQ60" s="310"/>
      <c r="BR60" s="311"/>
      <c r="BS60" s="312"/>
      <c r="BT60" s="310"/>
      <c r="BU60" s="313"/>
      <c r="BV60" s="309"/>
      <c r="BW60" s="310"/>
      <c r="BX60" s="311"/>
      <c r="BY60" s="312"/>
      <c r="BZ60" s="310"/>
      <c r="CA60" s="313"/>
      <c r="CB60" s="309"/>
      <c r="CC60" s="310"/>
      <c r="CD60" s="311"/>
      <c r="CE60" s="312"/>
      <c r="CF60" s="310"/>
      <c r="CG60" s="313"/>
      <c r="CH60" s="309"/>
      <c r="CI60" s="310"/>
      <c r="CJ60" s="311"/>
      <c r="CK60" s="312"/>
      <c r="CL60" s="310"/>
      <c r="CM60" s="313"/>
      <c r="CN60" s="309"/>
      <c r="CO60" s="310"/>
      <c r="CP60" s="311"/>
      <c r="CQ60" s="312"/>
      <c r="CR60" s="310"/>
      <c r="CS60" s="313"/>
      <c r="CT60" s="309"/>
      <c r="CU60" s="310"/>
      <c r="CV60" s="311"/>
      <c r="CW60" s="312"/>
      <c r="CX60" s="310"/>
      <c r="CY60" s="313"/>
      <c r="CZ60" s="309"/>
      <c r="DA60" s="310"/>
      <c r="DB60" s="311"/>
      <c r="DC60" s="312"/>
      <c r="DD60" s="310"/>
      <c r="DE60" s="313"/>
      <c r="DF60" s="309"/>
      <c r="DG60" s="310"/>
      <c r="DH60" s="311"/>
      <c r="DI60" s="312">
        <v>2</v>
      </c>
      <c r="DJ60" s="310"/>
      <c r="DK60" s="313"/>
      <c r="DL60" s="309">
        <v>3</v>
      </c>
      <c r="DM60" s="310"/>
      <c r="DN60" s="311"/>
      <c r="DO60" s="312">
        <v>2</v>
      </c>
      <c r="DP60" s="310"/>
      <c r="DQ60" s="313"/>
      <c r="DR60" s="309"/>
      <c r="DS60" s="310"/>
      <c r="DT60" s="311"/>
      <c r="DU60" s="312"/>
      <c r="DV60" s="310"/>
      <c r="DW60" s="313"/>
      <c r="DX60" s="309">
        <v>5</v>
      </c>
      <c r="DY60" s="310"/>
      <c r="DZ60" s="311"/>
      <c r="EA60" s="312"/>
      <c r="EB60" s="310"/>
      <c r="EC60" s="313"/>
      <c r="ED60" s="309">
        <v>12</v>
      </c>
      <c r="EE60" s="310"/>
      <c r="EF60" s="311"/>
      <c r="EG60" s="312">
        <v>4</v>
      </c>
      <c r="EH60" s="310"/>
      <c r="EI60" s="313"/>
      <c r="EJ60" s="314">
        <v>11</v>
      </c>
      <c r="EK60" s="315"/>
      <c r="EL60" s="316"/>
      <c r="EM60" s="309"/>
      <c r="EN60" s="310"/>
      <c r="EO60" s="311"/>
      <c r="EP60" s="314"/>
      <c r="EQ60" s="315"/>
      <c r="ER60" s="316"/>
      <c r="ES60" s="309"/>
      <c r="ET60" s="310"/>
      <c r="EU60" s="313"/>
      <c r="EV60" s="328"/>
      <c r="EW60" s="328"/>
      <c r="EX60" s="328"/>
      <c r="EY60" s="328"/>
      <c r="EZ60" s="328"/>
      <c r="FA60" s="328"/>
      <c r="FB60" s="328"/>
      <c r="FC60" s="328"/>
      <c r="FD60" s="328"/>
      <c r="FE60" s="328"/>
      <c r="FF60" s="328"/>
      <c r="FG60" s="328"/>
      <c r="FH60" s="309"/>
      <c r="FI60" s="310"/>
      <c r="FJ60" s="311"/>
      <c r="FK60" s="309"/>
      <c r="FL60" s="310"/>
      <c r="FM60" s="311"/>
      <c r="FN60" s="309"/>
      <c r="FO60" s="310"/>
      <c r="FP60" s="311"/>
      <c r="FQ60" s="309"/>
      <c r="FR60" s="310"/>
      <c r="FS60" s="311"/>
      <c r="FT60" s="309"/>
      <c r="FU60" s="310"/>
      <c r="FV60" s="311"/>
      <c r="FW60" s="309"/>
      <c r="FX60" s="310"/>
      <c r="FY60" s="311"/>
    </row>
    <row r="61" spans="2:181" ht="18.75" customHeight="1" x14ac:dyDescent="0.25">
      <c r="B61" s="303" t="s">
        <v>428</v>
      </c>
      <c r="C61" s="304"/>
      <c r="D61" s="305"/>
      <c r="E61" s="306"/>
      <c r="F61" s="307"/>
      <c r="G61" s="305"/>
      <c r="H61" s="308"/>
      <c r="I61" s="304"/>
      <c r="J61" s="305"/>
      <c r="K61" s="306"/>
      <c r="L61" s="307"/>
      <c r="M61" s="305"/>
      <c r="N61" s="308"/>
      <c r="O61" s="304"/>
      <c r="P61" s="305"/>
      <c r="Q61" s="306"/>
      <c r="R61" s="307"/>
      <c r="S61" s="308"/>
      <c r="T61" s="304"/>
      <c r="U61" s="305"/>
      <c r="V61" s="306"/>
      <c r="W61" s="307"/>
      <c r="X61" s="305"/>
      <c r="Y61" s="308"/>
      <c r="Z61" s="304"/>
      <c r="AA61" s="305"/>
      <c r="AB61" s="306"/>
      <c r="AC61" s="307">
        <v>89</v>
      </c>
      <c r="AD61" s="305">
        <v>65</v>
      </c>
      <c r="AE61" s="308">
        <v>54</v>
      </c>
      <c r="AF61" s="304">
        <v>39</v>
      </c>
      <c r="AG61" s="305">
        <v>35</v>
      </c>
      <c r="AH61" s="306">
        <v>34</v>
      </c>
      <c r="AI61" s="307"/>
      <c r="AJ61" s="305"/>
      <c r="AK61" s="308"/>
      <c r="AL61" s="304">
        <v>41</v>
      </c>
      <c r="AM61" s="305">
        <v>37</v>
      </c>
      <c r="AN61" s="306">
        <v>38</v>
      </c>
      <c r="AO61" s="307"/>
      <c r="AP61" s="305"/>
      <c r="AQ61" s="308"/>
      <c r="AR61" s="304"/>
      <c r="AS61" s="305"/>
      <c r="AT61" s="306"/>
      <c r="AU61" s="307"/>
      <c r="AV61" s="305"/>
      <c r="AW61" s="308"/>
      <c r="AX61" s="304">
        <v>39</v>
      </c>
      <c r="AY61" s="305">
        <v>34</v>
      </c>
      <c r="AZ61" s="306">
        <v>34</v>
      </c>
      <c r="BA61" s="307"/>
      <c r="BB61" s="305"/>
      <c r="BC61" s="308"/>
      <c r="BD61" s="309">
        <v>4</v>
      </c>
      <c r="BE61" s="310"/>
      <c r="BF61" s="311">
        <v>4</v>
      </c>
      <c r="BG61" s="312"/>
      <c r="BH61" s="310"/>
      <c r="BI61" s="313"/>
      <c r="BJ61" s="309"/>
      <c r="BK61" s="310"/>
      <c r="BL61" s="311"/>
      <c r="BM61" s="312"/>
      <c r="BN61" s="310"/>
      <c r="BO61" s="313"/>
      <c r="BP61" s="309"/>
      <c r="BQ61" s="310"/>
      <c r="BR61" s="311"/>
      <c r="BS61" s="312"/>
      <c r="BT61" s="310"/>
      <c r="BU61" s="313"/>
      <c r="BV61" s="309"/>
      <c r="BW61" s="310"/>
      <c r="BX61" s="311"/>
      <c r="BY61" s="312"/>
      <c r="BZ61" s="310"/>
      <c r="CA61" s="313"/>
      <c r="CB61" s="309"/>
      <c r="CC61" s="310"/>
      <c r="CD61" s="311"/>
      <c r="CE61" s="312"/>
      <c r="CF61" s="310"/>
      <c r="CG61" s="313"/>
      <c r="CH61" s="309"/>
      <c r="CI61" s="310"/>
      <c r="CJ61" s="311"/>
      <c r="CK61" s="312"/>
      <c r="CL61" s="310"/>
      <c r="CM61" s="313"/>
      <c r="CN61" s="309"/>
      <c r="CO61" s="310"/>
      <c r="CP61" s="311"/>
      <c r="CQ61" s="312"/>
      <c r="CR61" s="310"/>
      <c r="CS61" s="313"/>
      <c r="CT61" s="309"/>
      <c r="CU61" s="310"/>
      <c r="CV61" s="311"/>
      <c r="CW61" s="312"/>
      <c r="CX61" s="310"/>
      <c r="CY61" s="313"/>
      <c r="CZ61" s="309"/>
      <c r="DA61" s="310"/>
      <c r="DB61" s="311"/>
      <c r="DC61" s="312"/>
      <c r="DD61" s="310"/>
      <c r="DE61" s="313"/>
      <c r="DF61" s="309"/>
      <c r="DG61" s="310"/>
      <c r="DH61" s="311"/>
      <c r="DI61" s="312"/>
      <c r="DJ61" s="310"/>
      <c r="DK61" s="313"/>
      <c r="DL61" s="309"/>
      <c r="DM61" s="310"/>
      <c r="DN61" s="311"/>
      <c r="DO61" s="312"/>
      <c r="DP61" s="310"/>
      <c r="DQ61" s="313"/>
      <c r="DR61" s="309"/>
      <c r="DS61" s="310"/>
      <c r="DT61" s="311"/>
      <c r="DU61" s="312"/>
      <c r="DV61" s="310"/>
      <c r="DW61" s="313"/>
      <c r="DX61" s="309"/>
      <c r="DY61" s="310"/>
      <c r="DZ61" s="311"/>
      <c r="EA61" s="312"/>
      <c r="EB61" s="310"/>
      <c r="EC61" s="313"/>
      <c r="ED61" s="309"/>
      <c r="EE61" s="310"/>
      <c r="EF61" s="311"/>
      <c r="EG61" s="312"/>
      <c r="EH61" s="310"/>
      <c r="EI61" s="313"/>
      <c r="EJ61" s="309"/>
      <c r="EK61" s="310"/>
      <c r="EL61" s="311"/>
      <c r="EM61" s="309"/>
      <c r="EN61" s="310"/>
      <c r="EO61" s="311"/>
      <c r="EP61" s="309"/>
      <c r="EQ61" s="310"/>
      <c r="ER61" s="311"/>
      <c r="ES61" s="309"/>
      <c r="ET61" s="310"/>
      <c r="EU61" s="313"/>
      <c r="EV61" s="328"/>
      <c r="EW61" s="328"/>
      <c r="EX61" s="328"/>
      <c r="EY61" s="328"/>
      <c r="EZ61" s="328"/>
      <c r="FA61" s="328"/>
      <c r="FB61" s="328"/>
      <c r="FC61" s="328"/>
      <c r="FD61" s="328"/>
      <c r="FE61" s="328"/>
      <c r="FF61" s="328"/>
      <c r="FG61" s="328"/>
      <c r="FH61" s="309"/>
      <c r="FI61" s="310"/>
      <c r="FJ61" s="311"/>
      <c r="FK61" s="309"/>
      <c r="FL61" s="310"/>
      <c r="FM61" s="311"/>
      <c r="FN61" s="309"/>
      <c r="FO61" s="310"/>
      <c r="FP61" s="311"/>
      <c r="FQ61" s="309"/>
      <c r="FR61" s="310"/>
      <c r="FS61" s="311"/>
      <c r="FT61" s="309"/>
      <c r="FU61" s="310"/>
      <c r="FV61" s="311"/>
      <c r="FW61" s="309"/>
      <c r="FX61" s="310"/>
      <c r="FY61" s="311"/>
    </row>
    <row r="62" spans="2:181" ht="18.75" customHeight="1" x14ac:dyDescent="0.25">
      <c r="B62" s="303" t="s">
        <v>429</v>
      </c>
      <c r="C62" s="304"/>
      <c r="D62" s="305"/>
      <c r="E62" s="306"/>
      <c r="F62" s="307"/>
      <c r="G62" s="305"/>
      <c r="H62" s="308"/>
      <c r="I62" s="304"/>
      <c r="J62" s="305"/>
      <c r="K62" s="306"/>
      <c r="L62" s="307"/>
      <c r="M62" s="305"/>
      <c r="N62" s="308"/>
      <c r="O62" s="304"/>
      <c r="P62" s="305"/>
      <c r="Q62" s="306"/>
      <c r="R62" s="307"/>
      <c r="S62" s="308"/>
      <c r="T62" s="304"/>
      <c r="U62" s="305"/>
      <c r="V62" s="306"/>
      <c r="W62" s="307"/>
      <c r="X62" s="305"/>
      <c r="Y62" s="308"/>
      <c r="Z62" s="304"/>
      <c r="AA62" s="305"/>
      <c r="AB62" s="306"/>
      <c r="AC62" s="307"/>
      <c r="AD62" s="305"/>
      <c r="AE62" s="308"/>
      <c r="AF62" s="304">
        <v>36</v>
      </c>
      <c r="AG62" s="305">
        <v>35</v>
      </c>
      <c r="AH62" s="306">
        <v>33</v>
      </c>
      <c r="AI62" s="307"/>
      <c r="AJ62" s="305"/>
      <c r="AK62" s="308"/>
      <c r="AL62" s="304"/>
      <c r="AM62" s="305"/>
      <c r="AN62" s="306"/>
      <c r="AO62" s="307"/>
      <c r="AP62" s="305"/>
      <c r="AQ62" s="308"/>
      <c r="AR62" s="304"/>
      <c r="AS62" s="305"/>
      <c r="AT62" s="306"/>
      <c r="AU62" s="307"/>
      <c r="AV62" s="305"/>
      <c r="AW62" s="308"/>
      <c r="AX62" s="304"/>
      <c r="AY62" s="305"/>
      <c r="AZ62" s="306"/>
      <c r="BA62" s="307"/>
      <c r="BB62" s="305"/>
      <c r="BC62" s="308"/>
      <c r="BD62" s="309"/>
      <c r="BE62" s="310"/>
      <c r="BF62" s="311"/>
      <c r="BG62" s="312"/>
      <c r="BH62" s="310"/>
      <c r="BI62" s="313"/>
      <c r="BJ62" s="309"/>
      <c r="BK62" s="310"/>
      <c r="BL62" s="311"/>
      <c r="BM62" s="312"/>
      <c r="BN62" s="310"/>
      <c r="BO62" s="313"/>
      <c r="BP62" s="309"/>
      <c r="BQ62" s="310"/>
      <c r="BR62" s="311"/>
      <c r="BS62" s="312"/>
      <c r="BT62" s="310"/>
      <c r="BU62" s="313"/>
      <c r="BV62" s="309"/>
      <c r="BW62" s="310"/>
      <c r="BX62" s="311"/>
      <c r="BY62" s="312"/>
      <c r="BZ62" s="310"/>
      <c r="CA62" s="313"/>
      <c r="CB62" s="309"/>
      <c r="CC62" s="310"/>
      <c r="CD62" s="311"/>
      <c r="CE62" s="312"/>
      <c r="CF62" s="310"/>
      <c r="CG62" s="313"/>
      <c r="CH62" s="309"/>
      <c r="CI62" s="310"/>
      <c r="CJ62" s="311"/>
      <c r="CK62" s="312"/>
      <c r="CL62" s="310"/>
      <c r="CM62" s="313"/>
      <c r="CN62" s="309"/>
      <c r="CO62" s="310"/>
      <c r="CP62" s="311"/>
      <c r="CQ62" s="312"/>
      <c r="CR62" s="310"/>
      <c r="CS62" s="313"/>
      <c r="CT62" s="309"/>
      <c r="CU62" s="310"/>
      <c r="CV62" s="311"/>
      <c r="CW62" s="312"/>
      <c r="CX62" s="310"/>
      <c r="CY62" s="313"/>
      <c r="CZ62" s="309"/>
      <c r="DA62" s="310"/>
      <c r="DB62" s="311"/>
      <c r="DC62" s="312"/>
      <c r="DD62" s="310"/>
      <c r="DE62" s="313"/>
      <c r="DF62" s="309"/>
      <c r="DG62" s="310"/>
      <c r="DH62" s="311"/>
      <c r="DI62" s="312"/>
      <c r="DJ62" s="310"/>
      <c r="DK62" s="313"/>
      <c r="DL62" s="309"/>
      <c r="DM62" s="310"/>
      <c r="DN62" s="311"/>
      <c r="DO62" s="312"/>
      <c r="DP62" s="310"/>
      <c r="DQ62" s="313"/>
      <c r="DR62" s="309"/>
      <c r="DS62" s="310"/>
      <c r="DT62" s="311"/>
      <c r="DU62" s="312"/>
      <c r="DV62" s="310"/>
      <c r="DW62" s="313"/>
      <c r="DX62" s="309"/>
      <c r="DY62" s="310"/>
      <c r="DZ62" s="311"/>
      <c r="EA62" s="312"/>
      <c r="EB62" s="310"/>
      <c r="EC62" s="313"/>
      <c r="ED62" s="309"/>
      <c r="EE62" s="310"/>
      <c r="EF62" s="311"/>
      <c r="EG62" s="312"/>
      <c r="EH62" s="310"/>
      <c r="EI62" s="313"/>
      <c r="EJ62" s="309"/>
      <c r="EK62" s="310"/>
      <c r="EL62" s="311"/>
      <c r="EM62" s="309"/>
      <c r="EN62" s="310"/>
      <c r="EO62" s="332"/>
      <c r="EP62" s="309"/>
      <c r="EQ62" s="310"/>
      <c r="ER62" s="311"/>
      <c r="ES62" s="309"/>
      <c r="ET62" s="310"/>
      <c r="EU62" s="1695"/>
      <c r="EV62" s="328"/>
      <c r="EW62" s="328"/>
      <c r="EX62" s="328"/>
      <c r="EY62" s="328"/>
      <c r="EZ62" s="328"/>
      <c r="FA62" s="328"/>
      <c r="FB62" s="328"/>
      <c r="FC62" s="328"/>
      <c r="FD62" s="328"/>
      <c r="FE62" s="328"/>
      <c r="FF62" s="328"/>
      <c r="FG62" s="328"/>
      <c r="FH62" s="309"/>
      <c r="FI62" s="310"/>
      <c r="FJ62" s="332"/>
      <c r="FK62" s="309"/>
      <c r="FL62" s="310"/>
      <c r="FM62" s="332"/>
      <c r="FN62" s="309"/>
      <c r="FO62" s="310"/>
      <c r="FP62" s="332"/>
      <c r="FQ62" s="309"/>
      <c r="FR62" s="310"/>
      <c r="FS62" s="332"/>
      <c r="FT62" s="309"/>
      <c r="FU62" s="310"/>
      <c r="FV62" s="332"/>
      <c r="FW62" s="309"/>
      <c r="FX62" s="310"/>
      <c r="FY62" s="332"/>
    </row>
    <row r="63" spans="2:181" ht="18.75" customHeight="1" x14ac:dyDescent="0.25">
      <c r="B63" s="303" t="s">
        <v>430</v>
      </c>
      <c r="C63" s="304"/>
      <c r="D63" s="305"/>
      <c r="E63" s="306"/>
      <c r="F63" s="307"/>
      <c r="G63" s="305"/>
      <c r="H63" s="308"/>
      <c r="I63" s="304"/>
      <c r="J63" s="305"/>
      <c r="K63" s="306"/>
      <c r="L63" s="307"/>
      <c r="M63" s="305"/>
      <c r="N63" s="308"/>
      <c r="O63" s="304"/>
      <c r="P63" s="305"/>
      <c r="Q63" s="306"/>
      <c r="R63" s="307"/>
      <c r="S63" s="308"/>
      <c r="T63" s="304">
        <v>54</v>
      </c>
      <c r="U63" s="305">
        <v>41</v>
      </c>
      <c r="V63" s="306">
        <v>42</v>
      </c>
      <c r="W63" s="307"/>
      <c r="X63" s="305"/>
      <c r="Y63" s="308"/>
      <c r="Z63" s="304">
        <v>112</v>
      </c>
      <c r="AA63" s="305">
        <v>42</v>
      </c>
      <c r="AB63" s="306">
        <v>41</v>
      </c>
      <c r="AC63" s="307"/>
      <c r="AD63" s="305"/>
      <c r="AE63" s="308"/>
      <c r="AF63" s="304">
        <v>105</v>
      </c>
      <c r="AG63" s="305">
        <v>47</v>
      </c>
      <c r="AH63" s="306">
        <v>37</v>
      </c>
      <c r="AI63" s="307"/>
      <c r="AJ63" s="305"/>
      <c r="AK63" s="308"/>
      <c r="AL63" s="304">
        <v>113</v>
      </c>
      <c r="AM63" s="305">
        <v>88</v>
      </c>
      <c r="AN63" s="306">
        <v>50</v>
      </c>
      <c r="AO63" s="307"/>
      <c r="AP63" s="305"/>
      <c r="AQ63" s="308"/>
      <c r="AR63" s="304">
        <v>71</v>
      </c>
      <c r="AS63" s="305">
        <v>41</v>
      </c>
      <c r="AT63" s="306">
        <v>41</v>
      </c>
      <c r="AU63" s="307">
        <v>2</v>
      </c>
      <c r="AV63" s="305"/>
      <c r="AW63" s="308"/>
      <c r="AX63" s="304">
        <v>82</v>
      </c>
      <c r="AY63" s="305">
        <v>41</v>
      </c>
      <c r="AZ63" s="306">
        <v>35</v>
      </c>
      <c r="BA63" s="307"/>
      <c r="BB63" s="305"/>
      <c r="BC63" s="308"/>
      <c r="BD63" s="309">
        <v>150</v>
      </c>
      <c r="BE63" s="310">
        <v>46</v>
      </c>
      <c r="BF63" s="311">
        <v>44</v>
      </c>
      <c r="BG63" s="312">
        <v>0</v>
      </c>
      <c r="BH63" s="310"/>
      <c r="BI63" s="313">
        <v>0</v>
      </c>
      <c r="BJ63" s="309">
        <v>164</v>
      </c>
      <c r="BK63" s="310">
        <v>45</v>
      </c>
      <c r="BL63" s="311">
        <v>47</v>
      </c>
      <c r="BM63" s="312">
        <v>0</v>
      </c>
      <c r="BN63" s="310"/>
      <c r="BO63" s="313">
        <v>0</v>
      </c>
      <c r="BP63" s="309">
        <v>123</v>
      </c>
      <c r="BQ63" s="310">
        <v>43</v>
      </c>
      <c r="BR63" s="311">
        <v>39</v>
      </c>
      <c r="BS63" s="312">
        <v>0</v>
      </c>
      <c r="BT63" s="310"/>
      <c r="BU63" s="313"/>
      <c r="BV63" s="309">
        <v>77</v>
      </c>
      <c r="BW63" s="310">
        <v>47</v>
      </c>
      <c r="BX63" s="311">
        <v>45</v>
      </c>
      <c r="BY63" s="312">
        <v>0</v>
      </c>
      <c r="BZ63" s="310"/>
      <c r="CA63" s="313"/>
      <c r="CB63" s="309">
        <v>160</v>
      </c>
      <c r="CC63" s="310">
        <v>52</v>
      </c>
      <c r="CD63" s="311">
        <v>47</v>
      </c>
      <c r="CE63" s="312"/>
      <c r="CF63" s="310"/>
      <c r="CG63" s="313"/>
      <c r="CH63" s="309">
        <v>94</v>
      </c>
      <c r="CI63" s="310">
        <v>70</v>
      </c>
      <c r="CJ63" s="311">
        <v>44</v>
      </c>
      <c r="CK63" s="312">
        <v>0</v>
      </c>
      <c r="CL63" s="310"/>
      <c r="CM63" s="313">
        <v>0</v>
      </c>
      <c r="CN63" s="309">
        <v>103</v>
      </c>
      <c r="CO63" s="310">
        <v>63</v>
      </c>
      <c r="CP63" s="311">
        <v>42</v>
      </c>
      <c r="CQ63" s="312"/>
      <c r="CR63" s="310"/>
      <c r="CS63" s="313"/>
      <c r="CT63" s="309">
        <v>89</v>
      </c>
      <c r="CU63" s="310">
        <v>68</v>
      </c>
      <c r="CV63" s="311">
        <v>46</v>
      </c>
      <c r="CW63" s="312"/>
      <c r="CX63" s="310"/>
      <c r="CY63" s="313"/>
      <c r="CZ63" s="309">
        <v>57</v>
      </c>
      <c r="DA63" s="310">
        <v>52</v>
      </c>
      <c r="DB63" s="311">
        <v>35</v>
      </c>
      <c r="DC63" s="312"/>
      <c r="DD63" s="310"/>
      <c r="DE63" s="313"/>
      <c r="DF63" s="309">
        <v>82</v>
      </c>
      <c r="DG63" s="310">
        <v>60</v>
      </c>
      <c r="DH63" s="311">
        <v>41</v>
      </c>
      <c r="DI63" s="312"/>
      <c r="DJ63" s="310"/>
      <c r="DK63" s="313"/>
      <c r="DL63" s="309">
        <v>91</v>
      </c>
      <c r="DM63" s="310">
        <v>53</v>
      </c>
      <c r="DN63" s="311">
        <v>46</v>
      </c>
      <c r="DO63" s="312"/>
      <c r="DP63" s="310"/>
      <c r="DQ63" s="313"/>
      <c r="DR63" s="309">
        <v>58</v>
      </c>
      <c r="DS63" s="310">
        <v>53</v>
      </c>
      <c r="DT63" s="311">
        <v>43</v>
      </c>
      <c r="DU63" s="312"/>
      <c r="DV63" s="310"/>
      <c r="DW63" s="313"/>
      <c r="DX63" s="309">
        <v>154</v>
      </c>
      <c r="DY63" s="310">
        <v>53</v>
      </c>
      <c r="DZ63" s="311">
        <v>45</v>
      </c>
      <c r="EA63" s="312"/>
      <c r="EB63" s="310"/>
      <c r="EC63" s="313"/>
      <c r="ED63" s="309">
        <v>79</v>
      </c>
      <c r="EE63" s="310">
        <v>56</v>
      </c>
      <c r="EF63" s="311">
        <v>44</v>
      </c>
      <c r="EG63" s="312"/>
      <c r="EH63" s="310"/>
      <c r="EI63" s="313"/>
      <c r="EJ63" s="314">
        <v>128</v>
      </c>
      <c r="EK63" s="315">
        <v>63</v>
      </c>
      <c r="EL63" s="316">
        <v>42</v>
      </c>
      <c r="EM63" s="309"/>
      <c r="EN63" s="313"/>
      <c r="EO63" s="329"/>
      <c r="EP63" s="317">
        <v>123</v>
      </c>
      <c r="EQ63" s="318">
        <v>54</v>
      </c>
      <c r="ER63" s="319">
        <v>44</v>
      </c>
      <c r="ES63" s="309"/>
      <c r="ET63" s="313"/>
      <c r="EU63" s="331"/>
      <c r="EV63" s="328">
        <v>99</v>
      </c>
      <c r="EW63" s="328">
        <v>54</v>
      </c>
      <c r="EX63" s="328">
        <v>45</v>
      </c>
      <c r="EY63" s="328"/>
      <c r="EZ63" s="328"/>
      <c r="FA63" s="328"/>
      <c r="FB63" s="328">
        <v>104</v>
      </c>
      <c r="FC63" s="328">
        <v>61</v>
      </c>
      <c r="FD63" s="328">
        <v>45</v>
      </c>
      <c r="FE63" s="328"/>
      <c r="FF63" s="328"/>
      <c r="FG63" s="328"/>
      <c r="FH63" s="309">
        <v>72</v>
      </c>
      <c r="FI63" s="313">
        <v>57</v>
      </c>
      <c r="FJ63" s="329">
        <v>43</v>
      </c>
      <c r="FK63" s="309"/>
      <c r="FL63" s="313"/>
      <c r="FM63" s="329"/>
      <c r="FN63" s="309">
        <v>59</v>
      </c>
      <c r="FO63" s="313">
        <v>57</v>
      </c>
      <c r="FP63" s="329">
        <v>47</v>
      </c>
      <c r="FQ63" s="309">
        <v>0</v>
      </c>
      <c r="FR63" s="313">
        <v>0</v>
      </c>
      <c r="FS63" s="329">
        <v>0</v>
      </c>
      <c r="FT63" s="309">
        <v>51</v>
      </c>
      <c r="FU63" s="313">
        <v>49</v>
      </c>
      <c r="FV63" s="329">
        <v>39</v>
      </c>
      <c r="FW63" s="309"/>
      <c r="FX63" s="313"/>
      <c r="FY63" s="329"/>
    </row>
    <row r="64" spans="2:181" ht="18.75" customHeight="1" x14ac:dyDescent="0.25">
      <c r="B64" s="303" t="s">
        <v>431</v>
      </c>
      <c r="C64" s="304"/>
      <c r="D64" s="305"/>
      <c r="E64" s="306"/>
      <c r="F64" s="307"/>
      <c r="G64" s="305"/>
      <c r="H64" s="308"/>
      <c r="I64" s="304"/>
      <c r="J64" s="305"/>
      <c r="K64" s="306"/>
      <c r="L64" s="307"/>
      <c r="M64" s="305"/>
      <c r="N64" s="308"/>
      <c r="O64" s="304"/>
      <c r="P64" s="305"/>
      <c r="Q64" s="306"/>
      <c r="R64" s="307"/>
      <c r="S64" s="308"/>
      <c r="T64" s="304"/>
      <c r="U64" s="305"/>
      <c r="V64" s="306"/>
      <c r="W64" s="307"/>
      <c r="X64" s="305"/>
      <c r="Y64" s="308"/>
      <c r="Z64" s="304"/>
      <c r="AA64" s="305"/>
      <c r="AB64" s="306"/>
      <c r="AC64" s="307"/>
      <c r="AD64" s="305"/>
      <c r="AE64" s="308"/>
      <c r="AF64" s="304"/>
      <c r="AG64" s="305"/>
      <c r="AH64" s="306"/>
      <c r="AI64" s="307"/>
      <c r="AJ64" s="305"/>
      <c r="AK64" s="308"/>
      <c r="AL64" s="304"/>
      <c r="AM64" s="305"/>
      <c r="AN64" s="306"/>
      <c r="AO64" s="307"/>
      <c r="AP64" s="305"/>
      <c r="AQ64" s="308"/>
      <c r="AR64" s="304"/>
      <c r="AS64" s="305"/>
      <c r="AT64" s="306"/>
      <c r="AU64" s="307"/>
      <c r="AV64" s="305"/>
      <c r="AW64" s="308"/>
      <c r="AX64" s="304"/>
      <c r="AY64" s="305"/>
      <c r="AZ64" s="306"/>
      <c r="BA64" s="307"/>
      <c r="BB64" s="305"/>
      <c r="BC64" s="308"/>
      <c r="BD64" s="309"/>
      <c r="BE64" s="310"/>
      <c r="BF64" s="311"/>
      <c r="BG64" s="312"/>
      <c r="BH64" s="310"/>
      <c r="BI64" s="313"/>
      <c r="BJ64" s="309"/>
      <c r="BK64" s="310"/>
      <c r="BL64" s="311"/>
      <c r="BM64" s="312"/>
      <c r="BN64" s="310"/>
      <c r="BO64" s="313"/>
      <c r="BP64" s="309"/>
      <c r="BQ64" s="310"/>
      <c r="BR64" s="311"/>
      <c r="BS64" s="312"/>
      <c r="BT64" s="310"/>
      <c r="BU64" s="313"/>
      <c r="BV64" s="309"/>
      <c r="BW64" s="310"/>
      <c r="BX64" s="311"/>
      <c r="BY64" s="312"/>
      <c r="BZ64" s="310"/>
      <c r="CA64" s="313"/>
      <c r="CB64" s="309"/>
      <c r="CC64" s="310"/>
      <c r="CD64" s="311"/>
      <c r="CE64" s="312"/>
      <c r="CF64" s="310"/>
      <c r="CG64" s="313"/>
      <c r="CH64" s="309"/>
      <c r="CI64" s="310"/>
      <c r="CJ64" s="311"/>
      <c r="CK64" s="312"/>
      <c r="CL64" s="310"/>
      <c r="CM64" s="313"/>
      <c r="CN64" s="309"/>
      <c r="CO64" s="310"/>
      <c r="CP64" s="311"/>
      <c r="CQ64" s="312"/>
      <c r="CR64" s="310"/>
      <c r="CS64" s="313"/>
      <c r="CT64" s="309"/>
      <c r="CU64" s="310"/>
      <c r="CV64" s="311"/>
      <c r="CW64" s="312"/>
      <c r="CX64" s="310"/>
      <c r="CY64" s="313"/>
      <c r="CZ64" s="309"/>
      <c r="DA64" s="310"/>
      <c r="DB64" s="311"/>
      <c r="DC64" s="312"/>
      <c r="DD64" s="310"/>
      <c r="DE64" s="313"/>
      <c r="DF64" s="309"/>
      <c r="DG64" s="310"/>
      <c r="DH64" s="311"/>
      <c r="DI64" s="312">
        <v>11</v>
      </c>
      <c r="DJ64" s="310"/>
      <c r="DK64" s="313"/>
      <c r="DL64" s="309">
        <v>10</v>
      </c>
      <c r="DM64" s="310"/>
      <c r="DN64" s="311"/>
      <c r="DO64" s="312">
        <v>6</v>
      </c>
      <c r="DP64" s="310"/>
      <c r="DQ64" s="313"/>
      <c r="DR64" s="309">
        <v>11</v>
      </c>
      <c r="DS64" s="310"/>
      <c r="DT64" s="311"/>
      <c r="DU64" s="312"/>
      <c r="DV64" s="310"/>
      <c r="DW64" s="313"/>
      <c r="DX64" s="309">
        <v>18</v>
      </c>
      <c r="DY64" s="310"/>
      <c r="DZ64" s="311"/>
      <c r="EA64" s="312"/>
      <c r="EB64" s="310"/>
      <c r="EC64" s="313"/>
      <c r="ED64" s="309">
        <v>43</v>
      </c>
      <c r="EE64" s="310">
        <v>42</v>
      </c>
      <c r="EF64" s="311">
        <v>28</v>
      </c>
      <c r="EG64" s="312"/>
      <c r="EH64" s="310"/>
      <c r="EI64" s="313"/>
      <c r="EJ64" s="314">
        <v>57</v>
      </c>
      <c r="EK64" s="315">
        <v>55</v>
      </c>
      <c r="EL64" s="316">
        <v>39</v>
      </c>
      <c r="EM64" s="309"/>
      <c r="EN64" s="313"/>
      <c r="EO64" s="329"/>
      <c r="EP64" s="317">
        <v>59</v>
      </c>
      <c r="EQ64" s="318">
        <v>58</v>
      </c>
      <c r="ER64" s="319">
        <v>36</v>
      </c>
      <c r="ES64" s="309"/>
      <c r="ET64" s="313"/>
      <c r="EU64" s="331"/>
      <c r="EV64" s="328">
        <v>51</v>
      </c>
      <c r="EW64" s="328">
        <v>51</v>
      </c>
      <c r="EX64" s="328">
        <v>42</v>
      </c>
      <c r="EY64" s="328"/>
      <c r="EZ64" s="328"/>
      <c r="FA64" s="328"/>
      <c r="FB64" s="328">
        <v>46</v>
      </c>
      <c r="FC64" s="328">
        <v>44</v>
      </c>
      <c r="FD64" s="328">
        <v>34</v>
      </c>
      <c r="FE64" s="328"/>
      <c r="FF64" s="328"/>
      <c r="FG64" s="328"/>
      <c r="FH64" s="309">
        <v>47</v>
      </c>
      <c r="FI64" s="313">
        <v>46</v>
      </c>
      <c r="FJ64" s="329">
        <v>32</v>
      </c>
      <c r="FK64" s="309"/>
      <c r="FL64" s="313"/>
      <c r="FM64" s="329"/>
      <c r="FN64" s="309">
        <v>50</v>
      </c>
      <c r="FO64" s="313">
        <v>48</v>
      </c>
      <c r="FP64" s="329">
        <v>38</v>
      </c>
      <c r="FQ64" s="309">
        <v>0</v>
      </c>
      <c r="FR64" s="313">
        <v>0</v>
      </c>
      <c r="FS64" s="329">
        <v>0</v>
      </c>
      <c r="FT64" s="309">
        <v>26</v>
      </c>
      <c r="FU64" s="313">
        <v>26</v>
      </c>
      <c r="FV64" s="329">
        <v>16</v>
      </c>
      <c r="FW64" s="309"/>
      <c r="FX64" s="313"/>
      <c r="FY64" s="329"/>
    </row>
    <row r="65" spans="2:181" ht="18.75" customHeight="1" x14ac:dyDescent="0.25">
      <c r="B65" s="303" t="s">
        <v>4137</v>
      </c>
      <c r="C65" s="304"/>
      <c r="D65" s="305"/>
      <c r="E65" s="306"/>
      <c r="F65" s="307"/>
      <c r="G65" s="305"/>
      <c r="H65" s="308"/>
      <c r="I65" s="304"/>
      <c r="J65" s="305"/>
      <c r="K65" s="306"/>
      <c r="L65" s="307"/>
      <c r="M65" s="305"/>
      <c r="N65" s="308"/>
      <c r="O65" s="304"/>
      <c r="P65" s="305"/>
      <c r="Q65" s="306"/>
      <c r="R65" s="307"/>
      <c r="S65" s="308"/>
      <c r="T65" s="304"/>
      <c r="U65" s="305"/>
      <c r="V65" s="306"/>
      <c r="W65" s="307"/>
      <c r="X65" s="305"/>
      <c r="Y65" s="308"/>
      <c r="Z65" s="304"/>
      <c r="AA65" s="305"/>
      <c r="AB65" s="306"/>
      <c r="AC65" s="307"/>
      <c r="AD65" s="305"/>
      <c r="AE65" s="308"/>
      <c r="AF65" s="304"/>
      <c r="AG65" s="305"/>
      <c r="AH65" s="306"/>
      <c r="AI65" s="307"/>
      <c r="AJ65" s="305"/>
      <c r="AK65" s="308"/>
      <c r="AL65" s="304"/>
      <c r="AM65" s="305"/>
      <c r="AN65" s="306"/>
      <c r="AO65" s="307"/>
      <c r="AP65" s="305"/>
      <c r="AQ65" s="308"/>
      <c r="AR65" s="304"/>
      <c r="AS65" s="305"/>
      <c r="AT65" s="306"/>
      <c r="AU65" s="307"/>
      <c r="AV65" s="305"/>
      <c r="AW65" s="308"/>
      <c r="AX65" s="304"/>
      <c r="AY65" s="305"/>
      <c r="AZ65" s="306"/>
      <c r="BA65" s="307"/>
      <c r="BB65" s="305"/>
      <c r="BC65" s="308"/>
      <c r="BD65" s="309"/>
      <c r="BE65" s="310"/>
      <c r="BF65" s="311"/>
      <c r="BG65" s="312"/>
      <c r="BH65" s="310"/>
      <c r="BI65" s="313"/>
      <c r="BJ65" s="309"/>
      <c r="BK65" s="310"/>
      <c r="BL65" s="311"/>
      <c r="BM65" s="312"/>
      <c r="BN65" s="310"/>
      <c r="BO65" s="313"/>
      <c r="BP65" s="309"/>
      <c r="BQ65" s="310"/>
      <c r="BR65" s="311"/>
      <c r="BS65" s="312"/>
      <c r="BT65" s="310"/>
      <c r="BU65" s="313"/>
      <c r="BV65" s="309"/>
      <c r="BW65" s="310"/>
      <c r="BX65" s="311"/>
      <c r="BY65" s="312"/>
      <c r="BZ65" s="310"/>
      <c r="CA65" s="313"/>
      <c r="CB65" s="309"/>
      <c r="CC65" s="310"/>
      <c r="CD65" s="311"/>
      <c r="CE65" s="312"/>
      <c r="CF65" s="310"/>
      <c r="CG65" s="313"/>
      <c r="CH65" s="309"/>
      <c r="CI65" s="310"/>
      <c r="CJ65" s="311"/>
      <c r="CK65" s="312"/>
      <c r="CL65" s="310"/>
      <c r="CM65" s="313"/>
      <c r="CN65" s="309"/>
      <c r="CO65" s="310"/>
      <c r="CP65" s="311"/>
      <c r="CQ65" s="312"/>
      <c r="CR65" s="310"/>
      <c r="CS65" s="313"/>
      <c r="CT65" s="309"/>
      <c r="CU65" s="310"/>
      <c r="CV65" s="311"/>
      <c r="CW65" s="312"/>
      <c r="CX65" s="310"/>
      <c r="CY65" s="313"/>
      <c r="CZ65" s="309"/>
      <c r="DA65" s="310"/>
      <c r="DB65" s="311"/>
      <c r="DC65" s="312"/>
      <c r="DD65" s="310"/>
      <c r="DE65" s="313"/>
      <c r="DF65" s="309"/>
      <c r="DG65" s="310"/>
      <c r="DH65" s="311"/>
      <c r="DI65" s="312"/>
      <c r="DJ65" s="310"/>
      <c r="DK65" s="313"/>
      <c r="DL65" s="309"/>
      <c r="DM65" s="310"/>
      <c r="DN65" s="311"/>
      <c r="DO65" s="312"/>
      <c r="DP65" s="310"/>
      <c r="DQ65" s="313"/>
      <c r="DR65" s="309"/>
      <c r="DS65" s="310"/>
      <c r="DT65" s="311"/>
      <c r="DU65" s="312"/>
      <c r="DV65" s="310"/>
      <c r="DW65" s="313"/>
      <c r="DX65" s="309"/>
      <c r="DY65" s="310"/>
      <c r="DZ65" s="311"/>
      <c r="EA65" s="312"/>
      <c r="EB65" s="310"/>
      <c r="EC65" s="313"/>
      <c r="ED65" s="309"/>
      <c r="EE65" s="310"/>
      <c r="EF65" s="311"/>
      <c r="EG65" s="312"/>
      <c r="EH65" s="310"/>
      <c r="EI65" s="313"/>
      <c r="EJ65" s="1128"/>
      <c r="EK65" s="1691"/>
      <c r="EL65" s="1129"/>
      <c r="EM65" s="309"/>
      <c r="EN65" s="313"/>
      <c r="EO65" s="329"/>
      <c r="EP65" s="1710"/>
      <c r="EQ65" s="1711"/>
      <c r="ER65" s="1712"/>
      <c r="ES65" s="309"/>
      <c r="ET65" s="313"/>
      <c r="EU65" s="331"/>
      <c r="EV65" s="328"/>
      <c r="EW65" s="328"/>
      <c r="EX65" s="328"/>
      <c r="EY65" s="328"/>
      <c r="EZ65" s="328"/>
      <c r="FA65" s="328"/>
      <c r="FB65" s="328"/>
      <c r="FC65" s="328"/>
      <c r="FD65" s="328"/>
      <c r="FE65" s="328"/>
      <c r="FF65" s="328"/>
      <c r="FG65" s="328"/>
      <c r="FH65" s="309"/>
      <c r="FI65" s="313"/>
      <c r="FJ65" s="329"/>
      <c r="FK65" s="309"/>
      <c r="FL65" s="313"/>
      <c r="FM65" s="329"/>
      <c r="FN65" s="309"/>
      <c r="FO65" s="313"/>
      <c r="FP65" s="329"/>
      <c r="FQ65" s="309"/>
      <c r="FR65" s="313"/>
      <c r="FS65" s="329"/>
      <c r="FT65" s="309">
        <v>52</v>
      </c>
      <c r="FU65" s="313">
        <v>39</v>
      </c>
      <c r="FV65" s="329">
        <v>35</v>
      </c>
      <c r="FW65" s="309">
        <v>30</v>
      </c>
      <c r="FX65" s="313">
        <v>29</v>
      </c>
      <c r="FY65" s="329">
        <v>22</v>
      </c>
    </row>
    <row r="66" spans="2:181" ht="18.75" customHeight="1" x14ac:dyDescent="0.25">
      <c r="B66" s="303" t="s">
        <v>432</v>
      </c>
      <c r="C66" s="304"/>
      <c r="D66" s="305"/>
      <c r="E66" s="306"/>
      <c r="F66" s="307"/>
      <c r="G66" s="305"/>
      <c r="H66" s="308"/>
      <c r="I66" s="304"/>
      <c r="J66" s="305"/>
      <c r="K66" s="306"/>
      <c r="L66" s="307"/>
      <c r="M66" s="305"/>
      <c r="N66" s="308"/>
      <c r="O66" s="304">
        <v>45</v>
      </c>
      <c r="P66" s="305">
        <v>35</v>
      </c>
      <c r="Q66" s="306"/>
      <c r="R66" s="307"/>
      <c r="S66" s="308"/>
      <c r="T66" s="304"/>
      <c r="U66" s="305"/>
      <c r="V66" s="306"/>
      <c r="W66" s="307"/>
      <c r="X66" s="305"/>
      <c r="Y66" s="308"/>
      <c r="Z66" s="304">
        <v>44</v>
      </c>
      <c r="AA66" s="305">
        <v>33</v>
      </c>
      <c r="AB66" s="306">
        <v>31</v>
      </c>
      <c r="AC66" s="307"/>
      <c r="AD66" s="305"/>
      <c r="AE66" s="308"/>
      <c r="AF66" s="304"/>
      <c r="AG66" s="305"/>
      <c r="AH66" s="306"/>
      <c r="AI66" s="307"/>
      <c r="AJ66" s="305"/>
      <c r="AK66" s="308"/>
      <c r="AL66" s="304"/>
      <c r="AM66" s="305"/>
      <c r="AN66" s="306"/>
      <c r="AO66" s="307"/>
      <c r="AP66" s="305"/>
      <c r="AQ66" s="308"/>
      <c r="AR66" s="304"/>
      <c r="AS66" s="305"/>
      <c r="AT66" s="306"/>
      <c r="AU66" s="307"/>
      <c r="AV66" s="305"/>
      <c r="AW66" s="308"/>
      <c r="AX66" s="304"/>
      <c r="AY66" s="305"/>
      <c r="AZ66" s="306"/>
      <c r="BA66" s="307"/>
      <c r="BB66" s="305"/>
      <c r="BC66" s="308"/>
      <c r="BD66" s="309"/>
      <c r="BE66" s="310"/>
      <c r="BF66" s="311"/>
      <c r="BG66" s="312"/>
      <c r="BH66" s="310"/>
      <c r="BI66" s="313"/>
      <c r="BJ66" s="309"/>
      <c r="BK66" s="310"/>
      <c r="BL66" s="311"/>
      <c r="BM66" s="312"/>
      <c r="BN66" s="310"/>
      <c r="BO66" s="313"/>
      <c r="BP66" s="309"/>
      <c r="BQ66" s="310"/>
      <c r="BR66" s="311"/>
      <c r="BS66" s="312"/>
      <c r="BT66" s="310"/>
      <c r="BU66" s="313"/>
      <c r="BV66" s="309"/>
      <c r="BW66" s="310"/>
      <c r="BX66" s="311"/>
      <c r="BY66" s="312"/>
      <c r="BZ66" s="310"/>
      <c r="CA66" s="313"/>
      <c r="CB66" s="309"/>
      <c r="CC66" s="310"/>
      <c r="CD66" s="311"/>
      <c r="CE66" s="312"/>
      <c r="CF66" s="310"/>
      <c r="CG66" s="313"/>
      <c r="CH66" s="309"/>
      <c r="CI66" s="310"/>
      <c r="CJ66" s="311"/>
      <c r="CK66" s="312"/>
      <c r="CL66" s="310"/>
      <c r="CM66" s="313"/>
      <c r="CN66" s="309"/>
      <c r="CO66" s="310"/>
      <c r="CP66" s="311"/>
      <c r="CQ66" s="312"/>
      <c r="CR66" s="310"/>
      <c r="CS66" s="313"/>
      <c r="CT66" s="309"/>
      <c r="CU66" s="310"/>
      <c r="CV66" s="311"/>
      <c r="CW66" s="312"/>
      <c r="CX66" s="310"/>
      <c r="CY66" s="313"/>
      <c r="CZ66" s="309"/>
      <c r="DA66" s="310"/>
      <c r="DB66" s="311"/>
      <c r="DC66" s="312"/>
      <c r="DD66" s="310"/>
      <c r="DE66" s="313"/>
      <c r="DF66" s="309"/>
      <c r="DG66" s="310"/>
      <c r="DH66" s="311"/>
      <c r="DI66" s="312"/>
      <c r="DJ66" s="310"/>
      <c r="DK66" s="313"/>
      <c r="DL66" s="309"/>
      <c r="DM66" s="310"/>
      <c r="DN66" s="311"/>
      <c r="DO66" s="312"/>
      <c r="DP66" s="310"/>
      <c r="DQ66" s="313"/>
      <c r="DR66" s="309"/>
      <c r="DS66" s="310"/>
      <c r="DT66" s="311"/>
      <c r="DU66" s="312"/>
      <c r="DV66" s="310"/>
      <c r="DW66" s="313"/>
      <c r="DX66" s="309"/>
      <c r="DY66" s="310"/>
      <c r="DZ66" s="311"/>
      <c r="EA66" s="312"/>
      <c r="EB66" s="310"/>
      <c r="EC66" s="313"/>
      <c r="ED66" s="309"/>
      <c r="EE66" s="310"/>
      <c r="EF66" s="311"/>
      <c r="EG66" s="312"/>
      <c r="EH66" s="310"/>
      <c r="EI66" s="313"/>
      <c r="EJ66" s="309"/>
      <c r="EK66" s="310"/>
      <c r="EL66" s="311"/>
      <c r="EM66" s="309"/>
      <c r="EN66" s="313"/>
      <c r="EO66" s="329"/>
      <c r="EP66" s="309"/>
      <c r="EQ66" s="310"/>
      <c r="ER66" s="311"/>
      <c r="ES66" s="309"/>
      <c r="ET66" s="313"/>
      <c r="EU66" s="331"/>
      <c r="EV66" s="328" t="s">
        <v>561</v>
      </c>
      <c r="EW66" s="328"/>
      <c r="EX66" s="328"/>
      <c r="EY66" s="328"/>
      <c r="EZ66" s="328"/>
      <c r="FA66" s="328"/>
      <c r="FB66" s="328"/>
      <c r="FC66" s="328"/>
      <c r="FD66" s="328"/>
      <c r="FE66" s="328"/>
      <c r="FF66" s="328"/>
      <c r="FG66" s="328"/>
      <c r="FH66" s="309"/>
      <c r="FI66" s="313"/>
      <c r="FJ66" s="329"/>
      <c r="FK66" s="309"/>
      <c r="FL66" s="313"/>
      <c r="FM66" s="329"/>
      <c r="FN66" s="309"/>
      <c r="FO66" s="313"/>
      <c r="FP66" s="329"/>
      <c r="FQ66" s="309"/>
      <c r="FR66" s="313"/>
      <c r="FS66" s="329"/>
      <c r="FT66" s="309"/>
      <c r="FU66" s="313"/>
      <c r="FV66" s="329"/>
      <c r="FW66" s="309"/>
      <c r="FX66" s="313"/>
      <c r="FY66" s="329"/>
    </row>
    <row r="67" spans="2:181" ht="18.75" customHeight="1" x14ac:dyDescent="0.25">
      <c r="B67" s="303" t="s">
        <v>2497</v>
      </c>
      <c r="C67" s="304"/>
      <c r="D67" s="305"/>
      <c r="E67" s="306"/>
      <c r="F67" s="307"/>
      <c r="G67" s="305"/>
      <c r="H67" s="308"/>
      <c r="I67" s="304"/>
      <c r="J67" s="305"/>
      <c r="K67" s="306"/>
      <c r="L67" s="307"/>
      <c r="M67" s="305"/>
      <c r="N67" s="308"/>
      <c r="O67" s="304"/>
      <c r="P67" s="305"/>
      <c r="Q67" s="306"/>
      <c r="R67" s="307"/>
      <c r="S67" s="308"/>
      <c r="T67" s="304"/>
      <c r="U67" s="305"/>
      <c r="V67" s="306"/>
      <c r="W67" s="307"/>
      <c r="X67" s="305"/>
      <c r="Y67" s="308"/>
      <c r="Z67" s="304"/>
      <c r="AA67" s="305"/>
      <c r="AB67" s="306"/>
      <c r="AC67" s="307">
        <v>144</v>
      </c>
      <c r="AD67" s="305">
        <v>40</v>
      </c>
      <c r="AE67" s="308">
        <v>39</v>
      </c>
      <c r="AF67" s="304">
        <v>137</v>
      </c>
      <c r="AG67" s="305">
        <v>41</v>
      </c>
      <c r="AH67" s="306">
        <v>38</v>
      </c>
      <c r="AI67" s="307">
        <v>114</v>
      </c>
      <c r="AJ67" s="305">
        <v>40</v>
      </c>
      <c r="AK67" s="308">
        <v>42</v>
      </c>
      <c r="AL67" s="304">
        <v>125</v>
      </c>
      <c r="AM67" s="305">
        <v>48</v>
      </c>
      <c r="AN67" s="306">
        <v>39</v>
      </c>
      <c r="AO67" s="307">
        <v>108</v>
      </c>
      <c r="AP67" s="305">
        <v>37</v>
      </c>
      <c r="AQ67" s="308">
        <v>32</v>
      </c>
      <c r="AR67" s="304">
        <v>128</v>
      </c>
      <c r="AS67" s="305">
        <v>38</v>
      </c>
      <c r="AT67" s="306">
        <v>37</v>
      </c>
      <c r="AU67" s="307">
        <v>125</v>
      </c>
      <c r="AV67" s="305">
        <v>40</v>
      </c>
      <c r="AW67" s="308">
        <v>35</v>
      </c>
      <c r="AX67" s="304">
        <v>136</v>
      </c>
      <c r="AY67" s="305">
        <v>36</v>
      </c>
      <c r="AZ67" s="306">
        <v>34</v>
      </c>
      <c r="BA67" s="307"/>
      <c r="BB67" s="305"/>
      <c r="BC67" s="308"/>
      <c r="BD67" s="309">
        <v>0</v>
      </c>
      <c r="BE67" s="310"/>
      <c r="BF67" s="311"/>
      <c r="BG67" s="312">
        <v>230</v>
      </c>
      <c r="BH67" s="310">
        <v>41</v>
      </c>
      <c r="BI67" s="313">
        <v>43</v>
      </c>
      <c r="BJ67" s="309">
        <v>288</v>
      </c>
      <c r="BK67" s="310">
        <v>40</v>
      </c>
      <c r="BL67" s="311">
        <v>43</v>
      </c>
      <c r="BM67" s="312">
        <v>179</v>
      </c>
      <c r="BN67" s="310">
        <v>40</v>
      </c>
      <c r="BO67" s="313">
        <v>50</v>
      </c>
      <c r="BP67" s="309">
        <v>156</v>
      </c>
      <c r="BQ67" s="310">
        <v>40</v>
      </c>
      <c r="BR67" s="311">
        <v>45</v>
      </c>
      <c r="BS67" s="312">
        <v>163</v>
      </c>
      <c r="BT67" s="310">
        <v>60</v>
      </c>
      <c r="BU67" s="313">
        <v>46</v>
      </c>
      <c r="BV67" s="309">
        <v>311</v>
      </c>
      <c r="BW67" s="310">
        <v>105</v>
      </c>
      <c r="BX67" s="311">
        <v>100</v>
      </c>
      <c r="BY67" s="312">
        <v>220</v>
      </c>
      <c r="BZ67" s="310">
        <v>40</v>
      </c>
      <c r="CA67" s="313">
        <v>45</v>
      </c>
      <c r="CB67" s="309">
        <v>314</v>
      </c>
      <c r="CC67" s="310">
        <v>58</v>
      </c>
      <c r="CD67" s="311">
        <v>43</v>
      </c>
      <c r="CE67" s="312">
        <v>242</v>
      </c>
      <c r="CF67" s="310">
        <v>40</v>
      </c>
      <c r="CG67" s="313">
        <v>49</v>
      </c>
      <c r="CH67" s="309">
        <v>142</v>
      </c>
      <c r="CI67" s="310">
        <v>65</v>
      </c>
      <c r="CJ67" s="311">
        <v>48</v>
      </c>
      <c r="CK67" s="312">
        <v>112</v>
      </c>
      <c r="CL67" s="310">
        <v>58</v>
      </c>
      <c r="CM67" s="313">
        <v>48</v>
      </c>
      <c r="CN67" s="309">
        <v>265</v>
      </c>
      <c r="CO67" s="310">
        <v>13</v>
      </c>
      <c r="CP67" s="311">
        <v>45</v>
      </c>
      <c r="CQ67" s="312">
        <v>194</v>
      </c>
      <c r="CR67" s="310">
        <v>54</v>
      </c>
      <c r="CS67" s="313">
        <v>44</v>
      </c>
      <c r="CT67" s="309">
        <v>169</v>
      </c>
      <c r="CU67" s="310">
        <v>59</v>
      </c>
      <c r="CV67" s="311">
        <v>48</v>
      </c>
      <c r="CW67" s="312">
        <v>216</v>
      </c>
      <c r="CX67" s="310">
        <v>53</v>
      </c>
      <c r="CY67" s="313">
        <v>47</v>
      </c>
      <c r="CZ67" s="309">
        <v>194</v>
      </c>
      <c r="DA67" s="310">
        <v>62</v>
      </c>
      <c r="DB67" s="311">
        <v>47</v>
      </c>
      <c r="DC67" s="312">
        <v>200</v>
      </c>
      <c r="DD67" s="310">
        <v>57</v>
      </c>
      <c r="DE67" s="313">
        <v>46</v>
      </c>
      <c r="DF67" s="309">
        <v>175</v>
      </c>
      <c r="DG67" s="310">
        <v>50</v>
      </c>
      <c r="DH67" s="311">
        <v>46</v>
      </c>
      <c r="DI67" s="312">
        <v>145</v>
      </c>
      <c r="DJ67" s="310">
        <v>52</v>
      </c>
      <c r="DK67" s="313">
        <v>45</v>
      </c>
      <c r="DL67" s="309">
        <v>343</v>
      </c>
      <c r="DM67" s="310">
        <v>53</v>
      </c>
      <c r="DN67" s="311">
        <v>47</v>
      </c>
      <c r="DO67" s="312">
        <v>173</v>
      </c>
      <c r="DP67" s="310">
        <v>57</v>
      </c>
      <c r="DQ67" s="313">
        <v>47</v>
      </c>
      <c r="DR67" s="309">
        <v>175</v>
      </c>
      <c r="DS67" s="310">
        <v>60</v>
      </c>
      <c r="DT67" s="311">
        <v>47</v>
      </c>
      <c r="DU67" s="312">
        <v>119</v>
      </c>
      <c r="DV67" s="310">
        <v>56</v>
      </c>
      <c r="DW67" s="313">
        <v>45</v>
      </c>
      <c r="DX67" s="309">
        <v>139</v>
      </c>
      <c r="DY67" s="310">
        <v>56</v>
      </c>
      <c r="DZ67" s="311">
        <v>44</v>
      </c>
      <c r="EA67" s="312">
        <v>92</v>
      </c>
      <c r="EB67" s="310">
        <v>49</v>
      </c>
      <c r="EC67" s="313">
        <v>45</v>
      </c>
      <c r="ED67" s="309">
        <v>126</v>
      </c>
      <c r="EE67" s="310">
        <v>54</v>
      </c>
      <c r="EF67" s="311">
        <v>45</v>
      </c>
      <c r="EG67" s="312">
        <v>103</v>
      </c>
      <c r="EH67" s="310">
        <v>53</v>
      </c>
      <c r="EI67" s="313">
        <v>44</v>
      </c>
      <c r="EJ67" s="314">
        <v>286</v>
      </c>
      <c r="EK67" s="315">
        <v>53</v>
      </c>
      <c r="EL67" s="316">
        <v>44</v>
      </c>
      <c r="EM67" s="314">
        <v>155</v>
      </c>
      <c r="EN67" s="333">
        <v>55</v>
      </c>
      <c r="EO67" s="334">
        <v>41</v>
      </c>
      <c r="EP67" s="314">
        <v>144</v>
      </c>
      <c r="EQ67" s="315">
        <v>57</v>
      </c>
      <c r="ER67" s="316">
        <v>45</v>
      </c>
      <c r="ES67" s="320">
        <v>94</v>
      </c>
      <c r="ET67" s="321">
        <v>53</v>
      </c>
      <c r="EU67" s="1694">
        <v>45</v>
      </c>
      <c r="EV67" s="1700">
        <v>392</v>
      </c>
      <c r="EW67" s="1700">
        <v>56</v>
      </c>
      <c r="EX67" s="1700">
        <v>45</v>
      </c>
      <c r="EY67" s="1700">
        <v>238</v>
      </c>
      <c r="EZ67" s="1700">
        <v>57</v>
      </c>
      <c r="FA67" s="1700">
        <v>44</v>
      </c>
      <c r="FB67" s="1700">
        <v>239</v>
      </c>
      <c r="FC67" s="1700">
        <v>65</v>
      </c>
      <c r="FD67" s="1700">
        <v>47</v>
      </c>
      <c r="FE67" s="1700">
        <v>136</v>
      </c>
      <c r="FF67" s="1700">
        <v>55</v>
      </c>
      <c r="FG67" s="1700">
        <v>46</v>
      </c>
      <c r="FH67" s="1155">
        <v>224</v>
      </c>
      <c r="FI67" s="1150">
        <v>63</v>
      </c>
      <c r="FJ67" s="1156">
        <v>42</v>
      </c>
      <c r="FK67" s="1155">
        <v>133</v>
      </c>
      <c r="FL67" s="1150">
        <v>58</v>
      </c>
      <c r="FM67" s="1156">
        <v>45</v>
      </c>
      <c r="FN67" s="1155">
        <v>187</v>
      </c>
      <c r="FO67" s="1150">
        <v>61</v>
      </c>
      <c r="FP67" s="1156">
        <v>45</v>
      </c>
      <c r="FQ67" s="1155">
        <v>184</v>
      </c>
      <c r="FR67" s="1150">
        <v>52</v>
      </c>
      <c r="FS67" s="1156">
        <v>49</v>
      </c>
      <c r="FT67" s="1155">
        <v>143</v>
      </c>
      <c r="FU67" s="1150">
        <v>55</v>
      </c>
      <c r="FV67" s="1156">
        <v>47</v>
      </c>
      <c r="FW67" s="1155">
        <v>54</v>
      </c>
      <c r="FX67" s="1150">
        <v>49</v>
      </c>
      <c r="FY67" s="1156">
        <v>42</v>
      </c>
    </row>
    <row r="68" spans="2:181" ht="18.75" customHeight="1" x14ac:dyDescent="0.25">
      <c r="B68" s="303" t="s">
        <v>433</v>
      </c>
      <c r="C68" s="304"/>
      <c r="D68" s="305"/>
      <c r="E68" s="306"/>
      <c r="F68" s="307"/>
      <c r="G68" s="305"/>
      <c r="H68" s="308"/>
      <c r="I68" s="304"/>
      <c r="J68" s="305"/>
      <c r="K68" s="306"/>
      <c r="L68" s="307"/>
      <c r="M68" s="305"/>
      <c r="N68" s="308"/>
      <c r="O68" s="304"/>
      <c r="P68" s="305"/>
      <c r="Q68" s="306"/>
      <c r="R68" s="307"/>
      <c r="S68" s="308"/>
      <c r="T68" s="304"/>
      <c r="U68" s="305"/>
      <c r="V68" s="306"/>
      <c r="W68" s="307"/>
      <c r="X68" s="305"/>
      <c r="Y68" s="308"/>
      <c r="Z68" s="304"/>
      <c r="AA68" s="305"/>
      <c r="AB68" s="306"/>
      <c r="AC68" s="307"/>
      <c r="AD68" s="305"/>
      <c r="AE68" s="308"/>
      <c r="AF68" s="304"/>
      <c r="AG68" s="305"/>
      <c r="AH68" s="306"/>
      <c r="AI68" s="307"/>
      <c r="AJ68" s="305"/>
      <c r="AK68" s="308"/>
      <c r="AL68" s="304"/>
      <c r="AM68" s="305"/>
      <c r="AN68" s="306"/>
      <c r="AO68" s="307"/>
      <c r="AP68" s="305"/>
      <c r="AQ68" s="308"/>
      <c r="AR68" s="304"/>
      <c r="AS68" s="305"/>
      <c r="AT68" s="306"/>
      <c r="AU68" s="307"/>
      <c r="AV68" s="305"/>
      <c r="AW68" s="308"/>
      <c r="AX68" s="304"/>
      <c r="AY68" s="305"/>
      <c r="AZ68" s="306"/>
      <c r="BA68" s="307"/>
      <c r="BB68" s="305"/>
      <c r="BC68" s="308"/>
      <c r="BD68" s="309"/>
      <c r="BE68" s="310"/>
      <c r="BF68" s="311"/>
      <c r="BG68" s="312"/>
      <c r="BH68" s="310"/>
      <c r="BI68" s="313"/>
      <c r="BJ68" s="309"/>
      <c r="BK68" s="310"/>
      <c r="BL68" s="311"/>
      <c r="BM68" s="312"/>
      <c r="BN68" s="310"/>
      <c r="BO68" s="313"/>
      <c r="BP68" s="309"/>
      <c r="BQ68" s="310"/>
      <c r="BR68" s="311"/>
      <c r="BS68" s="312"/>
      <c r="BT68" s="310"/>
      <c r="BU68" s="313"/>
      <c r="BV68" s="309"/>
      <c r="BW68" s="310"/>
      <c r="BX68" s="311"/>
      <c r="BY68" s="312"/>
      <c r="BZ68" s="310"/>
      <c r="CA68" s="313"/>
      <c r="CB68" s="309"/>
      <c r="CC68" s="310"/>
      <c r="CD68" s="311"/>
      <c r="CE68" s="312"/>
      <c r="CF68" s="310"/>
      <c r="CG68" s="313"/>
      <c r="CH68" s="309"/>
      <c r="CI68" s="310"/>
      <c r="CJ68" s="311"/>
      <c r="CK68" s="312"/>
      <c r="CL68" s="310"/>
      <c r="CM68" s="313"/>
      <c r="CN68" s="309"/>
      <c r="CO68" s="310"/>
      <c r="CP68" s="311"/>
      <c r="CQ68" s="312"/>
      <c r="CR68" s="310"/>
      <c r="CS68" s="313"/>
      <c r="CT68" s="309"/>
      <c r="CU68" s="310"/>
      <c r="CV68" s="311"/>
      <c r="CW68" s="312"/>
      <c r="CX68" s="310"/>
      <c r="CY68" s="313"/>
      <c r="CZ68" s="309"/>
      <c r="DA68" s="310"/>
      <c r="DB68" s="311"/>
      <c r="DC68" s="312"/>
      <c r="DD68" s="310"/>
      <c r="DE68" s="313"/>
      <c r="DF68" s="309"/>
      <c r="DG68" s="310"/>
      <c r="DH68" s="311"/>
      <c r="DI68" s="312"/>
      <c r="DJ68" s="310"/>
      <c r="DK68" s="313"/>
      <c r="DL68" s="309"/>
      <c r="DM68" s="310"/>
      <c r="DN68" s="311"/>
      <c r="DO68" s="312">
        <v>150</v>
      </c>
      <c r="DP68" s="310">
        <v>57</v>
      </c>
      <c r="DQ68" s="313">
        <v>44</v>
      </c>
      <c r="DR68" s="309">
        <v>143</v>
      </c>
      <c r="DS68" s="310">
        <v>51</v>
      </c>
      <c r="DT68" s="311">
        <v>46</v>
      </c>
      <c r="DU68" s="312">
        <v>165</v>
      </c>
      <c r="DV68" s="310">
        <v>56</v>
      </c>
      <c r="DW68" s="313">
        <v>46</v>
      </c>
      <c r="DX68" s="309">
        <v>111</v>
      </c>
      <c r="DY68" s="310">
        <v>50</v>
      </c>
      <c r="DZ68" s="311">
        <v>44</v>
      </c>
      <c r="EA68" s="312">
        <v>151</v>
      </c>
      <c r="EB68" s="310">
        <v>61</v>
      </c>
      <c r="EC68" s="313">
        <v>46</v>
      </c>
      <c r="ED68" s="309">
        <v>110</v>
      </c>
      <c r="EE68" s="310">
        <v>59</v>
      </c>
      <c r="EF68" s="311">
        <v>45</v>
      </c>
      <c r="EG68" s="312">
        <v>149</v>
      </c>
      <c r="EH68" s="310">
        <v>55</v>
      </c>
      <c r="EI68" s="313">
        <v>45</v>
      </c>
      <c r="EJ68" s="314">
        <v>156</v>
      </c>
      <c r="EK68" s="315">
        <v>56</v>
      </c>
      <c r="EL68" s="316">
        <v>45</v>
      </c>
      <c r="EM68" s="314">
        <v>302</v>
      </c>
      <c r="EN68" s="333">
        <v>60</v>
      </c>
      <c r="EO68" s="334">
        <v>45</v>
      </c>
      <c r="EP68" s="314">
        <v>142</v>
      </c>
      <c r="EQ68" s="315">
        <v>50</v>
      </c>
      <c r="ER68" s="316">
        <v>44</v>
      </c>
      <c r="ES68" s="320">
        <v>150</v>
      </c>
      <c r="ET68" s="321">
        <v>65</v>
      </c>
      <c r="EU68" s="1694">
        <v>46</v>
      </c>
      <c r="EV68" s="1700"/>
      <c r="EW68" s="1700"/>
      <c r="EX68" s="1700"/>
      <c r="EY68" s="1700"/>
      <c r="EZ68" s="1700"/>
      <c r="FA68" s="1700"/>
      <c r="FB68" s="1700"/>
      <c r="FC68" s="1700"/>
      <c r="FD68" s="1700"/>
      <c r="FE68" s="1700"/>
      <c r="FF68" s="1700"/>
      <c r="FG68" s="1700"/>
      <c r="FH68" s="327"/>
      <c r="FI68" s="330"/>
      <c r="FJ68" s="329"/>
      <c r="FK68" s="327"/>
      <c r="FL68" s="330"/>
      <c r="FM68" s="329"/>
      <c r="FN68" s="327"/>
      <c r="FO68" s="330"/>
      <c r="FP68" s="329"/>
      <c r="FQ68" s="327"/>
      <c r="FR68" s="330"/>
      <c r="FS68" s="329"/>
      <c r="FT68" s="327">
        <v>73</v>
      </c>
      <c r="FU68" s="330">
        <v>49</v>
      </c>
      <c r="FV68" s="329">
        <v>45</v>
      </c>
      <c r="FW68" s="327">
        <v>103</v>
      </c>
      <c r="FX68" s="330">
        <v>55</v>
      </c>
      <c r="FY68" s="329">
        <v>43</v>
      </c>
    </row>
    <row r="69" spans="2:181" ht="18.75" customHeight="1" x14ac:dyDescent="0.25">
      <c r="B69" s="303" t="s">
        <v>434</v>
      </c>
      <c r="C69" s="304"/>
      <c r="D69" s="305"/>
      <c r="E69" s="306"/>
      <c r="F69" s="307"/>
      <c r="G69" s="305"/>
      <c r="H69" s="308"/>
      <c r="I69" s="304"/>
      <c r="J69" s="305"/>
      <c r="K69" s="306"/>
      <c r="L69" s="307"/>
      <c r="M69" s="305"/>
      <c r="N69" s="308"/>
      <c r="O69" s="304"/>
      <c r="P69" s="305"/>
      <c r="Q69" s="306"/>
      <c r="R69" s="307"/>
      <c r="S69" s="308"/>
      <c r="T69" s="304"/>
      <c r="U69" s="305"/>
      <c r="V69" s="306"/>
      <c r="W69" s="307"/>
      <c r="X69" s="305"/>
      <c r="Y69" s="308"/>
      <c r="Z69" s="304"/>
      <c r="AA69" s="305"/>
      <c r="AB69" s="306"/>
      <c r="AC69" s="307"/>
      <c r="AD69" s="305"/>
      <c r="AE69" s="308"/>
      <c r="AF69" s="304"/>
      <c r="AG69" s="305"/>
      <c r="AH69" s="306"/>
      <c r="AI69" s="307"/>
      <c r="AJ69" s="305"/>
      <c r="AK69" s="308"/>
      <c r="AL69" s="304"/>
      <c r="AM69" s="305"/>
      <c r="AN69" s="306"/>
      <c r="AO69" s="307"/>
      <c r="AP69" s="305"/>
      <c r="AQ69" s="308"/>
      <c r="AR69" s="304"/>
      <c r="AS69" s="305"/>
      <c r="AT69" s="306"/>
      <c r="AU69" s="307"/>
      <c r="AV69" s="305"/>
      <c r="AW69" s="308"/>
      <c r="AX69" s="304"/>
      <c r="AY69" s="305"/>
      <c r="AZ69" s="306"/>
      <c r="BA69" s="307"/>
      <c r="BB69" s="305"/>
      <c r="BC69" s="308"/>
      <c r="BD69" s="309"/>
      <c r="BE69" s="310"/>
      <c r="BF69" s="311"/>
      <c r="BG69" s="312"/>
      <c r="BH69" s="310"/>
      <c r="BI69" s="313"/>
      <c r="BJ69" s="309"/>
      <c r="BK69" s="310"/>
      <c r="BL69" s="311"/>
      <c r="BM69" s="312"/>
      <c r="BN69" s="310"/>
      <c r="BO69" s="313"/>
      <c r="BP69" s="309"/>
      <c r="BQ69" s="310"/>
      <c r="BR69" s="311"/>
      <c r="BS69" s="312"/>
      <c r="BT69" s="310"/>
      <c r="BU69" s="313"/>
      <c r="BV69" s="309"/>
      <c r="BW69" s="310"/>
      <c r="BX69" s="311"/>
      <c r="BY69" s="312"/>
      <c r="BZ69" s="310"/>
      <c r="CA69" s="313"/>
      <c r="CB69" s="309"/>
      <c r="CC69" s="310"/>
      <c r="CD69" s="311"/>
      <c r="CE69" s="312"/>
      <c r="CF69" s="310"/>
      <c r="CG69" s="313"/>
      <c r="CH69" s="309"/>
      <c r="CI69" s="310"/>
      <c r="CJ69" s="311"/>
      <c r="CK69" s="312"/>
      <c r="CL69" s="310"/>
      <c r="CM69" s="313"/>
      <c r="CN69" s="309"/>
      <c r="CO69" s="310"/>
      <c r="CP69" s="311"/>
      <c r="CQ69" s="312"/>
      <c r="CR69" s="310"/>
      <c r="CS69" s="313"/>
      <c r="CT69" s="309"/>
      <c r="CU69" s="310"/>
      <c r="CV69" s="311"/>
      <c r="CW69" s="312"/>
      <c r="CX69" s="310"/>
      <c r="CY69" s="313"/>
      <c r="CZ69" s="309"/>
      <c r="DA69" s="310"/>
      <c r="DB69" s="311"/>
      <c r="DC69" s="312"/>
      <c r="DD69" s="310"/>
      <c r="DE69" s="313"/>
      <c r="DF69" s="309"/>
      <c r="DG69" s="310"/>
      <c r="DH69" s="311"/>
      <c r="DI69" s="312"/>
      <c r="DJ69" s="310"/>
      <c r="DK69" s="313"/>
      <c r="DL69" s="309"/>
      <c r="DM69" s="310"/>
      <c r="DN69" s="311"/>
      <c r="DO69" s="312"/>
      <c r="DP69" s="310"/>
      <c r="DQ69" s="313"/>
      <c r="DR69" s="309"/>
      <c r="DS69" s="310"/>
      <c r="DT69" s="311"/>
      <c r="DU69" s="312"/>
      <c r="DV69" s="310"/>
      <c r="DW69" s="313"/>
      <c r="DX69" s="309"/>
      <c r="DY69" s="310"/>
      <c r="DZ69" s="311"/>
      <c r="EA69" s="312">
        <v>179</v>
      </c>
      <c r="EB69" s="310">
        <v>60</v>
      </c>
      <c r="EC69" s="313">
        <v>58</v>
      </c>
      <c r="ED69" s="309">
        <v>131</v>
      </c>
      <c r="EE69" s="310">
        <v>63</v>
      </c>
      <c r="EF69" s="311">
        <v>55</v>
      </c>
      <c r="EG69" s="312"/>
      <c r="EH69" s="310"/>
      <c r="EI69" s="313"/>
      <c r="EJ69" s="314">
        <v>202</v>
      </c>
      <c r="EK69" s="315">
        <v>67</v>
      </c>
      <c r="EL69" s="316">
        <v>52</v>
      </c>
      <c r="EM69" s="309"/>
      <c r="EN69" s="313"/>
      <c r="EO69" s="329"/>
      <c r="EP69" s="317">
        <v>208</v>
      </c>
      <c r="EQ69" s="318">
        <v>69</v>
      </c>
      <c r="ER69" s="319">
        <v>56</v>
      </c>
      <c r="ES69" s="309"/>
      <c r="ET69" s="313"/>
      <c r="EU69" s="331"/>
      <c r="EV69" s="328">
        <v>208</v>
      </c>
      <c r="EW69" s="328">
        <v>53</v>
      </c>
      <c r="EX69" s="328">
        <v>45</v>
      </c>
      <c r="EY69" s="328"/>
      <c r="EZ69" s="328"/>
      <c r="FA69" s="328"/>
      <c r="FB69" s="328">
        <v>190</v>
      </c>
      <c r="FC69" s="328">
        <v>55</v>
      </c>
      <c r="FD69" s="328">
        <v>51</v>
      </c>
      <c r="FE69" s="328"/>
      <c r="FF69" s="328"/>
      <c r="FG69" s="328"/>
      <c r="FH69" s="309">
        <v>199</v>
      </c>
      <c r="FI69" s="313">
        <v>57</v>
      </c>
      <c r="FJ69" s="329">
        <v>44</v>
      </c>
      <c r="FK69" s="309"/>
      <c r="FL69" s="313">
        <v>0</v>
      </c>
      <c r="FM69" s="329"/>
      <c r="FN69" s="309">
        <v>126</v>
      </c>
      <c r="FO69" s="313">
        <v>64</v>
      </c>
      <c r="FP69" s="329">
        <v>55</v>
      </c>
      <c r="FQ69" s="309">
        <v>0</v>
      </c>
      <c r="FR69" s="313">
        <v>0</v>
      </c>
      <c r="FS69" s="329">
        <v>0</v>
      </c>
      <c r="FT69" s="309">
        <v>148</v>
      </c>
      <c r="FU69" s="313">
        <v>53</v>
      </c>
      <c r="FV69" s="329">
        <v>45</v>
      </c>
      <c r="FW69" s="309">
        <v>59</v>
      </c>
      <c r="FX69" s="313">
        <v>52</v>
      </c>
      <c r="FY69" s="329">
        <v>44</v>
      </c>
    </row>
    <row r="70" spans="2:181" ht="18.75" customHeight="1" x14ac:dyDescent="0.25">
      <c r="B70" s="303" t="s">
        <v>2489</v>
      </c>
      <c r="C70" s="304"/>
      <c r="D70" s="305"/>
      <c r="E70" s="306"/>
      <c r="F70" s="307"/>
      <c r="G70" s="305"/>
      <c r="H70" s="308"/>
      <c r="I70" s="304"/>
      <c r="J70" s="305"/>
      <c r="K70" s="306"/>
      <c r="L70" s="307"/>
      <c r="M70" s="305"/>
      <c r="N70" s="308"/>
      <c r="O70" s="304"/>
      <c r="P70" s="305"/>
      <c r="Q70" s="306"/>
      <c r="R70" s="307"/>
      <c r="S70" s="308"/>
      <c r="T70" s="304"/>
      <c r="U70" s="305"/>
      <c r="V70" s="306"/>
      <c r="W70" s="307"/>
      <c r="X70" s="305"/>
      <c r="Y70" s="308"/>
      <c r="Z70" s="304"/>
      <c r="AA70" s="305"/>
      <c r="AB70" s="306"/>
      <c r="AC70" s="307"/>
      <c r="AD70" s="305"/>
      <c r="AE70" s="308"/>
      <c r="AF70" s="304"/>
      <c r="AG70" s="305"/>
      <c r="AH70" s="306"/>
      <c r="AI70" s="307"/>
      <c r="AJ70" s="305"/>
      <c r="AK70" s="308"/>
      <c r="AL70" s="304"/>
      <c r="AM70" s="305"/>
      <c r="AN70" s="306"/>
      <c r="AO70" s="307"/>
      <c r="AP70" s="305"/>
      <c r="AQ70" s="308"/>
      <c r="AR70" s="304"/>
      <c r="AS70" s="305"/>
      <c r="AT70" s="306"/>
      <c r="AU70" s="307"/>
      <c r="AV70" s="305"/>
      <c r="AW70" s="308"/>
      <c r="AX70" s="304"/>
      <c r="AY70" s="305"/>
      <c r="AZ70" s="306"/>
      <c r="BA70" s="307"/>
      <c r="BB70" s="305"/>
      <c r="BC70" s="308"/>
      <c r="BD70" s="309"/>
      <c r="BE70" s="310"/>
      <c r="BF70" s="311"/>
      <c r="BG70" s="312"/>
      <c r="BH70" s="310"/>
      <c r="BI70" s="313"/>
      <c r="BJ70" s="309"/>
      <c r="BK70" s="310"/>
      <c r="BL70" s="311"/>
      <c r="BM70" s="312"/>
      <c r="BN70" s="310"/>
      <c r="BO70" s="313"/>
      <c r="BP70" s="309"/>
      <c r="BQ70" s="310"/>
      <c r="BR70" s="311"/>
      <c r="BS70" s="312"/>
      <c r="BT70" s="310"/>
      <c r="BU70" s="313"/>
      <c r="BV70" s="309"/>
      <c r="BW70" s="310"/>
      <c r="BX70" s="311"/>
      <c r="BY70" s="312"/>
      <c r="BZ70" s="310"/>
      <c r="CA70" s="313"/>
      <c r="CB70" s="309"/>
      <c r="CC70" s="310"/>
      <c r="CD70" s="311"/>
      <c r="CE70" s="312"/>
      <c r="CF70" s="310"/>
      <c r="CG70" s="313"/>
      <c r="CH70" s="309"/>
      <c r="CI70" s="310"/>
      <c r="CJ70" s="311"/>
      <c r="CK70" s="312"/>
      <c r="CL70" s="310"/>
      <c r="CM70" s="313"/>
      <c r="CN70" s="309"/>
      <c r="CO70" s="310"/>
      <c r="CP70" s="311"/>
      <c r="CQ70" s="312"/>
      <c r="CR70" s="310"/>
      <c r="CS70" s="313"/>
      <c r="CT70" s="309"/>
      <c r="CU70" s="310"/>
      <c r="CV70" s="311"/>
      <c r="CW70" s="312"/>
      <c r="CX70" s="310"/>
      <c r="CY70" s="313"/>
      <c r="CZ70" s="309"/>
      <c r="DA70" s="310"/>
      <c r="DB70" s="311"/>
      <c r="DC70" s="312"/>
      <c r="DD70" s="310"/>
      <c r="DE70" s="313"/>
      <c r="DF70" s="309"/>
      <c r="DG70" s="310"/>
      <c r="DH70" s="311"/>
      <c r="DI70" s="312"/>
      <c r="DJ70" s="310"/>
      <c r="DK70" s="313"/>
      <c r="DL70" s="309"/>
      <c r="DM70" s="310"/>
      <c r="DN70" s="311"/>
      <c r="DO70" s="312"/>
      <c r="DP70" s="310"/>
      <c r="DQ70" s="313"/>
      <c r="DR70" s="309"/>
      <c r="DS70" s="310"/>
      <c r="DT70" s="311"/>
      <c r="DU70" s="312"/>
      <c r="DV70" s="310"/>
      <c r="DW70" s="313"/>
      <c r="DX70" s="309"/>
      <c r="DY70" s="310"/>
      <c r="DZ70" s="311"/>
      <c r="EA70" s="312"/>
      <c r="EB70" s="310"/>
      <c r="EC70" s="313"/>
      <c r="ED70" s="309"/>
      <c r="EE70" s="310"/>
      <c r="EF70" s="311"/>
      <c r="EG70" s="312"/>
      <c r="EH70" s="310"/>
      <c r="EI70" s="313"/>
      <c r="EJ70" s="314"/>
      <c r="EK70" s="315"/>
      <c r="EL70" s="316"/>
      <c r="EM70" s="1130"/>
      <c r="EN70" s="1131"/>
      <c r="EO70" s="329"/>
      <c r="EP70" s="317"/>
      <c r="EQ70" s="318"/>
      <c r="ER70" s="319"/>
      <c r="ES70" s="1130"/>
      <c r="ET70" s="1132"/>
      <c r="EU70" s="331"/>
      <c r="EV70" s="328"/>
      <c r="EW70" s="328"/>
      <c r="EX70" s="328"/>
      <c r="EY70" s="328"/>
      <c r="EZ70" s="328"/>
      <c r="FA70" s="328"/>
      <c r="FB70" s="328"/>
      <c r="FC70" s="328"/>
      <c r="FD70" s="328"/>
      <c r="FE70" s="328">
        <v>188</v>
      </c>
      <c r="FF70" s="328">
        <v>55</v>
      </c>
      <c r="FG70" s="328">
        <v>52</v>
      </c>
      <c r="FH70" s="1157">
        <v>112</v>
      </c>
      <c r="FI70" s="1151">
        <v>54</v>
      </c>
      <c r="FJ70" s="1158">
        <v>45</v>
      </c>
      <c r="FK70" s="1157">
        <v>93</v>
      </c>
      <c r="FL70" s="1151">
        <v>54</v>
      </c>
      <c r="FM70" s="1158">
        <v>45</v>
      </c>
      <c r="FN70" s="1157">
        <v>94</v>
      </c>
      <c r="FO70" s="1151">
        <v>63</v>
      </c>
      <c r="FP70" s="1158">
        <v>56</v>
      </c>
      <c r="FQ70" s="1157">
        <v>94</v>
      </c>
      <c r="FR70" s="1151">
        <v>59</v>
      </c>
      <c r="FS70" s="1158">
        <v>58</v>
      </c>
      <c r="FT70" s="1157">
        <v>101</v>
      </c>
      <c r="FU70" s="1151">
        <v>52</v>
      </c>
      <c r="FV70" s="1158">
        <v>45</v>
      </c>
      <c r="FW70" s="1157">
        <v>67</v>
      </c>
      <c r="FX70" s="1151">
        <v>51</v>
      </c>
      <c r="FY70" s="1158">
        <v>46</v>
      </c>
    </row>
    <row r="71" spans="2:181" ht="18.75" customHeight="1" x14ac:dyDescent="0.25">
      <c r="B71" s="303" t="s">
        <v>435</v>
      </c>
      <c r="C71" s="304"/>
      <c r="D71" s="305"/>
      <c r="E71" s="306"/>
      <c r="F71" s="307"/>
      <c r="G71" s="305"/>
      <c r="H71" s="308"/>
      <c r="I71" s="304"/>
      <c r="J71" s="305"/>
      <c r="K71" s="306"/>
      <c r="L71" s="307"/>
      <c r="M71" s="305"/>
      <c r="N71" s="308"/>
      <c r="O71" s="304"/>
      <c r="P71" s="305"/>
      <c r="Q71" s="306"/>
      <c r="R71" s="307"/>
      <c r="S71" s="308"/>
      <c r="T71" s="304"/>
      <c r="U71" s="305"/>
      <c r="V71" s="306"/>
      <c r="W71" s="307"/>
      <c r="X71" s="305"/>
      <c r="Y71" s="308"/>
      <c r="Z71" s="304"/>
      <c r="AA71" s="305"/>
      <c r="AB71" s="306"/>
      <c r="AC71" s="307"/>
      <c r="AD71" s="305"/>
      <c r="AE71" s="308"/>
      <c r="AF71" s="304"/>
      <c r="AG71" s="305"/>
      <c r="AH71" s="306"/>
      <c r="AI71" s="307"/>
      <c r="AJ71" s="305"/>
      <c r="AK71" s="308"/>
      <c r="AL71" s="304"/>
      <c r="AM71" s="305"/>
      <c r="AN71" s="306"/>
      <c r="AO71" s="307"/>
      <c r="AP71" s="305"/>
      <c r="AQ71" s="308"/>
      <c r="AR71" s="304"/>
      <c r="AS71" s="305"/>
      <c r="AT71" s="306"/>
      <c r="AU71" s="307"/>
      <c r="AV71" s="305"/>
      <c r="AW71" s="308"/>
      <c r="AX71" s="304"/>
      <c r="AY71" s="305"/>
      <c r="AZ71" s="306"/>
      <c r="BA71" s="307"/>
      <c r="BB71" s="305"/>
      <c r="BC71" s="308"/>
      <c r="BD71" s="309"/>
      <c r="BE71" s="310"/>
      <c r="BF71" s="311"/>
      <c r="BG71" s="312"/>
      <c r="BH71" s="310"/>
      <c r="BI71" s="313"/>
      <c r="BJ71" s="309"/>
      <c r="BK71" s="310"/>
      <c r="BL71" s="311"/>
      <c r="BM71" s="312"/>
      <c r="BN71" s="310"/>
      <c r="BO71" s="313"/>
      <c r="BP71" s="309"/>
      <c r="BQ71" s="310"/>
      <c r="BR71" s="311"/>
      <c r="BS71" s="312"/>
      <c r="BT71" s="310"/>
      <c r="BU71" s="313"/>
      <c r="BV71" s="309"/>
      <c r="BW71" s="310"/>
      <c r="BX71" s="311"/>
      <c r="BY71" s="312"/>
      <c r="BZ71" s="310"/>
      <c r="CA71" s="313"/>
      <c r="CB71" s="309"/>
      <c r="CC71" s="310"/>
      <c r="CD71" s="311"/>
      <c r="CE71" s="312"/>
      <c r="CF71" s="310"/>
      <c r="CG71" s="313"/>
      <c r="CH71" s="309"/>
      <c r="CI71" s="310"/>
      <c r="CJ71" s="311"/>
      <c r="CK71" s="312"/>
      <c r="CL71" s="310"/>
      <c r="CM71" s="313"/>
      <c r="CN71" s="309"/>
      <c r="CO71" s="310"/>
      <c r="CP71" s="311"/>
      <c r="CQ71" s="312"/>
      <c r="CR71" s="310"/>
      <c r="CS71" s="313"/>
      <c r="CT71" s="309"/>
      <c r="CU71" s="310"/>
      <c r="CV71" s="311"/>
      <c r="CW71" s="312"/>
      <c r="CX71" s="310"/>
      <c r="CY71" s="313"/>
      <c r="CZ71" s="309"/>
      <c r="DA71" s="310"/>
      <c r="DB71" s="311"/>
      <c r="DC71" s="312"/>
      <c r="DD71" s="310"/>
      <c r="DE71" s="313"/>
      <c r="DF71" s="309"/>
      <c r="DG71" s="310"/>
      <c r="DH71" s="311"/>
      <c r="DI71" s="312"/>
      <c r="DJ71" s="310"/>
      <c r="DK71" s="313"/>
      <c r="DL71" s="309"/>
      <c r="DM71" s="310"/>
      <c r="DN71" s="311"/>
      <c r="DO71" s="312"/>
      <c r="DP71" s="310"/>
      <c r="DQ71" s="313"/>
      <c r="DR71" s="309"/>
      <c r="DS71" s="310"/>
      <c r="DT71" s="311"/>
      <c r="DU71" s="312">
        <v>67</v>
      </c>
      <c r="DV71" s="310">
        <v>53</v>
      </c>
      <c r="DW71" s="313">
        <v>45</v>
      </c>
      <c r="DX71" s="309">
        <v>106</v>
      </c>
      <c r="DY71" s="310">
        <v>59</v>
      </c>
      <c r="DZ71" s="311">
        <v>45</v>
      </c>
      <c r="EA71" s="312">
        <v>86</v>
      </c>
      <c r="EB71" s="310">
        <v>53</v>
      </c>
      <c r="EC71" s="313">
        <v>44</v>
      </c>
      <c r="ED71" s="309">
        <v>74</v>
      </c>
      <c r="EE71" s="310">
        <v>58</v>
      </c>
      <c r="EF71" s="311">
        <v>43</v>
      </c>
      <c r="EG71" s="312">
        <v>73</v>
      </c>
      <c r="EH71" s="310">
        <v>59</v>
      </c>
      <c r="EI71" s="313">
        <v>44</v>
      </c>
      <c r="EJ71" s="314">
        <v>84</v>
      </c>
      <c r="EK71" s="315">
        <v>54</v>
      </c>
      <c r="EL71" s="316">
        <v>43</v>
      </c>
      <c r="EM71" s="314">
        <v>89</v>
      </c>
      <c r="EN71" s="333">
        <v>55</v>
      </c>
      <c r="EO71" s="334">
        <v>43</v>
      </c>
      <c r="EP71" s="317">
        <v>164</v>
      </c>
      <c r="EQ71" s="318">
        <v>68</v>
      </c>
      <c r="ER71" s="319">
        <v>43</v>
      </c>
      <c r="ES71" s="320">
        <v>48</v>
      </c>
      <c r="ET71" s="321">
        <v>48</v>
      </c>
      <c r="EU71" s="1694">
        <v>38</v>
      </c>
      <c r="EV71" s="1700">
        <v>214</v>
      </c>
      <c r="EW71" s="1700">
        <v>56</v>
      </c>
      <c r="EX71" s="1700">
        <v>45</v>
      </c>
      <c r="EY71" s="1700">
        <v>118</v>
      </c>
      <c r="EZ71" s="1700">
        <v>61</v>
      </c>
      <c r="FA71" s="1700">
        <v>45</v>
      </c>
      <c r="FB71" s="1700">
        <v>117</v>
      </c>
      <c r="FC71" s="1700">
        <v>57</v>
      </c>
      <c r="FD71" s="1700">
        <v>45</v>
      </c>
      <c r="FE71" s="1700">
        <v>62</v>
      </c>
      <c r="FF71" s="1700">
        <v>58</v>
      </c>
      <c r="FG71" s="1700">
        <v>37</v>
      </c>
      <c r="FH71" s="1155">
        <v>118</v>
      </c>
      <c r="FI71" s="1150">
        <v>57</v>
      </c>
      <c r="FJ71" s="1156">
        <v>39</v>
      </c>
      <c r="FK71" s="1155">
        <v>43</v>
      </c>
      <c r="FL71" s="1150">
        <v>40</v>
      </c>
      <c r="FM71" s="1156">
        <v>23</v>
      </c>
      <c r="FN71" s="1155">
        <v>185</v>
      </c>
      <c r="FO71" s="1150">
        <v>61</v>
      </c>
      <c r="FP71" s="1156">
        <v>45</v>
      </c>
      <c r="FQ71" s="1155">
        <v>82</v>
      </c>
      <c r="FR71" s="1150">
        <v>62</v>
      </c>
      <c r="FS71" s="1156">
        <v>45</v>
      </c>
      <c r="FT71" s="1155">
        <v>62</v>
      </c>
      <c r="FU71" s="1150">
        <v>57</v>
      </c>
      <c r="FV71" s="1156">
        <v>43</v>
      </c>
      <c r="FW71" s="1155">
        <v>30</v>
      </c>
      <c r="FX71" s="1150">
        <v>30</v>
      </c>
      <c r="FY71" s="1156">
        <v>16</v>
      </c>
    </row>
    <row r="72" spans="2:181" ht="18.75" customHeight="1" x14ac:dyDescent="0.25">
      <c r="B72" s="303" t="s">
        <v>436</v>
      </c>
      <c r="C72" s="304"/>
      <c r="D72" s="305"/>
      <c r="E72" s="306"/>
      <c r="F72" s="307"/>
      <c r="G72" s="305"/>
      <c r="H72" s="308"/>
      <c r="I72" s="304"/>
      <c r="J72" s="305"/>
      <c r="K72" s="306"/>
      <c r="L72" s="307"/>
      <c r="M72" s="305"/>
      <c r="N72" s="308"/>
      <c r="O72" s="304"/>
      <c r="P72" s="305"/>
      <c r="Q72" s="306"/>
      <c r="R72" s="307"/>
      <c r="S72" s="308"/>
      <c r="T72" s="304"/>
      <c r="U72" s="305"/>
      <c r="V72" s="306"/>
      <c r="W72" s="307"/>
      <c r="X72" s="305"/>
      <c r="Y72" s="308"/>
      <c r="Z72" s="304"/>
      <c r="AA72" s="305"/>
      <c r="AB72" s="306"/>
      <c r="AC72" s="307"/>
      <c r="AD72" s="305"/>
      <c r="AE72" s="308"/>
      <c r="AF72" s="304"/>
      <c r="AG72" s="305"/>
      <c r="AH72" s="306"/>
      <c r="AI72" s="307"/>
      <c r="AJ72" s="305"/>
      <c r="AK72" s="308"/>
      <c r="AL72" s="304"/>
      <c r="AM72" s="305"/>
      <c r="AN72" s="306"/>
      <c r="AO72" s="307"/>
      <c r="AP72" s="305"/>
      <c r="AQ72" s="308"/>
      <c r="AR72" s="304"/>
      <c r="AS72" s="305"/>
      <c r="AT72" s="306"/>
      <c r="AU72" s="307"/>
      <c r="AV72" s="305"/>
      <c r="AW72" s="308"/>
      <c r="AX72" s="304"/>
      <c r="AY72" s="305"/>
      <c r="AZ72" s="306"/>
      <c r="BA72" s="307">
        <v>40</v>
      </c>
      <c r="BB72" s="305">
        <v>43</v>
      </c>
      <c r="BC72" s="308">
        <v>36</v>
      </c>
      <c r="BD72" s="309"/>
      <c r="BE72" s="310"/>
      <c r="BF72" s="311"/>
      <c r="BG72" s="312">
        <v>51</v>
      </c>
      <c r="BH72" s="310">
        <v>45</v>
      </c>
      <c r="BI72" s="313">
        <v>45</v>
      </c>
      <c r="BJ72" s="309">
        <v>87</v>
      </c>
      <c r="BK72" s="310">
        <v>87</v>
      </c>
      <c r="BL72" s="311">
        <v>71</v>
      </c>
      <c r="BM72" s="312"/>
      <c r="BN72" s="310"/>
      <c r="BO72" s="313"/>
      <c r="BP72" s="309">
        <v>49</v>
      </c>
      <c r="BQ72" s="310">
        <v>41</v>
      </c>
      <c r="BR72" s="311">
        <v>40</v>
      </c>
      <c r="BS72" s="312">
        <v>44</v>
      </c>
      <c r="BT72" s="310">
        <v>44</v>
      </c>
      <c r="BU72" s="313">
        <v>38</v>
      </c>
      <c r="BV72" s="309">
        <v>47</v>
      </c>
      <c r="BW72" s="310">
        <v>46</v>
      </c>
      <c r="BX72" s="311">
        <v>39</v>
      </c>
      <c r="BY72" s="312">
        <v>31</v>
      </c>
      <c r="BZ72" s="310">
        <v>31</v>
      </c>
      <c r="CA72" s="313">
        <v>27</v>
      </c>
      <c r="CB72" s="309">
        <v>49</v>
      </c>
      <c r="CC72" s="310">
        <v>49</v>
      </c>
      <c r="CD72" s="311">
        <v>34</v>
      </c>
      <c r="CE72" s="312">
        <v>64</v>
      </c>
      <c r="CF72" s="310">
        <v>40</v>
      </c>
      <c r="CG72" s="313">
        <v>36</v>
      </c>
      <c r="CH72" s="309">
        <v>57</v>
      </c>
      <c r="CI72" s="310">
        <v>57</v>
      </c>
      <c r="CJ72" s="311">
        <v>40</v>
      </c>
      <c r="CK72" s="312">
        <v>42</v>
      </c>
      <c r="CL72" s="310">
        <v>41</v>
      </c>
      <c r="CM72" s="313">
        <v>32</v>
      </c>
      <c r="CN72" s="309">
        <v>40</v>
      </c>
      <c r="CO72" s="310">
        <v>38</v>
      </c>
      <c r="CP72" s="311">
        <v>32</v>
      </c>
      <c r="CQ72" s="312">
        <v>34</v>
      </c>
      <c r="CR72" s="310">
        <v>34</v>
      </c>
      <c r="CS72" s="313">
        <v>31</v>
      </c>
      <c r="CT72" s="309">
        <v>39</v>
      </c>
      <c r="CU72" s="310">
        <v>38</v>
      </c>
      <c r="CV72" s="311">
        <v>26</v>
      </c>
      <c r="CW72" s="312">
        <v>28</v>
      </c>
      <c r="CX72" s="310">
        <v>27</v>
      </c>
      <c r="CY72" s="313">
        <v>21</v>
      </c>
      <c r="CZ72" s="309">
        <v>52</v>
      </c>
      <c r="DA72" s="310">
        <v>50</v>
      </c>
      <c r="DB72" s="311">
        <v>37</v>
      </c>
      <c r="DC72" s="312">
        <v>45</v>
      </c>
      <c r="DD72" s="310">
        <v>45</v>
      </c>
      <c r="DE72" s="313">
        <v>35</v>
      </c>
      <c r="DF72" s="309">
        <v>33</v>
      </c>
      <c r="DG72" s="310">
        <v>33</v>
      </c>
      <c r="DH72" s="311">
        <v>25</v>
      </c>
      <c r="DI72" s="312">
        <v>30</v>
      </c>
      <c r="DJ72" s="310">
        <v>30</v>
      </c>
      <c r="DK72" s="313">
        <v>22</v>
      </c>
      <c r="DL72" s="309">
        <v>25</v>
      </c>
      <c r="DM72" s="310">
        <v>25</v>
      </c>
      <c r="DN72" s="311">
        <v>22</v>
      </c>
      <c r="DO72" s="312">
        <v>17</v>
      </c>
      <c r="DP72" s="310"/>
      <c r="DQ72" s="313"/>
      <c r="DR72" s="309">
        <v>15</v>
      </c>
      <c r="DS72" s="310"/>
      <c r="DT72" s="311"/>
      <c r="DU72" s="312">
        <v>9</v>
      </c>
      <c r="DV72" s="310"/>
      <c r="DW72" s="313"/>
      <c r="DX72" s="309">
        <v>18</v>
      </c>
      <c r="DY72" s="310">
        <v>16</v>
      </c>
      <c r="DZ72" s="311"/>
      <c r="EA72" s="312">
        <v>10</v>
      </c>
      <c r="EB72" s="310"/>
      <c r="EC72" s="313"/>
      <c r="ED72" s="309">
        <v>8</v>
      </c>
      <c r="EE72" s="310"/>
      <c r="EF72" s="311"/>
      <c r="EG72" s="312"/>
      <c r="EH72" s="310"/>
      <c r="EI72" s="313"/>
      <c r="EJ72" s="309"/>
      <c r="EK72" s="310"/>
      <c r="EL72" s="311"/>
      <c r="EM72" s="309"/>
      <c r="EN72" s="313"/>
      <c r="EO72" s="329"/>
      <c r="EP72" s="309"/>
      <c r="EQ72" s="310"/>
      <c r="ER72" s="311"/>
      <c r="ES72" s="309"/>
      <c r="ET72" s="313"/>
      <c r="EU72" s="331"/>
      <c r="EV72" s="328"/>
      <c r="EW72" s="328"/>
      <c r="EX72" s="328"/>
      <c r="EY72" s="328"/>
      <c r="EZ72" s="328"/>
      <c r="FA72" s="328"/>
      <c r="FB72" s="328"/>
      <c r="FC72" s="328"/>
      <c r="FD72" s="328"/>
      <c r="FE72" s="328"/>
      <c r="FF72" s="328"/>
      <c r="FG72" s="328"/>
      <c r="FH72" s="309"/>
      <c r="FI72" s="313"/>
      <c r="FJ72" s="329"/>
      <c r="FK72" s="309"/>
      <c r="FL72" s="313"/>
      <c r="FM72" s="329"/>
      <c r="FN72" s="309"/>
      <c r="FO72" s="313"/>
      <c r="FP72" s="329"/>
      <c r="FQ72" s="309"/>
      <c r="FR72" s="313"/>
      <c r="FS72" s="329"/>
      <c r="FT72" s="309"/>
      <c r="FU72" s="313"/>
      <c r="FV72" s="329"/>
      <c r="FW72" s="309"/>
      <c r="FX72" s="313"/>
      <c r="FY72" s="329"/>
    </row>
    <row r="73" spans="2:181" ht="31.5" x14ac:dyDescent="0.25">
      <c r="B73" s="303" t="s">
        <v>437</v>
      </c>
      <c r="C73" s="304"/>
      <c r="D73" s="305"/>
      <c r="E73" s="306"/>
      <c r="F73" s="307"/>
      <c r="G73" s="305"/>
      <c r="H73" s="308"/>
      <c r="I73" s="304"/>
      <c r="J73" s="305"/>
      <c r="K73" s="306"/>
      <c r="L73" s="307"/>
      <c r="M73" s="305"/>
      <c r="N73" s="308"/>
      <c r="O73" s="304"/>
      <c r="P73" s="305"/>
      <c r="Q73" s="306"/>
      <c r="R73" s="307"/>
      <c r="S73" s="308"/>
      <c r="T73" s="304"/>
      <c r="U73" s="305"/>
      <c r="V73" s="306"/>
      <c r="W73" s="307"/>
      <c r="X73" s="305"/>
      <c r="Y73" s="308"/>
      <c r="Z73" s="304"/>
      <c r="AA73" s="305"/>
      <c r="AB73" s="306"/>
      <c r="AC73" s="307"/>
      <c r="AD73" s="305"/>
      <c r="AE73" s="308"/>
      <c r="AF73" s="304"/>
      <c r="AG73" s="305"/>
      <c r="AH73" s="306"/>
      <c r="AI73" s="307"/>
      <c r="AJ73" s="305"/>
      <c r="AK73" s="308"/>
      <c r="AL73" s="304"/>
      <c r="AM73" s="305"/>
      <c r="AN73" s="306"/>
      <c r="AO73" s="307"/>
      <c r="AP73" s="305"/>
      <c r="AQ73" s="308"/>
      <c r="AR73" s="304"/>
      <c r="AS73" s="305"/>
      <c r="AT73" s="306"/>
      <c r="AU73" s="307"/>
      <c r="AV73" s="305"/>
      <c r="AW73" s="308"/>
      <c r="AX73" s="304">
        <v>40</v>
      </c>
      <c r="AY73" s="305">
        <v>40</v>
      </c>
      <c r="AZ73" s="306">
        <v>31</v>
      </c>
      <c r="BA73" s="307"/>
      <c r="BB73" s="305"/>
      <c r="BC73" s="308"/>
      <c r="BD73" s="309"/>
      <c r="BE73" s="310"/>
      <c r="BF73" s="311"/>
      <c r="BG73" s="312"/>
      <c r="BH73" s="310"/>
      <c r="BI73" s="313"/>
      <c r="BJ73" s="309"/>
      <c r="BK73" s="310"/>
      <c r="BL73" s="311"/>
      <c r="BM73" s="312"/>
      <c r="BN73" s="310"/>
      <c r="BO73" s="313"/>
      <c r="BP73" s="309"/>
      <c r="BQ73" s="310"/>
      <c r="BR73" s="311"/>
      <c r="BS73" s="312"/>
      <c r="BT73" s="310"/>
      <c r="BU73" s="313"/>
      <c r="BV73" s="309"/>
      <c r="BW73" s="310"/>
      <c r="BX73" s="311"/>
      <c r="BY73" s="312"/>
      <c r="BZ73" s="310"/>
      <c r="CA73" s="313"/>
      <c r="CB73" s="309"/>
      <c r="CC73" s="310"/>
      <c r="CD73" s="311"/>
      <c r="CE73" s="312"/>
      <c r="CF73" s="310"/>
      <c r="CG73" s="313"/>
      <c r="CH73" s="309"/>
      <c r="CI73" s="310"/>
      <c r="CJ73" s="311"/>
      <c r="CK73" s="312"/>
      <c r="CL73" s="310"/>
      <c r="CM73" s="313"/>
      <c r="CN73" s="309"/>
      <c r="CO73" s="310"/>
      <c r="CP73" s="311"/>
      <c r="CQ73" s="312"/>
      <c r="CR73" s="310"/>
      <c r="CS73" s="313"/>
      <c r="CT73" s="309"/>
      <c r="CU73" s="310"/>
      <c r="CV73" s="311"/>
      <c r="CW73" s="312"/>
      <c r="CX73" s="310"/>
      <c r="CY73" s="313"/>
      <c r="CZ73" s="309"/>
      <c r="DA73" s="310"/>
      <c r="DB73" s="311"/>
      <c r="DC73" s="312"/>
      <c r="DD73" s="310"/>
      <c r="DE73" s="313"/>
      <c r="DF73" s="309"/>
      <c r="DG73" s="310"/>
      <c r="DH73" s="311"/>
      <c r="DI73" s="312"/>
      <c r="DJ73" s="310"/>
      <c r="DK73" s="313"/>
      <c r="DL73" s="309"/>
      <c r="DM73" s="310"/>
      <c r="DN73" s="311"/>
      <c r="DO73" s="312"/>
      <c r="DP73" s="310"/>
      <c r="DQ73" s="313"/>
      <c r="DR73" s="309"/>
      <c r="DS73" s="310"/>
      <c r="DT73" s="311"/>
      <c r="DU73" s="312"/>
      <c r="DV73" s="310"/>
      <c r="DW73" s="313"/>
      <c r="DX73" s="309"/>
      <c r="DY73" s="310"/>
      <c r="DZ73" s="311"/>
      <c r="EA73" s="312"/>
      <c r="EB73" s="310"/>
      <c r="EC73" s="313"/>
      <c r="ED73" s="309"/>
      <c r="EE73" s="310"/>
      <c r="EF73" s="311"/>
      <c r="EG73" s="312"/>
      <c r="EH73" s="310"/>
      <c r="EI73" s="313"/>
      <c r="EJ73" s="309"/>
      <c r="EK73" s="310"/>
      <c r="EL73" s="311"/>
      <c r="EM73" s="309"/>
      <c r="EN73" s="313"/>
      <c r="EO73" s="329"/>
      <c r="EP73" s="309"/>
      <c r="EQ73" s="310"/>
      <c r="ER73" s="311"/>
      <c r="ES73" s="309"/>
      <c r="ET73" s="313"/>
      <c r="EU73" s="331"/>
      <c r="EV73" s="328"/>
      <c r="EW73" s="328"/>
      <c r="EX73" s="328"/>
      <c r="EY73" s="328"/>
      <c r="EZ73" s="328"/>
      <c r="FA73" s="328"/>
      <c r="FB73" s="328"/>
      <c r="FC73" s="328"/>
      <c r="FD73" s="328"/>
      <c r="FE73" s="328"/>
      <c r="FF73" s="328"/>
      <c r="FG73" s="328"/>
      <c r="FH73" s="309"/>
      <c r="FI73" s="313"/>
      <c r="FJ73" s="329"/>
      <c r="FK73" s="309"/>
      <c r="FL73" s="313"/>
      <c r="FM73" s="329"/>
      <c r="FN73" s="309"/>
      <c r="FO73" s="313"/>
      <c r="FP73" s="329"/>
      <c r="FQ73" s="309"/>
      <c r="FR73" s="313"/>
      <c r="FS73" s="329"/>
      <c r="FT73" s="309"/>
      <c r="FU73" s="313"/>
      <c r="FV73" s="329"/>
      <c r="FW73" s="309"/>
      <c r="FX73" s="313"/>
      <c r="FY73" s="329"/>
    </row>
    <row r="74" spans="2:181" ht="18.75" customHeight="1" x14ac:dyDescent="0.25">
      <c r="B74" s="303" t="s">
        <v>438</v>
      </c>
      <c r="C74" s="304">
        <v>105</v>
      </c>
      <c r="D74" s="305">
        <v>40</v>
      </c>
      <c r="E74" s="306">
        <v>43</v>
      </c>
      <c r="F74" s="307"/>
      <c r="G74" s="305"/>
      <c r="H74" s="308"/>
      <c r="I74" s="304"/>
      <c r="J74" s="305"/>
      <c r="K74" s="306"/>
      <c r="L74" s="307"/>
      <c r="M74" s="305"/>
      <c r="N74" s="308"/>
      <c r="O74" s="304"/>
      <c r="P74" s="305"/>
      <c r="Q74" s="306"/>
      <c r="R74" s="307"/>
      <c r="S74" s="308"/>
      <c r="T74" s="304"/>
      <c r="U74" s="305"/>
      <c r="V74" s="306"/>
      <c r="W74" s="307"/>
      <c r="X74" s="305"/>
      <c r="Y74" s="308"/>
      <c r="Z74" s="304">
        <v>53</v>
      </c>
      <c r="AA74" s="305">
        <v>36</v>
      </c>
      <c r="AB74" s="306">
        <v>35</v>
      </c>
      <c r="AC74" s="307">
        <v>44</v>
      </c>
      <c r="AD74" s="305">
        <v>44</v>
      </c>
      <c r="AE74" s="308">
        <v>42</v>
      </c>
      <c r="AF74" s="304">
        <v>10</v>
      </c>
      <c r="AG74" s="305"/>
      <c r="AH74" s="306"/>
      <c r="AI74" s="307"/>
      <c r="AJ74" s="305"/>
      <c r="AK74" s="308"/>
      <c r="AL74" s="304"/>
      <c r="AM74" s="305"/>
      <c r="AN74" s="306"/>
      <c r="AO74" s="307"/>
      <c r="AP74" s="305"/>
      <c r="AQ74" s="308"/>
      <c r="AR74" s="304"/>
      <c r="AS74" s="305"/>
      <c r="AT74" s="306"/>
      <c r="AU74" s="307">
        <v>9</v>
      </c>
      <c r="AV74" s="305"/>
      <c r="AW74" s="308"/>
      <c r="AX74" s="304">
        <v>75</v>
      </c>
      <c r="AY74" s="305">
        <v>51</v>
      </c>
      <c r="AZ74" s="306">
        <v>51</v>
      </c>
      <c r="BA74" s="307"/>
      <c r="BB74" s="305"/>
      <c r="BC74" s="308"/>
      <c r="BD74" s="309"/>
      <c r="BE74" s="310"/>
      <c r="BF74" s="311"/>
      <c r="BG74" s="312"/>
      <c r="BH74" s="310"/>
      <c r="BI74" s="313"/>
      <c r="BJ74" s="309"/>
      <c r="BK74" s="310"/>
      <c r="BL74" s="311"/>
      <c r="BM74" s="312"/>
      <c r="BN74" s="310"/>
      <c r="BO74" s="313"/>
      <c r="BP74" s="309"/>
      <c r="BQ74" s="310"/>
      <c r="BR74" s="311"/>
      <c r="BS74" s="312"/>
      <c r="BT74" s="310"/>
      <c r="BU74" s="313"/>
      <c r="BV74" s="309"/>
      <c r="BW74" s="310"/>
      <c r="BX74" s="311"/>
      <c r="BY74" s="312"/>
      <c r="BZ74" s="310"/>
      <c r="CA74" s="313"/>
      <c r="CB74" s="309"/>
      <c r="CC74" s="310"/>
      <c r="CD74" s="311"/>
      <c r="CE74" s="312"/>
      <c r="CF74" s="310"/>
      <c r="CG74" s="313"/>
      <c r="CH74" s="309"/>
      <c r="CI74" s="310"/>
      <c r="CJ74" s="311"/>
      <c r="CK74" s="312"/>
      <c r="CL74" s="310"/>
      <c r="CM74" s="313"/>
      <c r="CN74" s="309"/>
      <c r="CO74" s="310"/>
      <c r="CP74" s="311"/>
      <c r="CQ74" s="312"/>
      <c r="CR74" s="310"/>
      <c r="CS74" s="313"/>
      <c r="CT74" s="309"/>
      <c r="CU74" s="310"/>
      <c r="CV74" s="311"/>
      <c r="CW74" s="312"/>
      <c r="CX74" s="310"/>
      <c r="CY74" s="313"/>
      <c r="CZ74" s="309"/>
      <c r="DA74" s="310"/>
      <c r="DB74" s="311"/>
      <c r="DC74" s="312"/>
      <c r="DD74" s="310"/>
      <c r="DE74" s="313"/>
      <c r="DF74" s="309"/>
      <c r="DG74" s="310"/>
      <c r="DH74" s="311"/>
      <c r="DI74" s="312"/>
      <c r="DJ74" s="310"/>
      <c r="DK74" s="313"/>
      <c r="DL74" s="309"/>
      <c r="DM74" s="310"/>
      <c r="DN74" s="311"/>
      <c r="DO74" s="312"/>
      <c r="DP74" s="310"/>
      <c r="DQ74" s="313"/>
      <c r="DR74" s="309"/>
      <c r="DS74" s="310"/>
      <c r="DT74" s="311"/>
      <c r="DU74" s="312"/>
      <c r="DV74" s="310"/>
      <c r="DW74" s="313"/>
      <c r="DX74" s="309"/>
      <c r="DY74" s="310"/>
      <c r="DZ74" s="311"/>
      <c r="EA74" s="312"/>
      <c r="EB74" s="310"/>
      <c r="EC74" s="313"/>
      <c r="ED74" s="309"/>
      <c r="EE74" s="310"/>
      <c r="EF74" s="311"/>
      <c r="EG74" s="312"/>
      <c r="EH74" s="310"/>
      <c r="EI74" s="313"/>
      <c r="EJ74" s="309"/>
      <c r="EK74" s="310"/>
      <c r="EL74" s="311"/>
      <c r="EM74" s="309"/>
      <c r="EN74" s="313"/>
      <c r="EO74" s="329"/>
      <c r="EP74" s="309"/>
      <c r="EQ74" s="310"/>
      <c r="ER74" s="311"/>
      <c r="ES74" s="309"/>
      <c r="ET74" s="313"/>
      <c r="EU74" s="331"/>
      <c r="EV74" s="328"/>
      <c r="EW74" s="328"/>
      <c r="EX74" s="328"/>
      <c r="EY74" s="328"/>
      <c r="EZ74" s="328"/>
      <c r="FA74" s="328"/>
      <c r="FB74" s="328"/>
      <c r="FC74" s="328"/>
      <c r="FD74" s="328"/>
      <c r="FE74" s="328"/>
      <c r="FF74" s="328"/>
      <c r="FG74" s="328"/>
      <c r="FH74" s="309"/>
      <c r="FI74" s="313"/>
      <c r="FJ74" s="329"/>
      <c r="FK74" s="309"/>
      <c r="FL74" s="313"/>
      <c r="FM74" s="329"/>
      <c r="FN74" s="309"/>
      <c r="FO74" s="313"/>
      <c r="FP74" s="329"/>
      <c r="FQ74" s="309"/>
      <c r="FR74" s="313"/>
      <c r="FS74" s="329"/>
      <c r="FT74" s="309"/>
      <c r="FU74" s="313"/>
      <c r="FV74" s="329"/>
      <c r="FW74" s="309"/>
      <c r="FX74" s="313"/>
      <c r="FY74" s="329"/>
    </row>
    <row r="75" spans="2:181" ht="18.75" customHeight="1" x14ac:dyDescent="0.25">
      <c r="B75" s="303" t="s">
        <v>439</v>
      </c>
      <c r="C75" s="304">
        <v>52</v>
      </c>
      <c r="D75" s="305">
        <v>52</v>
      </c>
      <c r="E75" s="306">
        <v>52</v>
      </c>
      <c r="F75" s="307"/>
      <c r="G75" s="305"/>
      <c r="H75" s="308"/>
      <c r="I75" s="304"/>
      <c r="J75" s="305"/>
      <c r="K75" s="306"/>
      <c r="L75" s="307"/>
      <c r="M75" s="305"/>
      <c r="N75" s="308"/>
      <c r="O75" s="304"/>
      <c r="P75" s="305"/>
      <c r="Q75" s="306"/>
      <c r="R75" s="307"/>
      <c r="S75" s="308"/>
      <c r="T75" s="304"/>
      <c r="U75" s="305"/>
      <c r="V75" s="306"/>
      <c r="W75" s="307"/>
      <c r="X75" s="305"/>
      <c r="Y75" s="308"/>
      <c r="Z75" s="304"/>
      <c r="AA75" s="305"/>
      <c r="AB75" s="306"/>
      <c r="AC75" s="307"/>
      <c r="AD75" s="305"/>
      <c r="AE75" s="308"/>
      <c r="AF75" s="304"/>
      <c r="AG75" s="305"/>
      <c r="AH75" s="306"/>
      <c r="AI75" s="307"/>
      <c r="AJ75" s="305"/>
      <c r="AK75" s="308"/>
      <c r="AL75" s="304"/>
      <c r="AM75" s="305"/>
      <c r="AN75" s="306"/>
      <c r="AO75" s="307"/>
      <c r="AP75" s="305"/>
      <c r="AQ75" s="308"/>
      <c r="AR75" s="304"/>
      <c r="AS75" s="305"/>
      <c r="AT75" s="306"/>
      <c r="AU75" s="307"/>
      <c r="AV75" s="305"/>
      <c r="AW75" s="308"/>
      <c r="AX75" s="304"/>
      <c r="AY75" s="305"/>
      <c r="AZ75" s="306"/>
      <c r="BA75" s="307"/>
      <c r="BB75" s="305"/>
      <c r="BC75" s="308"/>
      <c r="BD75" s="309"/>
      <c r="BE75" s="310"/>
      <c r="BF75" s="311"/>
      <c r="BG75" s="312"/>
      <c r="BH75" s="310"/>
      <c r="BI75" s="313"/>
      <c r="BJ75" s="309"/>
      <c r="BK75" s="310"/>
      <c r="BL75" s="311"/>
      <c r="BM75" s="312"/>
      <c r="BN75" s="310"/>
      <c r="BO75" s="313"/>
      <c r="BP75" s="309"/>
      <c r="BQ75" s="310"/>
      <c r="BR75" s="311"/>
      <c r="BS75" s="312"/>
      <c r="BT75" s="310"/>
      <c r="BU75" s="313"/>
      <c r="BV75" s="309"/>
      <c r="BW75" s="310"/>
      <c r="BX75" s="311"/>
      <c r="BY75" s="312"/>
      <c r="BZ75" s="310"/>
      <c r="CA75" s="313"/>
      <c r="CB75" s="309"/>
      <c r="CC75" s="310"/>
      <c r="CD75" s="311"/>
      <c r="CE75" s="312"/>
      <c r="CF75" s="310"/>
      <c r="CG75" s="313"/>
      <c r="CH75" s="309"/>
      <c r="CI75" s="310"/>
      <c r="CJ75" s="311"/>
      <c r="CK75" s="312"/>
      <c r="CL75" s="310"/>
      <c r="CM75" s="313"/>
      <c r="CN75" s="309"/>
      <c r="CO75" s="310"/>
      <c r="CP75" s="311"/>
      <c r="CQ75" s="312"/>
      <c r="CR75" s="310"/>
      <c r="CS75" s="313"/>
      <c r="CT75" s="309"/>
      <c r="CU75" s="310"/>
      <c r="CV75" s="311"/>
      <c r="CW75" s="312"/>
      <c r="CX75" s="310"/>
      <c r="CY75" s="313"/>
      <c r="CZ75" s="309"/>
      <c r="DA75" s="310"/>
      <c r="DB75" s="311"/>
      <c r="DC75" s="312"/>
      <c r="DD75" s="310"/>
      <c r="DE75" s="313"/>
      <c r="DF75" s="309"/>
      <c r="DG75" s="310"/>
      <c r="DH75" s="311"/>
      <c r="DI75" s="312"/>
      <c r="DJ75" s="310"/>
      <c r="DK75" s="313"/>
      <c r="DL75" s="309"/>
      <c r="DM75" s="310"/>
      <c r="DN75" s="311"/>
      <c r="DO75" s="312"/>
      <c r="DP75" s="310"/>
      <c r="DQ75" s="313"/>
      <c r="DR75" s="309"/>
      <c r="DS75" s="310"/>
      <c r="DT75" s="311"/>
      <c r="DU75" s="312"/>
      <c r="DV75" s="310"/>
      <c r="DW75" s="313"/>
      <c r="DX75" s="309"/>
      <c r="DY75" s="310"/>
      <c r="DZ75" s="311"/>
      <c r="EA75" s="312"/>
      <c r="EB75" s="310"/>
      <c r="EC75" s="313"/>
      <c r="ED75" s="309"/>
      <c r="EE75" s="310"/>
      <c r="EF75" s="311"/>
      <c r="EG75" s="312"/>
      <c r="EH75" s="310"/>
      <c r="EI75" s="313"/>
      <c r="EJ75" s="309"/>
      <c r="EK75" s="310"/>
      <c r="EL75" s="311"/>
      <c r="EM75" s="309"/>
      <c r="EN75" s="313"/>
      <c r="EO75" s="329"/>
      <c r="EP75" s="309"/>
      <c r="EQ75" s="310"/>
      <c r="ER75" s="311"/>
      <c r="ES75" s="309"/>
      <c r="ET75" s="313"/>
      <c r="EU75" s="331"/>
      <c r="EV75" s="328"/>
      <c r="EW75" s="328"/>
      <c r="EX75" s="328"/>
      <c r="EY75" s="328"/>
      <c r="EZ75" s="328"/>
      <c r="FA75" s="328"/>
      <c r="FB75" s="328"/>
      <c r="FC75" s="328"/>
      <c r="FD75" s="328"/>
      <c r="FE75" s="328"/>
      <c r="FF75" s="328"/>
      <c r="FG75" s="328"/>
      <c r="FH75" s="309"/>
      <c r="FI75" s="313"/>
      <c r="FJ75" s="329"/>
      <c r="FK75" s="309"/>
      <c r="FL75" s="313"/>
      <c r="FM75" s="329"/>
      <c r="FN75" s="309"/>
      <c r="FO75" s="313"/>
      <c r="FP75" s="329"/>
      <c r="FQ75" s="309"/>
      <c r="FR75" s="313"/>
      <c r="FS75" s="329"/>
      <c r="FT75" s="309"/>
      <c r="FU75" s="313"/>
      <c r="FV75" s="329"/>
      <c r="FW75" s="309"/>
      <c r="FX75" s="313"/>
      <c r="FY75" s="329"/>
    </row>
    <row r="76" spans="2:181" ht="18.75" customHeight="1" x14ac:dyDescent="0.25">
      <c r="B76" s="303" t="s">
        <v>440</v>
      </c>
      <c r="C76" s="304">
        <v>53</v>
      </c>
      <c r="D76" s="305">
        <v>53</v>
      </c>
      <c r="E76" s="306">
        <v>53</v>
      </c>
      <c r="F76" s="307"/>
      <c r="G76" s="305"/>
      <c r="H76" s="308"/>
      <c r="I76" s="304"/>
      <c r="J76" s="305"/>
      <c r="K76" s="306"/>
      <c r="L76" s="307"/>
      <c r="M76" s="305"/>
      <c r="N76" s="308"/>
      <c r="O76" s="304"/>
      <c r="P76" s="305"/>
      <c r="Q76" s="306"/>
      <c r="R76" s="307"/>
      <c r="S76" s="308"/>
      <c r="T76" s="304"/>
      <c r="U76" s="305"/>
      <c r="V76" s="306"/>
      <c r="W76" s="307"/>
      <c r="X76" s="305"/>
      <c r="Y76" s="308"/>
      <c r="Z76" s="304"/>
      <c r="AA76" s="305"/>
      <c r="AB76" s="306"/>
      <c r="AC76" s="307"/>
      <c r="AD76" s="305"/>
      <c r="AE76" s="308"/>
      <c r="AF76" s="304">
        <v>38</v>
      </c>
      <c r="AG76" s="305">
        <v>38</v>
      </c>
      <c r="AH76" s="306">
        <v>21</v>
      </c>
      <c r="AI76" s="307"/>
      <c r="AJ76" s="305"/>
      <c r="AK76" s="308"/>
      <c r="AL76" s="304"/>
      <c r="AM76" s="305"/>
      <c r="AN76" s="306"/>
      <c r="AO76" s="307"/>
      <c r="AP76" s="305"/>
      <c r="AQ76" s="308"/>
      <c r="AR76" s="304"/>
      <c r="AS76" s="305"/>
      <c r="AT76" s="306"/>
      <c r="AU76" s="307"/>
      <c r="AV76" s="305"/>
      <c r="AW76" s="308"/>
      <c r="AX76" s="304"/>
      <c r="AY76" s="305"/>
      <c r="AZ76" s="306"/>
      <c r="BA76" s="307"/>
      <c r="BB76" s="305"/>
      <c r="BC76" s="308"/>
      <c r="BD76" s="309"/>
      <c r="BE76" s="310"/>
      <c r="BF76" s="311"/>
      <c r="BG76" s="312"/>
      <c r="BH76" s="310"/>
      <c r="BI76" s="313"/>
      <c r="BJ76" s="309"/>
      <c r="BK76" s="310"/>
      <c r="BL76" s="311"/>
      <c r="BM76" s="312"/>
      <c r="BN76" s="310"/>
      <c r="BO76" s="313"/>
      <c r="BP76" s="309"/>
      <c r="BQ76" s="310"/>
      <c r="BR76" s="311"/>
      <c r="BS76" s="312"/>
      <c r="BT76" s="310"/>
      <c r="BU76" s="313"/>
      <c r="BV76" s="309"/>
      <c r="BW76" s="310"/>
      <c r="BX76" s="311"/>
      <c r="BY76" s="312"/>
      <c r="BZ76" s="310"/>
      <c r="CA76" s="313"/>
      <c r="CB76" s="309"/>
      <c r="CC76" s="310"/>
      <c r="CD76" s="311"/>
      <c r="CE76" s="312"/>
      <c r="CF76" s="310"/>
      <c r="CG76" s="313"/>
      <c r="CH76" s="309"/>
      <c r="CI76" s="310"/>
      <c r="CJ76" s="311"/>
      <c r="CK76" s="312"/>
      <c r="CL76" s="310"/>
      <c r="CM76" s="313"/>
      <c r="CN76" s="309"/>
      <c r="CO76" s="310"/>
      <c r="CP76" s="311"/>
      <c r="CQ76" s="312"/>
      <c r="CR76" s="310"/>
      <c r="CS76" s="313"/>
      <c r="CT76" s="309"/>
      <c r="CU76" s="310"/>
      <c r="CV76" s="311"/>
      <c r="CW76" s="312"/>
      <c r="CX76" s="310"/>
      <c r="CY76" s="313"/>
      <c r="CZ76" s="309"/>
      <c r="DA76" s="310"/>
      <c r="DB76" s="311"/>
      <c r="DC76" s="312"/>
      <c r="DD76" s="310"/>
      <c r="DE76" s="313"/>
      <c r="DF76" s="309"/>
      <c r="DG76" s="310"/>
      <c r="DH76" s="311"/>
      <c r="DI76" s="312"/>
      <c r="DJ76" s="310"/>
      <c r="DK76" s="313"/>
      <c r="DL76" s="309"/>
      <c r="DM76" s="310"/>
      <c r="DN76" s="311"/>
      <c r="DO76" s="312"/>
      <c r="DP76" s="310"/>
      <c r="DQ76" s="313"/>
      <c r="DR76" s="309"/>
      <c r="DS76" s="310"/>
      <c r="DT76" s="311"/>
      <c r="DU76" s="312"/>
      <c r="DV76" s="310"/>
      <c r="DW76" s="313"/>
      <c r="DX76" s="309"/>
      <c r="DY76" s="310"/>
      <c r="DZ76" s="311"/>
      <c r="EA76" s="312"/>
      <c r="EB76" s="310"/>
      <c r="EC76" s="313"/>
      <c r="ED76" s="309"/>
      <c r="EE76" s="310"/>
      <c r="EF76" s="311"/>
      <c r="EG76" s="312"/>
      <c r="EH76" s="310"/>
      <c r="EI76" s="313"/>
      <c r="EJ76" s="309"/>
      <c r="EK76" s="310"/>
      <c r="EL76" s="311"/>
      <c r="EM76" s="309"/>
      <c r="EN76" s="313"/>
      <c r="EO76" s="329"/>
      <c r="EP76" s="309"/>
      <c r="EQ76" s="310"/>
      <c r="ER76" s="311"/>
      <c r="ES76" s="309"/>
      <c r="ET76" s="313"/>
      <c r="EU76" s="331"/>
      <c r="EV76" s="328"/>
      <c r="EW76" s="328"/>
      <c r="EX76" s="328"/>
      <c r="EY76" s="328"/>
      <c r="EZ76" s="328"/>
      <c r="FA76" s="328"/>
      <c r="FB76" s="328"/>
      <c r="FC76" s="328"/>
      <c r="FD76" s="328"/>
      <c r="FE76" s="328"/>
      <c r="FF76" s="328"/>
      <c r="FG76" s="328"/>
      <c r="FH76" s="309"/>
      <c r="FI76" s="313"/>
      <c r="FJ76" s="329"/>
      <c r="FK76" s="309"/>
      <c r="FL76" s="313"/>
      <c r="FM76" s="329"/>
      <c r="FN76" s="309"/>
      <c r="FO76" s="313"/>
      <c r="FP76" s="329"/>
      <c r="FQ76" s="309"/>
      <c r="FR76" s="313"/>
      <c r="FS76" s="329"/>
      <c r="FT76" s="309"/>
      <c r="FU76" s="313"/>
      <c r="FV76" s="329"/>
      <c r="FW76" s="309"/>
      <c r="FX76" s="313"/>
      <c r="FY76" s="329"/>
    </row>
    <row r="77" spans="2:181" ht="18.75" customHeight="1" x14ac:dyDescent="0.25">
      <c r="B77" s="303" t="s">
        <v>441</v>
      </c>
      <c r="C77" s="304">
        <v>64</v>
      </c>
      <c r="D77" s="305">
        <v>64</v>
      </c>
      <c r="E77" s="306">
        <v>64</v>
      </c>
      <c r="F77" s="307"/>
      <c r="G77" s="305"/>
      <c r="H77" s="308"/>
      <c r="I77" s="304"/>
      <c r="J77" s="305"/>
      <c r="K77" s="306"/>
      <c r="L77" s="307"/>
      <c r="M77" s="305"/>
      <c r="N77" s="308"/>
      <c r="O77" s="304"/>
      <c r="P77" s="305"/>
      <c r="Q77" s="306"/>
      <c r="R77" s="307"/>
      <c r="S77" s="308"/>
      <c r="T77" s="304"/>
      <c r="U77" s="305"/>
      <c r="V77" s="306"/>
      <c r="W77" s="307"/>
      <c r="X77" s="305"/>
      <c r="Y77" s="308"/>
      <c r="Z77" s="304"/>
      <c r="AA77" s="305"/>
      <c r="AB77" s="306"/>
      <c r="AC77" s="307"/>
      <c r="AD77" s="305"/>
      <c r="AE77" s="308"/>
      <c r="AF77" s="304"/>
      <c r="AG77" s="305"/>
      <c r="AH77" s="306"/>
      <c r="AI77" s="307"/>
      <c r="AJ77" s="305"/>
      <c r="AK77" s="308"/>
      <c r="AL77" s="304"/>
      <c r="AM77" s="305"/>
      <c r="AN77" s="306"/>
      <c r="AO77" s="307"/>
      <c r="AP77" s="305"/>
      <c r="AQ77" s="308"/>
      <c r="AR77" s="304"/>
      <c r="AS77" s="305"/>
      <c r="AT77" s="306"/>
      <c r="AU77" s="307"/>
      <c r="AV77" s="305"/>
      <c r="AW77" s="308"/>
      <c r="AX77" s="304"/>
      <c r="AY77" s="305"/>
      <c r="AZ77" s="306"/>
      <c r="BA77" s="307"/>
      <c r="BB77" s="305"/>
      <c r="BC77" s="308"/>
      <c r="BD77" s="309"/>
      <c r="BE77" s="310"/>
      <c r="BF77" s="311"/>
      <c r="BG77" s="312"/>
      <c r="BH77" s="310"/>
      <c r="BI77" s="313"/>
      <c r="BJ77" s="309"/>
      <c r="BK77" s="310"/>
      <c r="BL77" s="311"/>
      <c r="BM77" s="312"/>
      <c r="BN77" s="310"/>
      <c r="BO77" s="313"/>
      <c r="BP77" s="309"/>
      <c r="BQ77" s="310"/>
      <c r="BR77" s="311"/>
      <c r="BS77" s="312"/>
      <c r="BT77" s="310"/>
      <c r="BU77" s="313"/>
      <c r="BV77" s="309"/>
      <c r="BW77" s="310"/>
      <c r="BX77" s="311"/>
      <c r="BY77" s="312"/>
      <c r="BZ77" s="310"/>
      <c r="CA77" s="313"/>
      <c r="CB77" s="309"/>
      <c r="CC77" s="310"/>
      <c r="CD77" s="311"/>
      <c r="CE77" s="312"/>
      <c r="CF77" s="310"/>
      <c r="CG77" s="313"/>
      <c r="CH77" s="309"/>
      <c r="CI77" s="310"/>
      <c r="CJ77" s="311"/>
      <c r="CK77" s="312"/>
      <c r="CL77" s="310"/>
      <c r="CM77" s="313"/>
      <c r="CN77" s="309"/>
      <c r="CO77" s="310"/>
      <c r="CP77" s="311"/>
      <c r="CQ77" s="312"/>
      <c r="CR77" s="310"/>
      <c r="CS77" s="313"/>
      <c r="CT77" s="309"/>
      <c r="CU77" s="310"/>
      <c r="CV77" s="311"/>
      <c r="CW77" s="312"/>
      <c r="CX77" s="310"/>
      <c r="CY77" s="313"/>
      <c r="CZ77" s="309"/>
      <c r="DA77" s="310"/>
      <c r="DB77" s="311"/>
      <c r="DC77" s="312"/>
      <c r="DD77" s="310"/>
      <c r="DE77" s="313"/>
      <c r="DF77" s="309"/>
      <c r="DG77" s="310"/>
      <c r="DH77" s="311"/>
      <c r="DI77" s="312"/>
      <c r="DJ77" s="310"/>
      <c r="DK77" s="313"/>
      <c r="DL77" s="309"/>
      <c r="DM77" s="310"/>
      <c r="DN77" s="311"/>
      <c r="DO77" s="312"/>
      <c r="DP77" s="310"/>
      <c r="DQ77" s="313"/>
      <c r="DR77" s="309"/>
      <c r="DS77" s="310"/>
      <c r="DT77" s="311"/>
      <c r="DU77" s="312"/>
      <c r="DV77" s="310"/>
      <c r="DW77" s="313"/>
      <c r="DX77" s="309"/>
      <c r="DY77" s="310"/>
      <c r="DZ77" s="311"/>
      <c r="EA77" s="312"/>
      <c r="EB77" s="310"/>
      <c r="EC77" s="313"/>
      <c r="ED77" s="309"/>
      <c r="EE77" s="310"/>
      <c r="EF77" s="311"/>
      <c r="EG77" s="312"/>
      <c r="EH77" s="310"/>
      <c r="EI77" s="313"/>
      <c r="EJ77" s="309"/>
      <c r="EK77" s="310"/>
      <c r="EL77" s="311"/>
      <c r="EM77" s="309"/>
      <c r="EN77" s="313"/>
      <c r="EO77" s="329"/>
      <c r="EP77" s="309"/>
      <c r="EQ77" s="310"/>
      <c r="ER77" s="311"/>
      <c r="ES77" s="309"/>
      <c r="ET77" s="313"/>
      <c r="EU77" s="331"/>
      <c r="EV77" s="328"/>
      <c r="EW77" s="328"/>
      <c r="EX77" s="328"/>
      <c r="EY77" s="328"/>
      <c r="EZ77" s="328"/>
      <c r="FA77" s="328"/>
      <c r="FB77" s="328"/>
      <c r="FC77" s="328"/>
      <c r="FD77" s="328"/>
      <c r="FE77" s="328"/>
      <c r="FF77" s="328"/>
      <c r="FG77" s="328"/>
      <c r="FH77" s="309"/>
      <c r="FI77" s="313"/>
      <c r="FJ77" s="329"/>
      <c r="FK77" s="309"/>
      <c r="FL77" s="313"/>
      <c r="FM77" s="329"/>
      <c r="FN77" s="309"/>
      <c r="FO77" s="313"/>
      <c r="FP77" s="329"/>
      <c r="FQ77" s="309"/>
      <c r="FR77" s="313"/>
      <c r="FS77" s="329"/>
      <c r="FT77" s="309"/>
      <c r="FU77" s="313"/>
      <c r="FV77" s="329"/>
      <c r="FW77" s="309"/>
      <c r="FX77" s="313"/>
      <c r="FY77" s="329"/>
    </row>
    <row r="78" spans="2:181" ht="18.75" customHeight="1" x14ac:dyDescent="0.25">
      <c r="B78" s="303" t="s">
        <v>442</v>
      </c>
      <c r="C78" s="304"/>
      <c r="D78" s="305"/>
      <c r="E78" s="306"/>
      <c r="F78" s="307"/>
      <c r="G78" s="305"/>
      <c r="H78" s="308"/>
      <c r="I78" s="304"/>
      <c r="J78" s="305"/>
      <c r="K78" s="306"/>
      <c r="L78" s="307"/>
      <c r="M78" s="305"/>
      <c r="N78" s="308"/>
      <c r="O78" s="304"/>
      <c r="P78" s="305"/>
      <c r="Q78" s="306"/>
      <c r="R78" s="307"/>
      <c r="S78" s="308"/>
      <c r="T78" s="304"/>
      <c r="U78" s="305"/>
      <c r="V78" s="306"/>
      <c r="W78" s="307"/>
      <c r="X78" s="305"/>
      <c r="Y78" s="308"/>
      <c r="Z78" s="304">
        <v>27</v>
      </c>
      <c r="AA78" s="305">
        <v>26</v>
      </c>
      <c r="AB78" s="306">
        <v>23</v>
      </c>
      <c r="AC78" s="307"/>
      <c r="AD78" s="305"/>
      <c r="AE78" s="308"/>
      <c r="AF78" s="304">
        <v>15</v>
      </c>
      <c r="AG78" s="305"/>
      <c r="AH78" s="306"/>
      <c r="AI78" s="307"/>
      <c r="AJ78" s="305"/>
      <c r="AK78" s="308"/>
      <c r="AL78" s="304">
        <v>37</v>
      </c>
      <c r="AM78" s="305">
        <v>22</v>
      </c>
      <c r="AN78" s="306">
        <v>22</v>
      </c>
      <c r="AO78" s="307"/>
      <c r="AP78" s="305"/>
      <c r="AQ78" s="308"/>
      <c r="AR78" s="304">
        <v>26</v>
      </c>
      <c r="AS78" s="305">
        <v>26</v>
      </c>
      <c r="AT78" s="306">
        <v>22</v>
      </c>
      <c r="AU78" s="307"/>
      <c r="AV78" s="305"/>
      <c r="AW78" s="308"/>
      <c r="AX78" s="304">
        <v>36</v>
      </c>
      <c r="AY78" s="305">
        <v>36</v>
      </c>
      <c r="AZ78" s="306">
        <v>29</v>
      </c>
      <c r="BA78" s="307"/>
      <c r="BB78" s="305"/>
      <c r="BC78" s="308"/>
      <c r="BD78" s="309"/>
      <c r="BE78" s="310"/>
      <c r="BF78" s="311"/>
      <c r="BG78" s="312"/>
      <c r="BH78" s="310"/>
      <c r="BI78" s="313"/>
      <c r="BJ78" s="309"/>
      <c r="BK78" s="310"/>
      <c r="BL78" s="311"/>
      <c r="BM78" s="312"/>
      <c r="BN78" s="310"/>
      <c r="BO78" s="313"/>
      <c r="BP78" s="309"/>
      <c r="BQ78" s="310"/>
      <c r="BR78" s="311"/>
      <c r="BS78" s="312"/>
      <c r="BT78" s="310"/>
      <c r="BU78" s="313"/>
      <c r="BV78" s="309"/>
      <c r="BW78" s="310"/>
      <c r="BX78" s="311"/>
      <c r="BY78" s="312"/>
      <c r="BZ78" s="310"/>
      <c r="CA78" s="313"/>
      <c r="CB78" s="309"/>
      <c r="CC78" s="310"/>
      <c r="CD78" s="311"/>
      <c r="CE78" s="312"/>
      <c r="CF78" s="310"/>
      <c r="CG78" s="313"/>
      <c r="CH78" s="309"/>
      <c r="CI78" s="310"/>
      <c r="CJ78" s="311"/>
      <c r="CK78" s="312"/>
      <c r="CL78" s="310"/>
      <c r="CM78" s="313"/>
      <c r="CN78" s="309"/>
      <c r="CO78" s="310"/>
      <c r="CP78" s="311"/>
      <c r="CQ78" s="312"/>
      <c r="CR78" s="310"/>
      <c r="CS78" s="313"/>
      <c r="CT78" s="309"/>
      <c r="CU78" s="310"/>
      <c r="CV78" s="311"/>
      <c r="CW78" s="312"/>
      <c r="CX78" s="310"/>
      <c r="CY78" s="313"/>
      <c r="CZ78" s="309"/>
      <c r="DA78" s="310"/>
      <c r="DB78" s="311"/>
      <c r="DC78" s="312"/>
      <c r="DD78" s="310"/>
      <c r="DE78" s="313"/>
      <c r="DF78" s="309"/>
      <c r="DG78" s="310"/>
      <c r="DH78" s="311"/>
      <c r="DI78" s="312"/>
      <c r="DJ78" s="310"/>
      <c r="DK78" s="313"/>
      <c r="DL78" s="309"/>
      <c r="DM78" s="310"/>
      <c r="DN78" s="311"/>
      <c r="DO78" s="312"/>
      <c r="DP78" s="310"/>
      <c r="DQ78" s="313"/>
      <c r="DR78" s="309"/>
      <c r="DS78" s="310"/>
      <c r="DT78" s="311"/>
      <c r="DU78" s="312"/>
      <c r="DV78" s="310"/>
      <c r="DW78" s="313"/>
      <c r="DX78" s="309"/>
      <c r="DY78" s="310"/>
      <c r="DZ78" s="311"/>
      <c r="EA78" s="312"/>
      <c r="EB78" s="310"/>
      <c r="EC78" s="313"/>
      <c r="ED78" s="309"/>
      <c r="EE78" s="310"/>
      <c r="EF78" s="311"/>
      <c r="EG78" s="312"/>
      <c r="EH78" s="310"/>
      <c r="EI78" s="313"/>
      <c r="EJ78" s="309"/>
      <c r="EK78" s="310"/>
      <c r="EL78" s="311"/>
      <c r="EM78" s="309"/>
      <c r="EN78" s="313"/>
      <c r="EO78" s="329"/>
      <c r="EP78" s="309"/>
      <c r="EQ78" s="310"/>
      <c r="ER78" s="311"/>
      <c r="ES78" s="309"/>
      <c r="ET78" s="313"/>
      <c r="EU78" s="331"/>
      <c r="EV78" s="328"/>
      <c r="EW78" s="328"/>
      <c r="EX78" s="328"/>
      <c r="EY78" s="328"/>
      <c r="EZ78" s="328"/>
      <c r="FA78" s="328"/>
      <c r="FB78" s="328"/>
      <c r="FC78" s="328"/>
      <c r="FD78" s="328"/>
      <c r="FE78" s="328"/>
      <c r="FF78" s="328"/>
      <c r="FG78" s="328"/>
      <c r="FH78" s="309"/>
      <c r="FI78" s="313"/>
      <c r="FJ78" s="329"/>
      <c r="FK78" s="309"/>
      <c r="FL78" s="313"/>
      <c r="FM78" s="329"/>
      <c r="FN78" s="309"/>
      <c r="FO78" s="313"/>
      <c r="FP78" s="329"/>
      <c r="FQ78" s="309"/>
      <c r="FR78" s="313"/>
      <c r="FS78" s="329"/>
      <c r="FT78" s="309"/>
      <c r="FU78" s="313"/>
      <c r="FV78" s="329"/>
      <c r="FW78" s="309"/>
      <c r="FX78" s="313"/>
      <c r="FY78" s="329"/>
    </row>
    <row r="79" spans="2:181" ht="18.75" customHeight="1" x14ac:dyDescent="0.25">
      <c r="B79" s="303" t="s">
        <v>443</v>
      </c>
      <c r="C79" s="304"/>
      <c r="D79" s="305"/>
      <c r="E79" s="306"/>
      <c r="F79" s="307"/>
      <c r="G79" s="305"/>
      <c r="H79" s="308"/>
      <c r="I79" s="304"/>
      <c r="J79" s="305"/>
      <c r="K79" s="306"/>
      <c r="L79" s="307"/>
      <c r="M79" s="305"/>
      <c r="N79" s="308"/>
      <c r="O79" s="304"/>
      <c r="P79" s="305"/>
      <c r="Q79" s="306"/>
      <c r="R79" s="307"/>
      <c r="S79" s="308"/>
      <c r="T79" s="304"/>
      <c r="U79" s="305"/>
      <c r="V79" s="306"/>
      <c r="W79" s="307"/>
      <c r="X79" s="305"/>
      <c r="Y79" s="308"/>
      <c r="Z79" s="304">
        <v>34</v>
      </c>
      <c r="AA79" s="305">
        <v>34</v>
      </c>
      <c r="AB79" s="306">
        <v>29</v>
      </c>
      <c r="AC79" s="307"/>
      <c r="AD79" s="305"/>
      <c r="AE79" s="308"/>
      <c r="AF79" s="304">
        <v>29</v>
      </c>
      <c r="AG79" s="305">
        <v>29</v>
      </c>
      <c r="AH79" s="306">
        <v>30</v>
      </c>
      <c r="AI79" s="307"/>
      <c r="AJ79" s="305"/>
      <c r="AK79" s="308"/>
      <c r="AL79" s="304">
        <v>38</v>
      </c>
      <c r="AM79" s="305">
        <v>29</v>
      </c>
      <c r="AN79" s="306">
        <v>26</v>
      </c>
      <c r="AO79" s="307"/>
      <c r="AP79" s="305"/>
      <c r="AQ79" s="308"/>
      <c r="AR79" s="304">
        <v>39</v>
      </c>
      <c r="AS79" s="305">
        <v>32</v>
      </c>
      <c r="AT79" s="306">
        <v>32</v>
      </c>
      <c r="AU79" s="307"/>
      <c r="AV79" s="305"/>
      <c r="AW79" s="308"/>
      <c r="AX79" s="304">
        <v>36</v>
      </c>
      <c r="AY79" s="305">
        <v>36</v>
      </c>
      <c r="AZ79" s="306">
        <v>30</v>
      </c>
      <c r="BA79" s="307"/>
      <c r="BB79" s="305"/>
      <c r="BC79" s="308"/>
      <c r="BD79" s="309"/>
      <c r="BE79" s="310"/>
      <c r="BF79" s="311"/>
      <c r="BG79" s="312"/>
      <c r="BH79" s="310"/>
      <c r="BI79" s="313"/>
      <c r="BJ79" s="309"/>
      <c r="BK79" s="310"/>
      <c r="BL79" s="311"/>
      <c r="BM79" s="312"/>
      <c r="BN79" s="310"/>
      <c r="BO79" s="313"/>
      <c r="BP79" s="309"/>
      <c r="BQ79" s="310"/>
      <c r="BR79" s="311"/>
      <c r="BS79" s="312"/>
      <c r="BT79" s="310"/>
      <c r="BU79" s="313"/>
      <c r="BV79" s="309"/>
      <c r="BW79" s="310"/>
      <c r="BX79" s="311"/>
      <c r="BY79" s="312"/>
      <c r="BZ79" s="310"/>
      <c r="CA79" s="313"/>
      <c r="CB79" s="309"/>
      <c r="CC79" s="310"/>
      <c r="CD79" s="311"/>
      <c r="CE79" s="312"/>
      <c r="CF79" s="310"/>
      <c r="CG79" s="313"/>
      <c r="CH79" s="309"/>
      <c r="CI79" s="310"/>
      <c r="CJ79" s="311"/>
      <c r="CK79" s="312"/>
      <c r="CL79" s="310"/>
      <c r="CM79" s="313"/>
      <c r="CN79" s="309"/>
      <c r="CO79" s="310"/>
      <c r="CP79" s="311"/>
      <c r="CQ79" s="312"/>
      <c r="CR79" s="310"/>
      <c r="CS79" s="313"/>
      <c r="CT79" s="309"/>
      <c r="CU79" s="310"/>
      <c r="CV79" s="311"/>
      <c r="CW79" s="312"/>
      <c r="CX79" s="310"/>
      <c r="CY79" s="313"/>
      <c r="CZ79" s="309"/>
      <c r="DA79" s="310"/>
      <c r="DB79" s="311"/>
      <c r="DC79" s="312"/>
      <c r="DD79" s="310"/>
      <c r="DE79" s="313"/>
      <c r="DF79" s="309"/>
      <c r="DG79" s="310"/>
      <c r="DH79" s="311"/>
      <c r="DI79" s="312"/>
      <c r="DJ79" s="310"/>
      <c r="DK79" s="313"/>
      <c r="DL79" s="309"/>
      <c r="DM79" s="310"/>
      <c r="DN79" s="311"/>
      <c r="DO79" s="312"/>
      <c r="DP79" s="310"/>
      <c r="DQ79" s="313"/>
      <c r="DR79" s="309"/>
      <c r="DS79" s="310"/>
      <c r="DT79" s="311"/>
      <c r="DU79" s="312"/>
      <c r="DV79" s="310"/>
      <c r="DW79" s="313"/>
      <c r="DX79" s="309"/>
      <c r="DY79" s="310"/>
      <c r="DZ79" s="311"/>
      <c r="EA79" s="312"/>
      <c r="EB79" s="310"/>
      <c r="EC79" s="313"/>
      <c r="ED79" s="309"/>
      <c r="EE79" s="310"/>
      <c r="EF79" s="311"/>
      <c r="EG79" s="312"/>
      <c r="EH79" s="310"/>
      <c r="EI79" s="313"/>
      <c r="EJ79" s="309"/>
      <c r="EK79" s="310"/>
      <c r="EL79" s="311"/>
      <c r="EM79" s="309"/>
      <c r="EN79" s="313"/>
      <c r="EO79" s="329"/>
      <c r="EP79" s="309"/>
      <c r="EQ79" s="310"/>
      <c r="ER79" s="311"/>
      <c r="ES79" s="309"/>
      <c r="ET79" s="313"/>
      <c r="EU79" s="331"/>
      <c r="EV79" s="328"/>
      <c r="EW79" s="328"/>
      <c r="EX79" s="328"/>
      <c r="EY79" s="328"/>
      <c r="EZ79" s="328"/>
      <c r="FA79" s="328"/>
      <c r="FB79" s="328"/>
      <c r="FC79" s="328"/>
      <c r="FD79" s="328"/>
      <c r="FE79" s="328"/>
      <c r="FF79" s="328"/>
      <c r="FG79" s="328"/>
      <c r="FH79" s="309"/>
      <c r="FI79" s="313"/>
      <c r="FJ79" s="329"/>
      <c r="FK79" s="309"/>
      <c r="FL79" s="313"/>
      <c r="FM79" s="329"/>
      <c r="FN79" s="309"/>
      <c r="FO79" s="313"/>
      <c r="FP79" s="329"/>
      <c r="FQ79" s="309"/>
      <c r="FR79" s="313"/>
      <c r="FS79" s="329"/>
      <c r="FT79" s="309"/>
      <c r="FU79" s="313"/>
      <c r="FV79" s="329"/>
      <c r="FW79" s="309"/>
      <c r="FX79" s="313"/>
      <c r="FY79" s="329"/>
    </row>
    <row r="80" spans="2:181" ht="18.75" customHeight="1" x14ac:dyDescent="0.25">
      <c r="B80" s="303" t="s">
        <v>444</v>
      </c>
      <c r="C80" s="304"/>
      <c r="D80" s="305"/>
      <c r="E80" s="306"/>
      <c r="F80" s="307"/>
      <c r="G80" s="305"/>
      <c r="H80" s="308"/>
      <c r="I80" s="304"/>
      <c r="J80" s="305"/>
      <c r="K80" s="306"/>
      <c r="L80" s="307"/>
      <c r="M80" s="305"/>
      <c r="N80" s="308"/>
      <c r="O80" s="304"/>
      <c r="P80" s="305"/>
      <c r="Q80" s="306"/>
      <c r="R80" s="307"/>
      <c r="S80" s="308"/>
      <c r="T80" s="304"/>
      <c r="U80" s="305"/>
      <c r="V80" s="306"/>
      <c r="W80" s="307"/>
      <c r="X80" s="305"/>
      <c r="Y80" s="308"/>
      <c r="Z80" s="304"/>
      <c r="AA80" s="305"/>
      <c r="AB80" s="306"/>
      <c r="AC80" s="307"/>
      <c r="AD80" s="305"/>
      <c r="AE80" s="308"/>
      <c r="AF80" s="304">
        <v>58</v>
      </c>
      <c r="AG80" s="305">
        <v>35</v>
      </c>
      <c r="AH80" s="306">
        <v>34</v>
      </c>
      <c r="AI80" s="307">
        <v>54</v>
      </c>
      <c r="AJ80" s="305">
        <v>35</v>
      </c>
      <c r="AK80" s="308">
        <v>33</v>
      </c>
      <c r="AL80" s="304">
        <v>60</v>
      </c>
      <c r="AM80" s="305">
        <v>31</v>
      </c>
      <c r="AN80" s="306">
        <v>32</v>
      </c>
      <c r="AO80" s="307">
        <v>61</v>
      </c>
      <c r="AP80" s="305">
        <v>31</v>
      </c>
      <c r="AQ80" s="308">
        <v>23</v>
      </c>
      <c r="AR80" s="304">
        <v>68</v>
      </c>
      <c r="AS80" s="305">
        <v>31</v>
      </c>
      <c r="AT80" s="306">
        <v>30</v>
      </c>
      <c r="AU80" s="307">
        <v>99</v>
      </c>
      <c r="AV80" s="305">
        <v>30</v>
      </c>
      <c r="AW80" s="308">
        <v>30</v>
      </c>
      <c r="AX80" s="304">
        <v>90</v>
      </c>
      <c r="AY80" s="305">
        <v>40</v>
      </c>
      <c r="AZ80" s="306">
        <v>30</v>
      </c>
      <c r="BA80" s="307"/>
      <c r="BB80" s="305"/>
      <c r="BC80" s="308"/>
      <c r="BD80" s="309"/>
      <c r="BE80" s="310"/>
      <c r="BF80" s="311"/>
      <c r="BG80" s="312"/>
      <c r="BH80" s="310"/>
      <c r="BI80" s="313"/>
      <c r="BJ80" s="309"/>
      <c r="BK80" s="310"/>
      <c r="BL80" s="311"/>
      <c r="BM80" s="312"/>
      <c r="BN80" s="310"/>
      <c r="BO80" s="313"/>
      <c r="BP80" s="309"/>
      <c r="BQ80" s="310"/>
      <c r="BR80" s="311"/>
      <c r="BS80" s="312"/>
      <c r="BT80" s="310"/>
      <c r="BU80" s="313"/>
      <c r="BV80" s="309"/>
      <c r="BW80" s="310"/>
      <c r="BX80" s="311"/>
      <c r="BY80" s="312"/>
      <c r="BZ80" s="310"/>
      <c r="CA80" s="313"/>
      <c r="CB80" s="309"/>
      <c r="CC80" s="310"/>
      <c r="CD80" s="311"/>
      <c r="CE80" s="312"/>
      <c r="CF80" s="310"/>
      <c r="CG80" s="313"/>
      <c r="CH80" s="309"/>
      <c r="CI80" s="310"/>
      <c r="CJ80" s="311"/>
      <c r="CK80" s="312"/>
      <c r="CL80" s="310"/>
      <c r="CM80" s="313"/>
      <c r="CN80" s="309"/>
      <c r="CO80" s="310"/>
      <c r="CP80" s="311"/>
      <c r="CQ80" s="312"/>
      <c r="CR80" s="310"/>
      <c r="CS80" s="313"/>
      <c r="CT80" s="309"/>
      <c r="CU80" s="310"/>
      <c r="CV80" s="311"/>
      <c r="CW80" s="312"/>
      <c r="CX80" s="310"/>
      <c r="CY80" s="313"/>
      <c r="CZ80" s="309"/>
      <c r="DA80" s="310"/>
      <c r="DB80" s="311"/>
      <c r="DC80" s="312"/>
      <c r="DD80" s="310"/>
      <c r="DE80" s="313"/>
      <c r="DF80" s="309"/>
      <c r="DG80" s="310"/>
      <c r="DH80" s="311"/>
      <c r="DI80" s="312"/>
      <c r="DJ80" s="310"/>
      <c r="DK80" s="313"/>
      <c r="DL80" s="309"/>
      <c r="DM80" s="310"/>
      <c r="DN80" s="311"/>
      <c r="DO80" s="312"/>
      <c r="DP80" s="310"/>
      <c r="DQ80" s="313"/>
      <c r="DR80" s="309"/>
      <c r="DS80" s="310"/>
      <c r="DT80" s="311"/>
      <c r="DU80" s="312"/>
      <c r="DV80" s="310"/>
      <c r="DW80" s="313"/>
      <c r="DX80" s="309"/>
      <c r="DY80" s="310"/>
      <c r="DZ80" s="311"/>
      <c r="EA80" s="312"/>
      <c r="EB80" s="310"/>
      <c r="EC80" s="313"/>
      <c r="ED80" s="309"/>
      <c r="EE80" s="310"/>
      <c r="EF80" s="311"/>
      <c r="EG80" s="312"/>
      <c r="EH80" s="310"/>
      <c r="EI80" s="313"/>
      <c r="EJ80" s="309"/>
      <c r="EK80" s="310"/>
      <c r="EL80" s="311"/>
      <c r="EM80" s="309"/>
      <c r="EN80" s="313"/>
      <c r="EO80" s="329"/>
      <c r="EP80" s="309"/>
      <c r="EQ80" s="310"/>
      <c r="ER80" s="311"/>
      <c r="ES80" s="309"/>
      <c r="ET80" s="313"/>
      <c r="EU80" s="331"/>
      <c r="EV80" s="328"/>
      <c r="EW80" s="328"/>
      <c r="EX80" s="328"/>
      <c r="EY80" s="328"/>
      <c r="EZ80" s="328"/>
      <c r="FA80" s="328"/>
      <c r="FB80" s="328"/>
      <c r="FC80" s="328"/>
      <c r="FD80" s="328"/>
      <c r="FE80" s="328"/>
      <c r="FF80" s="328"/>
      <c r="FG80" s="328"/>
      <c r="FH80" s="309"/>
      <c r="FI80" s="313"/>
      <c r="FJ80" s="329"/>
      <c r="FK80" s="309"/>
      <c r="FL80" s="313"/>
      <c r="FM80" s="329"/>
      <c r="FN80" s="309"/>
      <c r="FO80" s="313"/>
      <c r="FP80" s="329"/>
      <c r="FQ80" s="309"/>
      <c r="FR80" s="313"/>
      <c r="FS80" s="329"/>
      <c r="FT80" s="309"/>
      <c r="FU80" s="313"/>
      <c r="FV80" s="329"/>
      <c r="FW80" s="309"/>
      <c r="FX80" s="313"/>
      <c r="FY80" s="329"/>
    </row>
    <row r="81" spans="2:181" ht="18.75" customHeight="1" x14ac:dyDescent="0.25">
      <c r="B81" s="303" t="s">
        <v>445</v>
      </c>
      <c r="C81" s="304">
        <v>39</v>
      </c>
      <c r="D81" s="305">
        <v>30</v>
      </c>
      <c r="E81" s="306">
        <v>23</v>
      </c>
      <c r="F81" s="307">
        <v>38</v>
      </c>
      <c r="G81" s="305">
        <v>30</v>
      </c>
      <c r="H81" s="308">
        <v>26</v>
      </c>
      <c r="I81" s="304">
        <v>36</v>
      </c>
      <c r="J81" s="305">
        <v>27</v>
      </c>
      <c r="K81" s="306">
        <v>28</v>
      </c>
      <c r="L81" s="307">
        <f>18+9</f>
        <v>27</v>
      </c>
      <c r="M81" s="305">
        <v>27</v>
      </c>
      <c r="N81" s="308">
        <v>16</v>
      </c>
      <c r="O81" s="304">
        <v>25</v>
      </c>
      <c r="P81" s="305">
        <v>25</v>
      </c>
      <c r="Q81" s="306">
        <v>17</v>
      </c>
      <c r="R81" s="307"/>
      <c r="S81" s="308"/>
      <c r="T81" s="304">
        <v>27</v>
      </c>
      <c r="U81" s="305">
        <v>27</v>
      </c>
      <c r="V81" s="306">
        <v>17</v>
      </c>
      <c r="W81" s="307"/>
      <c r="X81" s="305"/>
      <c r="Y81" s="308"/>
      <c r="Z81" s="304">
        <v>34</v>
      </c>
      <c r="AA81" s="305">
        <v>34</v>
      </c>
      <c r="AB81" s="306">
        <v>29</v>
      </c>
      <c r="AC81" s="307"/>
      <c r="AD81" s="305"/>
      <c r="AE81" s="308"/>
      <c r="AF81" s="304">
        <v>50</v>
      </c>
      <c r="AG81" s="305">
        <v>35</v>
      </c>
      <c r="AH81" s="306">
        <v>36</v>
      </c>
      <c r="AI81" s="307"/>
      <c r="AJ81" s="305"/>
      <c r="AK81" s="308"/>
      <c r="AL81" s="304">
        <v>57</v>
      </c>
      <c r="AM81" s="305">
        <v>44</v>
      </c>
      <c r="AN81" s="306">
        <v>38</v>
      </c>
      <c r="AO81" s="307"/>
      <c r="AP81" s="305"/>
      <c r="AQ81" s="308"/>
      <c r="AR81" s="304">
        <v>48</v>
      </c>
      <c r="AS81" s="305">
        <v>35</v>
      </c>
      <c r="AT81" s="306">
        <v>35</v>
      </c>
      <c r="AU81" s="307"/>
      <c r="AV81" s="305"/>
      <c r="AW81" s="308"/>
      <c r="AX81" s="304">
        <v>83</v>
      </c>
      <c r="AY81" s="305">
        <v>40</v>
      </c>
      <c r="AZ81" s="306">
        <v>30</v>
      </c>
      <c r="BA81" s="307"/>
      <c r="BB81" s="305"/>
      <c r="BC81" s="308"/>
      <c r="BD81" s="309"/>
      <c r="BE81" s="310"/>
      <c r="BF81" s="311"/>
      <c r="BG81" s="312"/>
      <c r="BH81" s="310"/>
      <c r="BI81" s="313"/>
      <c r="BJ81" s="309"/>
      <c r="BK81" s="310"/>
      <c r="BL81" s="311"/>
      <c r="BM81" s="312"/>
      <c r="BN81" s="310"/>
      <c r="BO81" s="313"/>
      <c r="BP81" s="309"/>
      <c r="BQ81" s="310"/>
      <c r="BR81" s="311"/>
      <c r="BS81" s="312"/>
      <c r="BT81" s="310"/>
      <c r="BU81" s="313"/>
      <c r="BV81" s="309"/>
      <c r="BW81" s="310"/>
      <c r="BX81" s="311"/>
      <c r="BY81" s="312"/>
      <c r="BZ81" s="310"/>
      <c r="CA81" s="313"/>
      <c r="CB81" s="309"/>
      <c r="CC81" s="310"/>
      <c r="CD81" s="311"/>
      <c r="CE81" s="312"/>
      <c r="CF81" s="310"/>
      <c r="CG81" s="313"/>
      <c r="CH81" s="309"/>
      <c r="CI81" s="310"/>
      <c r="CJ81" s="311"/>
      <c r="CK81" s="312"/>
      <c r="CL81" s="310"/>
      <c r="CM81" s="313"/>
      <c r="CN81" s="309"/>
      <c r="CO81" s="310"/>
      <c r="CP81" s="311"/>
      <c r="CQ81" s="312"/>
      <c r="CR81" s="310"/>
      <c r="CS81" s="313"/>
      <c r="CT81" s="309"/>
      <c r="CU81" s="310"/>
      <c r="CV81" s="311"/>
      <c r="CW81" s="312"/>
      <c r="CX81" s="310"/>
      <c r="CY81" s="313"/>
      <c r="CZ81" s="309"/>
      <c r="DA81" s="310"/>
      <c r="DB81" s="311"/>
      <c r="DC81" s="312"/>
      <c r="DD81" s="310"/>
      <c r="DE81" s="313"/>
      <c r="DF81" s="309"/>
      <c r="DG81" s="310"/>
      <c r="DH81" s="311"/>
      <c r="DI81" s="312"/>
      <c r="DJ81" s="310"/>
      <c r="DK81" s="313"/>
      <c r="DL81" s="309"/>
      <c r="DM81" s="310"/>
      <c r="DN81" s="311"/>
      <c r="DO81" s="312"/>
      <c r="DP81" s="310"/>
      <c r="DQ81" s="313"/>
      <c r="DR81" s="309"/>
      <c r="DS81" s="310"/>
      <c r="DT81" s="311"/>
      <c r="DU81" s="312"/>
      <c r="DV81" s="310"/>
      <c r="DW81" s="313"/>
      <c r="DX81" s="309"/>
      <c r="DY81" s="310"/>
      <c r="DZ81" s="311"/>
      <c r="EA81" s="312"/>
      <c r="EB81" s="310"/>
      <c r="EC81" s="313"/>
      <c r="ED81" s="309"/>
      <c r="EE81" s="310"/>
      <c r="EF81" s="311"/>
      <c r="EG81" s="312"/>
      <c r="EH81" s="310"/>
      <c r="EI81" s="313"/>
      <c r="EJ81" s="309"/>
      <c r="EK81" s="310"/>
      <c r="EL81" s="311"/>
      <c r="EM81" s="309"/>
      <c r="EN81" s="313"/>
      <c r="EO81" s="329"/>
      <c r="EP81" s="309"/>
      <c r="EQ81" s="310"/>
      <c r="ER81" s="311"/>
      <c r="ES81" s="309"/>
      <c r="ET81" s="313"/>
      <c r="EU81" s="331"/>
      <c r="EV81" s="328"/>
      <c r="EW81" s="328"/>
      <c r="EX81" s="328"/>
      <c r="EY81" s="328"/>
      <c r="EZ81" s="328"/>
      <c r="FA81" s="328"/>
      <c r="FB81" s="328"/>
      <c r="FC81" s="328"/>
      <c r="FD81" s="328"/>
      <c r="FE81" s="328"/>
      <c r="FF81" s="328"/>
      <c r="FG81" s="328"/>
      <c r="FH81" s="309"/>
      <c r="FI81" s="313"/>
      <c r="FJ81" s="329"/>
      <c r="FK81" s="309"/>
      <c r="FL81" s="313"/>
      <c r="FM81" s="329"/>
      <c r="FN81" s="309"/>
      <c r="FO81" s="313"/>
      <c r="FP81" s="329"/>
      <c r="FQ81" s="309"/>
      <c r="FR81" s="313"/>
      <c r="FS81" s="329"/>
      <c r="FT81" s="309"/>
      <c r="FU81" s="313"/>
      <c r="FV81" s="329"/>
      <c r="FW81" s="309"/>
      <c r="FX81" s="313"/>
      <c r="FY81" s="329"/>
    </row>
    <row r="82" spans="2:181" ht="18.75" customHeight="1" x14ac:dyDescent="0.25">
      <c r="B82" s="303" t="s">
        <v>446</v>
      </c>
      <c r="C82" s="304">
        <v>54</v>
      </c>
      <c r="D82" s="305">
        <v>40</v>
      </c>
      <c r="E82" s="306">
        <v>38</v>
      </c>
      <c r="F82" s="307"/>
      <c r="G82" s="305"/>
      <c r="H82" s="308"/>
      <c r="I82" s="304">
        <v>71</v>
      </c>
      <c r="J82" s="305">
        <v>40</v>
      </c>
      <c r="K82" s="306">
        <v>38</v>
      </c>
      <c r="L82" s="307"/>
      <c r="M82" s="305"/>
      <c r="N82" s="308"/>
      <c r="O82" s="304">
        <v>39</v>
      </c>
      <c r="P82" s="305">
        <v>39</v>
      </c>
      <c r="Q82" s="306">
        <v>34</v>
      </c>
      <c r="R82" s="307"/>
      <c r="S82" s="308"/>
      <c r="T82" s="304"/>
      <c r="U82" s="305"/>
      <c r="V82" s="306"/>
      <c r="W82" s="307"/>
      <c r="X82" s="305"/>
      <c r="Y82" s="308"/>
      <c r="Z82" s="304"/>
      <c r="AA82" s="305"/>
      <c r="AB82" s="306"/>
      <c r="AC82" s="307"/>
      <c r="AD82" s="305"/>
      <c r="AE82" s="308"/>
      <c r="AF82" s="304"/>
      <c r="AG82" s="305"/>
      <c r="AH82" s="306"/>
      <c r="AI82" s="307"/>
      <c r="AJ82" s="305"/>
      <c r="AK82" s="308"/>
      <c r="AL82" s="304"/>
      <c r="AM82" s="305"/>
      <c r="AN82" s="306"/>
      <c r="AO82" s="307"/>
      <c r="AP82" s="305"/>
      <c r="AQ82" s="308"/>
      <c r="AR82" s="304"/>
      <c r="AS82" s="305"/>
      <c r="AT82" s="306"/>
      <c r="AU82" s="307"/>
      <c r="AV82" s="305"/>
      <c r="AW82" s="308"/>
      <c r="AX82" s="304"/>
      <c r="AY82" s="305"/>
      <c r="AZ82" s="306"/>
      <c r="BA82" s="307"/>
      <c r="BB82" s="305"/>
      <c r="BC82" s="308"/>
      <c r="BD82" s="309"/>
      <c r="BE82" s="310"/>
      <c r="BF82" s="311"/>
      <c r="BG82" s="312"/>
      <c r="BH82" s="310"/>
      <c r="BI82" s="313"/>
      <c r="BJ82" s="309"/>
      <c r="BK82" s="310"/>
      <c r="BL82" s="311"/>
      <c r="BM82" s="312"/>
      <c r="BN82" s="310"/>
      <c r="BO82" s="313"/>
      <c r="BP82" s="309"/>
      <c r="BQ82" s="310"/>
      <c r="BR82" s="311"/>
      <c r="BS82" s="312"/>
      <c r="BT82" s="310"/>
      <c r="BU82" s="313"/>
      <c r="BV82" s="309"/>
      <c r="BW82" s="310"/>
      <c r="BX82" s="311"/>
      <c r="BY82" s="312"/>
      <c r="BZ82" s="310"/>
      <c r="CA82" s="313"/>
      <c r="CB82" s="309"/>
      <c r="CC82" s="310"/>
      <c r="CD82" s="311"/>
      <c r="CE82" s="312"/>
      <c r="CF82" s="310"/>
      <c r="CG82" s="313"/>
      <c r="CH82" s="309"/>
      <c r="CI82" s="310"/>
      <c r="CJ82" s="311"/>
      <c r="CK82" s="312"/>
      <c r="CL82" s="310"/>
      <c r="CM82" s="313"/>
      <c r="CN82" s="309"/>
      <c r="CO82" s="310"/>
      <c r="CP82" s="311"/>
      <c r="CQ82" s="312"/>
      <c r="CR82" s="310"/>
      <c r="CS82" s="313"/>
      <c r="CT82" s="309"/>
      <c r="CU82" s="310"/>
      <c r="CV82" s="311"/>
      <c r="CW82" s="312"/>
      <c r="CX82" s="310"/>
      <c r="CY82" s="313"/>
      <c r="CZ82" s="309"/>
      <c r="DA82" s="310"/>
      <c r="DB82" s="311"/>
      <c r="DC82" s="312"/>
      <c r="DD82" s="310"/>
      <c r="DE82" s="313"/>
      <c r="DF82" s="309"/>
      <c r="DG82" s="310"/>
      <c r="DH82" s="311"/>
      <c r="DI82" s="312"/>
      <c r="DJ82" s="310"/>
      <c r="DK82" s="313"/>
      <c r="DL82" s="309"/>
      <c r="DM82" s="310"/>
      <c r="DN82" s="311"/>
      <c r="DO82" s="312"/>
      <c r="DP82" s="310"/>
      <c r="DQ82" s="313"/>
      <c r="DR82" s="309"/>
      <c r="DS82" s="310"/>
      <c r="DT82" s="311"/>
      <c r="DU82" s="312"/>
      <c r="DV82" s="310"/>
      <c r="DW82" s="313"/>
      <c r="DX82" s="309"/>
      <c r="DY82" s="310"/>
      <c r="DZ82" s="311"/>
      <c r="EA82" s="312"/>
      <c r="EB82" s="310"/>
      <c r="EC82" s="313"/>
      <c r="ED82" s="309"/>
      <c r="EE82" s="310"/>
      <c r="EF82" s="311"/>
      <c r="EG82" s="312"/>
      <c r="EH82" s="310"/>
      <c r="EI82" s="313"/>
      <c r="EJ82" s="309"/>
      <c r="EK82" s="310"/>
      <c r="EL82" s="311"/>
      <c r="EM82" s="309"/>
      <c r="EN82" s="313"/>
      <c r="EO82" s="329"/>
      <c r="EP82" s="309"/>
      <c r="EQ82" s="310"/>
      <c r="ER82" s="311"/>
      <c r="ES82" s="309"/>
      <c r="ET82" s="313"/>
      <c r="EU82" s="331"/>
      <c r="EV82" s="328"/>
      <c r="EW82" s="328"/>
      <c r="EX82" s="328"/>
      <c r="EY82" s="328"/>
      <c r="EZ82" s="328"/>
      <c r="FA82" s="328"/>
      <c r="FB82" s="328"/>
      <c r="FC82" s="328"/>
      <c r="FD82" s="328"/>
      <c r="FE82" s="328"/>
      <c r="FF82" s="328"/>
      <c r="FG82" s="328"/>
      <c r="FH82" s="309"/>
      <c r="FI82" s="313"/>
      <c r="FJ82" s="329"/>
      <c r="FK82" s="309"/>
      <c r="FL82" s="313"/>
      <c r="FM82" s="329"/>
      <c r="FN82" s="309"/>
      <c r="FO82" s="313"/>
      <c r="FP82" s="329"/>
      <c r="FQ82" s="309"/>
      <c r="FR82" s="313"/>
      <c r="FS82" s="329"/>
      <c r="FT82" s="309"/>
      <c r="FU82" s="313"/>
      <c r="FV82" s="329"/>
      <c r="FW82" s="309"/>
      <c r="FX82" s="313"/>
      <c r="FY82" s="329"/>
    </row>
    <row r="83" spans="2:181" ht="18.75" customHeight="1" x14ac:dyDescent="0.25">
      <c r="B83" s="303" t="s">
        <v>447</v>
      </c>
      <c r="C83" s="304"/>
      <c r="D83" s="305"/>
      <c r="E83" s="306"/>
      <c r="F83" s="307"/>
      <c r="G83" s="305"/>
      <c r="H83" s="308"/>
      <c r="I83" s="304"/>
      <c r="J83" s="305"/>
      <c r="K83" s="306"/>
      <c r="L83" s="307"/>
      <c r="M83" s="305"/>
      <c r="N83" s="308"/>
      <c r="O83" s="304"/>
      <c r="P83" s="305"/>
      <c r="Q83" s="306"/>
      <c r="R83" s="307"/>
      <c r="S83" s="308"/>
      <c r="T83" s="304">
        <v>30</v>
      </c>
      <c r="U83" s="305">
        <v>30</v>
      </c>
      <c r="V83" s="306">
        <v>12</v>
      </c>
      <c r="W83" s="307"/>
      <c r="X83" s="305"/>
      <c r="Y83" s="308"/>
      <c r="Z83" s="304"/>
      <c r="AA83" s="305"/>
      <c r="AB83" s="306"/>
      <c r="AC83" s="307"/>
      <c r="AD83" s="305"/>
      <c r="AE83" s="308"/>
      <c r="AF83" s="304"/>
      <c r="AG83" s="305"/>
      <c r="AH83" s="306"/>
      <c r="AI83" s="307"/>
      <c r="AJ83" s="305"/>
      <c r="AK83" s="308"/>
      <c r="AL83" s="304"/>
      <c r="AM83" s="305"/>
      <c r="AN83" s="306"/>
      <c r="AO83" s="307"/>
      <c r="AP83" s="305"/>
      <c r="AQ83" s="308"/>
      <c r="AR83" s="304"/>
      <c r="AS83" s="305"/>
      <c r="AT83" s="306"/>
      <c r="AU83" s="307"/>
      <c r="AV83" s="305"/>
      <c r="AW83" s="308"/>
      <c r="AX83" s="304"/>
      <c r="AY83" s="305"/>
      <c r="AZ83" s="306"/>
      <c r="BA83" s="307"/>
      <c r="BB83" s="305"/>
      <c r="BC83" s="308"/>
      <c r="BD83" s="309"/>
      <c r="BE83" s="310"/>
      <c r="BF83" s="311"/>
      <c r="BG83" s="312"/>
      <c r="BH83" s="310"/>
      <c r="BI83" s="313"/>
      <c r="BJ83" s="309"/>
      <c r="BK83" s="310"/>
      <c r="BL83" s="311"/>
      <c r="BM83" s="312"/>
      <c r="BN83" s="310"/>
      <c r="BO83" s="313"/>
      <c r="BP83" s="309"/>
      <c r="BQ83" s="310"/>
      <c r="BR83" s="311"/>
      <c r="BS83" s="312"/>
      <c r="BT83" s="310"/>
      <c r="BU83" s="313"/>
      <c r="BV83" s="309"/>
      <c r="BW83" s="310"/>
      <c r="BX83" s="311"/>
      <c r="BY83" s="312"/>
      <c r="BZ83" s="310"/>
      <c r="CA83" s="313"/>
      <c r="CB83" s="309"/>
      <c r="CC83" s="310"/>
      <c r="CD83" s="311"/>
      <c r="CE83" s="312"/>
      <c r="CF83" s="310"/>
      <c r="CG83" s="313"/>
      <c r="CH83" s="309"/>
      <c r="CI83" s="310"/>
      <c r="CJ83" s="311"/>
      <c r="CK83" s="312"/>
      <c r="CL83" s="310"/>
      <c r="CM83" s="313"/>
      <c r="CN83" s="309"/>
      <c r="CO83" s="310"/>
      <c r="CP83" s="311"/>
      <c r="CQ83" s="312"/>
      <c r="CR83" s="310"/>
      <c r="CS83" s="313"/>
      <c r="CT83" s="309"/>
      <c r="CU83" s="310"/>
      <c r="CV83" s="311"/>
      <c r="CW83" s="312"/>
      <c r="CX83" s="310"/>
      <c r="CY83" s="313"/>
      <c r="CZ83" s="309"/>
      <c r="DA83" s="310"/>
      <c r="DB83" s="311"/>
      <c r="DC83" s="312"/>
      <c r="DD83" s="310"/>
      <c r="DE83" s="313"/>
      <c r="DF83" s="309"/>
      <c r="DG83" s="310"/>
      <c r="DH83" s="311"/>
      <c r="DI83" s="312"/>
      <c r="DJ83" s="310"/>
      <c r="DK83" s="313"/>
      <c r="DL83" s="309"/>
      <c r="DM83" s="310"/>
      <c r="DN83" s="311"/>
      <c r="DO83" s="312"/>
      <c r="DP83" s="310"/>
      <c r="DQ83" s="313"/>
      <c r="DR83" s="309"/>
      <c r="DS83" s="310"/>
      <c r="DT83" s="311"/>
      <c r="DU83" s="312"/>
      <c r="DV83" s="310"/>
      <c r="DW83" s="313"/>
      <c r="DX83" s="309"/>
      <c r="DY83" s="310"/>
      <c r="DZ83" s="311"/>
      <c r="EA83" s="312"/>
      <c r="EB83" s="310"/>
      <c r="EC83" s="313"/>
      <c r="ED83" s="309"/>
      <c r="EE83" s="310"/>
      <c r="EF83" s="311"/>
      <c r="EG83" s="312"/>
      <c r="EH83" s="310"/>
      <c r="EI83" s="313"/>
      <c r="EJ83" s="309"/>
      <c r="EK83" s="310"/>
      <c r="EL83" s="311"/>
      <c r="EM83" s="309"/>
      <c r="EN83" s="313"/>
      <c r="EO83" s="329"/>
      <c r="EP83" s="309"/>
      <c r="EQ83" s="310"/>
      <c r="ER83" s="311"/>
      <c r="ES83" s="309"/>
      <c r="ET83" s="313"/>
      <c r="EU83" s="331"/>
      <c r="EV83" s="328"/>
      <c r="EW83" s="328"/>
      <c r="EX83" s="328"/>
      <c r="EY83" s="328"/>
      <c r="EZ83" s="328"/>
      <c r="FA83" s="328"/>
      <c r="FB83" s="328"/>
      <c r="FC83" s="328"/>
      <c r="FD83" s="328"/>
      <c r="FE83" s="328"/>
      <c r="FF83" s="328"/>
      <c r="FG83" s="328"/>
      <c r="FH83" s="309"/>
      <c r="FI83" s="313"/>
      <c r="FJ83" s="329"/>
      <c r="FK83" s="309"/>
      <c r="FL83" s="313"/>
      <c r="FM83" s="329"/>
      <c r="FN83" s="309"/>
      <c r="FO83" s="313"/>
      <c r="FP83" s="329"/>
      <c r="FQ83" s="309"/>
      <c r="FR83" s="313"/>
      <c r="FS83" s="329"/>
      <c r="FT83" s="309"/>
      <c r="FU83" s="313"/>
      <c r="FV83" s="329"/>
      <c r="FW83" s="309"/>
      <c r="FX83" s="313"/>
      <c r="FY83" s="329"/>
    </row>
    <row r="84" spans="2:181" ht="18.75" customHeight="1" x14ac:dyDescent="0.25">
      <c r="B84" s="303" t="s">
        <v>448</v>
      </c>
      <c r="C84" s="304"/>
      <c r="D84" s="305"/>
      <c r="E84" s="306"/>
      <c r="F84" s="307"/>
      <c r="G84" s="305"/>
      <c r="H84" s="308"/>
      <c r="I84" s="304"/>
      <c r="J84" s="305"/>
      <c r="K84" s="306"/>
      <c r="L84" s="307"/>
      <c r="M84" s="305"/>
      <c r="N84" s="308"/>
      <c r="O84" s="304"/>
      <c r="P84" s="305"/>
      <c r="Q84" s="306"/>
      <c r="R84" s="307"/>
      <c r="S84" s="308"/>
      <c r="T84" s="304">
        <v>38</v>
      </c>
      <c r="U84" s="305">
        <v>32</v>
      </c>
      <c r="V84" s="306"/>
      <c r="W84" s="307"/>
      <c r="X84" s="305"/>
      <c r="Y84" s="308"/>
      <c r="Z84" s="304"/>
      <c r="AA84" s="305"/>
      <c r="AB84" s="306"/>
      <c r="AC84" s="307"/>
      <c r="AD84" s="305"/>
      <c r="AE84" s="308"/>
      <c r="AF84" s="304"/>
      <c r="AG84" s="305"/>
      <c r="AH84" s="306"/>
      <c r="AI84" s="307"/>
      <c r="AJ84" s="305"/>
      <c r="AK84" s="308"/>
      <c r="AL84" s="304">
        <v>11</v>
      </c>
      <c r="AM84" s="305"/>
      <c r="AN84" s="306"/>
      <c r="AO84" s="307"/>
      <c r="AP84" s="305"/>
      <c r="AQ84" s="308"/>
      <c r="AR84" s="304"/>
      <c r="AS84" s="305"/>
      <c r="AT84" s="306"/>
      <c r="AU84" s="307"/>
      <c r="AV84" s="305"/>
      <c r="AW84" s="308"/>
      <c r="AX84" s="304"/>
      <c r="AY84" s="305"/>
      <c r="AZ84" s="306"/>
      <c r="BA84" s="307"/>
      <c r="BB84" s="305"/>
      <c r="BC84" s="308"/>
      <c r="BD84" s="309"/>
      <c r="BE84" s="310"/>
      <c r="BF84" s="311"/>
      <c r="BG84" s="312"/>
      <c r="BH84" s="310"/>
      <c r="BI84" s="313"/>
      <c r="BJ84" s="309"/>
      <c r="BK84" s="310"/>
      <c r="BL84" s="311"/>
      <c r="BM84" s="312"/>
      <c r="BN84" s="310"/>
      <c r="BO84" s="313"/>
      <c r="BP84" s="309"/>
      <c r="BQ84" s="310"/>
      <c r="BR84" s="311"/>
      <c r="BS84" s="312"/>
      <c r="BT84" s="310"/>
      <c r="BU84" s="313"/>
      <c r="BV84" s="309"/>
      <c r="BW84" s="310"/>
      <c r="BX84" s="311"/>
      <c r="BY84" s="312"/>
      <c r="BZ84" s="310"/>
      <c r="CA84" s="313"/>
      <c r="CB84" s="309"/>
      <c r="CC84" s="310"/>
      <c r="CD84" s="311"/>
      <c r="CE84" s="312"/>
      <c r="CF84" s="310"/>
      <c r="CG84" s="313"/>
      <c r="CH84" s="309"/>
      <c r="CI84" s="310"/>
      <c r="CJ84" s="311"/>
      <c r="CK84" s="312"/>
      <c r="CL84" s="310"/>
      <c r="CM84" s="313"/>
      <c r="CN84" s="309"/>
      <c r="CO84" s="310"/>
      <c r="CP84" s="311"/>
      <c r="CQ84" s="312"/>
      <c r="CR84" s="310"/>
      <c r="CS84" s="313"/>
      <c r="CT84" s="309"/>
      <c r="CU84" s="310"/>
      <c r="CV84" s="311"/>
      <c r="CW84" s="312"/>
      <c r="CX84" s="310"/>
      <c r="CY84" s="313"/>
      <c r="CZ84" s="309"/>
      <c r="DA84" s="310"/>
      <c r="DB84" s="311"/>
      <c r="DC84" s="312"/>
      <c r="DD84" s="310"/>
      <c r="DE84" s="313"/>
      <c r="DF84" s="309"/>
      <c r="DG84" s="310"/>
      <c r="DH84" s="311"/>
      <c r="DI84" s="312"/>
      <c r="DJ84" s="310"/>
      <c r="DK84" s="313"/>
      <c r="DL84" s="309"/>
      <c r="DM84" s="310"/>
      <c r="DN84" s="311"/>
      <c r="DO84" s="312"/>
      <c r="DP84" s="310"/>
      <c r="DQ84" s="313"/>
      <c r="DR84" s="309"/>
      <c r="DS84" s="310"/>
      <c r="DT84" s="311"/>
      <c r="DU84" s="312"/>
      <c r="DV84" s="310"/>
      <c r="DW84" s="313"/>
      <c r="DX84" s="309"/>
      <c r="DY84" s="310"/>
      <c r="DZ84" s="311"/>
      <c r="EA84" s="312"/>
      <c r="EB84" s="310"/>
      <c r="EC84" s="313"/>
      <c r="ED84" s="309"/>
      <c r="EE84" s="310"/>
      <c r="EF84" s="311"/>
      <c r="EG84" s="312"/>
      <c r="EH84" s="310"/>
      <c r="EI84" s="313"/>
      <c r="EJ84" s="309"/>
      <c r="EK84" s="310"/>
      <c r="EL84" s="311"/>
      <c r="EM84" s="309"/>
      <c r="EN84" s="313"/>
      <c r="EO84" s="329"/>
      <c r="EP84" s="309"/>
      <c r="EQ84" s="310"/>
      <c r="ER84" s="311"/>
      <c r="ES84" s="309"/>
      <c r="ET84" s="313"/>
      <c r="EU84" s="331"/>
      <c r="EV84" s="328"/>
      <c r="EW84" s="328"/>
      <c r="EX84" s="328"/>
      <c r="EY84" s="328"/>
      <c r="EZ84" s="328"/>
      <c r="FA84" s="328"/>
      <c r="FB84" s="328"/>
      <c r="FC84" s="328"/>
      <c r="FD84" s="328"/>
      <c r="FE84" s="328"/>
      <c r="FF84" s="328"/>
      <c r="FG84" s="328"/>
      <c r="FH84" s="309"/>
      <c r="FI84" s="313"/>
      <c r="FJ84" s="329"/>
      <c r="FK84" s="309"/>
      <c r="FL84" s="313"/>
      <c r="FM84" s="329"/>
      <c r="FN84" s="309"/>
      <c r="FO84" s="313"/>
      <c r="FP84" s="329"/>
      <c r="FQ84" s="309"/>
      <c r="FR84" s="313"/>
      <c r="FS84" s="329"/>
      <c r="FT84" s="309"/>
      <c r="FU84" s="313"/>
      <c r="FV84" s="329"/>
      <c r="FW84" s="309"/>
      <c r="FX84" s="313"/>
      <c r="FY84" s="329"/>
    </row>
    <row r="85" spans="2:181" ht="18.75" customHeight="1" x14ac:dyDescent="0.25">
      <c r="B85" s="303" t="s">
        <v>449</v>
      </c>
      <c r="C85" s="304">
        <v>53</v>
      </c>
      <c r="D85" s="305">
        <v>40</v>
      </c>
      <c r="E85" s="306">
        <v>19</v>
      </c>
      <c r="F85" s="307">
        <v>50</v>
      </c>
      <c r="G85" s="305">
        <v>40</v>
      </c>
      <c r="H85" s="308">
        <v>41</v>
      </c>
      <c r="I85" s="304">
        <v>40</v>
      </c>
      <c r="J85" s="305">
        <v>40</v>
      </c>
      <c r="K85" s="306">
        <v>27</v>
      </c>
      <c r="L85" s="307">
        <v>40</v>
      </c>
      <c r="M85" s="305">
        <v>40</v>
      </c>
      <c r="N85" s="308">
        <v>18</v>
      </c>
      <c r="O85" s="304">
        <v>22</v>
      </c>
      <c r="P85" s="305">
        <v>22</v>
      </c>
      <c r="Q85" s="306">
        <v>14</v>
      </c>
      <c r="R85" s="307"/>
      <c r="S85" s="308"/>
      <c r="T85" s="304">
        <v>31</v>
      </c>
      <c r="U85" s="305">
        <v>30</v>
      </c>
      <c r="V85" s="306">
        <v>13</v>
      </c>
      <c r="W85" s="307">
        <v>15</v>
      </c>
      <c r="X85" s="305">
        <v>13</v>
      </c>
      <c r="Y85" s="308">
        <v>12</v>
      </c>
      <c r="Z85" s="304"/>
      <c r="AA85" s="305"/>
      <c r="AB85" s="306"/>
      <c r="AC85" s="307"/>
      <c r="AD85" s="305"/>
      <c r="AE85" s="308"/>
      <c r="AF85" s="304"/>
      <c r="AG85" s="305"/>
      <c r="AH85" s="306"/>
      <c r="AI85" s="307"/>
      <c r="AJ85" s="305"/>
      <c r="AK85" s="308"/>
      <c r="AL85" s="304"/>
      <c r="AM85" s="305"/>
      <c r="AN85" s="306"/>
      <c r="AO85" s="307"/>
      <c r="AP85" s="305"/>
      <c r="AQ85" s="308"/>
      <c r="AR85" s="304"/>
      <c r="AS85" s="305"/>
      <c r="AT85" s="306"/>
      <c r="AU85" s="307"/>
      <c r="AV85" s="305"/>
      <c r="AW85" s="308"/>
      <c r="AX85" s="304"/>
      <c r="AY85" s="305"/>
      <c r="AZ85" s="306"/>
      <c r="BA85" s="307"/>
      <c r="BB85" s="305"/>
      <c r="BC85" s="308"/>
      <c r="BD85" s="309"/>
      <c r="BE85" s="310"/>
      <c r="BF85" s="311"/>
      <c r="BG85" s="312"/>
      <c r="BH85" s="310"/>
      <c r="BI85" s="313"/>
      <c r="BJ85" s="309"/>
      <c r="BK85" s="310"/>
      <c r="BL85" s="311"/>
      <c r="BM85" s="312"/>
      <c r="BN85" s="310"/>
      <c r="BO85" s="313"/>
      <c r="BP85" s="309"/>
      <c r="BQ85" s="310"/>
      <c r="BR85" s="311"/>
      <c r="BS85" s="312"/>
      <c r="BT85" s="310"/>
      <c r="BU85" s="313"/>
      <c r="BV85" s="309"/>
      <c r="BW85" s="310"/>
      <c r="BX85" s="311"/>
      <c r="BY85" s="312"/>
      <c r="BZ85" s="310"/>
      <c r="CA85" s="313"/>
      <c r="CB85" s="309"/>
      <c r="CC85" s="310"/>
      <c r="CD85" s="311"/>
      <c r="CE85" s="312"/>
      <c r="CF85" s="310"/>
      <c r="CG85" s="313"/>
      <c r="CH85" s="309"/>
      <c r="CI85" s="310"/>
      <c r="CJ85" s="311"/>
      <c r="CK85" s="312"/>
      <c r="CL85" s="310"/>
      <c r="CM85" s="313"/>
      <c r="CN85" s="309"/>
      <c r="CO85" s="310"/>
      <c r="CP85" s="311"/>
      <c r="CQ85" s="312"/>
      <c r="CR85" s="310"/>
      <c r="CS85" s="313"/>
      <c r="CT85" s="309"/>
      <c r="CU85" s="310"/>
      <c r="CV85" s="311"/>
      <c r="CW85" s="312"/>
      <c r="CX85" s="310"/>
      <c r="CY85" s="313"/>
      <c r="CZ85" s="309"/>
      <c r="DA85" s="310"/>
      <c r="DB85" s="311"/>
      <c r="DC85" s="312"/>
      <c r="DD85" s="310"/>
      <c r="DE85" s="313"/>
      <c r="DF85" s="309"/>
      <c r="DG85" s="310"/>
      <c r="DH85" s="311"/>
      <c r="DI85" s="312"/>
      <c r="DJ85" s="310"/>
      <c r="DK85" s="313"/>
      <c r="DL85" s="309"/>
      <c r="DM85" s="310"/>
      <c r="DN85" s="311"/>
      <c r="DO85" s="312"/>
      <c r="DP85" s="310"/>
      <c r="DQ85" s="313"/>
      <c r="DR85" s="309"/>
      <c r="DS85" s="310"/>
      <c r="DT85" s="311"/>
      <c r="DU85" s="312"/>
      <c r="DV85" s="310"/>
      <c r="DW85" s="313"/>
      <c r="DX85" s="309"/>
      <c r="DY85" s="310"/>
      <c r="DZ85" s="311"/>
      <c r="EA85" s="312"/>
      <c r="EB85" s="310"/>
      <c r="EC85" s="313"/>
      <c r="ED85" s="309"/>
      <c r="EE85" s="310"/>
      <c r="EF85" s="311"/>
      <c r="EG85" s="312"/>
      <c r="EH85" s="310"/>
      <c r="EI85" s="313"/>
      <c r="EJ85" s="309"/>
      <c r="EK85" s="310"/>
      <c r="EL85" s="311"/>
      <c r="EM85" s="309"/>
      <c r="EN85" s="313"/>
      <c r="EO85" s="329"/>
      <c r="EP85" s="309"/>
      <c r="EQ85" s="310"/>
      <c r="ER85" s="311"/>
      <c r="ES85" s="309"/>
      <c r="ET85" s="313"/>
      <c r="EU85" s="331"/>
      <c r="EV85" s="328"/>
      <c r="EW85" s="328"/>
      <c r="EX85" s="328"/>
      <c r="EY85" s="328"/>
      <c r="EZ85" s="328"/>
      <c r="FA85" s="328"/>
      <c r="FB85" s="328"/>
      <c r="FC85" s="328"/>
      <c r="FD85" s="328"/>
      <c r="FE85" s="328"/>
      <c r="FF85" s="328"/>
      <c r="FG85" s="328"/>
      <c r="FH85" s="309"/>
      <c r="FI85" s="313"/>
      <c r="FJ85" s="329"/>
      <c r="FK85" s="309"/>
      <c r="FL85" s="313"/>
      <c r="FM85" s="329"/>
      <c r="FN85" s="309"/>
      <c r="FO85" s="313"/>
      <c r="FP85" s="329"/>
      <c r="FQ85" s="309"/>
      <c r="FR85" s="313"/>
      <c r="FS85" s="329"/>
      <c r="FT85" s="309"/>
      <c r="FU85" s="313"/>
      <c r="FV85" s="329"/>
      <c r="FW85" s="309"/>
      <c r="FX85" s="313"/>
      <c r="FY85" s="329"/>
    </row>
    <row r="86" spans="2:181" ht="18.75" customHeight="1" x14ac:dyDescent="0.25">
      <c r="B86" s="303" t="s">
        <v>450</v>
      </c>
      <c r="C86" s="304"/>
      <c r="D86" s="305"/>
      <c r="E86" s="306"/>
      <c r="F86" s="307"/>
      <c r="G86" s="305"/>
      <c r="H86" s="308"/>
      <c r="I86" s="304"/>
      <c r="J86" s="305"/>
      <c r="K86" s="306"/>
      <c r="L86" s="307"/>
      <c r="M86" s="305"/>
      <c r="N86" s="308"/>
      <c r="O86" s="304"/>
      <c r="P86" s="305"/>
      <c r="Q86" s="306"/>
      <c r="R86" s="307"/>
      <c r="S86" s="308"/>
      <c r="T86" s="304">
        <v>31</v>
      </c>
      <c r="U86" s="305">
        <v>30</v>
      </c>
      <c r="V86" s="306">
        <v>40</v>
      </c>
      <c r="W86" s="307"/>
      <c r="X86" s="305"/>
      <c r="Y86" s="308"/>
      <c r="Z86" s="304"/>
      <c r="AA86" s="305"/>
      <c r="AB86" s="306"/>
      <c r="AC86" s="307"/>
      <c r="AD86" s="305"/>
      <c r="AE86" s="308"/>
      <c r="AF86" s="304"/>
      <c r="AG86" s="305"/>
      <c r="AH86" s="306"/>
      <c r="AI86" s="307"/>
      <c r="AJ86" s="305"/>
      <c r="AK86" s="308"/>
      <c r="AL86" s="304"/>
      <c r="AM86" s="305"/>
      <c r="AN86" s="306"/>
      <c r="AO86" s="307"/>
      <c r="AP86" s="305"/>
      <c r="AQ86" s="308"/>
      <c r="AR86" s="304"/>
      <c r="AS86" s="305"/>
      <c r="AT86" s="306"/>
      <c r="AU86" s="307"/>
      <c r="AV86" s="305"/>
      <c r="AW86" s="308"/>
      <c r="AX86" s="304"/>
      <c r="AY86" s="305"/>
      <c r="AZ86" s="306"/>
      <c r="BA86" s="307"/>
      <c r="BB86" s="305"/>
      <c r="BC86" s="308"/>
      <c r="BD86" s="309"/>
      <c r="BE86" s="310"/>
      <c r="BF86" s="311"/>
      <c r="BG86" s="312"/>
      <c r="BH86" s="310"/>
      <c r="BI86" s="313"/>
      <c r="BJ86" s="309"/>
      <c r="BK86" s="310"/>
      <c r="BL86" s="311"/>
      <c r="BM86" s="312"/>
      <c r="BN86" s="310"/>
      <c r="BO86" s="313"/>
      <c r="BP86" s="309"/>
      <c r="BQ86" s="310"/>
      <c r="BR86" s="311"/>
      <c r="BS86" s="312"/>
      <c r="BT86" s="310"/>
      <c r="BU86" s="313"/>
      <c r="BV86" s="309"/>
      <c r="BW86" s="310"/>
      <c r="BX86" s="311"/>
      <c r="BY86" s="312"/>
      <c r="BZ86" s="310"/>
      <c r="CA86" s="313"/>
      <c r="CB86" s="309"/>
      <c r="CC86" s="310"/>
      <c r="CD86" s="311"/>
      <c r="CE86" s="312"/>
      <c r="CF86" s="310"/>
      <c r="CG86" s="313"/>
      <c r="CH86" s="309"/>
      <c r="CI86" s="310"/>
      <c r="CJ86" s="311"/>
      <c r="CK86" s="312"/>
      <c r="CL86" s="310"/>
      <c r="CM86" s="313"/>
      <c r="CN86" s="309"/>
      <c r="CO86" s="310"/>
      <c r="CP86" s="311"/>
      <c r="CQ86" s="312"/>
      <c r="CR86" s="310"/>
      <c r="CS86" s="313"/>
      <c r="CT86" s="309"/>
      <c r="CU86" s="310"/>
      <c r="CV86" s="311"/>
      <c r="CW86" s="312"/>
      <c r="CX86" s="310"/>
      <c r="CY86" s="313"/>
      <c r="CZ86" s="309"/>
      <c r="DA86" s="310"/>
      <c r="DB86" s="311"/>
      <c r="DC86" s="312"/>
      <c r="DD86" s="310"/>
      <c r="DE86" s="313"/>
      <c r="DF86" s="309"/>
      <c r="DG86" s="310"/>
      <c r="DH86" s="311"/>
      <c r="DI86" s="312"/>
      <c r="DJ86" s="310"/>
      <c r="DK86" s="313"/>
      <c r="DL86" s="309"/>
      <c r="DM86" s="310"/>
      <c r="DN86" s="311"/>
      <c r="DO86" s="312"/>
      <c r="DP86" s="310"/>
      <c r="DQ86" s="313"/>
      <c r="DR86" s="309"/>
      <c r="DS86" s="310"/>
      <c r="DT86" s="311"/>
      <c r="DU86" s="312"/>
      <c r="DV86" s="310"/>
      <c r="DW86" s="313"/>
      <c r="DX86" s="309"/>
      <c r="DY86" s="310"/>
      <c r="DZ86" s="311"/>
      <c r="EA86" s="312"/>
      <c r="EB86" s="310"/>
      <c r="EC86" s="313"/>
      <c r="ED86" s="309"/>
      <c r="EE86" s="310"/>
      <c r="EF86" s="311"/>
      <c r="EG86" s="312"/>
      <c r="EH86" s="310"/>
      <c r="EI86" s="313"/>
      <c r="EJ86" s="309"/>
      <c r="EK86" s="310"/>
      <c r="EL86" s="311"/>
      <c r="EM86" s="309"/>
      <c r="EN86" s="313"/>
      <c r="EO86" s="329"/>
      <c r="EP86" s="309"/>
      <c r="EQ86" s="310"/>
      <c r="ER86" s="311"/>
      <c r="ES86" s="309"/>
      <c r="ET86" s="313"/>
      <c r="EU86" s="331"/>
      <c r="EV86" s="328"/>
      <c r="EW86" s="328"/>
      <c r="EX86" s="328"/>
      <c r="EY86" s="328"/>
      <c r="EZ86" s="328"/>
      <c r="FA86" s="328"/>
      <c r="FB86" s="328"/>
      <c r="FC86" s="328"/>
      <c r="FD86" s="328"/>
      <c r="FE86" s="328"/>
      <c r="FF86" s="328"/>
      <c r="FG86" s="328"/>
      <c r="FH86" s="309"/>
      <c r="FI86" s="313"/>
      <c r="FJ86" s="329"/>
      <c r="FK86" s="309"/>
      <c r="FL86" s="313"/>
      <c r="FM86" s="329"/>
      <c r="FN86" s="309"/>
      <c r="FO86" s="313"/>
      <c r="FP86" s="329"/>
      <c r="FQ86" s="309"/>
      <c r="FR86" s="313"/>
      <c r="FS86" s="329"/>
      <c r="FT86" s="309"/>
      <c r="FU86" s="313"/>
      <c r="FV86" s="329"/>
      <c r="FW86" s="309"/>
      <c r="FX86" s="313"/>
      <c r="FY86" s="329"/>
    </row>
    <row r="87" spans="2:181" ht="31.5" x14ac:dyDescent="0.25">
      <c r="B87" s="303" t="s">
        <v>451</v>
      </c>
      <c r="C87" s="304"/>
      <c r="D87" s="305"/>
      <c r="E87" s="306"/>
      <c r="F87" s="307"/>
      <c r="G87" s="305"/>
      <c r="H87" s="308"/>
      <c r="I87" s="304"/>
      <c r="J87" s="305"/>
      <c r="K87" s="306"/>
      <c r="L87" s="307"/>
      <c r="M87" s="305"/>
      <c r="N87" s="308"/>
      <c r="O87" s="304"/>
      <c r="P87" s="305"/>
      <c r="Q87" s="306"/>
      <c r="R87" s="307"/>
      <c r="S87" s="308"/>
      <c r="T87" s="304"/>
      <c r="U87" s="305"/>
      <c r="V87" s="306"/>
      <c r="W87" s="307"/>
      <c r="X87" s="305"/>
      <c r="Y87" s="308"/>
      <c r="Z87" s="304">
        <v>38</v>
      </c>
      <c r="AA87" s="305">
        <v>31</v>
      </c>
      <c r="AB87" s="306">
        <v>31</v>
      </c>
      <c r="AC87" s="307">
        <v>25</v>
      </c>
      <c r="AD87" s="305"/>
      <c r="AE87" s="308"/>
      <c r="AF87" s="304">
        <v>45</v>
      </c>
      <c r="AG87" s="305">
        <v>45</v>
      </c>
      <c r="AH87" s="306">
        <v>38</v>
      </c>
      <c r="AI87" s="307"/>
      <c r="AJ87" s="305"/>
      <c r="AK87" s="308"/>
      <c r="AL87" s="304">
        <v>65</v>
      </c>
      <c r="AM87" s="305">
        <v>40</v>
      </c>
      <c r="AN87" s="306">
        <v>39</v>
      </c>
      <c r="AO87" s="307"/>
      <c r="AP87" s="305"/>
      <c r="AQ87" s="308"/>
      <c r="AR87" s="304">
        <v>88</v>
      </c>
      <c r="AS87" s="305">
        <v>40</v>
      </c>
      <c r="AT87" s="306">
        <v>40</v>
      </c>
      <c r="AU87" s="307"/>
      <c r="AV87" s="305"/>
      <c r="AW87" s="308"/>
      <c r="AX87" s="304">
        <v>65</v>
      </c>
      <c r="AY87" s="305">
        <v>41</v>
      </c>
      <c r="AZ87" s="306">
        <v>38</v>
      </c>
      <c r="BA87" s="307"/>
      <c r="BB87" s="305"/>
      <c r="BC87" s="308"/>
      <c r="BD87" s="309"/>
      <c r="BE87" s="310"/>
      <c r="BF87" s="311"/>
      <c r="BG87" s="312"/>
      <c r="BH87" s="310"/>
      <c r="BI87" s="313"/>
      <c r="BJ87" s="309"/>
      <c r="BK87" s="310"/>
      <c r="BL87" s="311"/>
      <c r="BM87" s="312"/>
      <c r="BN87" s="310"/>
      <c r="BO87" s="313"/>
      <c r="BP87" s="309"/>
      <c r="BQ87" s="310"/>
      <c r="BR87" s="311"/>
      <c r="BS87" s="312"/>
      <c r="BT87" s="310"/>
      <c r="BU87" s="313"/>
      <c r="BV87" s="309"/>
      <c r="BW87" s="310"/>
      <c r="BX87" s="311"/>
      <c r="BY87" s="312"/>
      <c r="BZ87" s="310"/>
      <c r="CA87" s="313"/>
      <c r="CB87" s="309"/>
      <c r="CC87" s="310"/>
      <c r="CD87" s="311"/>
      <c r="CE87" s="312"/>
      <c r="CF87" s="310"/>
      <c r="CG87" s="313"/>
      <c r="CH87" s="309"/>
      <c r="CI87" s="310"/>
      <c r="CJ87" s="311"/>
      <c r="CK87" s="312"/>
      <c r="CL87" s="310"/>
      <c r="CM87" s="313"/>
      <c r="CN87" s="309"/>
      <c r="CO87" s="310"/>
      <c r="CP87" s="311"/>
      <c r="CQ87" s="312"/>
      <c r="CR87" s="310"/>
      <c r="CS87" s="313"/>
      <c r="CT87" s="309"/>
      <c r="CU87" s="310"/>
      <c r="CV87" s="311"/>
      <c r="CW87" s="312"/>
      <c r="CX87" s="310"/>
      <c r="CY87" s="313"/>
      <c r="CZ87" s="309"/>
      <c r="DA87" s="310"/>
      <c r="DB87" s="311"/>
      <c r="DC87" s="312"/>
      <c r="DD87" s="310"/>
      <c r="DE87" s="313"/>
      <c r="DF87" s="309"/>
      <c r="DG87" s="310"/>
      <c r="DH87" s="311"/>
      <c r="DI87" s="312"/>
      <c r="DJ87" s="310"/>
      <c r="DK87" s="313"/>
      <c r="DL87" s="309"/>
      <c r="DM87" s="310"/>
      <c r="DN87" s="311"/>
      <c r="DO87" s="312"/>
      <c r="DP87" s="310"/>
      <c r="DQ87" s="313"/>
      <c r="DR87" s="309"/>
      <c r="DS87" s="310"/>
      <c r="DT87" s="311"/>
      <c r="DU87" s="312"/>
      <c r="DV87" s="310"/>
      <c r="DW87" s="313"/>
      <c r="DX87" s="309"/>
      <c r="DY87" s="310"/>
      <c r="DZ87" s="311"/>
      <c r="EA87" s="312"/>
      <c r="EB87" s="310"/>
      <c r="EC87" s="313"/>
      <c r="ED87" s="309"/>
      <c r="EE87" s="310"/>
      <c r="EF87" s="311"/>
      <c r="EG87" s="312"/>
      <c r="EH87" s="310"/>
      <c r="EI87" s="313"/>
      <c r="EJ87" s="309"/>
      <c r="EK87" s="310"/>
      <c r="EL87" s="311"/>
      <c r="EM87" s="309"/>
      <c r="EN87" s="313"/>
      <c r="EO87" s="329"/>
      <c r="EP87" s="309"/>
      <c r="EQ87" s="310"/>
      <c r="ER87" s="311"/>
      <c r="ES87" s="309"/>
      <c r="ET87" s="313"/>
      <c r="EU87" s="331"/>
      <c r="EV87" s="328"/>
      <c r="EW87" s="328"/>
      <c r="EX87" s="328"/>
      <c r="EY87" s="328"/>
      <c r="EZ87" s="328"/>
      <c r="FA87" s="328"/>
      <c r="FB87" s="328"/>
      <c r="FC87" s="328"/>
      <c r="FD87" s="328"/>
      <c r="FE87" s="328"/>
      <c r="FF87" s="328"/>
      <c r="FG87" s="328"/>
      <c r="FH87" s="309"/>
      <c r="FI87" s="313"/>
      <c r="FJ87" s="329"/>
      <c r="FK87" s="309"/>
      <c r="FL87" s="313"/>
      <c r="FM87" s="329"/>
      <c r="FN87" s="309"/>
      <c r="FO87" s="313"/>
      <c r="FP87" s="329"/>
      <c r="FQ87" s="309"/>
      <c r="FR87" s="313"/>
      <c r="FS87" s="329"/>
      <c r="FT87" s="309"/>
      <c r="FU87" s="313"/>
      <c r="FV87" s="329"/>
      <c r="FW87" s="309"/>
      <c r="FX87" s="313"/>
      <c r="FY87" s="329"/>
    </row>
    <row r="88" spans="2:181" ht="31.5" x14ac:dyDescent="0.25">
      <c r="B88" s="303" t="s">
        <v>452</v>
      </c>
      <c r="C88" s="304"/>
      <c r="D88" s="305"/>
      <c r="E88" s="306"/>
      <c r="F88" s="307"/>
      <c r="G88" s="305"/>
      <c r="H88" s="308"/>
      <c r="I88" s="304"/>
      <c r="J88" s="305"/>
      <c r="K88" s="306"/>
      <c r="L88" s="307"/>
      <c r="M88" s="305"/>
      <c r="N88" s="308"/>
      <c r="O88" s="304"/>
      <c r="P88" s="305"/>
      <c r="Q88" s="306"/>
      <c r="R88" s="307"/>
      <c r="S88" s="308"/>
      <c r="T88" s="304"/>
      <c r="U88" s="305"/>
      <c r="V88" s="306"/>
      <c r="W88" s="307"/>
      <c r="X88" s="305"/>
      <c r="Y88" s="308"/>
      <c r="Z88" s="304"/>
      <c r="AA88" s="305"/>
      <c r="AB88" s="306"/>
      <c r="AC88" s="307"/>
      <c r="AD88" s="305"/>
      <c r="AE88" s="308"/>
      <c r="AF88" s="304"/>
      <c r="AG88" s="305"/>
      <c r="AH88" s="306"/>
      <c r="AI88" s="307"/>
      <c r="AJ88" s="305"/>
      <c r="AK88" s="308"/>
      <c r="AL88" s="304"/>
      <c r="AM88" s="305"/>
      <c r="AN88" s="306"/>
      <c r="AO88" s="307"/>
      <c r="AP88" s="305"/>
      <c r="AQ88" s="308"/>
      <c r="AR88" s="304"/>
      <c r="AS88" s="305"/>
      <c r="AT88" s="306"/>
      <c r="AU88" s="307"/>
      <c r="AV88" s="305"/>
      <c r="AW88" s="308"/>
      <c r="AX88" s="304"/>
      <c r="AY88" s="305"/>
      <c r="AZ88" s="306"/>
      <c r="BA88" s="307"/>
      <c r="BB88" s="305"/>
      <c r="BC88" s="308"/>
      <c r="BD88" s="309"/>
      <c r="BE88" s="310"/>
      <c r="BF88" s="311"/>
      <c r="BG88" s="312"/>
      <c r="BH88" s="310"/>
      <c r="BI88" s="313"/>
      <c r="BJ88" s="309"/>
      <c r="BK88" s="310"/>
      <c r="BL88" s="311"/>
      <c r="BM88" s="312"/>
      <c r="BN88" s="310"/>
      <c r="BO88" s="313"/>
      <c r="BP88" s="309"/>
      <c r="BQ88" s="310"/>
      <c r="BR88" s="311"/>
      <c r="BS88" s="312"/>
      <c r="BT88" s="310"/>
      <c r="BU88" s="313"/>
      <c r="BV88" s="309"/>
      <c r="BW88" s="310"/>
      <c r="BX88" s="311"/>
      <c r="BY88" s="312"/>
      <c r="BZ88" s="310"/>
      <c r="CA88" s="313"/>
      <c r="CB88" s="309"/>
      <c r="CC88" s="310"/>
      <c r="CD88" s="311"/>
      <c r="CE88" s="312"/>
      <c r="CF88" s="310"/>
      <c r="CG88" s="313"/>
      <c r="CH88" s="309"/>
      <c r="CI88" s="310"/>
      <c r="CJ88" s="311"/>
      <c r="CK88" s="312"/>
      <c r="CL88" s="310"/>
      <c r="CM88" s="313"/>
      <c r="CN88" s="309"/>
      <c r="CO88" s="310"/>
      <c r="CP88" s="311"/>
      <c r="CQ88" s="312"/>
      <c r="CR88" s="310"/>
      <c r="CS88" s="313"/>
      <c r="CT88" s="309"/>
      <c r="CU88" s="310"/>
      <c r="CV88" s="311"/>
      <c r="CW88" s="312"/>
      <c r="CX88" s="310"/>
      <c r="CY88" s="313"/>
      <c r="CZ88" s="309"/>
      <c r="DA88" s="310"/>
      <c r="DB88" s="311"/>
      <c r="DC88" s="312"/>
      <c r="DD88" s="310"/>
      <c r="DE88" s="313"/>
      <c r="DF88" s="309"/>
      <c r="DG88" s="310"/>
      <c r="DH88" s="311"/>
      <c r="DI88" s="312"/>
      <c r="DJ88" s="310"/>
      <c r="DK88" s="313"/>
      <c r="DL88" s="309"/>
      <c r="DM88" s="310"/>
      <c r="DN88" s="311"/>
      <c r="DO88" s="312"/>
      <c r="DP88" s="310"/>
      <c r="DQ88" s="313"/>
      <c r="DR88" s="309"/>
      <c r="DS88" s="310"/>
      <c r="DT88" s="311"/>
      <c r="DU88" s="312"/>
      <c r="DV88" s="310"/>
      <c r="DW88" s="313"/>
      <c r="DX88" s="309"/>
      <c r="DY88" s="310"/>
      <c r="DZ88" s="311"/>
      <c r="EA88" s="312"/>
      <c r="EB88" s="310"/>
      <c r="EC88" s="313"/>
      <c r="ED88" s="309"/>
      <c r="EE88" s="310"/>
      <c r="EF88" s="311"/>
      <c r="EG88" s="312"/>
      <c r="EH88" s="310"/>
      <c r="EI88" s="313"/>
      <c r="EJ88" s="309"/>
      <c r="EK88" s="310"/>
      <c r="EL88" s="311"/>
      <c r="EM88" s="309"/>
      <c r="EN88" s="313"/>
      <c r="EO88" s="329"/>
      <c r="EP88" s="309"/>
      <c r="EQ88" s="310"/>
      <c r="ER88" s="311"/>
      <c r="ES88" s="309"/>
      <c r="ET88" s="313"/>
      <c r="EU88" s="331"/>
      <c r="EV88" s="328"/>
      <c r="EW88" s="328"/>
      <c r="EX88" s="328"/>
      <c r="EY88" s="328"/>
      <c r="EZ88" s="328"/>
      <c r="FA88" s="328"/>
      <c r="FB88" s="328"/>
      <c r="FC88" s="328"/>
      <c r="FD88" s="328"/>
      <c r="FE88" s="328"/>
      <c r="FF88" s="328"/>
      <c r="FG88" s="328"/>
      <c r="FH88" s="309"/>
      <c r="FI88" s="313"/>
      <c r="FJ88" s="329"/>
      <c r="FK88" s="309"/>
      <c r="FL88" s="313"/>
      <c r="FM88" s="329"/>
      <c r="FN88" s="309"/>
      <c r="FO88" s="313"/>
      <c r="FP88" s="329"/>
      <c r="FQ88" s="309"/>
      <c r="FR88" s="313"/>
      <c r="FS88" s="329"/>
      <c r="FT88" s="309"/>
      <c r="FU88" s="313"/>
      <c r="FV88" s="329"/>
      <c r="FW88" s="309"/>
      <c r="FX88" s="313"/>
      <c r="FY88" s="329"/>
    </row>
    <row r="89" spans="2:181" ht="31.5" x14ac:dyDescent="0.25">
      <c r="B89" s="303" t="s">
        <v>453</v>
      </c>
      <c r="C89" s="304"/>
      <c r="D89" s="305"/>
      <c r="E89" s="306"/>
      <c r="F89" s="307"/>
      <c r="G89" s="305"/>
      <c r="H89" s="308"/>
      <c r="I89" s="304"/>
      <c r="J89" s="305"/>
      <c r="K89" s="306"/>
      <c r="L89" s="307"/>
      <c r="M89" s="305"/>
      <c r="N89" s="308"/>
      <c r="O89" s="304"/>
      <c r="P89" s="305"/>
      <c r="Q89" s="306"/>
      <c r="R89" s="307"/>
      <c r="S89" s="308"/>
      <c r="T89" s="304">
        <v>25</v>
      </c>
      <c r="U89" s="305"/>
      <c r="V89" s="306"/>
      <c r="W89" s="307"/>
      <c r="X89" s="305"/>
      <c r="Y89" s="308"/>
      <c r="Z89" s="304">
        <v>87</v>
      </c>
      <c r="AA89" s="305">
        <v>42</v>
      </c>
      <c r="AB89" s="306">
        <v>35</v>
      </c>
      <c r="AC89" s="307">
        <v>48</v>
      </c>
      <c r="AD89" s="305">
        <v>40</v>
      </c>
      <c r="AE89" s="308">
        <v>41</v>
      </c>
      <c r="AF89" s="304">
        <v>45</v>
      </c>
      <c r="AG89" s="305">
        <v>45</v>
      </c>
      <c r="AH89" s="306">
        <v>32</v>
      </c>
      <c r="AI89" s="307">
        <v>75</v>
      </c>
      <c r="AJ89" s="305">
        <v>45</v>
      </c>
      <c r="AK89" s="308">
        <v>43</v>
      </c>
      <c r="AL89" s="304">
        <v>50</v>
      </c>
      <c r="AM89" s="305">
        <v>42</v>
      </c>
      <c r="AN89" s="306">
        <v>42</v>
      </c>
      <c r="AO89" s="307"/>
      <c r="AP89" s="305"/>
      <c r="AQ89" s="308"/>
      <c r="AR89" s="304">
        <v>54</v>
      </c>
      <c r="AS89" s="305">
        <v>41</v>
      </c>
      <c r="AT89" s="306">
        <v>40</v>
      </c>
      <c r="AU89" s="307"/>
      <c r="AV89" s="305"/>
      <c r="AW89" s="308"/>
      <c r="AX89" s="304">
        <v>68</v>
      </c>
      <c r="AY89" s="305">
        <v>43</v>
      </c>
      <c r="AZ89" s="306">
        <v>41</v>
      </c>
      <c r="BA89" s="307"/>
      <c r="BB89" s="305"/>
      <c r="BC89" s="308"/>
      <c r="BD89" s="309"/>
      <c r="BE89" s="310"/>
      <c r="BF89" s="311"/>
      <c r="BG89" s="312"/>
      <c r="BH89" s="310"/>
      <c r="BI89" s="313"/>
      <c r="BJ89" s="309"/>
      <c r="BK89" s="310"/>
      <c r="BL89" s="311"/>
      <c r="BM89" s="312"/>
      <c r="BN89" s="310"/>
      <c r="BO89" s="313"/>
      <c r="BP89" s="309"/>
      <c r="BQ89" s="310"/>
      <c r="BR89" s="311"/>
      <c r="BS89" s="312"/>
      <c r="BT89" s="310"/>
      <c r="BU89" s="313"/>
      <c r="BV89" s="309"/>
      <c r="BW89" s="310"/>
      <c r="BX89" s="311"/>
      <c r="BY89" s="312"/>
      <c r="BZ89" s="310"/>
      <c r="CA89" s="313"/>
      <c r="CB89" s="309"/>
      <c r="CC89" s="310"/>
      <c r="CD89" s="311"/>
      <c r="CE89" s="312"/>
      <c r="CF89" s="310"/>
      <c r="CG89" s="313"/>
      <c r="CH89" s="309"/>
      <c r="CI89" s="310"/>
      <c r="CJ89" s="311"/>
      <c r="CK89" s="312"/>
      <c r="CL89" s="310"/>
      <c r="CM89" s="313"/>
      <c r="CN89" s="309"/>
      <c r="CO89" s="310"/>
      <c r="CP89" s="311"/>
      <c r="CQ89" s="312"/>
      <c r="CR89" s="310"/>
      <c r="CS89" s="313"/>
      <c r="CT89" s="309"/>
      <c r="CU89" s="310"/>
      <c r="CV89" s="311"/>
      <c r="CW89" s="312"/>
      <c r="CX89" s="310"/>
      <c r="CY89" s="313"/>
      <c r="CZ89" s="309"/>
      <c r="DA89" s="310"/>
      <c r="DB89" s="311"/>
      <c r="DC89" s="312"/>
      <c r="DD89" s="310"/>
      <c r="DE89" s="313"/>
      <c r="DF89" s="309"/>
      <c r="DG89" s="310"/>
      <c r="DH89" s="311"/>
      <c r="DI89" s="312"/>
      <c r="DJ89" s="310"/>
      <c r="DK89" s="313"/>
      <c r="DL89" s="309"/>
      <c r="DM89" s="310"/>
      <c r="DN89" s="311"/>
      <c r="DO89" s="312"/>
      <c r="DP89" s="310"/>
      <c r="DQ89" s="313"/>
      <c r="DR89" s="309"/>
      <c r="DS89" s="310"/>
      <c r="DT89" s="311"/>
      <c r="DU89" s="312"/>
      <c r="DV89" s="310"/>
      <c r="DW89" s="313"/>
      <c r="DX89" s="309"/>
      <c r="DY89" s="310"/>
      <c r="DZ89" s="311"/>
      <c r="EA89" s="312"/>
      <c r="EB89" s="310"/>
      <c r="EC89" s="313"/>
      <c r="ED89" s="309"/>
      <c r="EE89" s="310"/>
      <c r="EF89" s="311"/>
      <c r="EG89" s="312"/>
      <c r="EH89" s="310"/>
      <c r="EI89" s="313"/>
      <c r="EJ89" s="309"/>
      <c r="EK89" s="310"/>
      <c r="EL89" s="311"/>
      <c r="EM89" s="309"/>
      <c r="EN89" s="313"/>
      <c r="EO89" s="329"/>
      <c r="EP89" s="309"/>
      <c r="EQ89" s="310"/>
      <c r="ER89" s="311"/>
      <c r="ES89" s="309"/>
      <c r="ET89" s="313"/>
      <c r="EU89" s="331"/>
      <c r="EV89" s="328"/>
      <c r="EW89" s="328"/>
      <c r="EX89" s="328"/>
      <c r="EY89" s="328"/>
      <c r="EZ89" s="328"/>
      <c r="FA89" s="328"/>
      <c r="FB89" s="328"/>
      <c r="FC89" s="328"/>
      <c r="FD89" s="328"/>
      <c r="FE89" s="328"/>
      <c r="FF89" s="328"/>
      <c r="FG89" s="328"/>
      <c r="FH89" s="309"/>
      <c r="FI89" s="313"/>
      <c r="FJ89" s="329"/>
      <c r="FK89" s="309"/>
      <c r="FL89" s="313"/>
      <c r="FM89" s="329"/>
      <c r="FN89" s="309"/>
      <c r="FO89" s="313"/>
      <c r="FP89" s="329"/>
      <c r="FQ89" s="309"/>
      <c r="FR89" s="313"/>
      <c r="FS89" s="329"/>
      <c r="FT89" s="309"/>
      <c r="FU89" s="313"/>
      <c r="FV89" s="329"/>
      <c r="FW89" s="309"/>
      <c r="FX89" s="313"/>
      <c r="FY89" s="329"/>
    </row>
    <row r="90" spans="2:181" ht="18.75" customHeight="1" x14ac:dyDescent="0.25">
      <c r="B90" s="303" t="s">
        <v>454</v>
      </c>
      <c r="C90" s="304"/>
      <c r="D90" s="305"/>
      <c r="E90" s="306"/>
      <c r="F90" s="307">
        <v>97</v>
      </c>
      <c r="G90" s="305">
        <v>40</v>
      </c>
      <c r="H90" s="308">
        <v>40</v>
      </c>
      <c r="I90" s="304"/>
      <c r="J90" s="305"/>
      <c r="K90" s="306"/>
      <c r="L90" s="307">
        <f>17+34</f>
        <v>51</v>
      </c>
      <c r="M90" s="305">
        <v>40</v>
      </c>
      <c r="N90" s="308">
        <v>38</v>
      </c>
      <c r="O90" s="304"/>
      <c r="P90" s="305"/>
      <c r="Q90" s="306"/>
      <c r="R90" s="307"/>
      <c r="S90" s="308"/>
      <c r="T90" s="304">
        <v>55</v>
      </c>
      <c r="U90" s="305">
        <v>42</v>
      </c>
      <c r="V90" s="306">
        <v>41</v>
      </c>
      <c r="W90" s="307"/>
      <c r="X90" s="305"/>
      <c r="Y90" s="308"/>
      <c r="Z90" s="304">
        <v>64</v>
      </c>
      <c r="AA90" s="305">
        <v>40</v>
      </c>
      <c r="AB90" s="306">
        <v>39</v>
      </c>
      <c r="AC90" s="307"/>
      <c r="AD90" s="305"/>
      <c r="AE90" s="308"/>
      <c r="AF90" s="304">
        <v>74</v>
      </c>
      <c r="AG90" s="305">
        <v>40</v>
      </c>
      <c r="AH90" s="306">
        <v>39</v>
      </c>
      <c r="AI90" s="307"/>
      <c r="AJ90" s="305"/>
      <c r="AK90" s="308"/>
      <c r="AL90" s="304">
        <v>71</v>
      </c>
      <c r="AM90" s="305">
        <v>40</v>
      </c>
      <c r="AN90" s="306">
        <v>40</v>
      </c>
      <c r="AO90" s="307"/>
      <c r="AP90" s="305"/>
      <c r="AQ90" s="308"/>
      <c r="AR90" s="304">
        <v>93</v>
      </c>
      <c r="AS90" s="305">
        <v>43</v>
      </c>
      <c r="AT90" s="306">
        <v>41</v>
      </c>
      <c r="AU90" s="307"/>
      <c r="AV90" s="305"/>
      <c r="AW90" s="308"/>
      <c r="AX90" s="304">
        <v>185</v>
      </c>
      <c r="AY90" s="305">
        <v>40</v>
      </c>
      <c r="AZ90" s="306">
        <v>39</v>
      </c>
      <c r="BA90" s="307"/>
      <c r="BB90" s="305"/>
      <c r="BC90" s="308"/>
      <c r="BD90" s="309"/>
      <c r="BE90" s="310"/>
      <c r="BF90" s="311"/>
      <c r="BG90" s="312"/>
      <c r="BH90" s="310"/>
      <c r="BI90" s="313"/>
      <c r="BJ90" s="309"/>
      <c r="BK90" s="310"/>
      <c r="BL90" s="311"/>
      <c r="BM90" s="312"/>
      <c r="BN90" s="310"/>
      <c r="BO90" s="313"/>
      <c r="BP90" s="309"/>
      <c r="BQ90" s="310"/>
      <c r="BR90" s="311"/>
      <c r="BS90" s="312"/>
      <c r="BT90" s="310"/>
      <c r="BU90" s="313"/>
      <c r="BV90" s="309"/>
      <c r="BW90" s="310"/>
      <c r="BX90" s="311"/>
      <c r="BY90" s="312"/>
      <c r="BZ90" s="310"/>
      <c r="CA90" s="313"/>
      <c r="CB90" s="309"/>
      <c r="CC90" s="310"/>
      <c r="CD90" s="311"/>
      <c r="CE90" s="312"/>
      <c r="CF90" s="310"/>
      <c r="CG90" s="313"/>
      <c r="CH90" s="309"/>
      <c r="CI90" s="310"/>
      <c r="CJ90" s="311"/>
      <c r="CK90" s="312"/>
      <c r="CL90" s="310"/>
      <c r="CM90" s="313"/>
      <c r="CN90" s="309"/>
      <c r="CO90" s="310"/>
      <c r="CP90" s="311"/>
      <c r="CQ90" s="312"/>
      <c r="CR90" s="310"/>
      <c r="CS90" s="313"/>
      <c r="CT90" s="309"/>
      <c r="CU90" s="310"/>
      <c r="CV90" s="311"/>
      <c r="CW90" s="312"/>
      <c r="CX90" s="310"/>
      <c r="CY90" s="313"/>
      <c r="CZ90" s="309"/>
      <c r="DA90" s="310"/>
      <c r="DB90" s="311"/>
      <c r="DC90" s="312"/>
      <c r="DD90" s="310"/>
      <c r="DE90" s="313"/>
      <c r="DF90" s="309"/>
      <c r="DG90" s="310"/>
      <c r="DH90" s="311"/>
      <c r="DI90" s="312"/>
      <c r="DJ90" s="310"/>
      <c r="DK90" s="313"/>
      <c r="DL90" s="309"/>
      <c r="DM90" s="310"/>
      <c r="DN90" s="311"/>
      <c r="DO90" s="312"/>
      <c r="DP90" s="310"/>
      <c r="DQ90" s="313"/>
      <c r="DR90" s="309"/>
      <c r="DS90" s="310"/>
      <c r="DT90" s="311"/>
      <c r="DU90" s="312"/>
      <c r="DV90" s="310"/>
      <c r="DW90" s="313"/>
      <c r="DX90" s="309"/>
      <c r="DY90" s="310"/>
      <c r="DZ90" s="311"/>
      <c r="EA90" s="312"/>
      <c r="EB90" s="310"/>
      <c r="EC90" s="313"/>
      <c r="ED90" s="309"/>
      <c r="EE90" s="310"/>
      <c r="EF90" s="311"/>
      <c r="EG90" s="312"/>
      <c r="EH90" s="310"/>
      <c r="EI90" s="313"/>
      <c r="EJ90" s="309"/>
      <c r="EK90" s="310"/>
      <c r="EL90" s="311"/>
      <c r="EM90" s="309"/>
      <c r="EN90" s="313"/>
      <c r="EO90" s="329"/>
      <c r="EP90" s="309"/>
      <c r="EQ90" s="310"/>
      <c r="ER90" s="311"/>
      <c r="ES90" s="309"/>
      <c r="ET90" s="313"/>
      <c r="EU90" s="331"/>
      <c r="EV90" s="328"/>
      <c r="EW90" s="328"/>
      <c r="EX90" s="328"/>
      <c r="EY90" s="328"/>
      <c r="EZ90" s="328"/>
      <c r="FA90" s="328"/>
      <c r="FB90" s="328"/>
      <c r="FC90" s="328"/>
      <c r="FD90" s="328"/>
      <c r="FE90" s="328"/>
      <c r="FF90" s="328"/>
      <c r="FG90" s="328"/>
      <c r="FH90" s="309"/>
      <c r="FI90" s="313"/>
      <c r="FJ90" s="329"/>
      <c r="FK90" s="309"/>
      <c r="FL90" s="313"/>
      <c r="FM90" s="329"/>
      <c r="FN90" s="309"/>
      <c r="FO90" s="313"/>
      <c r="FP90" s="329"/>
      <c r="FQ90" s="309"/>
      <c r="FR90" s="313"/>
      <c r="FS90" s="329"/>
      <c r="FT90" s="309"/>
      <c r="FU90" s="313"/>
      <c r="FV90" s="329"/>
      <c r="FW90" s="309"/>
      <c r="FX90" s="313"/>
      <c r="FY90" s="329"/>
    </row>
    <row r="91" spans="2:181" ht="18.75" customHeight="1" x14ac:dyDescent="0.25">
      <c r="B91" s="303" t="s">
        <v>455</v>
      </c>
      <c r="C91" s="304">
        <v>55</v>
      </c>
      <c r="D91" s="305">
        <v>40</v>
      </c>
      <c r="E91" s="306">
        <v>40</v>
      </c>
      <c r="F91" s="307">
        <v>42</v>
      </c>
      <c r="G91" s="305">
        <v>40</v>
      </c>
      <c r="H91" s="308">
        <v>38</v>
      </c>
      <c r="I91" s="304">
        <f>28+29</f>
        <v>57</v>
      </c>
      <c r="J91" s="305">
        <v>40</v>
      </c>
      <c r="K91" s="306">
        <v>26</v>
      </c>
      <c r="L91" s="307">
        <f>39+12</f>
        <v>51</v>
      </c>
      <c r="M91" s="305">
        <v>40</v>
      </c>
      <c r="N91" s="308">
        <v>32</v>
      </c>
      <c r="O91" s="304">
        <v>48</v>
      </c>
      <c r="P91" s="305">
        <v>40</v>
      </c>
      <c r="Q91" s="306">
        <v>36</v>
      </c>
      <c r="R91" s="307"/>
      <c r="S91" s="308"/>
      <c r="T91" s="304">
        <v>51</v>
      </c>
      <c r="U91" s="305">
        <v>42</v>
      </c>
      <c r="V91" s="306">
        <v>41</v>
      </c>
      <c r="W91" s="307">
        <v>41</v>
      </c>
      <c r="X91" s="305">
        <v>41</v>
      </c>
      <c r="Y91" s="308">
        <v>34</v>
      </c>
      <c r="Z91" s="304">
        <v>49</v>
      </c>
      <c r="AA91" s="305">
        <v>40</v>
      </c>
      <c r="AB91" s="306">
        <v>33</v>
      </c>
      <c r="AC91" s="307">
        <v>31</v>
      </c>
      <c r="AD91" s="305">
        <v>31</v>
      </c>
      <c r="AE91" s="308">
        <v>30</v>
      </c>
      <c r="AF91" s="304">
        <v>51</v>
      </c>
      <c r="AG91" s="305">
        <v>40</v>
      </c>
      <c r="AH91" s="306">
        <v>41</v>
      </c>
      <c r="AI91" s="307">
        <v>69</v>
      </c>
      <c r="AJ91" s="305">
        <v>40</v>
      </c>
      <c r="AK91" s="308">
        <v>42</v>
      </c>
      <c r="AL91" s="304">
        <v>74</v>
      </c>
      <c r="AM91" s="305">
        <v>44</v>
      </c>
      <c r="AN91" s="306">
        <v>43</v>
      </c>
      <c r="AO91" s="307">
        <v>79</v>
      </c>
      <c r="AP91" s="305">
        <v>44</v>
      </c>
      <c r="AQ91" s="308">
        <v>36</v>
      </c>
      <c r="AR91" s="304">
        <v>78</v>
      </c>
      <c r="AS91" s="305">
        <v>42</v>
      </c>
      <c r="AT91" s="306">
        <v>40</v>
      </c>
      <c r="AU91" s="307">
        <v>82</v>
      </c>
      <c r="AV91" s="305">
        <v>40</v>
      </c>
      <c r="AW91" s="308">
        <v>41</v>
      </c>
      <c r="AX91" s="304">
        <v>116</v>
      </c>
      <c r="AY91" s="305">
        <v>44</v>
      </c>
      <c r="AZ91" s="306">
        <v>41</v>
      </c>
      <c r="BA91" s="307"/>
      <c r="BB91" s="305"/>
      <c r="BC91" s="308"/>
      <c r="BD91" s="309"/>
      <c r="BE91" s="310"/>
      <c r="BF91" s="311"/>
      <c r="BG91" s="312"/>
      <c r="BH91" s="310"/>
      <c r="BI91" s="313"/>
      <c r="BJ91" s="309"/>
      <c r="BK91" s="310"/>
      <c r="BL91" s="311"/>
      <c r="BM91" s="312"/>
      <c r="BN91" s="310"/>
      <c r="BO91" s="313"/>
      <c r="BP91" s="309"/>
      <c r="BQ91" s="310"/>
      <c r="BR91" s="311"/>
      <c r="BS91" s="312"/>
      <c r="BT91" s="310"/>
      <c r="BU91" s="313"/>
      <c r="BV91" s="309"/>
      <c r="BW91" s="310"/>
      <c r="BX91" s="311"/>
      <c r="BY91" s="312"/>
      <c r="BZ91" s="310"/>
      <c r="CA91" s="313"/>
      <c r="CB91" s="309"/>
      <c r="CC91" s="310"/>
      <c r="CD91" s="311"/>
      <c r="CE91" s="312"/>
      <c r="CF91" s="310"/>
      <c r="CG91" s="313"/>
      <c r="CH91" s="309"/>
      <c r="CI91" s="310"/>
      <c r="CJ91" s="311"/>
      <c r="CK91" s="312"/>
      <c r="CL91" s="310"/>
      <c r="CM91" s="313"/>
      <c r="CN91" s="309"/>
      <c r="CO91" s="310"/>
      <c r="CP91" s="311"/>
      <c r="CQ91" s="312"/>
      <c r="CR91" s="310"/>
      <c r="CS91" s="313"/>
      <c r="CT91" s="309"/>
      <c r="CU91" s="310"/>
      <c r="CV91" s="311"/>
      <c r="CW91" s="312"/>
      <c r="CX91" s="310"/>
      <c r="CY91" s="313"/>
      <c r="CZ91" s="309"/>
      <c r="DA91" s="310"/>
      <c r="DB91" s="311"/>
      <c r="DC91" s="312"/>
      <c r="DD91" s="310"/>
      <c r="DE91" s="313"/>
      <c r="DF91" s="309"/>
      <c r="DG91" s="310"/>
      <c r="DH91" s="311"/>
      <c r="DI91" s="312"/>
      <c r="DJ91" s="310"/>
      <c r="DK91" s="313"/>
      <c r="DL91" s="309"/>
      <c r="DM91" s="310"/>
      <c r="DN91" s="311"/>
      <c r="DO91" s="312"/>
      <c r="DP91" s="310"/>
      <c r="DQ91" s="313"/>
      <c r="DR91" s="309"/>
      <c r="DS91" s="310"/>
      <c r="DT91" s="311"/>
      <c r="DU91" s="312"/>
      <c r="DV91" s="310"/>
      <c r="DW91" s="313"/>
      <c r="DX91" s="309"/>
      <c r="DY91" s="310"/>
      <c r="DZ91" s="311"/>
      <c r="EA91" s="312"/>
      <c r="EB91" s="310"/>
      <c r="EC91" s="313"/>
      <c r="ED91" s="309"/>
      <c r="EE91" s="310"/>
      <c r="EF91" s="311"/>
      <c r="EG91" s="312"/>
      <c r="EH91" s="310"/>
      <c r="EI91" s="313"/>
      <c r="EJ91" s="309"/>
      <c r="EK91" s="310"/>
      <c r="EL91" s="311"/>
      <c r="EM91" s="309"/>
      <c r="EN91" s="313"/>
      <c r="EO91" s="329"/>
      <c r="EP91" s="309"/>
      <c r="EQ91" s="310"/>
      <c r="ER91" s="311"/>
      <c r="ES91" s="309"/>
      <c r="ET91" s="313"/>
      <c r="EU91" s="331"/>
      <c r="EV91" s="328"/>
      <c r="EW91" s="328"/>
      <c r="EX91" s="328"/>
      <c r="EY91" s="328"/>
      <c r="EZ91" s="328"/>
      <c r="FA91" s="328"/>
      <c r="FB91" s="328"/>
      <c r="FC91" s="328"/>
      <c r="FD91" s="328"/>
      <c r="FE91" s="328"/>
      <c r="FF91" s="328"/>
      <c r="FG91" s="328"/>
      <c r="FH91" s="309"/>
      <c r="FI91" s="313"/>
      <c r="FJ91" s="329"/>
      <c r="FK91" s="309"/>
      <c r="FL91" s="313"/>
      <c r="FM91" s="329"/>
      <c r="FN91" s="309"/>
      <c r="FO91" s="313"/>
      <c r="FP91" s="329"/>
      <c r="FQ91" s="309"/>
      <c r="FR91" s="313"/>
      <c r="FS91" s="329"/>
      <c r="FT91" s="309"/>
      <c r="FU91" s="313"/>
      <c r="FV91" s="329"/>
      <c r="FW91" s="309"/>
      <c r="FX91" s="313"/>
      <c r="FY91" s="329"/>
    </row>
    <row r="92" spans="2:181" ht="18.75" customHeight="1" x14ac:dyDescent="0.25">
      <c r="B92" s="303" t="s">
        <v>456</v>
      </c>
      <c r="C92" s="304">
        <v>15</v>
      </c>
      <c r="D92" s="305">
        <v>15</v>
      </c>
      <c r="E92" s="306">
        <v>11</v>
      </c>
      <c r="F92" s="307"/>
      <c r="G92" s="305"/>
      <c r="H92" s="308"/>
      <c r="I92" s="304"/>
      <c r="J92" s="305"/>
      <c r="K92" s="306"/>
      <c r="L92" s="307"/>
      <c r="M92" s="305"/>
      <c r="N92" s="308"/>
      <c r="O92" s="304"/>
      <c r="P92" s="305"/>
      <c r="Q92" s="306"/>
      <c r="R92" s="307"/>
      <c r="S92" s="308"/>
      <c r="T92" s="304"/>
      <c r="U92" s="305"/>
      <c r="V92" s="306"/>
      <c r="W92" s="307"/>
      <c r="X92" s="305"/>
      <c r="Y92" s="308"/>
      <c r="Z92" s="304">
        <v>39</v>
      </c>
      <c r="AA92" s="305">
        <v>39</v>
      </c>
      <c r="AB92" s="306">
        <v>33</v>
      </c>
      <c r="AC92" s="307"/>
      <c r="AD92" s="305"/>
      <c r="AE92" s="308"/>
      <c r="AF92" s="304">
        <v>31</v>
      </c>
      <c r="AG92" s="305">
        <v>31</v>
      </c>
      <c r="AH92" s="306">
        <v>32</v>
      </c>
      <c r="AI92" s="307"/>
      <c r="AJ92" s="305"/>
      <c r="AK92" s="308"/>
      <c r="AL92" s="304">
        <v>30</v>
      </c>
      <c r="AM92" s="305">
        <v>26</v>
      </c>
      <c r="AN92" s="306">
        <v>25</v>
      </c>
      <c r="AO92" s="307"/>
      <c r="AP92" s="305"/>
      <c r="AQ92" s="308"/>
      <c r="AR92" s="304">
        <v>27</v>
      </c>
      <c r="AS92" s="305">
        <v>27</v>
      </c>
      <c r="AT92" s="306">
        <v>22</v>
      </c>
      <c r="AU92" s="307"/>
      <c r="AV92" s="305"/>
      <c r="AW92" s="308"/>
      <c r="AX92" s="304">
        <v>50</v>
      </c>
      <c r="AY92" s="305">
        <v>40</v>
      </c>
      <c r="AZ92" s="306">
        <v>31</v>
      </c>
      <c r="BA92" s="307"/>
      <c r="BB92" s="305"/>
      <c r="BC92" s="308"/>
      <c r="BD92" s="309"/>
      <c r="BE92" s="310"/>
      <c r="BF92" s="311"/>
      <c r="BG92" s="312"/>
      <c r="BH92" s="310"/>
      <c r="BI92" s="313"/>
      <c r="BJ92" s="309"/>
      <c r="BK92" s="310"/>
      <c r="BL92" s="311"/>
      <c r="BM92" s="312"/>
      <c r="BN92" s="310"/>
      <c r="BO92" s="313"/>
      <c r="BP92" s="309"/>
      <c r="BQ92" s="310"/>
      <c r="BR92" s="311"/>
      <c r="BS92" s="312"/>
      <c r="BT92" s="310"/>
      <c r="BU92" s="313"/>
      <c r="BV92" s="309"/>
      <c r="BW92" s="310"/>
      <c r="BX92" s="311"/>
      <c r="BY92" s="312"/>
      <c r="BZ92" s="310"/>
      <c r="CA92" s="313"/>
      <c r="CB92" s="309"/>
      <c r="CC92" s="310"/>
      <c r="CD92" s="311"/>
      <c r="CE92" s="312"/>
      <c r="CF92" s="310"/>
      <c r="CG92" s="313"/>
      <c r="CH92" s="309"/>
      <c r="CI92" s="310"/>
      <c r="CJ92" s="311"/>
      <c r="CK92" s="312"/>
      <c r="CL92" s="310"/>
      <c r="CM92" s="313"/>
      <c r="CN92" s="309"/>
      <c r="CO92" s="310"/>
      <c r="CP92" s="311"/>
      <c r="CQ92" s="312"/>
      <c r="CR92" s="310"/>
      <c r="CS92" s="313"/>
      <c r="CT92" s="309"/>
      <c r="CU92" s="310"/>
      <c r="CV92" s="311"/>
      <c r="CW92" s="312"/>
      <c r="CX92" s="310"/>
      <c r="CY92" s="313"/>
      <c r="CZ92" s="309"/>
      <c r="DA92" s="310"/>
      <c r="DB92" s="311"/>
      <c r="DC92" s="312"/>
      <c r="DD92" s="310"/>
      <c r="DE92" s="313"/>
      <c r="DF92" s="309"/>
      <c r="DG92" s="310"/>
      <c r="DH92" s="311"/>
      <c r="DI92" s="312"/>
      <c r="DJ92" s="310"/>
      <c r="DK92" s="313"/>
      <c r="DL92" s="309"/>
      <c r="DM92" s="310"/>
      <c r="DN92" s="311"/>
      <c r="DO92" s="312"/>
      <c r="DP92" s="310"/>
      <c r="DQ92" s="313"/>
      <c r="DR92" s="309"/>
      <c r="DS92" s="310"/>
      <c r="DT92" s="311"/>
      <c r="DU92" s="312"/>
      <c r="DV92" s="310"/>
      <c r="DW92" s="313"/>
      <c r="DX92" s="309"/>
      <c r="DY92" s="310"/>
      <c r="DZ92" s="311"/>
      <c r="EA92" s="312"/>
      <c r="EB92" s="310"/>
      <c r="EC92" s="313"/>
      <c r="ED92" s="309"/>
      <c r="EE92" s="310"/>
      <c r="EF92" s="311"/>
      <c r="EG92" s="312"/>
      <c r="EH92" s="310"/>
      <c r="EI92" s="313"/>
      <c r="EJ92" s="309"/>
      <c r="EK92" s="310"/>
      <c r="EL92" s="311"/>
      <c r="EM92" s="309"/>
      <c r="EN92" s="313"/>
      <c r="EO92" s="329"/>
      <c r="EP92" s="309"/>
      <c r="EQ92" s="310"/>
      <c r="ER92" s="311"/>
      <c r="ES92" s="309"/>
      <c r="ET92" s="313"/>
      <c r="EU92" s="331"/>
      <c r="EV92" s="328"/>
      <c r="EW92" s="328"/>
      <c r="EX92" s="328"/>
      <c r="EY92" s="328"/>
      <c r="EZ92" s="328"/>
      <c r="FA92" s="328"/>
      <c r="FB92" s="328"/>
      <c r="FC92" s="328"/>
      <c r="FD92" s="328"/>
      <c r="FE92" s="328"/>
      <c r="FF92" s="328"/>
      <c r="FG92" s="328"/>
      <c r="FH92" s="309"/>
      <c r="FI92" s="313"/>
      <c r="FJ92" s="329"/>
      <c r="FK92" s="309"/>
      <c r="FL92" s="313"/>
      <c r="FM92" s="329"/>
      <c r="FN92" s="309"/>
      <c r="FO92" s="313"/>
      <c r="FP92" s="329"/>
      <c r="FQ92" s="309"/>
      <c r="FR92" s="313"/>
      <c r="FS92" s="329"/>
      <c r="FT92" s="309"/>
      <c r="FU92" s="313"/>
      <c r="FV92" s="329"/>
      <c r="FW92" s="309"/>
      <c r="FX92" s="313"/>
      <c r="FY92" s="329"/>
    </row>
    <row r="93" spans="2:181" ht="18.75" customHeight="1" x14ac:dyDescent="0.25">
      <c r="B93" s="303" t="s">
        <v>457</v>
      </c>
      <c r="C93" s="304"/>
      <c r="D93" s="305"/>
      <c r="E93" s="306"/>
      <c r="F93" s="307"/>
      <c r="G93" s="305"/>
      <c r="H93" s="308"/>
      <c r="I93" s="304"/>
      <c r="J93" s="305"/>
      <c r="K93" s="306"/>
      <c r="L93" s="307"/>
      <c r="M93" s="305"/>
      <c r="N93" s="308"/>
      <c r="O93" s="304"/>
      <c r="P93" s="305"/>
      <c r="Q93" s="306"/>
      <c r="R93" s="307"/>
      <c r="S93" s="308"/>
      <c r="T93" s="304"/>
      <c r="U93" s="305"/>
      <c r="V93" s="306"/>
      <c r="W93" s="307"/>
      <c r="X93" s="305"/>
      <c r="Y93" s="308"/>
      <c r="Z93" s="304"/>
      <c r="AA93" s="305"/>
      <c r="AB93" s="306"/>
      <c r="AC93" s="307">
        <v>27</v>
      </c>
      <c r="AD93" s="305"/>
      <c r="AE93" s="308"/>
      <c r="AF93" s="304">
        <v>79</v>
      </c>
      <c r="AG93" s="305">
        <v>69</v>
      </c>
      <c r="AH93" s="306">
        <v>70</v>
      </c>
      <c r="AI93" s="307">
        <v>73</v>
      </c>
      <c r="AJ93" s="305">
        <v>69</v>
      </c>
      <c r="AK93" s="308">
        <v>54</v>
      </c>
      <c r="AL93" s="304">
        <v>90</v>
      </c>
      <c r="AM93" s="305">
        <v>43</v>
      </c>
      <c r="AN93" s="306">
        <v>40</v>
      </c>
      <c r="AO93" s="307">
        <v>140</v>
      </c>
      <c r="AP93" s="305">
        <v>43</v>
      </c>
      <c r="AQ93" s="308">
        <v>41</v>
      </c>
      <c r="AR93" s="304">
        <v>64</v>
      </c>
      <c r="AS93" s="305">
        <v>42</v>
      </c>
      <c r="AT93" s="306">
        <v>40</v>
      </c>
      <c r="AU93" s="307"/>
      <c r="AV93" s="305"/>
      <c r="AW93" s="308"/>
      <c r="AX93" s="304"/>
      <c r="AY93" s="305"/>
      <c r="AZ93" s="306"/>
      <c r="BA93" s="307"/>
      <c r="BB93" s="305"/>
      <c r="BC93" s="308"/>
      <c r="BD93" s="309"/>
      <c r="BE93" s="310"/>
      <c r="BF93" s="311"/>
      <c r="BG93" s="312"/>
      <c r="BH93" s="310"/>
      <c r="BI93" s="313"/>
      <c r="BJ93" s="309"/>
      <c r="BK93" s="310"/>
      <c r="BL93" s="311"/>
      <c r="BM93" s="312"/>
      <c r="BN93" s="310"/>
      <c r="BO93" s="313"/>
      <c r="BP93" s="309"/>
      <c r="BQ93" s="310"/>
      <c r="BR93" s="311"/>
      <c r="BS93" s="312"/>
      <c r="BT93" s="310"/>
      <c r="BU93" s="313"/>
      <c r="BV93" s="309"/>
      <c r="BW93" s="310"/>
      <c r="BX93" s="311"/>
      <c r="BY93" s="312"/>
      <c r="BZ93" s="310"/>
      <c r="CA93" s="313"/>
      <c r="CB93" s="309"/>
      <c r="CC93" s="310"/>
      <c r="CD93" s="311"/>
      <c r="CE93" s="312"/>
      <c r="CF93" s="310"/>
      <c r="CG93" s="313"/>
      <c r="CH93" s="309"/>
      <c r="CI93" s="310"/>
      <c r="CJ93" s="311"/>
      <c r="CK93" s="312"/>
      <c r="CL93" s="310"/>
      <c r="CM93" s="313"/>
      <c r="CN93" s="309"/>
      <c r="CO93" s="310"/>
      <c r="CP93" s="311"/>
      <c r="CQ93" s="312"/>
      <c r="CR93" s="310"/>
      <c r="CS93" s="313"/>
      <c r="CT93" s="309"/>
      <c r="CU93" s="310"/>
      <c r="CV93" s="311"/>
      <c r="CW93" s="312"/>
      <c r="CX93" s="310"/>
      <c r="CY93" s="313"/>
      <c r="CZ93" s="309"/>
      <c r="DA93" s="310"/>
      <c r="DB93" s="311"/>
      <c r="DC93" s="312"/>
      <c r="DD93" s="310"/>
      <c r="DE93" s="313"/>
      <c r="DF93" s="309"/>
      <c r="DG93" s="310"/>
      <c r="DH93" s="311"/>
      <c r="DI93" s="312"/>
      <c r="DJ93" s="310"/>
      <c r="DK93" s="313"/>
      <c r="DL93" s="309"/>
      <c r="DM93" s="310"/>
      <c r="DN93" s="311"/>
      <c r="DO93" s="312"/>
      <c r="DP93" s="310"/>
      <c r="DQ93" s="313"/>
      <c r="DR93" s="309"/>
      <c r="DS93" s="310"/>
      <c r="DT93" s="311"/>
      <c r="DU93" s="312"/>
      <c r="DV93" s="310"/>
      <c r="DW93" s="313"/>
      <c r="DX93" s="309"/>
      <c r="DY93" s="310"/>
      <c r="DZ93" s="311"/>
      <c r="EA93" s="312"/>
      <c r="EB93" s="310"/>
      <c r="EC93" s="313"/>
      <c r="ED93" s="309"/>
      <c r="EE93" s="310"/>
      <c r="EF93" s="311"/>
      <c r="EG93" s="312"/>
      <c r="EH93" s="310"/>
      <c r="EI93" s="313"/>
      <c r="EJ93" s="309"/>
      <c r="EK93" s="310"/>
      <c r="EL93" s="311"/>
      <c r="EM93" s="309"/>
      <c r="EN93" s="313"/>
      <c r="EO93" s="329"/>
      <c r="EP93" s="309"/>
      <c r="EQ93" s="310"/>
      <c r="ER93" s="311"/>
      <c r="ES93" s="309"/>
      <c r="ET93" s="313"/>
      <c r="EU93" s="331"/>
      <c r="EV93" s="328"/>
      <c r="EW93" s="328"/>
      <c r="EX93" s="328"/>
      <c r="EY93" s="328"/>
      <c r="EZ93" s="328"/>
      <c r="FA93" s="328"/>
      <c r="FB93" s="328"/>
      <c r="FC93" s="328"/>
      <c r="FD93" s="328"/>
      <c r="FE93" s="328"/>
      <c r="FF93" s="328"/>
      <c r="FG93" s="328"/>
      <c r="FH93" s="309"/>
      <c r="FI93" s="313"/>
      <c r="FJ93" s="329"/>
      <c r="FK93" s="309"/>
      <c r="FL93" s="313"/>
      <c r="FM93" s="329"/>
      <c r="FN93" s="309"/>
      <c r="FO93" s="313"/>
      <c r="FP93" s="329"/>
      <c r="FQ93" s="309"/>
      <c r="FR93" s="313"/>
      <c r="FS93" s="329"/>
      <c r="FT93" s="309"/>
      <c r="FU93" s="313"/>
      <c r="FV93" s="329"/>
      <c r="FW93" s="309"/>
      <c r="FX93" s="313"/>
      <c r="FY93" s="329"/>
    </row>
    <row r="94" spans="2:181" ht="33.75" customHeight="1" x14ac:dyDescent="0.25">
      <c r="B94" s="335" t="s">
        <v>458</v>
      </c>
      <c r="C94" s="336"/>
      <c r="D94" s="337"/>
      <c r="E94" s="338"/>
      <c r="F94" s="339"/>
      <c r="G94" s="337"/>
      <c r="H94" s="340"/>
      <c r="I94" s="336"/>
      <c r="J94" s="337"/>
      <c r="K94" s="338"/>
      <c r="L94" s="339"/>
      <c r="M94" s="337"/>
      <c r="N94" s="340"/>
      <c r="O94" s="336"/>
      <c r="P94" s="337"/>
      <c r="Q94" s="338"/>
      <c r="R94" s="339"/>
      <c r="S94" s="340"/>
      <c r="T94" s="336"/>
      <c r="U94" s="337"/>
      <c r="V94" s="338"/>
      <c r="W94" s="339"/>
      <c r="X94" s="337"/>
      <c r="Y94" s="340"/>
      <c r="Z94" s="336"/>
      <c r="AA94" s="337"/>
      <c r="AB94" s="338"/>
      <c r="AC94" s="339"/>
      <c r="AD94" s="337"/>
      <c r="AE94" s="340"/>
      <c r="AF94" s="336"/>
      <c r="AG94" s="337"/>
      <c r="AH94" s="338"/>
      <c r="AI94" s="339"/>
      <c r="AJ94" s="337"/>
      <c r="AK94" s="340"/>
      <c r="AL94" s="336"/>
      <c r="AM94" s="337"/>
      <c r="AN94" s="338"/>
      <c r="AO94" s="339"/>
      <c r="AP94" s="337"/>
      <c r="AQ94" s="340"/>
      <c r="AR94" s="336"/>
      <c r="AS94" s="337"/>
      <c r="AT94" s="338"/>
      <c r="AU94" s="339"/>
      <c r="AV94" s="337"/>
      <c r="AW94" s="340"/>
      <c r="AX94" s="336"/>
      <c r="AY94" s="337"/>
      <c r="AZ94" s="338"/>
      <c r="BA94" s="339"/>
      <c r="BB94" s="337"/>
      <c r="BC94" s="340"/>
      <c r="BD94" s="309">
        <v>141</v>
      </c>
      <c r="BE94" s="310">
        <v>42</v>
      </c>
      <c r="BF94" s="311">
        <v>37</v>
      </c>
      <c r="BG94" s="312">
        <v>0</v>
      </c>
      <c r="BH94" s="310"/>
      <c r="BI94" s="313">
        <v>0</v>
      </c>
      <c r="BJ94" s="309">
        <v>184</v>
      </c>
      <c r="BK94" s="310">
        <v>39</v>
      </c>
      <c r="BL94" s="311">
        <v>44</v>
      </c>
      <c r="BM94" s="312">
        <v>1</v>
      </c>
      <c r="BN94" s="310"/>
      <c r="BO94" s="313">
        <v>0</v>
      </c>
      <c r="BP94" s="309">
        <v>157</v>
      </c>
      <c r="BQ94" s="310">
        <v>42</v>
      </c>
      <c r="BR94" s="311">
        <v>42</v>
      </c>
      <c r="BS94" s="312">
        <v>0</v>
      </c>
      <c r="BT94" s="310"/>
      <c r="BU94" s="313"/>
      <c r="BV94" s="309">
        <v>153</v>
      </c>
      <c r="BW94" s="310">
        <v>103</v>
      </c>
      <c r="BX94" s="311">
        <v>97</v>
      </c>
      <c r="BY94" s="312">
        <v>0</v>
      </c>
      <c r="BZ94" s="310"/>
      <c r="CA94" s="313"/>
      <c r="CB94" s="309">
        <v>133</v>
      </c>
      <c r="CC94" s="310">
        <v>54</v>
      </c>
      <c r="CD94" s="311">
        <v>43</v>
      </c>
      <c r="CE94" s="312">
        <v>126</v>
      </c>
      <c r="CF94" s="310">
        <v>20</v>
      </c>
      <c r="CG94" s="313">
        <v>27</v>
      </c>
      <c r="CH94" s="309">
        <v>130</v>
      </c>
      <c r="CI94" s="310">
        <v>42</v>
      </c>
      <c r="CJ94" s="311">
        <v>29</v>
      </c>
      <c r="CK94" s="312">
        <v>104</v>
      </c>
      <c r="CL94" s="310">
        <v>36</v>
      </c>
      <c r="CM94" s="313">
        <v>30</v>
      </c>
      <c r="CN94" s="309">
        <v>129</v>
      </c>
      <c r="CO94" s="310">
        <v>47</v>
      </c>
      <c r="CP94" s="311">
        <v>39</v>
      </c>
      <c r="CQ94" s="312">
        <v>113</v>
      </c>
      <c r="CR94" s="310">
        <v>45</v>
      </c>
      <c r="CS94" s="313">
        <v>37</v>
      </c>
      <c r="CT94" s="309">
        <v>102</v>
      </c>
      <c r="CU94" s="310">
        <v>47</v>
      </c>
      <c r="CV94" s="311">
        <v>36</v>
      </c>
      <c r="CW94" s="312">
        <v>107</v>
      </c>
      <c r="CX94" s="310">
        <v>43</v>
      </c>
      <c r="CY94" s="313">
        <v>35</v>
      </c>
      <c r="CZ94" s="309">
        <v>144</v>
      </c>
      <c r="DA94" s="310">
        <v>56</v>
      </c>
      <c r="DB94" s="311">
        <v>40</v>
      </c>
      <c r="DC94" s="312">
        <v>122</v>
      </c>
      <c r="DD94" s="310">
        <v>44</v>
      </c>
      <c r="DE94" s="313">
        <v>35</v>
      </c>
      <c r="DF94" s="309">
        <v>116</v>
      </c>
      <c r="DG94" s="310">
        <v>48</v>
      </c>
      <c r="DH94" s="311">
        <v>37</v>
      </c>
      <c r="DI94" s="312">
        <v>90</v>
      </c>
      <c r="DJ94" s="310">
        <v>39</v>
      </c>
      <c r="DK94" s="313">
        <v>34</v>
      </c>
      <c r="DL94" s="309">
        <v>165</v>
      </c>
      <c r="DM94" s="310">
        <v>44</v>
      </c>
      <c r="DN94" s="311">
        <v>39</v>
      </c>
      <c r="DO94" s="312">
        <v>121</v>
      </c>
      <c r="DP94" s="310">
        <v>46</v>
      </c>
      <c r="DQ94" s="313">
        <v>35</v>
      </c>
      <c r="DR94" s="309">
        <v>83</v>
      </c>
      <c r="DS94" s="310">
        <v>48</v>
      </c>
      <c r="DT94" s="311">
        <v>40</v>
      </c>
      <c r="DU94" s="312">
        <v>92</v>
      </c>
      <c r="DV94" s="310">
        <v>44</v>
      </c>
      <c r="DW94" s="313">
        <v>40</v>
      </c>
      <c r="DX94" s="309">
        <v>117</v>
      </c>
      <c r="DY94" s="310">
        <v>48</v>
      </c>
      <c r="DZ94" s="311">
        <v>40</v>
      </c>
      <c r="EA94" s="312">
        <v>87</v>
      </c>
      <c r="EB94" s="310">
        <v>41</v>
      </c>
      <c r="EC94" s="313">
        <v>38</v>
      </c>
      <c r="ED94" s="309">
        <v>126</v>
      </c>
      <c r="EE94" s="310">
        <v>50</v>
      </c>
      <c r="EF94" s="311">
        <v>39</v>
      </c>
      <c r="EG94" s="312">
        <v>102</v>
      </c>
      <c r="EH94" s="310">
        <v>41</v>
      </c>
      <c r="EI94" s="313">
        <v>37</v>
      </c>
      <c r="EJ94" s="314">
        <v>130</v>
      </c>
      <c r="EK94" s="315">
        <v>46</v>
      </c>
      <c r="EL94" s="316">
        <v>37</v>
      </c>
      <c r="EM94" s="314">
        <v>102</v>
      </c>
      <c r="EN94" s="315">
        <v>40</v>
      </c>
      <c r="EO94" s="316">
        <v>35</v>
      </c>
      <c r="EP94" s="317">
        <v>111</v>
      </c>
      <c r="EQ94" s="318">
        <v>43</v>
      </c>
      <c r="ER94" s="319">
        <v>39</v>
      </c>
      <c r="ES94" s="320">
        <v>82</v>
      </c>
      <c r="ET94" s="321">
        <v>45</v>
      </c>
      <c r="EU94" s="1694">
        <v>35</v>
      </c>
      <c r="EV94" s="1700">
        <v>156</v>
      </c>
      <c r="EW94" s="1700">
        <v>45</v>
      </c>
      <c r="EX94" s="1700">
        <v>40</v>
      </c>
      <c r="EY94" s="1700">
        <v>91</v>
      </c>
      <c r="EZ94" s="1700">
        <v>42</v>
      </c>
      <c r="FA94" s="1700">
        <v>36</v>
      </c>
      <c r="FB94" s="1700">
        <v>138</v>
      </c>
      <c r="FC94" s="1700">
        <v>49</v>
      </c>
      <c r="FD94" s="1700">
        <v>40</v>
      </c>
      <c r="FE94" s="1700">
        <v>119</v>
      </c>
      <c r="FF94" s="1700">
        <v>45</v>
      </c>
      <c r="FG94" s="1700">
        <v>38</v>
      </c>
      <c r="FH94" s="1155">
        <v>129</v>
      </c>
      <c r="FI94" s="1150">
        <v>46</v>
      </c>
      <c r="FJ94" s="1156">
        <v>39</v>
      </c>
      <c r="FK94" s="1155">
        <v>89</v>
      </c>
      <c r="FL94" s="1150">
        <v>38</v>
      </c>
      <c r="FM94" s="1156">
        <v>35</v>
      </c>
      <c r="FN94" s="1155">
        <v>160</v>
      </c>
      <c r="FO94" s="1150">
        <v>50</v>
      </c>
      <c r="FP94" s="1156">
        <v>41</v>
      </c>
      <c r="FQ94" s="1155">
        <v>195</v>
      </c>
      <c r="FR94" s="1150">
        <v>42</v>
      </c>
      <c r="FS94" s="1156">
        <v>37</v>
      </c>
      <c r="FT94" s="1155">
        <v>196</v>
      </c>
      <c r="FU94" s="1150">
        <v>43</v>
      </c>
      <c r="FV94" s="1156">
        <v>37</v>
      </c>
      <c r="FW94" s="1155">
        <v>107</v>
      </c>
      <c r="FX94" s="1150">
        <v>44</v>
      </c>
      <c r="FY94" s="1156">
        <v>41</v>
      </c>
    </row>
    <row r="95" spans="2:181" ht="33.75" customHeight="1" x14ac:dyDescent="0.25">
      <c r="B95" s="335" t="s">
        <v>459</v>
      </c>
      <c r="C95" s="336"/>
      <c r="D95" s="337"/>
      <c r="E95" s="338"/>
      <c r="F95" s="339"/>
      <c r="G95" s="337"/>
      <c r="H95" s="340"/>
      <c r="I95" s="336"/>
      <c r="J95" s="337"/>
      <c r="K95" s="338"/>
      <c r="L95" s="339"/>
      <c r="M95" s="337"/>
      <c r="N95" s="340"/>
      <c r="O95" s="336"/>
      <c r="P95" s="337"/>
      <c r="Q95" s="338"/>
      <c r="R95" s="339"/>
      <c r="S95" s="340"/>
      <c r="T95" s="336"/>
      <c r="U95" s="337"/>
      <c r="V95" s="338"/>
      <c r="W95" s="339"/>
      <c r="X95" s="337"/>
      <c r="Y95" s="340"/>
      <c r="Z95" s="336"/>
      <c r="AA95" s="337"/>
      <c r="AB95" s="338"/>
      <c r="AC95" s="339"/>
      <c r="AD95" s="337"/>
      <c r="AE95" s="340"/>
      <c r="AF95" s="336"/>
      <c r="AG95" s="337"/>
      <c r="AH95" s="338"/>
      <c r="AI95" s="339"/>
      <c r="AJ95" s="337"/>
      <c r="AK95" s="340"/>
      <c r="AL95" s="336"/>
      <c r="AM95" s="337"/>
      <c r="AN95" s="338"/>
      <c r="AO95" s="339"/>
      <c r="AP95" s="337"/>
      <c r="AQ95" s="340"/>
      <c r="AR95" s="336"/>
      <c r="AS95" s="337"/>
      <c r="AT95" s="338"/>
      <c r="AU95" s="339"/>
      <c r="AV95" s="337"/>
      <c r="AW95" s="340"/>
      <c r="AX95" s="336"/>
      <c r="AY95" s="337"/>
      <c r="AZ95" s="338"/>
      <c r="BA95" s="339"/>
      <c r="BB95" s="337"/>
      <c r="BC95" s="340"/>
      <c r="BD95" s="309"/>
      <c r="BE95" s="310"/>
      <c r="BF95" s="311"/>
      <c r="BG95" s="312"/>
      <c r="BH95" s="310"/>
      <c r="BI95" s="313"/>
      <c r="BJ95" s="309"/>
      <c r="BK95" s="310"/>
      <c r="BL95" s="311"/>
      <c r="BM95" s="312"/>
      <c r="BN95" s="310"/>
      <c r="BO95" s="313"/>
      <c r="BP95" s="309"/>
      <c r="BQ95" s="310"/>
      <c r="BR95" s="311"/>
      <c r="BS95" s="312"/>
      <c r="BT95" s="310"/>
      <c r="BU95" s="313"/>
      <c r="BV95" s="309"/>
      <c r="BW95" s="310"/>
      <c r="BX95" s="311"/>
      <c r="BY95" s="312"/>
      <c r="BZ95" s="310"/>
      <c r="CA95" s="313"/>
      <c r="CB95" s="309"/>
      <c r="CC95" s="310"/>
      <c r="CD95" s="311"/>
      <c r="CE95" s="312"/>
      <c r="CF95" s="310"/>
      <c r="CG95" s="313"/>
      <c r="CH95" s="309"/>
      <c r="CI95" s="310"/>
      <c r="CJ95" s="311"/>
      <c r="CK95" s="312"/>
      <c r="CL95" s="310"/>
      <c r="CM95" s="313"/>
      <c r="CN95" s="309"/>
      <c r="CO95" s="310"/>
      <c r="CP95" s="311"/>
      <c r="CQ95" s="312">
        <v>33</v>
      </c>
      <c r="CR95" s="310">
        <v>32</v>
      </c>
      <c r="CS95" s="313">
        <v>19</v>
      </c>
      <c r="CT95" s="309"/>
      <c r="CU95" s="310"/>
      <c r="CV95" s="311"/>
      <c r="CW95" s="312"/>
      <c r="CX95" s="310"/>
      <c r="CY95" s="313"/>
      <c r="CZ95" s="309"/>
      <c r="DA95" s="310"/>
      <c r="DB95" s="311"/>
      <c r="DC95" s="312"/>
      <c r="DD95" s="310"/>
      <c r="DE95" s="313"/>
      <c r="DF95" s="309"/>
      <c r="DG95" s="310"/>
      <c r="DH95" s="311"/>
      <c r="DI95" s="312"/>
      <c r="DJ95" s="310"/>
      <c r="DK95" s="313"/>
      <c r="DL95" s="309"/>
      <c r="DM95" s="310"/>
      <c r="DN95" s="311"/>
      <c r="DO95" s="312"/>
      <c r="DP95" s="310"/>
      <c r="DQ95" s="313"/>
      <c r="DR95" s="309"/>
      <c r="DS95" s="310"/>
      <c r="DT95" s="311"/>
      <c r="DU95" s="312"/>
      <c r="DV95" s="310"/>
      <c r="DW95" s="313"/>
      <c r="DX95" s="309"/>
      <c r="DY95" s="310"/>
      <c r="DZ95" s="311"/>
      <c r="EA95" s="312"/>
      <c r="EB95" s="310"/>
      <c r="EC95" s="313"/>
      <c r="ED95" s="309"/>
      <c r="EE95" s="310"/>
      <c r="EF95" s="311"/>
      <c r="EG95" s="312"/>
      <c r="EH95" s="310"/>
      <c r="EI95" s="313"/>
      <c r="EJ95" s="309"/>
      <c r="EK95" s="310"/>
      <c r="EL95" s="311"/>
      <c r="EM95" s="309"/>
      <c r="EN95" s="313"/>
      <c r="EO95" s="329"/>
      <c r="EP95" s="309"/>
      <c r="EQ95" s="310"/>
      <c r="ER95" s="311"/>
      <c r="ES95" s="309"/>
      <c r="ET95" s="313"/>
      <c r="EU95" s="331"/>
      <c r="EV95" s="328"/>
      <c r="EW95" s="328"/>
      <c r="EX95" s="328"/>
      <c r="EY95" s="328"/>
      <c r="EZ95" s="328"/>
      <c r="FA95" s="328"/>
      <c r="FB95" s="328"/>
      <c r="FC95" s="328"/>
      <c r="FD95" s="328"/>
      <c r="FE95" s="328"/>
      <c r="FF95" s="328"/>
      <c r="FG95" s="328"/>
      <c r="FH95" s="309"/>
      <c r="FI95" s="1695"/>
      <c r="FJ95" s="329"/>
      <c r="FK95" s="309"/>
      <c r="FL95" s="1695"/>
      <c r="FM95" s="329"/>
      <c r="FN95" s="309"/>
      <c r="FO95" s="1695"/>
      <c r="FP95" s="329"/>
      <c r="FQ95" s="309"/>
      <c r="FR95" s="1695"/>
      <c r="FS95" s="329"/>
      <c r="FT95" s="309"/>
      <c r="FU95" s="1695"/>
      <c r="FV95" s="329"/>
      <c r="FW95" s="309"/>
      <c r="FX95" s="1695"/>
      <c r="FY95" s="329"/>
    </row>
    <row r="96" spans="2:181" ht="33.75" customHeight="1" x14ac:dyDescent="0.25">
      <c r="B96" s="335" t="s">
        <v>4138</v>
      </c>
      <c r="C96" s="336"/>
      <c r="D96" s="337"/>
      <c r="E96" s="338"/>
      <c r="F96" s="339"/>
      <c r="G96" s="337"/>
      <c r="H96" s="340"/>
      <c r="I96" s="336"/>
      <c r="J96" s="337"/>
      <c r="K96" s="338"/>
      <c r="L96" s="339"/>
      <c r="M96" s="337"/>
      <c r="N96" s="340"/>
      <c r="O96" s="336"/>
      <c r="P96" s="337"/>
      <c r="Q96" s="338"/>
      <c r="R96" s="339"/>
      <c r="S96" s="340"/>
      <c r="T96" s="336"/>
      <c r="U96" s="337"/>
      <c r="V96" s="338"/>
      <c r="W96" s="339"/>
      <c r="X96" s="337"/>
      <c r="Y96" s="340"/>
      <c r="Z96" s="336"/>
      <c r="AA96" s="337"/>
      <c r="AB96" s="338"/>
      <c r="AC96" s="339"/>
      <c r="AD96" s="337"/>
      <c r="AE96" s="340"/>
      <c r="AF96" s="336"/>
      <c r="AG96" s="337"/>
      <c r="AH96" s="338"/>
      <c r="AI96" s="339"/>
      <c r="AJ96" s="337"/>
      <c r="AK96" s="340"/>
      <c r="AL96" s="336"/>
      <c r="AM96" s="337"/>
      <c r="AN96" s="338"/>
      <c r="AO96" s="339"/>
      <c r="AP96" s="337"/>
      <c r="AQ96" s="340"/>
      <c r="AR96" s="336"/>
      <c r="AS96" s="337"/>
      <c r="AT96" s="338"/>
      <c r="AU96" s="339"/>
      <c r="AV96" s="337"/>
      <c r="AW96" s="340"/>
      <c r="AX96" s="336"/>
      <c r="AY96" s="337"/>
      <c r="AZ96" s="338"/>
      <c r="BA96" s="339"/>
      <c r="BB96" s="337"/>
      <c r="BC96" s="340"/>
      <c r="BD96" s="309"/>
      <c r="BE96" s="310"/>
      <c r="BF96" s="311"/>
      <c r="BG96" s="312"/>
      <c r="BH96" s="310"/>
      <c r="BI96" s="313"/>
      <c r="BJ96" s="309"/>
      <c r="BK96" s="310"/>
      <c r="BL96" s="311"/>
      <c r="BM96" s="312"/>
      <c r="BN96" s="310"/>
      <c r="BO96" s="313"/>
      <c r="BP96" s="309"/>
      <c r="BQ96" s="310"/>
      <c r="BR96" s="311"/>
      <c r="BS96" s="312"/>
      <c r="BT96" s="310"/>
      <c r="BU96" s="313"/>
      <c r="BV96" s="309"/>
      <c r="BW96" s="310"/>
      <c r="BX96" s="311"/>
      <c r="BY96" s="312"/>
      <c r="BZ96" s="310"/>
      <c r="CA96" s="313"/>
      <c r="CB96" s="309"/>
      <c r="CC96" s="310"/>
      <c r="CD96" s="311"/>
      <c r="CE96" s="312"/>
      <c r="CF96" s="310"/>
      <c r="CG96" s="313"/>
      <c r="CH96" s="309"/>
      <c r="CI96" s="310"/>
      <c r="CJ96" s="311"/>
      <c r="CK96" s="312"/>
      <c r="CL96" s="310"/>
      <c r="CM96" s="313"/>
      <c r="CN96" s="309"/>
      <c r="CO96" s="310"/>
      <c r="CP96" s="311"/>
      <c r="CQ96" s="312"/>
      <c r="CR96" s="310"/>
      <c r="CS96" s="313"/>
      <c r="CT96" s="309"/>
      <c r="CU96" s="310"/>
      <c r="CV96" s="311"/>
      <c r="CW96" s="312"/>
      <c r="CX96" s="310"/>
      <c r="CY96" s="313"/>
      <c r="CZ96" s="309"/>
      <c r="DA96" s="310"/>
      <c r="DB96" s="311"/>
      <c r="DC96" s="312"/>
      <c r="DD96" s="310"/>
      <c r="DE96" s="313"/>
      <c r="DF96" s="309"/>
      <c r="DG96" s="310"/>
      <c r="DH96" s="311"/>
      <c r="DI96" s="312"/>
      <c r="DJ96" s="310"/>
      <c r="DK96" s="313"/>
      <c r="DL96" s="309"/>
      <c r="DM96" s="310"/>
      <c r="DN96" s="311"/>
      <c r="DO96" s="312"/>
      <c r="DP96" s="310"/>
      <c r="DQ96" s="313"/>
      <c r="DR96" s="309"/>
      <c r="DS96" s="310"/>
      <c r="DT96" s="311"/>
      <c r="DU96" s="312"/>
      <c r="DV96" s="310"/>
      <c r="DW96" s="313"/>
      <c r="DX96" s="309"/>
      <c r="DY96" s="310"/>
      <c r="DZ96" s="311"/>
      <c r="EA96" s="312"/>
      <c r="EB96" s="310"/>
      <c r="EC96" s="313"/>
      <c r="ED96" s="309"/>
      <c r="EE96" s="310"/>
      <c r="EF96" s="311"/>
      <c r="EG96" s="312"/>
      <c r="EH96" s="310"/>
      <c r="EI96" s="313"/>
      <c r="EJ96" s="1130"/>
      <c r="EK96" s="1692"/>
      <c r="EL96" s="1703"/>
      <c r="EM96" s="1130"/>
      <c r="EN96" s="1692"/>
      <c r="EO96" s="1703"/>
      <c r="EP96" s="1130"/>
      <c r="EQ96" s="1692"/>
      <c r="ER96" s="1703"/>
      <c r="ES96" s="1130"/>
      <c r="ET96" s="1692"/>
      <c r="EU96" s="331"/>
      <c r="EV96" s="328"/>
      <c r="EW96" s="328"/>
      <c r="EX96" s="328"/>
      <c r="EY96" s="328"/>
      <c r="EZ96" s="328"/>
      <c r="FA96" s="328"/>
      <c r="FB96" s="328"/>
      <c r="FC96" s="328"/>
      <c r="FD96" s="328"/>
      <c r="FE96" s="328"/>
      <c r="FF96" s="328"/>
      <c r="FG96" s="328"/>
      <c r="FH96" s="1130">
        <v>191</v>
      </c>
      <c r="FI96" s="328">
        <v>73</v>
      </c>
      <c r="FJ96" s="1703">
        <v>56</v>
      </c>
      <c r="FK96" s="1130">
        <v>79</v>
      </c>
      <c r="FL96" s="328">
        <v>59</v>
      </c>
      <c r="FM96" s="1703">
        <v>37</v>
      </c>
      <c r="FN96" s="1130">
        <v>94</v>
      </c>
      <c r="FO96" s="328">
        <v>71</v>
      </c>
      <c r="FP96" s="1703">
        <v>52</v>
      </c>
      <c r="FQ96" s="1130">
        <v>62</v>
      </c>
      <c r="FR96" s="328">
        <v>44</v>
      </c>
      <c r="FS96" s="1703">
        <v>39</v>
      </c>
      <c r="FT96" s="1130">
        <v>58</v>
      </c>
      <c r="FU96" s="328">
        <v>46</v>
      </c>
      <c r="FV96" s="1703">
        <v>36</v>
      </c>
      <c r="FW96" s="1130">
        <v>39</v>
      </c>
      <c r="FX96" s="328">
        <v>37</v>
      </c>
      <c r="FY96" s="1703">
        <v>29</v>
      </c>
    </row>
    <row r="97" spans="2:181" ht="33.75" customHeight="1" x14ac:dyDescent="0.25">
      <c r="B97" s="335" t="s">
        <v>460</v>
      </c>
      <c r="C97" s="336"/>
      <c r="D97" s="337"/>
      <c r="E97" s="338"/>
      <c r="F97" s="339"/>
      <c r="G97" s="337"/>
      <c r="H97" s="340"/>
      <c r="I97" s="336"/>
      <c r="J97" s="337"/>
      <c r="K97" s="338"/>
      <c r="L97" s="339"/>
      <c r="M97" s="337"/>
      <c r="N97" s="340"/>
      <c r="O97" s="336"/>
      <c r="P97" s="337"/>
      <c r="Q97" s="338"/>
      <c r="R97" s="339"/>
      <c r="S97" s="340"/>
      <c r="T97" s="336"/>
      <c r="U97" s="337"/>
      <c r="V97" s="338"/>
      <c r="W97" s="339"/>
      <c r="X97" s="337"/>
      <c r="Y97" s="340"/>
      <c r="Z97" s="336"/>
      <c r="AA97" s="337"/>
      <c r="AB97" s="338"/>
      <c r="AC97" s="339"/>
      <c r="AD97" s="337"/>
      <c r="AE97" s="340"/>
      <c r="AF97" s="336"/>
      <c r="AG97" s="337"/>
      <c r="AH97" s="338"/>
      <c r="AI97" s="339"/>
      <c r="AJ97" s="337"/>
      <c r="AK97" s="340"/>
      <c r="AL97" s="336"/>
      <c r="AM97" s="337"/>
      <c r="AN97" s="338"/>
      <c r="AO97" s="339"/>
      <c r="AP97" s="337"/>
      <c r="AQ97" s="340"/>
      <c r="AR97" s="336"/>
      <c r="AS97" s="337"/>
      <c r="AT97" s="338"/>
      <c r="AU97" s="339"/>
      <c r="AV97" s="337"/>
      <c r="AW97" s="340"/>
      <c r="AX97" s="336"/>
      <c r="AY97" s="337"/>
      <c r="AZ97" s="338"/>
      <c r="BA97" s="339"/>
      <c r="BB97" s="337"/>
      <c r="BC97" s="340"/>
      <c r="BD97" s="309">
        <v>41</v>
      </c>
      <c r="BE97" s="310">
        <v>40</v>
      </c>
      <c r="BF97" s="311">
        <v>37</v>
      </c>
      <c r="BG97" s="312">
        <v>0</v>
      </c>
      <c r="BH97" s="310"/>
      <c r="BI97" s="313"/>
      <c r="BJ97" s="309">
        <v>55</v>
      </c>
      <c r="BK97" s="310">
        <v>40</v>
      </c>
      <c r="BL97" s="311">
        <v>42</v>
      </c>
      <c r="BM97" s="312">
        <v>0</v>
      </c>
      <c r="BN97" s="310"/>
      <c r="BO97" s="313">
        <v>0</v>
      </c>
      <c r="BP97" s="309">
        <v>81</v>
      </c>
      <c r="BQ97" s="310">
        <v>46</v>
      </c>
      <c r="BR97" s="311">
        <v>41</v>
      </c>
      <c r="BS97" s="312">
        <v>106</v>
      </c>
      <c r="BT97" s="310">
        <v>51</v>
      </c>
      <c r="BU97" s="313">
        <v>41</v>
      </c>
      <c r="BV97" s="309">
        <v>68</v>
      </c>
      <c r="BW97" s="310">
        <v>57</v>
      </c>
      <c r="BX97" s="311">
        <v>50</v>
      </c>
      <c r="BY97" s="312">
        <v>94</v>
      </c>
      <c r="BZ97" s="310">
        <v>40</v>
      </c>
      <c r="CA97" s="313">
        <v>39</v>
      </c>
      <c r="CB97" s="309">
        <v>106</v>
      </c>
      <c r="CC97" s="310">
        <v>61</v>
      </c>
      <c r="CD97" s="311">
        <v>39</v>
      </c>
      <c r="CE97" s="312">
        <v>122</v>
      </c>
      <c r="CF97" s="310">
        <v>40</v>
      </c>
      <c r="CG97" s="313">
        <v>46</v>
      </c>
      <c r="CH97" s="309">
        <v>74</v>
      </c>
      <c r="CI97" s="310">
        <v>61</v>
      </c>
      <c r="CJ97" s="311">
        <v>45</v>
      </c>
      <c r="CK97" s="312">
        <v>70</v>
      </c>
      <c r="CL97" s="310">
        <v>59</v>
      </c>
      <c r="CM97" s="313">
        <v>46</v>
      </c>
      <c r="CN97" s="309">
        <v>91</v>
      </c>
      <c r="CO97" s="310">
        <v>65</v>
      </c>
      <c r="CP97" s="311">
        <v>45</v>
      </c>
      <c r="CQ97" s="312">
        <v>105</v>
      </c>
      <c r="CR97" s="310">
        <v>58</v>
      </c>
      <c r="CS97" s="313">
        <v>42</v>
      </c>
      <c r="CT97" s="309">
        <v>90</v>
      </c>
      <c r="CU97" s="310">
        <v>72</v>
      </c>
      <c r="CV97" s="311">
        <v>50</v>
      </c>
      <c r="CW97" s="312">
        <v>80</v>
      </c>
      <c r="CX97" s="310">
        <v>54</v>
      </c>
      <c r="CY97" s="313">
        <v>45</v>
      </c>
      <c r="CZ97" s="309">
        <v>58</v>
      </c>
      <c r="DA97" s="310">
        <v>56</v>
      </c>
      <c r="DB97" s="311">
        <v>31</v>
      </c>
      <c r="DC97" s="312">
        <v>83</v>
      </c>
      <c r="DD97" s="310">
        <v>54</v>
      </c>
      <c r="DE97" s="313">
        <v>43</v>
      </c>
      <c r="DF97" s="309">
        <v>54</v>
      </c>
      <c r="DG97" s="310">
        <v>51</v>
      </c>
      <c r="DH97" s="311">
        <v>34</v>
      </c>
      <c r="DI97" s="312">
        <v>76</v>
      </c>
      <c r="DJ97" s="310">
        <v>54</v>
      </c>
      <c r="DK97" s="313">
        <v>45</v>
      </c>
      <c r="DL97" s="309">
        <v>76</v>
      </c>
      <c r="DM97" s="310">
        <v>59</v>
      </c>
      <c r="DN97" s="311">
        <v>48</v>
      </c>
      <c r="DO97" s="312">
        <v>69</v>
      </c>
      <c r="DP97" s="310">
        <v>58</v>
      </c>
      <c r="DQ97" s="313">
        <v>44</v>
      </c>
      <c r="DR97" s="309">
        <v>60</v>
      </c>
      <c r="DS97" s="310">
        <v>55</v>
      </c>
      <c r="DT97" s="311">
        <v>44</v>
      </c>
      <c r="DU97" s="312">
        <v>69</v>
      </c>
      <c r="DV97" s="310">
        <v>64</v>
      </c>
      <c r="DW97" s="313">
        <v>40</v>
      </c>
      <c r="DX97" s="309">
        <v>77</v>
      </c>
      <c r="DY97" s="310">
        <v>60</v>
      </c>
      <c r="DZ97" s="311">
        <v>42</v>
      </c>
      <c r="EA97" s="312">
        <v>67</v>
      </c>
      <c r="EB97" s="310">
        <v>58</v>
      </c>
      <c r="EC97" s="313">
        <v>38</v>
      </c>
      <c r="ED97" s="309">
        <v>39</v>
      </c>
      <c r="EE97" s="310">
        <v>38</v>
      </c>
      <c r="EF97" s="311">
        <v>30</v>
      </c>
      <c r="EG97" s="312">
        <v>81</v>
      </c>
      <c r="EH97" s="310">
        <v>61</v>
      </c>
      <c r="EI97" s="313">
        <v>48</v>
      </c>
      <c r="EJ97" s="314">
        <v>100</v>
      </c>
      <c r="EK97" s="315">
        <v>60</v>
      </c>
      <c r="EL97" s="316">
        <v>45</v>
      </c>
      <c r="EM97" s="314">
        <v>75</v>
      </c>
      <c r="EN97" s="315">
        <v>62</v>
      </c>
      <c r="EO97" s="316">
        <v>45</v>
      </c>
      <c r="EP97" s="317">
        <v>66</v>
      </c>
      <c r="EQ97" s="318">
        <v>63</v>
      </c>
      <c r="ER97" s="319">
        <v>51</v>
      </c>
      <c r="ES97" s="320">
        <v>75</v>
      </c>
      <c r="ET97" s="321">
        <v>71</v>
      </c>
      <c r="EU97" s="1694">
        <v>41</v>
      </c>
      <c r="EV97" s="1700">
        <v>94</v>
      </c>
      <c r="EW97" s="1700">
        <v>71</v>
      </c>
      <c r="EX97" s="1700">
        <v>48</v>
      </c>
      <c r="EY97" s="1700">
        <v>97</v>
      </c>
      <c r="EZ97" s="1700">
        <v>70</v>
      </c>
      <c r="FA97" s="1700">
        <v>51</v>
      </c>
      <c r="FB97" s="1700">
        <v>110</v>
      </c>
      <c r="FC97" s="1700">
        <v>70</v>
      </c>
      <c r="FD97" s="1700">
        <v>56</v>
      </c>
      <c r="FE97" s="1700">
        <v>106</v>
      </c>
      <c r="FF97" s="1700">
        <v>61</v>
      </c>
      <c r="FG97" s="1700">
        <v>55</v>
      </c>
      <c r="FH97" s="1155">
        <v>58</v>
      </c>
      <c r="FI97" s="1704">
        <v>57</v>
      </c>
      <c r="FJ97" s="1156">
        <v>44</v>
      </c>
      <c r="FK97" s="1155">
        <v>136</v>
      </c>
      <c r="FL97" s="1704">
        <v>55</v>
      </c>
      <c r="FM97" s="1156">
        <v>39</v>
      </c>
      <c r="FN97" s="1155">
        <v>142</v>
      </c>
      <c r="FO97" s="1704">
        <v>59</v>
      </c>
      <c r="FP97" s="1156">
        <v>53</v>
      </c>
      <c r="FQ97" s="1155">
        <v>69</v>
      </c>
      <c r="FR97" s="1704">
        <v>41</v>
      </c>
      <c r="FS97" s="1156">
        <v>39</v>
      </c>
      <c r="FT97" s="1155">
        <v>88</v>
      </c>
      <c r="FU97" s="1704">
        <v>40</v>
      </c>
      <c r="FV97" s="1156">
        <v>37</v>
      </c>
      <c r="FW97" s="1155">
        <v>38</v>
      </c>
      <c r="FX97" s="1704">
        <v>37</v>
      </c>
      <c r="FY97" s="1156">
        <v>33</v>
      </c>
    </row>
    <row r="98" spans="2:181" ht="33.75" customHeight="1" x14ac:dyDescent="0.25">
      <c r="B98" s="335" t="s">
        <v>461</v>
      </c>
      <c r="C98" s="336"/>
      <c r="D98" s="337"/>
      <c r="E98" s="338"/>
      <c r="F98" s="339"/>
      <c r="G98" s="337"/>
      <c r="H98" s="340"/>
      <c r="I98" s="336"/>
      <c r="J98" s="337"/>
      <c r="K98" s="338"/>
      <c r="L98" s="339"/>
      <c r="M98" s="337"/>
      <c r="N98" s="340"/>
      <c r="O98" s="336"/>
      <c r="P98" s="337"/>
      <c r="Q98" s="338"/>
      <c r="R98" s="339"/>
      <c r="S98" s="340"/>
      <c r="T98" s="336"/>
      <c r="U98" s="337"/>
      <c r="V98" s="338"/>
      <c r="W98" s="339"/>
      <c r="X98" s="337"/>
      <c r="Y98" s="340"/>
      <c r="Z98" s="336"/>
      <c r="AA98" s="337"/>
      <c r="AB98" s="338"/>
      <c r="AC98" s="339"/>
      <c r="AD98" s="337"/>
      <c r="AE98" s="340"/>
      <c r="AF98" s="336"/>
      <c r="AG98" s="337"/>
      <c r="AH98" s="338"/>
      <c r="AI98" s="339"/>
      <c r="AJ98" s="337"/>
      <c r="AK98" s="340"/>
      <c r="AL98" s="336"/>
      <c r="AM98" s="337"/>
      <c r="AN98" s="338"/>
      <c r="AO98" s="339"/>
      <c r="AP98" s="337"/>
      <c r="AQ98" s="340"/>
      <c r="AR98" s="336"/>
      <c r="AS98" s="337"/>
      <c r="AT98" s="338"/>
      <c r="AU98" s="339"/>
      <c r="AV98" s="337"/>
      <c r="AW98" s="340"/>
      <c r="AX98" s="336"/>
      <c r="AY98" s="337"/>
      <c r="AZ98" s="338"/>
      <c r="BA98" s="339"/>
      <c r="BB98" s="337"/>
      <c r="BC98" s="340"/>
      <c r="BD98" s="309"/>
      <c r="BE98" s="310"/>
      <c r="BF98" s="311"/>
      <c r="BG98" s="312"/>
      <c r="BH98" s="310"/>
      <c r="BI98" s="313"/>
      <c r="BJ98" s="309"/>
      <c r="BK98" s="310"/>
      <c r="BL98" s="311"/>
      <c r="BM98" s="312"/>
      <c r="BN98" s="310"/>
      <c r="BO98" s="313"/>
      <c r="BP98" s="309"/>
      <c r="BQ98" s="310"/>
      <c r="BR98" s="311"/>
      <c r="BS98" s="312"/>
      <c r="BT98" s="310"/>
      <c r="BU98" s="313"/>
      <c r="BV98" s="309"/>
      <c r="BW98" s="310"/>
      <c r="BX98" s="311"/>
      <c r="BY98" s="312"/>
      <c r="BZ98" s="310"/>
      <c r="CA98" s="313"/>
      <c r="CB98" s="309"/>
      <c r="CC98" s="310"/>
      <c r="CD98" s="311"/>
      <c r="CE98" s="312"/>
      <c r="CF98" s="310"/>
      <c r="CG98" s="313"/>
      <c r="CH98" s="309"/>
      <c r="CI98" s="310"/>
      <c r="CJ98" s="311"/>
      <c r="CK98" s="312"/>
      <c r="CL98" s="310"/>
      <c r="CM98" s="313"/>
      <c r="CN98" s="309"/>
      <c r="CO98" s="310"/>
      <c r="CP98" s="311"/>
      <c r="CQ98" s="312"/>
      <c r="CR98" s="310"/>
      <c r="CS98" s="313"/>
      <c r="CT98" s="309"/>
      <c r="CU98" s="310"/>
      <c r="CV98" s="311"/>
      <c r="CW98" s="312"/>
      <c r="CX98" s="310"/>
      <c r="CY98" s="313"/>
      <c r="CZ98" s="309"/>
      <c r="DA98" s="310"/>
      <c r="DB98" s="311"/>
      <c r="DC98" s="312"/>
      <c r="DD98" s="310"/>
      <c r="DE98" s="313"/>
      <c r="DF98" s="309"/>
      <c r="DG98" s="310"/>
      <c r="DH98" s="311"/>
      <c r="DI98" s="312">
        <v>1</v>
      </c>
      <c r="DJ98" s="310"/>
      <c r="DK98" s="313"/>
      <c r="DL98" s="309">
        <v>7</v>
      </c>
      <c r="DM98" s="310"/>
      <c r="DN98" s="311"/>
      <c r="DO98" s="312"/>
      <c r="DP98" s="310"/>
      <c r="DQ98" s="313"/>
      <c r="DR98" s="309"/>
      <c r="DS98" s="310"/>
      <c r="DT98" s="311"/>
      <c r="DU98" s="312"/>
      <c r="DV98" s="310"/>
      <c r="DW98" s="313"/>
      <c r="DX98" s="309"/>
      <c r="DY98" s="310"/>
      <c r="DZ98" s="311"/>
      <c r="EA98" s="312"/>
      <c r="EB98" s="310"/>
      <c r="EC98" s="313"/>
      <c r="ED98" s="309"/>
      <c r="EE98" s="310"/>
      <c r="EF98" s="311"/>
      <c r="EG98" s="312"/>
      <c r="EH98" s="310"/>
      <c r="EI98" s="313"/>
      <c r="EJ98" s="309"/>
      <c r="EK98" s="310"/>
      <c r="EL98" s="311"/>
      <c r="EM98" s="309"/>
      <c r="EN98" s="313"/>
      <c r="EO98" s="329"/>
      <c r="EP98" s="309"/>
      <c r="EQ98" s="310"/>
      <c r="ER98" s="311"/>
      <c r="ES98" s="309"/>
      <c r="ET98" s="313"/>
      <c r="EU98" s="331"/>
      <c r="EV98" s="328"/>
      <c r="EW98" s="328"/>
      <c r="EX98" s="328"/>
      <c r="EY98" s="328"/>
      <c r="EZ98" s="328"/>
      <c r="FA98" s="328"/>
      <c r="FB98" s="328"/>
      <c r="FC98" s="328"/>
      <c r="FD98" s="328"/>
      <c r="FE98" s="328"/>
      <c r="FF98" s="328"/>
      <c r="FG98" s="328"/>
      <c r="FH98" s="309"/>
      <c r="FI98" s="313"/>
      <c r="FJ98" s="329"/>
      <c r="FK98" s="309"/>
      <c r="FL98" s="313"/>
      <c r="FM98" s="329"/>
      <c r="FN98" s="309"/>
      <c r="FO98" s="313"/>
      <c r="FP98" s="329"/>
      <c r="FQ98" s="309"/>
      <c r="FR98" s="313"/>
      <c r="FS98" s="329"/>
      <c r="FT98" s="309"/>
      <c r="FU98" s="313"/>
      <c r="FV98" s="329"/>
      <c r="FW98" s="309"/>
      <c r="FX98" s="313"/>
      <c r="FY98" s="329"/>
    </row>
    <row r="99" spans="2:181" ht="33.75" customHeight="1" x14ac:dyDescent="0.25">
      <c r="B99" s="335" t="s">
        <v>462</v>
      </c>
      <c r="C99" s="336"/>
      <c r="D99" s="337"/>
      <c r="E99" s="338"/>
      <c r="F99" s="339"/>
      <c r="G99" s="337"/>
      <c r="H99" s="340"/>
      <c r="I99" s="336"/>
      <c r="J99" s="337"/>
      <c r="K99" s="338"/>
      <c r="L99" s="339"/>
      <c r="M99" s="337"/>
      <c r="N99" s="340"/>
      <c r="O99" s="336"/>
      <c r="P99" s="337"/>
      <c r="Q99" s="338"/>
      <c r="R99" s="339"/>
      <c r="S99" s="340"/>
      <c r="T99" s="336"/>
      <c r="U99" s="337"/>
      <c r="V99" s="338"/>
      <c r="W99" s="339"/>
      <c r="X99" s="337"/>
      <c r="Y99" s="340"/>
      <c r="Z99" s="336"/>
      <c r="AA99" s="337"/>
      <c r="AB99" s="338"/>
      <c r="AC99" s="339"/>
      <c r="AD99" s="337"/>
      <c r="AE99" s="340"/>
      <c r="AF99" s="336"/>
      <c r="AG99" s="337"/>
      <c r="AH99" s="338"/>
      <c r="AI99" s="339"/>
      <c r="AJ99" s="337"/>
      <c r="AK99" s="340"/>
      <c r="AL99" s="336"/>
      <c r="AM99" s="337"/>
      <c r="AN99" s="338"/>
      <c r="AO99" s="339"/>
      <c r="AP99" s="337"/>
      <c r="AQ99" s="340"/>
      <c r="AR99" s="336"/>
      <c r="AS99" s="337"/>
      <c r="AT99" s="338"/>
      <c r="AU99" s="339"/>
      <c r="AV99" s="337"/>
      <c r="AW99" s="340"/>
      <c r="AX99" s="336"/>
      <c r="AY99" s="337"/>
      <c r="AZ99" s="338"/>
      <c r="BA99" s="339"/>
      <c r="BB99" s="337"/>
      <c r="BC99" s="340"/>
      <c r="BD99" s="309"/>
      <c r="BE99" s="310"/>
      <c r="BF99" s="311"/>
      <c r="BG99" s="312"/>
      <c r="BH99" s="310"/>
      <c r="BI99" s="313"/>
      <c r="BJ99" s="309"/>
      <c r="BK99" s="310"/>
      <c r="BL99" s="311"/>
      <c r="BM99" s="312"/>
      <c r="BN99" s="310"/>
      <c r="BO99" s="313"/>
      <c r="BP99" s="309"/>
      <c r="BQ99" s="310"/>
      <c r="BR99" s="311"/>
      <c r="BS99" s="312"/>
      <c r="BT99" s="310"/>
      <c r="BU99" s="313"/>
      <c r="BV99" s="309"/>
      <c r="BW99" s="310"/>
      <c r="BX99" s="311"/>
      <c r="BY99" s="312"/>
      <c r="BZ99" s="310"/>
      <c r="CA99" s="313"/>
      <c r="CB99" s="309"/>
      <c r="CC99" s="310"/>
      <c r="CD99" s="311"/>
      <c r="CE99" s="312"/>
      <c r="CF99" s="310"/>
      <c r="CG99" s="313"/>
      <c r="CH99" s="309"/>
      <c r="CI99" s="310"/>
      <c r="CJ99" s="311"/>
      <c r="CK99" s="312"/>
      <c r="CL99" s="310"/>
      <c r="CM99" s="313"/>
      <c r="CN99" s="309"/>
      <c r="CO99" s="310"/>
      <c r="CP99" s="311"/>
      <c r="CQ99" s="312"/>
      <c r="CR99" s="310"/>
      <c r="CS99" s="313"/>
      <c r="CT99" s="309"/>
      <c r="CU99" s="310"/>
      <c r="CV99" s="311"/>
      <c r="CW99" s="312"/>
      <c r="CX99" s="310"/>
      <c r="CY99" s="313"/>
      <c r="CZ99" s="309"/>
      <c r="DA99" s="310"/>
      <c r="DB99" s="311"/>
      <c r="DC99" s="312"/>
      <c r="DD99" s="310"/>
      <c r="DE99" s="313"/>
      <c r="DF99" s="309"/>
      <c r="DG99" s="310"/>
      <c r="DH99" s="311"/>
      <c r="DI99" s="312">
        <v>4</v>
      </c>
      <c r="DJ99" s="310"/>
      <c r="DK99" s="313"/>
      <c r="DL99" s="309">
        <v>5</v>
      </c>
      <c r="DM99" s="310"/>
      <c r="DN99" s="311"/>
      <c r="DO99" s="312"/>
      <c r="DP99" s="310"/>
      <c r="DQ99" s="313"/>
      <c r="DR99" s="309"/>
      <c r="DS99" s="310"/>
      <c r="DT99" s="311"/>
      <c r="DU99" s="312"/>
      <c r="DV99" s="310"/>
      <c r="DW99" s="313"/>
      <c r="DX99" s="309"/>
      <c r="DY99" s="310"/>
      <c r="DZ99" s="311"/>
      <c r="EA99" s="312"/>
      <c r="EB99" s="310"/>
      <c r="EC99" s="313"/>
      <c r="ED99" s="309"/>
      <c r="EE99" s="310"/>
      <c r="EF99" s="311"/>
      <c r="EG99" s="312"/>
      <c r="EH99" s="310"/>
      <c r="EI99" s="313"/>
      <c r="EJ99" s="309"/>
      <c r="EK99" s="310"/>
      <c r="EL99" s="311"/>
      <c r="EM99" s="309"/>
      <c r="EN99" s="313"/>
      <c r="EO99" s="329"/>
      <c r="EP99" s="309"/>
      <c r="EQ99" s="310"/>
      <c r="ER99" s="311"/>
      <c r="ES99" s="309"/>
      <c r="ET99" s="313"/>
      <c r="EU99" s="331"/>
      <c r="EV99" s="328"/>
      <c r="EW99" s="328"/>
      <c r="EX99" s="328"/>
      <c r="EY99" s="328"/>
      <c r="EZ99" s="328"/>
      <c r="FA99" s="328"/>
      <c r="FB99" s="328"/>
      <c r="FC99" s="328"/>
      <c r="FD99" s="328"/>
      <c r="FE99" s="328"/>
      <c r="FF99" s="328"/>
      <c r="FG99" s="328"/>
      <c r="FH99" s="309"/>
      <c r="FI99" s="313"/>
      <c r="FJ99" s="329"/>
      <c r="FK99" s="309"/>
      <c r="FL99" s="313"/>
      <c r="FM99" s="329"/>
      <c r="FN99" s="309"/>
      <c r="FO99" s="313"/>
      <c r="FP99" s="329"/>
      <c r="FQ99" s="309"/>
      <c r="FR99" s="313"/>
      <c r="FS99" s="329"/>
      <c r="FT99" s="309"/>
      <c r="FU99" s="313"/>
      <c r="FV99" s="329"/>
      <c r="FW99" s="309"/>
      <c r="FX99" s="313"/>
      <c r="FY99" s="329"/>
    </row>
    <row r="100" spans="2:181" ht="33.75" customHeight="1" x14ac:dyDescent="0.25">
      <c r="B100" s="335" t="s">
        <v>463</v>
      </c>
      <c r="C100" s="336"/>
      <c r="D100" s="337"/>
      <c r="E100" s="338"/>
      <c r="F100" s="339"/>
      <c r="G100" s="337"/>
      <c r="H100" s="340"/>
      <c r="I100" s="336"/>
      <c r="J100" s="337"/>
      <c r="K100" s="338"/>
      <c r="L100" s="339"/>
      <c r="M100" s="337"/>
      <c r="N100" s="340"/>
      <c r="O100" s="336"/>
      <c r="P100" s="337"/>
      <c r="Q100" s="338"/>
      <c r="R100" s="339"/>
      <c r="S100" s="340"/>
      <c r="T100" s="336"/>
      <c r="U100" s="337"/>
      <c r="V100" s="338"/>
      <c r="W100" s="339"/>
      <c r="X100" s="337"/>
      <c r="Y100" s="340"/>
      <c r="Z100" s="336"/>
      <c r="AA100" s="337"/>
      <c r="AB100" s="338"/>
      <c r="AC100" s="339"/>
      <c r="AD100" s="337"/>
      <c r="AE100" s="340"/>
      <c r="AF100" s="336"/>
      <c r="AG100" s="337"/>
      <c r="AH100" s="338"/>
      <c r="AI100" s="339"/>
      <c r="AJ100" s="337"/>
      <c r="AK100" s="340"/>
      <c r="AL100" s="336"/>
      <c r="AM100" s="337"/>
      <c r="AN100" s="338"/>
      <c r="AO100" s="339"/>
      <c r="AP100" s="337"/>
      <c r="AQ100" s="340"/>
      <c r="AR100" s="336"/>
      <c r="AS100" s="337"/>
      <c r="AT100" s="338"/>
      <c r="AU100" s="339"/>
      <c r="AV100" s="337"/>
      <c r="AW100" s="340"/>
      <c r="AX100" s="336"/>
      <c r="AY100" s="337"/>
      <c r="AZ100" s="338"/>
      <c r="BA100" s="339"/>
      <c r="BB100" s="337"/>
      <c r="BC100" s="340"/>
      <c r="BD100" s="309">
        <v>101</v>
      </c>
      <c r="BE100" s="310">
        <v>44</v>
      </c>
      <c r="BF100" s="311">
        <v>39</v>
      </c>
      <c r="BG100" s="312">
        <v>69</v>
      </c>
      <c r="BH100" s="310">
        <v>41</v>
      </c>
      <c r="BI100" s="313">
        <v>40</v>
      </c>
      <c r="BJ100" s="309">
        <v>126</v>
      </c>
      <c r="BK100" s="310"/>
      <c r="BL100" s="311">
        <v>43</v>
      </c>
      <c r="BM100" s="312">
        <v>127</v>
      </c>
      <c r="BN100" s="310">
        <v>40</v>
      </c>
      <c r="BO100" s="313">
        <v>41</v>
      </c>
      <c r="BP100" s="309">
        <v>87</v>
      </c>
      <c r="BQ100" s="310">
        <v>42</v>
      </c>
      <c r="BR100" s="311">
        <v>41</v>
      </c>
      <c r="BS100" s="312">
        <v>77</v>
      </c>
      <c r="BT100" s="310">
        <v>42</v>
      </c>
      <c r="BU100" s="313">
        <v>41</v>
      </c>
      <c r="BV100" s="309">
        <v>97</v>
      </c>
      <c r="BW100" s="310">
        <v>96</v>
      </c>
      <c r="BX100" s="311">
        <v>80</v>
      </c>
      <c r="BY100" s="312">
        <v>66</v>
      </c>
      <c r="BZ100" s="310">
        <v>40</v>
      </c>
      <c r="CA100" s="313">
        <v>42</v>
      </c>
      <c r="CB100" s="309">
        <v>115</v>
      </c>
      <c r="CC100" s="310">
        <v>55</v>
      </c>
      <c r="CD100" s="311">
        <v>41</v>
      </c>
      <c r="CE100" s="312">
        <v>92</v>
      </c>
      <c r="CF100" s="310">
        <v>41</v>
      </c>
      <c r="CG100" s="313">
        <v>47</v>
      </c>
      <c r="CH100" s="309">
        <v>105</v>
      </c>
      <c r="CI100" s="310">
        <v>59</v>
      </c>
      <c r="CJ100" s="311">
        <v>40</v>
      </c>
      <c r="CK100" s="312">
        <v>100</v>
      </c>
      <c r="CL100" s="310">
        <v>58</v>
      </c>
      <c r="CM100" s="313">
        <v>50</v>
      </c>
      <c r="CN100" s="309">
        <v>152</v>
      </c>
      <c r="CO100" s="310">
        <v>63</v>
      </c>
      <c r="CP100" s="311">
        <v>46</v>
      </c>
      <c r="CQ100" s="312">
        <v>137</v>
      </c>
      <c r="CR100" s="310">
        <v>50</v>
      </c>
      <c r="CS100" s="313">
        <v>45</v>
      </c>
      <c r="CT100" s="309">
        <v>119</v>
      </c>
      <c r="CU100" s="310">
        <v>59</v>
      </c>
      <c r="CV100" s="311">
        <v>46</v>
      </c>
      <c r="CW100" s="312">
        <v>105</v>
      </c>
      <c r="CX100" s="310"/>
      <c r="CY100" s="313">
        <v>45</v>
      </c>
      <c r="CZ100" s="309">
        <v>106</v>
      </c>
      <c r="DA100" s="310">
        <v>55</v>
      </c>
      <c r="DB100" s="311">
        <v>38</v>
      </c>
      <c r="DC100" s="312">
        <v>136</v>
      </c>
      <c r="DD100" s="310">
        <v>51</v>
      </c>
      <c r="DE100" s="313">
        <v>44</v>
      </c>
      <c r="DF100" s="309">
        <v>118</v>
      </c>
      <c r="DG100" s="310">
        <v>56</v>
      </c>
      <c r="DH100" s="311">
        <v>42</v>
      </c>
      <c r="DI100" s="312">
        <v>102</v>
      </c>
      <c r="DJ100" s="310">
        <v>53</v>
      </c>
      <c r="DK100" s="313">
        <v>45</v>
      </c>
      <c r="DL100" s="309">
        <v>162</v>
      </c>
      <c r="DM100" s="310">
        <v>47</v>
      </c>
      <c r="DN100" s="311">
        <v>45</v>
      </c>
      <c r="DO100" s="312">
        <v>143</v>
      </c>
      <c r="DP100" s="310">
        <v>50</v>
      </c>
      <c r="DQ100" s="313">
        <v>45</v>
      </c>
      <c r="DR100" s="309">
        <v>98</v>
      </c>
      <c r="DS100" s="310">
        <v>47</v>
      </c>
      <c r="DT100" s="311">
        <v>45</v>
      </c>
      <c r="DU100" s="312">
        <v>85</v>
      </c>
      <c r="DV100" s="310">
        <v>53</v>
      </c>
      <c r="DW100" s="313">
        <v>44</v>
      </c>
      <c r="DX100" s="309">
        <v>136</v>
      </c>
      <c r="DY100" s="310">
        <v>54</v>
      </c>
      <c r="DZ100" s="311">
        <v>44</v>
      </c>
      <c r="EA100" s="312">
        <v>140</v>
      </c>
      <c r="EB100" s="310">
        <v>44</v>
      </c>
      <c r="EC100" s="313">
        <v>40</v>
      </c>
      <c r="ED100" s="309">
        <v>158</v>
      </c>
      <c r="EE100" s="310">
        <v>51</v>
      </c>
      <c r="EF100" s="311">
        <v>44</v>
      </c>
      <c r="EG100" s="312">
        <v>126</v>
      </c>
      <c r="EH100" s="310">
        <v>55</v>
      </c>
      <c r="EI100" s="313">
        <v>48</v>
      </c>
      <c r="EJ100" s="314">
        <v>99</v>
      </c>
      <c r="EK100" s="315">
        <v>61</v>
      </c>
      <c r="EL100" s="316">
        <v>56</v>
      </c>
      <c r="EM100" s="314">
        <v>201</v>
      </c>
      <c r="EN100" s="315">
        <v>47</v>
      </c>
      <c r="EO100" s="316">
        <v>48</v>
      </c>
      <c r="EP100" s="317">
        <v>240</v>
      </c>
      <c r="EQ100" s="318">
        <v>50</v>
      </c>
      <c r="ER100" s="319">
        <v>43</v>
      </c>
      <c r="ES100" s="320">
        <v>161</v>
      </c>
      <c r="ET100" s="321">
        <v>49</v>
      </c>
      <c r="EU100" s="1694">
        <v>45</v>
      </c>
      <c r="EV100" s="1700">
        <v>208</v>
      </c>
      <c r="EW100" s="1700">
        <v>42</v>
      </c>
      <c r="EX100" s="1700">
        <v>43</v>
      </c>
      <c r="EY100" s="1700">
        <v>132</v>
      </c>
      <c r="EZ100" s="1700">
        <v>44</v>
      </c>
      <c r="FA100" s="1700">
        <v>41</v>
      </c>
      <c r="FB100" s="1700">
        <v>247</v>
      </c>
      <c r="FC100" s="1700">
        <v>45</v>
      </c>
      <c r="FD100" s="1700">
        <v>41</v>
      </c>
      <c r="FE100" s="1700">
        <v>193</v>
      </c>
      <c r="FF100" s="1700">
        <v>43</v>
      </c>
      <c r="FG100" s="1700">
        <v>40</v>
      </c>
      <c r="FH100" s="1155">
        <v>274</v>
      </c>
      <c r="FI100" s="1150">
        <v>42</v>
      </c>
      <c r="FJ100" s="1156">
        <v>39</v>
      </c>
      <c r="FK100" s="1155">
        <v>155</v>
      </c>
      <c r="FL100" s="1150">
        <v>42</v>
      </c>
      <c r="FM100" s="1156">
        <v>40</v>
      </c>
      <c r="FN100" s="1155">
        <v>241</v>
      </c>
      <c r="FO100" s="1150">
        <v>51</v>
      </c>
      <c r="FP100" s="1156">
        <v>46</v>
      </c>
      <c r="FQ100" s="1155">
        <v>160</v>
      </c>
      <c r="FR100" s="1150">
        <v>49</v>
      </c>
      <c r="FS100" s="1156">
        <v>44</v>
      </c>
      <c r="FT100" s="1155">
        <v>128</v>
      </c>
      <c r="FU100" s="1150">
        <v>52</v>
      </c>
      <c r="FV100" s="1156">
        <v>40</v>
      </c>
      <c r="FW100" s="1155">
        <v>80</v>
      </c>
      <c r="FX100" s="1150">
        <v>45</v>
      </c>
      <c r="FY100" s="1156">
        <v>43</v>
      </c>
    </row>
    <row r="101" spans="2:181" ht="33.75" customHeight="1" x14ac:dyDescent="0.25">
      <c r="B101" s="335" t="s">
        <v>464</v>
      </c>
      <c r="C101" s="336"/>
      <c r="D101" s="337"/>
      <c r="E101" s="338"/>
      <c r="F101" s="339"/>
      <c r="G101" s="337"/>
      <c r="H101" s="340"/>
      <c r="I101" s="336"/>
      <c r="J101" s="337"/>
      <c r="K101" s="338"/>
      <c r="L101" s="339"/>
      <c r="M101" s="337"/>
      <c r="N101" s="340"/>
      <c r="O101" s="336"/>
      <c r="P101" s="337"/>
      <c r="Q101" s="338"/>
      <c r="R101" s="339"/>
      <c r="S101" s="340"/>
      <c r="T101" s="336"/>
      <c r="U101" s="337"/>
      <c r="V101" s="338"/>
      <c r="W101" s="339"/>
      <c r="X101" s="337"/>
      <c r="Y101" s="340"/>
      <c r="Z101" s="336"/>
      <c r="AA101" s="337"/>
      <c r="AB101" s="338"/>
      <c r="AC101" s="339"/>
      <c r="AD101" s="337"/>
      <c r="AE101" s="340"/>
      <c r="AF101" s="336"/>
      <c r="AG101" s="337"/>
      <c r="AH101" s="338"/>
      <c r="AI101" s="339"/>
      <c r="AJ101" s="337"/>
      <c r="AK101" s="340"/>
      <c r="AL101" s="336"/>
      <c r="AM101" s="337"/>
      <c r="AN101" s="338"/>
      <c r="AO101" s="339"/>
      <c r="AP101" s="337"/>
      <c r="AQ101" s="340"/>
      <c r="AR101" s="336"/>
      <c r="AS101" s="337"/>
      <c r="AT101" s="338"/>
      <c r="AU101" s="339"/>
      <c r="AV101" s="337"/>
      <c r="AW101" s="340"/>
      <c r="AX101" s="336"/>
      <c r="AY101" s="337"/>
      <c r="AZ101" s="338"/>
      <c r="BA101" s="339"/>
      <c r="BB101" s="337"/>
      <c r="BC101" s="340"/>
      <c r="BD101" s="309"/>
      <c r="BE101" s="310"/>
      <c r="BF101" s="311"/>
      <c r="BG101" s="312"/>
      <c r="BH101" s="310"/>
      <c r="BI101" s="313"/>
      <c r="BJ101" s="309"/>
      <c r="BK101" s="310"/>
      <c r="BL101" s="311"/>
      <c r="BM101" s="312"/>
      <c r="BN101" s="310"/>
      <c r="BO101" s="313"/>
      <c r="BP101" s="309"/>
      <c r="BQ101" s="310"/>
      <c r="BR101" s="311"/>
      <c r="BS101" s="312"/>
      <c r="BT101" s="310"/>
      <c r="BU101" s="313"/>
      <c r="BV101" s="309"/>
      <c r="BW101" s="310"/>
      <c r="BX101" s="311"/>
      <c r="BY101" s="312"/>
      <c r="BZ101" s="310"/>
      <c r="CA101" s="313"/>
      <c r="CB101" s="309"/>
      <c r="CC101" s="310"/>
      <c r="CD101" s="311"/>
      <c r="CE101" s="312"/>
      <c r="CF101" s="310"/>
      <c r="CG101" s="313"/>
      <c r="CH101" s="309"/>
      <c r="CI101" s="310"/>
      <c r="CJ101" s="311"/>
      <c r="CK101" s="312"/>
      <c r="CL101" s="310"/>
      <c r="CM101" s="313"/>
      <c r="CN101" s="309"/>
      <c r="CO101" s="310"/>
      <c r="CP101" s="311"/>
      <c r="CQ101" s="312"/>
      <c r="CR101" s="310"/>
      <c r="CS101" s="313"/>
      <c r="CT101" s="309"/>
      <c r="CU101" s="310"/>
      <c r="CV101" s="311"/>
      <c r="CW101" s="312"/>
      <c r="CX101" s="310"/>
      <c r="CY101" s="313"/>
      <c r="CZ101" s="309"/>
      <c r="DA101" s="310"/>
      <c r="DB101" s="311"/>
      <c r="DC101" s="312"/>
      <c r="DD101" s="310"/>
      <c r="DE101" s="313"/>
      <c r="DF101" s="309"/>
      <c r="DG101" s="310"/>
      <c r="DH101" s="311"/>
      <c r="DI101" s="312">
        <v>3</v>
      </c>
      <c r="DJ101" s="310"/>
      <c r="DK101" s="313"/>
      <c r="DL101" s="309"/>
      <c r="DM101" s="310"/>
      <c r="DN101" s="311"/>
      <c r="DO101" s="312"/>
      <c r="DP101" s="310"/>
      <c r="DQ101" s="313"/>
      <c r="DR101" s="309"/>
      <c r="DS101" s="310"/>
      <c r="DT101" s="311"/>
      <c r="DU101" s="312"/>
      <c r="DV101" s="310"/>
      <c r="DW101" s="313"/>
      <c r="DX101" s="309"/>
      <c r="DY101" s="310"/>
      <c r="DZ101" s="311"/>
      <c r="EA101" s="312"/>
      <c r="EB101" s="310"/>
      <c r="EC101" s="313"/>
      <c r="ED101" s="309"/>
      <c r="EE101" s="310"/>
      <c r="EF101" s="311"/>
      <c r="EG101" s="312"/>
      <c r="EH101" s="310"/>
      <c r="EI101" s="313"/>
      <c r="EJ101" s="309"/>
      <c r="EK101" s="310"/>
      <c r="EL101" s="311"/>
      <c r="EM101" s="309"/>
      <c r="EN101" s="313"/>
      <c r="EO101" s="329"/>
      <c r="EP101" s="309"/>
      <c r="EQ101" s="310"/>
      <c r="ER101" s="311"/>
      <c r="ES101" s="309"/>
      <c r="ET101" s="313"/>
      <c r="EU101" s="331"/>
      <c r="EV101" s="328"/>
      <c r="EW101" s="328"/>
      <c r="EX101" s="328"/>
      <c r="EY101" s="328"/>
      <c r="EZ101" s="328"/>
      <c r="FA101" s="328"/>
      <c r="FB101" s="328"/>
      <c r="FC101" s="328"/>
      <c r="FD101" s="328"/>
      <c r="FE101" s="328"/>
      <c r="FF101" s="328"/>
      <c r="FG101" s="328"/>
      <c r="FH101" s="309"/>
      <c r="FI101" s="313"/>
      <c r="FJ101" s="329"/>
      <c r="FK101" s="309"/>
      <c r="FL101" s="313"/>
      <c r="FM101" s="329"/>
      <c r="FN101" s="309"/>
      <c r="FO101" s="313"/>
      <c r="FP101" s="329"/>
      <c r="FQ101" s="309"/>
      <c r="FR101" s="313"/>
      <c r="FS101" s="329"/>
      <c r="FT101" s="309">
        <v>108</v>
      </c>
      <c r="FU101" s="313">
        <v>44</v>
      </c>
      <c r="FV101" s="329">
        <v>40</v>
      </c>
      <c r="FW101" s="309">
        <v>0</v>
      </c>
      <c r="FX101" s="313">
        <v>0</v>
      </c>
      <c r="FY101" s="329">
        <v>0</v>
      </c>
    </row>
    <row r="102" spans="2:181" ht="33.75" customHeight="1" x14ac:dyDescent="0.25">
      <c r="B102" s="335" t="s">
        <v>465</v>
      </c>
      <c r="C102" s="336"/>
      <c r="D102" s="337"/>
      <c r="E102" s="338"/>
      <c r="F102" s="339"/>
      <c r="G102" s="337"/>
      <c r="H102" s="340"/>
      <c r="I102" s="336"/>
      <c r="J102" s="337"/>
      <c r="K102" s="338"/>
      <c r="L102" s="339"/>
      <c r="M102" s="337"/>
      <c r="N102" s="340"/>
      <c r="O102" s="336"/>
      <c r="P102" s="337"/>
      <c r="Q102" s="338"/>
      <c r="R102" s="339"/>
      <c r="S102" s="340"/>
      <c r="T102" s="336"/>
      <c r="U102" s="337"/>
      <c r="V102" s="338"/>
      <c r="W102" s="339"/>
      <c r="X102" s="337"/>
      <c r="Y102" s="340"/>
      <c r="Z102" s="336"/>
      <c r="AA102" s="337"/>
      <c r="AB102" s="338"/>
      <c r="AC102" s="339"/>
      <c r="AD102" s="337"/>
      <c r="AE102" s="340"/>
      <c r="AF102" s="336"/>
      <c r="AG102" s="337"/>
      <c r="AH102" s="338"/>
      <c r="AI102" s="339"/>
      <c r="AJ102" s="337"/>
      <c r="AK102" s="340"/>
      <c r="AL102" s="336"/>
      <c r="AM102" s="337"/>
      <c r="AN102" s="338"/>
      <c r="AO102" s="339"/>
      <c r="AP102" s="337"/>
      <c r="AQ102" s="340"/>
      <c r="AR102" s="336"/>
      <c r="AS102" s="337"/>
      <c r="AT102" s="338"/>
      <c r="AU102" s="339"/>
      <c r="AV102" s="337"/>
      <c r="AW102" s="340"/>
      <c r="AX102" s="336"/>
      <c r="AY102" s="337"/>
      <c r="AZ102" s="338"/>
      <c r="BA102" s="339"/>
      <c r="BB102" s="337"/>
      <c r="BC102" s="340"/>
      <c r="BD102" s="309"/>
      <c r="BE102" s="310"/>
      <c r="BF102" s="311"/>
      <c r="BG102" s="312"/>
      <c r="BH102" s="310"/>
      <c r="BI102" s="313"/>
      <c r="BJ102" s="309"/>
      <c r="BK102" s="310"/>
      <c r="BL102" s="311"/>
      <c r="BM102" s="312"/>
      <c r="BN102" s="310"/>
      <c r="BO102" s="313"/>
      <c r="BP102" s="309"/>
      <c r="BQ102" s="310"/>
      <c r="BR102" s="311"/>
      <c r="BS102" s="312"/>
      <c r="BT102" s="310"/>
      <c r="BU102" s="313"/>
      <c r="BV102" s="309"/>
      <c r="BW102" s="310"/>
      <c r="BX102" s="311"/>
      <c r="BY102" s="312"/>
      <c r="BZ102" s="310"/>
      <c r="CA102" s="313"/>
      <c r="CB102" s="309"/>
      <c r="CC102" s="310"/>
      <c r="CD102" s="311"/>
      <c r="CE102" s="312"/>
      <c r="CF102" s="310"/>
      <c r="CG102" s="313"/>
      <c r="CH102" s="309"/>
      <c r="CI102" s="310"/>
      <c r="CJ102" s="311"/>
      <c r="CK102" s="312"/>
      <c r="CL102" s="310"/>
      <c r="CM102" s="313"/>
      <c r="CN102" s="309"/>
      <c r="CO102" s="310"/>
      <c r="CP102" s="311"/>
      <c r="CQ102" s="312"/>
      <c r="CR102" s="310"/>
      <c r="CS102" s="313"/>
      <c r="CT102" s="309"/>
      <c r="CU102" s="310"/>
      <c r="CV102" s="311"/>
      <c r="CW102" s="312"/>
      <c r="CX102" s="310"/>
      <c r="CY102" s="313"/>
      <c r="CZ102" s="309"/>
      <c r="DA102" s="310"/>
      <c r="DB102" s="311"/>
      <c r="DC102" s="312"/>
      <c r="DD102" s="310"/>
      <c r="DE102" s="313"/>
      <c r="DF102" s="309"/>
      <c r="DG102" s="310"/>
      <c r="DH102" s="311"/>
      <c r="DI102" s="312">
        <v>7</v>
      </c>
      <c r="DJ102" s="310"/>
      <c r="DK102" s="313"/>
      <c r="DL102" s="309"/>
      <c r="DM102" s="310"/>
      <c r="DN102" s="311"/>
      <c r="DO102" s="312"/>
      <c r="DP102" s="310"/>
      <c r="DQ102" s="313"/>
      <c r="DR102" s="309"/>
      <c r="DS102" s="310"/>
      <c r="DT102" s="311"/>
      <c r="DU102" s="312"/>
      <c r="DV102" s="310"/>
      <c r="DW102" s="313"/>
      <c r="DX102" s="309"/>
      <c r="DY102" s="310"/>
      <c r="DZ102" s="311"/>
      <c r="EA102" s="312"/>
      <c r="EB102" s="310"/>
      <c r="EC102" s="313"/>
      <c r="ED102" s="309"/>
      <c r="EE102" s="310"/>
      <c r="EF102" s="311"/>
      <c r="EG102" s="312"/>
      <c r="EH102" s="310"/>
      <c r="EI102" s="313"/>
      <c r="EJ102" s="309"/>
      <c r="EK102" s="310"/>
      <c r="EL102" s="311"/>
      <c r="EM102" s="309"/>
      <c r="EN102" s="313"/>
      <c r="EO102" s="329"/>
      <c r="EP102" s="309"/>
      <c r="EQ102" s="310"/>
      <c r="ER102" s="311"/>
      <c r="ES102" s="309"/>
      <c r="ET102" s="313"/>
      <c r="EU102" s="331"/>
      <c r="EV102" s="328"/>
      <c r="EW102" s="328"/>
      <c r="EX102" s="328"/>
      <c r="EY102" s="328"/>
      <c r="EZ102" s="328"/>
      <c r="FA102" s="328"/>
      <c r="FB102" s="328"/>
      <c r="FC102" s="328"/>
      <c r="FD102" s="328"/>
      <c r="FE102" s="328"/>
      <c r="FF102" s="328"/>
      <c r="FG102" s="328"/>
      <c r="FH102" s="309"/>
      <c r="FI102" s="313"/>
      <c r="FJ102" s="329"/>
      <c r="FK102" s="309"/>
      <c r="FL102" s="313"/>
      <c r="FM102" s="329"/>
      <c r="FN102" s="309"/>
      <c r="FO102" s="313"/>
      <c r="FP102" s="329"/>
      <c r="FQ102" s="309">
        <v>92</v>
      </c>
      <c r="FR102" s="313">
        <v>47</v>
      </c>
      <c r="FS102" s="329">
        <v>44</v>
      </c>
      <c r="FT102" s="309">
        <v>0</v>
      </c>
      <c r="FU102" s="313">
        <v>0</v>
      </c>
      <c r="FV102" s="329">
        <v>0</v>
      </c>
      <c r="FW102" s="309">
        <v>52</v>
      </c>
      <c r="FX102" s="313">
        <v>43</v>
      </c>
      <c r="FY102" s="329">
        <v>42</v>
      </c>
    </row>
    <row r="103" spans="2:181" ht="33.75" customHeight="1" x14ac:dyDescent="0.25">
      <c r="B103" s="335" t="s">
        <v>466</v>
      </c>
      <c r="C103" s="336"/>
      <c r="D103" s="337"/>
      <c r="E103" s="338"/>
      <c r="F103" s="339"/>
      <c r="G103" s="337"/>
      <c r="H103" s="340"/>
      <c r="I103" s="336"/>
      <c r="J103" s="337"/>
      <c r="K103" s="338"/>
      <c r="L103" s="339"/>
      <c r="M103" s="337"/>
      <c r="N103" s="340"/>
      <c r="O103" s="336"/>
      <c r="P103" s="337"/>
      <c r="Q103" s="338"/>
      <c r="R103" s="339"/>
      <c r="S103" s="340"/>
      <c r="T103" s="336"/>
      <c r="U103" s="337"/>
      <c r="V103" s="338"/>
      <c r="W103" s="339"/>
      <c r="X103" s="337"/>
      <c r="Y103" s="340"/>
      <c r="Z103" s="336"/>
      <c r="AA103" s="337"/>
      <c r="AB103" s="338"/>
      <c r="AC103" s="339"/>
      <c r="AD103" s="337"/>
      <c r="AE103" s="340"/>
      <c r="AF103" s="336"/>
      <c r="AG103" s="337"/>
      <c r="AH103" s="338"/>
      <c r="AI103" s="339"/>
      <c r="AJ103" s="337"/>
      <c r="AK103" s="340"/>
      <c r="AL103" s="336"/>
      <c r="AM103" s="337"/>
      <c r="AN103" s="338"/>
      <c r="AO103" s="339"/>
      <c r="AP103" s="337"/>
      <c r="AQ103" s="340"/>
      <c r="AR103" s="336"/>
      <c r="AS103" s="337"/>
      <c r="AT103" s="338"/>
      <c r="AU103" s="339"/>
      <c r="AV103" s="337"/>
      <c r="AW103" s="340"/>
      <c r="AX103" s="336"/>
      <c r="AY103" s="337"/>
      <c r="AZ103" s="338"/>
      <c r="BA103" s="339"/>
      <c r="BB103" s="337"/>
      <c r="BC103" s="340"/>
      <c r="BD103" s="309"/>
      <c r="BE103" s="310"/>
      <c r="BF103" s="311"/>
      <c r="BG103" s="312"/>
      <c r="BH103" s="310"/>
      <c r="BI103" s="313"/>
      <c r="BJ103" s="309"/>
      <c r="BK103" s="310"/>
      <c r="BL103" s="311"/>
      <c r="BM103" s="312"/>
      <c r="BN103" s="310"/>
      <c r="BO103" s="313"/>
      <c r="BP103" s="309"/>
      <c r="BQ103" s="310"/>
      <c r="BR103" s="311"/>
      <c r="BS103" s="312"/>
      <c r="BT103" s="310"/>
      <c r="BU103" s="313"/>
      <c r="BV103" s="309"/>
      <c r="BW103" s="310"/>
      <c r="BX103" s="311"/>
      <c r="BY103" s="312"/>
      <c r="BZ103" s="310"/>
      <c r="CA103" s="313"/>
      <c r="CB103" s="309"/>
      <c r="CC103" s="310"/>
      <c r="CD103" s="311"/>
      <c r="CE103" s="312"/>
      <c r="CF103" s="310"/>
      <c r="CG103" s="313"/>
      <c r="CH103" s="309"/>
      <c r="CI103" s="310"/>
      <c r="CJ103" s="311"/>
      <c r="CK103" s="312"/>
      <c r="CL103" s="310"/>
      <c r="CM103" s="313"/>
      <c r="CN103" s="309"/>
      <c r="CO103" s="310"/>
      <c r="CP103" s="311"/>
      <c r="CQ103" s="312">
        <v>41</v>
      </c>
      <c r="CR103" s="310">
        <v>41</v>
      </c>
      <c r="CS103" s="313">
        <v>36</v>
      </c>
      <c r="CT103" s="309"/>
      <c r="CU103" s="310"/>
      <c r="CV103" s="311"/>
      <c r="CW103" s="312">
        <v>45</v>
      </c>
      <c r="CX103" s="310">
        <v>47</v>
      </c>
      <c r="CY103" s="313">
        <v>37</v>
      </c>
      <c r="CZ103" s="309"/>
      <c r="DA103" s="310"/>
      <c r="DB103" s="311"/>
      <c r="DC103" s="312"/>
      <c r="DD103" s="310"/>
      <c r="DE103" s="313"/>
      <c r="DF103" s="309"/>
      <c r="DG103" s="310"/>
      <c r="DH103" s="311"/>
      <c r="DI103" s="312">
        <v>18</v>
      </c>
      <c r="DJ103" s="310"/>
      <c r="DK103" s="313"/>
      <c r="DL103" s="309"/>
      <c r="DM103" s="310"/>
      <c r="DN103" s="311"/>
      <c r="DO103" s="312"/>
      <c r="DP103" s="310"/>
      <c r="DQ103" s="313"/>
      <c r="DR103" s="309"/>
      <c r="DS103" s="310"/>
      <c r="DT103" s="311"/>
      <c r="DU103" s="312"/>
      <c r="DV103" s="310"/>
      <c r="DW103" s="313"/>
      <c r="DX103" s="309"/>
      <c r="DY103" s="310"/>
      <c r="DZ103" s="311"/>
      <c r="EA103" s="312"/>
      <c r="EB103" s="310"/>
      <c r="EC103" s="313"/>
      <c r="ED103" s="309"/>
      <c r="EE103" s="310"/>
      <c r="EF103" s="311"/>
      <c r="EG103" s="312"/>
      <c r="EH103" s="310"/>
      <c r="EI103" s="313"/>
      <c r="EJ103" s="309"/>
      <c r="EK103" s="310"/>
      <c r="EL103" s="311"/>
      <c r="EM103" s="309"/>
      <c r="EN103" s="313"/>
      <c r="EO103" s="329"/>
      <c r="EP103" s="309"/>
      <c r="EQ103" s="310"/>
      <c r="ER103" s="311"/>
      <c r="ES103" s="309"/>
      <c r="ET103" s="313"/>
      <c r="EU103" s="331"/>
      <c r="EV103" s="328"/>
      <c r="EW103" s="328"/>
      <c r="EX103" s="328"/>
      <c r="EY103" s="328"/>
      <c r="EZ103" s="328"/>
      <c r="FA103" s="328"/>
      <c r="FB103" s="328"/>
      <c r="FC103" s="328"/>
      <c r="FD103" s="328"/>
      <c r="FE103" s="328"/>
      <c r="FF103" s="328"/>
      <c r="FG103" s="328"/>
      <c r="FH103" s="309"/>
      <c r="FI103" s="313"/>
      <c r="FJ103" s="329"/>
      <c r="FK103" s="309"/>
      <c r="FL103" s="313"/>
      <c r="FM103" s="329"/>
      <c r="FN103" s="309"/>
      <c r="FO103" s="313"/>
      <c r="FP103" s="329"/>
      <c r="FQ103" s="309">
        <v>113</v>
      </c>
      <c r="FR103" s="313">
        <v>52</v>
      </c>
      <c r="FS103" s="329">
        <v>43</v>
      </c>
      <c r="FT103" s="309">
        <v>77</v>
      </c>
      <c r="FU103" s="313">
        <v>48</v>
      </c>
      <c r="FV103" s="329">
        <v>38</v>
      </c>
      <c r="FW103" s="309">
        <v>41</v>
      </c>
      <c r="FX103" s="313">
        <v>41</v>
      </c>
      <c r="FY103" s="329">
        <v>38</v>
      </c>
    </row>
    <row r="104" spans="2:181" ht="33.75" customHeight="1" x14ac:dyDescent="0.25">
      <c r="B104" s="335" t="s">
        <v>467</v>
      </c>
      <c r="C104" s="336"/>
      <c r="D104" s="337"/>
      <c r="E104" s="338"/>
      <c r="F104" s="339"/>
      <c r="G104" s="337"/>
      <c r="H104" s="340"/>
      <c r="I104" s="336"/>
      <c r="J104" s="337"/>
      <c r="K104" s="338"/>
      <c r="L104" s="339"/>
      <c r="M104" s="337"/>
      <c r="N104" s="340"/>
      <c r="O104" s="336"/>
      <c r="P104" s="337"/>
      <c r="Q104" s="338"/>
      <c r="R104" s="339"/>
      <c r="S104" s="340"/>
      <c r="T104" s="336"/>
      <c r="U104" s="337"/>
      <c r="V104" s="338"/>
      <c r="W104" s="339"/>
      <c r="X104" s="337"/>
      <c r="Y104" s="340"/>
      <c r="Z104" s="336"/>
      <c r="AA104" s="337"/>
      <c r="AB104" s="338"/>
      <c r="AC104" s="339"/>
      <c r="AD104" s="337"/>
      <c r="AE104" s="340"/>
      <c r="AF104" s="336"/>
      <c r="AG104" s="337"/>
      <c r="AH104" s="338"/>
      <c r="AI104" s="339"/>
      <c r="AJ104" s="337"/>
      <c r="AK104" s="340"/>
      <c r="AL104" s="336"/>
      <c r="AM104" s="337"/>
      <c r="AN104" s="338"/>
      <c r="AO104" s="339"/>
      <c r="AP104" s="337"/>
      <c r="AQ104" s="340"/>
      <c r="AR104" s="336"/>
      <c r="AS104" s="337"/>
      <c r="AT104" s="338"/>
      <c r="AU104" s="339"/>
      <c r="AV104" s="337"/>
      <c r="AW104" s="340"/>
      <c r="AX104" s="336"/>
      <c r="AY104" s="337"/>
      <c r="AZ104" s="338"/>
      <c r="BA104" s="339"/>
      <c r="BB104" s="337"/>
      <c r="BC104" s="340"/>
      <c r="BD104" s="309">
        <v>105</v>
      </c>
      <c r="BE104" s="310">
        <v>45</v>
      </c>
      <c r="BF104" s="311">
        <v>39</v>
      </c>
      <c r="BG104" s="312">
        <v>92</v>
      </c>
      <c r="BH104" s="310">
        <v>39</v>
      </c>
      <c r="BI104" s="313">
        <v>42</v>
      </c>
      <c r="BJ104" s="309">
        <v>108</v>
      </c>
      <c r="BK104" s="310">
        <v>39</v>
      </c>
      <c r="BL104" s="311">
        <v>40</v>
      </c>
      <c r="BM104" s="312">
        <v>155</v>
      </c>
      <c r="BN104" s="310">
        <v>40</v>
      </c>
      <c r="BO104" s="313">
        <v>40</v>
      </c>
      <c r="BP104" s="309">
        <v>77</v>
      </c>
      <c r="BQ104" s="310">
        <v>44</v>
      </c>
      <c r="BR104" s="311">
        <v>42</v>
      </c>
      <c r="BS104" s="312">
        <v>95</v>
      </c>
      <c r="BT104" s="310">
        <v>43</v>
      </c>
      <c r="BU104" s="313">
        <v>44</v>
      </c>
      <c r="BV104" s="309">
        <v>82</v>
      </c>
      <c r="BW104" s="310">
        <v>60</v>
      </c>
      <c r="BX104" s="311">
        <v>49</v>
      </c>
      <c r="BY104" s="312">
        <v>62</v>
      </c>
      <c r="BZ104" s="310">
        <v>40</v>
      </c>
      <c r="CA104" s="313">
        <v>40</v>
      </c>
      <c r="CB104" s="309">
        <v>91</v>
      </c>
      <c r="CC104" s="310">
        <v>64</v>
      </c>
      <c r="CD104" s="311">
        <v>41</v>
      </c>
      <c r="CE104" s="312">
        <v>105</v>
      </c>
      <c r="CF104" s="310">
        <v>40</v>
      </c>
      <c r="CG104" s="313">
        <v>47</v>
      </c>
      <c r="CH104" s="309">
        <v>111</v>
      </c>
      <c r="CI104" s="310">
        <v>65</v>
      </c>
      <c r="CJ104" s="311">
        <v>40</v>
      </c>
      <c r="CK104" s="312">
        <v>78</v>
      </c>
      <c r="CL104" s="310">
        <v>59</v>
      </c>
      <c r="CM104" s="313">
        <v>47</v>
      </c>
      <c r="CN104" s="309">
        <v>93</v>
      </c>
      <c r="CO104" s="310">
        <v>53</v>
      </c>
      <c r="CP104" s="311">
        <v>41</v>
      </c>
      <c r="CQ104" s="312">
        <v>84</v>
      </c>
      <c r="CR104" s="310">
        <v>56</v>
      </c>
      <c r="CS104" s="313">
        <v>44</v>
      </c>
      <c r="CT104" s="309">
        <v>109</v>
      </c>
      <c r="CU104" s="310">
        <v>86</v>
      </c>
      <c r="CV104" s="311">
        <v>40</v>
      </c>
      <c r="CW104" s="312">
        <v>89</v>
      </c>
      <c r="CX104" s="310">
        <v>63</v>
      </c>
      <c r="CY104" s="313">
        <v>43</v>
      </c>
      <c r="CZ104" s="309">
        <v>136</v>
      </c>
      <c r="DA104" s="310">
        <v>62</v>
      </c>
      <c r="DB104" s="311">
        <v>42</v>
      </c>
      <c r="DC104" s="312">
        <v>73</v>
      </c>
      <c r="DD104" s="310">
        <v>61</v>
      </c>
      <c r="DE104" s="313">
        <v>40</v>
      </c>
      <c r="DF104" s="309">
        <v>107</v>
      </c>
      <c r="DG104" s="310">
        <v>63</v>
      </c>
      <c r="DH104" s="311">
        <v>41</v>
      </c>
      <c r="DI104" s="312">
        <v>75</v>
      </c>
      <c r="DJ104" s="310">
        <v>56</v>
      </c>
      <c r="DK104" s="313">
        <v>46</v>
      </c>
      <c r="DL104" s="309">
        <v>119</v>
      </c>
      <c r="DM104" s="310">
        <v>58</v>
      </c>
      <c r="DN104" s="311">
        <v>48</v>
      </c>
      <c r="DO104" s="312">
        <v>108</v>
      </c>
      <c r="DP104" s="310">
        <v>54</v>
      </c>
      <c r="DQ104" s="313">
        <v>43</v>
      </c>
      <c r="DR104" s="309">
        <v>91</v>
      </c>
      <c r="DS104" s="310">
        <v>62</v>
      </c>
      <c r="DT104" s="311">
        <v>47</v>
      </c>
      <c r="DU104" s="312">
        <v>69</v>
      </c>
      <c r="DV104" s="310">
        <v>59</v>
      </c>
      <c r="DW104" s="313">
        <v>45</v>
      </c>
      <c r="DX104" s="309">
        <v>88</v>
      </c>
      <c r="DY104" s="310">
        <v>53</v>
      </c>
      <c r="DZ104" s="311">
        <v>44</v>
      </c>
      <c r="EA104" s="312">
        <v>69</v>
      </c>
      <c r="EB104" s="310">
        <v>57</v>
      </c>
      <c r="EC104" s="313">
        <v>36</v>
      </c>
      <c r="ED104" s="309">
        <v>78</v>
      </c>
      <c r="EE104" s="310">
        <v>63</v>
      </c>
      <c r="EF104" s="311">
        <v>49</v>
      </c>
      <c r="EG104" s="312">
        <v>53</v>
      </c>
      <c r="EH104" s="310">
        <v>50</v>
      </c>
      <c r="EI104" s="313">
        <v>40</v>
      </c>
      <c r="EJ104" s="314">
        <v>145</v>
      </c>
      <c r="EK104" s="315">
        <v>78</v>
      </c>
      <c r="EL104" s="316">
        <v>58</v>
      </c>
      <c r="EM104" s="314">
        <v>74</v>
      </c>
      <c r="EN104" s="315">
        <v>69</v>
      </c>
      <c r="EO104" s="316">
        <v>58</v>
      </c>
      <c r="EP104" s="317">
        <v>175</v>
      </c>
      <c r="EQ104" s="318">
        <v>73</v>
      </c>
      <c r="ER104" s="319">
        <v>61</v>
      </c>
      <c r="ES104" s="320">
        <v>67</v>
      </c>
      <c r="ET104" s="321">
        <v>65</v>
      </c>
      <c r="EU104" s="1694">
        <v>47</v>
      </c>
      <c r="EV104" s="1700">
        <v>226</v>
      </c>
      <c r="EW104" s="1700">
        <v>76</v>
      </c>
      <c r="EX104" s="1700">
        <v>60</v>
      </c>
      <c r="EY104" s="1700">
        <v>91</v>
      </c>
      <c r="EZ104" s="1700">
        <v>80</v>
      </c>
      <c r="FA104" s="1700">
        <v>61</v>
      </c>
      <c r="FB104" s="1700">
        <v>99</v>
      </c>
      <c r="FC104" s="1700">
        <v>75</v>
      </c>
      <c r="FD104" s="1700">
        <v>63</v>
      </c>
      <c r="FE104" s="1700">
        <v>54</v>
      </c>
      <c r="FF104" s="1700">
        <v>52</v>
      </c>
      <c r="FG104" s="1700">
        <v>40</v>
      </c>
      <c r="FH104" s="1155">
        <v>224</v>
      </c>
      <c r="FI104" s="1150">
        <v>81</v>
      </c>
      <c r="FJ104" s="1156">
        <v>44</v>
      </c>
      <c r="FK104" s="1155">
        <v>75</v>
      </c>
      <c r="FL104" s="1150">
        <v>73</v>
      </c>
      <c r="FM104" s="1156">
        <v>39</v>
      </c>
      <c r="FN104" s="1155">
        <v>92</v>
      </c>
      <c r="FO104" s="1150">
        <v>67</v>
      </c>
      <c r="FP104" s="1156">
        <v>44</v>
      </c>
      <c r="FQ104" s="1155">
        <v>55</v>
      </c>
      <c r="FR104" s="1150">
        <v>41</v>
      </c>
      <c r="FS104" s="1156">
        <v>33</v>
      </c>
      <c r="FT104" s="1155">
        <v>43</v>
      </c>
      <c r="FU104" s="1150">
        <v>43</v>
      </c>
      <c r="FV104" s="1156">
        <v>35</v>
      </c>
      <c r="FW104" s="1155">
        <v>33</v>
      </c>
      <c r="FX104" s="1150">
        <v>30</v>
      </c>
      <c r="FY104" s="1156">
        <v>21</v>
      </c>
    </row>
    <row r="105" spans="2:181" ht="33.75" customHeight="1" x14ac:dyDescent="0.25">
      <c r="B105" s="335" t="s">
        <v>468</v>
      </c>
      <c r="C105" s="336"/>
      <c r="D105" s="337"/>
      <c r="E105" s="338"/>
      <c r="F105" s="339"/>
      <c r="G105" s="337"/>
      <c r="H105" s="340"/>
      <c r="I105" s="336"/>
      <c r="J105" s="337"/>
      <c r="K105" s="338"/>
      <c r="L105" s="339"/>
      <c r="M105" s="337"/>
      <c r="N105" s="340"/>
      <c r="O105" s="336"/>
      <c r="P105" s="337"/>
      <c r="Q105" s="338"/>
      <c r="R105" s="339"/>
      <c r="S105" s="340"/>
      <c r="T105" s="336"/>
      <c r="U105" s="337"/>
      <c r="V105" s="338"/>
      <c r="W105" s="339"/>
      <c r="X105" s="337"/>
      <c r="Y105" s="340"/>
      <c r="Z105" s="336"/>
      <c r="AA105" s="337"/>
      <c r="AB105" s="338"/>
      <c r="AC105" s="339"/>
      <c r="AD105" s="337"/>
      <c r="AE105" s="340"/>
      <c r="AF105" s="336"/>
      <c r="AG105" s="337"/>
      <c r="AH105" s="338"/>
      <c r="AI105" s="339"/>
      <c r="AJ105" s="337"/>
      <c r="AK105" s="340"/>
      <c r="AL105" s="336"/>
      <c r="AM105" s="337"/>
      <c r="AN105" s="338"/>
      <c r="AO105" s="339"/>
      <c r="AP105" s="337"/>
      <c r="AQ105" s="340"/>
      <c r="AR105" s="336"/>
      <c r="AS105" s="337"/>
      <c r="AT105" s="338"/>
      <c r="AU105" s="339"/>
      <c r="AV105" s="337"/>
      <c r="AW105" s="340"/>
      <c r="AX105" s="336"/>
      <c r="AY105" s="337"/>
      <c r="AZ105" s="338"/>
      <c r="BA105" s="339"/>
      <c r="BB105" s="337"/>
      <c r="BC105" s="340"/>
      <c r="BD105" s="309">
        <v>54</v>
      </c>
      <c r="BE105" s="310"/>
      <c r="BF105" s="311">
        <v>38</v>
      </c>
      <c r="BG105" s="312">
        <v>0</v>
      </c>
      <c r="BH105" s="310"/>
      <c r="BI105" s="313">
        <v>0</v>
      </c>
      <c r="BJ105" s="309">
        <v>78</v>
      </c>
      <c r="BK105" s="310">
        <v>40</v>
      </c>
      <c r="BL105" s="311">
        <v>42</v>
      </c>
      <c r="BM105" s="312">
        <v>0</v>
      </c>
      <c r="BN105" s="310"/>
      <c r="BO105" s="313">
        <v>0</v>
      </c>
      <c r="BP105" s="309">
        <v>48</v>
      </c>
      <c r="BQ105" s="310">
        <v>42</v>
      </c>
      <c r="BR105" s="311">
        <v>40</v>
      </c>
      <c r="BS105" s="312">
        <v>0</v>
      </c>
      <c r="BT105" s="310"/>
      <c r="BU105" s="313"/>
      <c r="BV105" s="309">
        <v>37</v>
      </c>
      <c r="BW105" s="310">
        <v>37</v>
      </c>
      <c r="BX105" s="311">
        <v>32</v>
      </c>
      <c r="BY105" s="312">
        <v>0</v>
      </c>
      <c r="BZ105" s="310"/>
      <c r="CA105" s="313"/>
      <c r="CB105" s="309">
        <v>51</v>
      </c>
      <c r="CC105" s="310">
        <v>51</v>
      </c>
      <c r="CD105" s="311">
        <v>38</v>
      </c>
      <c r="CE105" s="312"/>
      <c r="CF105" s="310"/>
      <c r="CG105" s="313"/>
      <c r="CH105" s="309">
        <v>64</v>
      </c>
      <c r="CI105" s="310">
        <v>62</v>
      </c>
      <c r="CJ105" s="311">
        <v>40</v>
      </c>
      <c r="CK105" s="312"/>
      <c r="CL105" s="310"/>
      <c r="CM105" s="313"/>
      <c r="CN105" s="309">
        <v>47</v>
      </c>
      <c r="CO105" s="310">
        <v>47</v>
      </c>
      <c r="CP105" s="311">
        <v>37</v>
      </c>
      <c r="CQ105" s="312"/>
      <c r="CR105" s="310"/>
      <c r="CS105" s="313"/>
      <c r="CT105" s="309">
        <v>47</v>
      </c>
      <c r="CU105" s="310">
        <v>47</v>
      </c>
      <c r="CV105" s="311">
        <v>38</v>
      </c>
      <c r="CW105" s="312"/>
      <c r="CX105" s="310"/>
      <c r="CY105" s="313"/>
      <c r="CZ105" s="309">
        <v>50</v>
      </c>
      <c r="DA105" s="310">
        <v>49</v>
      </c>
      <c r="DB105" s="311">
        <v>39</v>
      </c>
      <c r="DC105" s="312"/>
      <c r="DD105" s="310"/>
      <c r="DE105" s="313"/>
      <c r="DF105" s="309">
        <v>50</v>
      </c>
      <c r="DG105" s="310">
        <v>50</v>
      </c>
      <c r="DH105" s="311">
        <v>35</v>
      </c>
      <c r="DI105" s="312"/>
      <c r="DJ105" s="310"/>
      <c r="DK105" s="313"/>
      <c r="DL105" s="309">
        <v>62</v>
      </c>
      <c r="DM105" s="310">
        <v>57</v>
      </c>
      <c r="DN105" s="311">
        <v>45</v>
      </c>
      <c r="DO105" s="312"/>
      <c r="DP105" s="310"/>
      <c r="DQ105" s="313"/>
      <c r="DR105" s="309">
        <v>37</v>
      </c>
      <c r="DS105" s="310">
        <v>37</v>
      </c>
      <c r="DT105" s="311">
        <v>31</v>
      </c>
      <c r="DU105" s="312"/>
      <c r="DV105" s="310"/>
      <c r="DW105" s="313"/>
      <c r="DX105" s="309">
        <v>70</v>
      </c>
      <c r="DY105" s="310">
        <v>54</v>
      </c>
      <c r="DZ105" s="311">
        <v>43</v>
      </c>
      <c r="EA105" s="312"/>
      <c r="EB105" s="310"/>
      <c r="EC105" s="313"/>
      <c r="ED105" s="309">
        <v>86</v>
      </c>
      <c r="EE105" s="310">
        <v>52</v>
      </c>
      <c r="EF105" s="311">
        <v>45</v>
      </c>
      <c r="EG105" s="312"/>
      <c r="EH105" s="310"/>
      <c r="EI105" s="313"/>
      <c r="EJ105" s="314">
        <v>59</v>
      </c>
      <c r="EK105" s="315">
        <v>57</v>
      </c>
      <c r="EL105" s="316">
        <v>43</v>
      </c>
      <c r="EM105" s="309"/>
      <c r="EN105" s="313"/>
      <c r="EO105" s="329"/>
      <c r="EP105" s="317">
        <v>80</v>
      </c>
      <c r="EQ105" s="318">
        <v>54</v>
      </c>
      <c r="ER105" s="319">
        <v>45</v>
      </c>
      <c r="ES105" s="309"/>
      <c r="ET105" s="313"/>
      <c r="EU105" s="331"/>
      <c r="EV105" s="328">
        <v>52</v>
      </c>
      <c r="EW105" s="328">
        <v>51</v>
      </c>
      <c r="EX105" s="328">
        <v>41</v>
      </c>
      <c r="EY105" s="328"/>
      <c r="EZ105" s="328"/>
      <c r="FA105" s="328"/>
      <c r="FB105" s="328">
        <v>100</v>
      </c>
      <c r="FC105" s="328">
        <v>61</v>
      </c>
      <c r="FD105" s="328">
        <v>53</v>
      </c>
      <c r="FE105" s="328"/>
      <c r="FF105" s="328"/>
      <c r="FG105" s="328"/>
      <c r="FH105" s="309">
        <v>66</v>
      </c>
      <c r="FI105" s="313">
        <v>61</v>
      </c>
      <c r="FJ105" s="329">
        <v>47</v>
      </c>
      <c r="FK105" s="309"/>
      <c r="FL105" s="313"/>
      <c r="FM105" s="329"/>
      <c r="FN105" s="309">
        <v>81</v>
      </c>
      <c r="FO105" s="313">
        <v>59</v>
      </c>
      <c r="FP105" s="329">
        <v>45</v>
      </c>
      <c r="FQ105" s="309">
        <v>0</v>
      </c>
      <c r="FR105" s="313">
        <v>0</v>
      </c>
      <c r="FS105" s="329">
        <v>0</v>
      </c>
      <c r="FT105" s="309">
        <v>51</v>
      </c>
      <c r="FU105" s="313">
        <v>49</v>
      </c>
      <c r="FV105" s="329">
        <v>44</v>
      </c>
      <c r="FW105" s="309"/>
      <c r="FX105" s="313"/>
      <c r="FY105" s="329"/>
    </row>
    <row r="106" spans="2:181" ht="33.75" customHeight="1" x14ac:dyDescent="0.25">
      <c r="B106" s="335" t="s">
        <v>469</v>
      </c>
      <c r="C106" s="336"/>
      <c r="D106" s="337"/>
      <c r="E106" s="338"/>
      <c r="F106" s="339"/>
      <c r="G106" s="337"/>
      <c r="H106" s="340"/>
      <c r="I106" s="336"/>
      <c r="J106" s="337"/>
      <c r="K106" s="338"/>
      <c r="L106" s="339"/>
      <c r="M106" s="337"/>
      <c r="N106" s="340"/>
      <c r="O106" s="336"/>
      <c r="P106" s="337"/>
      <c r="Q106" s="338"/>
      <c r="R106" s="339"/>
      <c r="S106" s="340"/>
      <c r="T106" s="336"/>
      <c r="U106" s="337"/>
      <c r="V106" s="338"/>
      <c r="W106" s="339"/>
      <c r="X106" s="337"/>
      <c r="Y106" s="340"/>
      <c r="Z106" s="336"/>
      <c r="AA106" s="337"/>
      <c r="AB106" s="338"/>
      <c r="AC106" s="339"/>
      <c r="AD106" s="337"/>
      <c r="AE106" s="340"/>
      <c r="AF106" s="336"/>
      <c r="AG106" s="337"/>
      <c r="AH106" s="338"/>
      <c r="AI106" s="339"/>
      <c r="AJ106" s="337"/>
      <c r="AK106" s="340"/>
      <c r="AL106" s="336"/>
      <c r="AM106" s="337"/>
      <c r="AN106" s="338"/>
      <c r="AO106" s="339"/>
      <c r="AP106" s="337"/>
      <c r="AQ106" s="340"/>
      <c r="AR106" s="336"/>
      <c r="AS106" s="337"/>
      <c r="AT106" s="338"/>
      <c r="AU106" s="339"/>
      <c r="AV106" s="337"/>
      <c r="AW106" s="340"/>
      <c r="AX106" s="336"/>
      <c r="AY106" s="337"/>
      <c r="AZ106" s="338"/>
      <c r="BA106" s="339"/>
      <c r="BB106" s="337"/>
      <c r="BC106" s="340"/>
      <c r="BD106" s="309"/>
      <c r="BE106" s="310"/>
      <c r="BF106" s="311"/>
      <c r="BG106" s="312"/>
      <c r="BH106" s="310"/>
      <c r="BI106" s="313"/>
      <c r="BJ106" s="309"/>
      <c r="BK106" s="310">
        <v>40</v>
      </c>
      <c r="BL106" s="311"/>
      <c r="BM106" s="312"/>
      <c r="BN106" s="310"/>
      <c r="BO106" s="313"/>
      <c r="BP106" s="309"/>
      <c r="BQ106" s="310"/>
      <c r="BR106" s="311"/>
      <c r="BS106" s="312"/>
      <c r="BT106" s="310"/>
      <c r="BU106" s="313"/>
      <c r="BV106" s="309"/>
      <c r="BW106" s="310"/>
      <c r="BX106" s="311"/>
      <c r="BY106" s="312"/>
      <c r="BZ106" s="310"/>
      <c r="CA106" s="313"/>
      <c r="CB106" s="309"/>
      <c r="CC106" s="310"/>
      <c r="CD106" s="311"/>
      <c r="CE106" s="312"/>
      <c r="CF106" s="310"/>
      <c r="CG106" s="313"/>
      <c r="CH106" s="309"/>
      <c r="CI106" s="310"/>
      <c r="CJ106" s="311"/>
      <c r="CK106" s="312"/>
      <c r="CL106" s="310"/>
      <c r="CM106" s="313"/>
      <c r="CN106" s="309"/>
      <c r="CO106" s="310"/>
      <c r="CP106" s="311"/>
      <c r="CQ106" s="312"/>
      <c r="CR106" s="310"/>
      <c r="CS106" s="313"/>
      <c r="CT106" s="309"/>
      <c r="CU106" s="310"/>
      <c r="CV106" s="311"/>
      <c r="CW106" s="312"/>
      <c r="CX106" s="310"/>
      <c r="CY106" s="313"/>
      <c r="CZ106" s="309"/>
      <c r="DA106" s="310"/>
      <c r="DB106" s="311"/>
      <c r="DC106" s="312"/>
      <c r="DD106" s="310"/>
      <c r="DE106" s="313"/>
      <c r="DF106" s="309"/>
      <c r="DG106" s="310"/>
      <c r="DH106" s="311"/>
      <c r="DI106" s="312">
        <v>2</v>
      </c>
      <c r="DJ106" s="310"/>
      <c r="DK106" s="313"/>
      <c r="DL106" s="309"/>
      <c r="DM106" s="310"/>
      <c r="DN106" s="311"/>
      <c r="DO106" s="312"/>
      <c r="DP106" s="310"/>
      <c r="DQ106" s="313"/>
      <c r="DR106" s="309"/>
      <c r="DS106" s="310"/>
      <c r="DT106" s="311"/>
      <c r="DU106" s="312"/>
      <c r="DV106" s="310"/>
      <c r="DW106" s="313"/>
      <c r="DX106" s="309"/>
      <c r="DY106" s="310"/>
      <c r="DZ106" s="311"/>
      <c r="EA106" s="312"/>
      <c r="EB106" s="310"/>
      <c r="EC106" s="313"/>
      <c r="ED106" s="309"/>
      <c r="EE106" s="310"/>
      <c r="EF106" s="311"/>
      <c r="EG106" s="312"/>
      <c r="EH106" s="310"/>
      <c r="EI106" s="313"/>
      <c r="EJ106" s="309"/>
      <c r="EK106" s="310"/>
      <c r="EL106" s="311"/>
      <c r="EM106" s="309"/>
      <c r="EN106" s="313"/>
      <c r="EO106" s="329"/>
      <c r="EP106" s="309"/>
      <c r="EQ106" s="310"/>
      <c r="ER106" s="311"/>
      <c r="ES106" s="309"/>
      <c r="ET106" s="313"/>
      <c r="EU106" s="331"/>
      <c r="EV106" s="328"/>
      <c r="EW106" s="328"/>
      <c r="EX106" s="328"/>
      <c r="EY106" s="328"/>
      <c r="EZ106" s="328"/>
      <c r="FA106" s="328"/>
      <c r="FB106" s="328"/>
      <c r="FC106" s="328"/>
      <c r="FD106" s="328"/>
      <c r="FE106" s="328"/>
      <c r="FF106" s="328"/>
      <c r="FG106" s="328"/>
      <c r="FH106" s="309"/>
      <c r="FI106" s="313"/>
      <c r="FJ106" s="329"/>
      <c r="FK106" s="309"/>
      <c r="FL106" s="313"/>
      <c r="FM106" s="329"/>
      <c r="FN106" s="309"/>
      <c r="FO106" s="313"/>
      <c r="FP106" s="329"/>
      <c r="FQ106" s="309"/>
      <c r="FR106" s="313"/>
      <c r="FS106" s="329"/>
      <c r="FT106" s="309"/>
      <c r="FU106" s="313"/>
      <c r="FV106" s="329"/>
      <c r="FW106" s="309"/>
      <c r="FX106" s="313"/>
      <c r="FY106" s="329"/>
    </row>
    <row r="107" spans="2:181" ht="18.75" customHeight="1" x14ac:dyDescent="0.25">
      <c r="B107" s="335" t="s">
        <v>470</v>
      </c>
      <c r="C107" s="336"/>
      <c r="D107" s="337"/>
      <c r="E107" s="338"/>
      <c r="F107" s="339"/>
      <c r="G107" s="337"/>
      <c r="H107" s="340"/>
      <c r="I107" s="336"/>
      <c r="J107" s="337"/>
      <c r="K107" s="338"/>
      <c r="L107" s="339"/>
      <c r="M107" s="337"/>
      <c r="N107" s="340"/>
      <c r="O107" s="336"/>
      <c r="P107" s="337"/>
      <c r="Q107" s="338"/>
      <c r="R107" s="339"/>
      <c r="S107" s="340"/>
      <c r="T107" s="336"/>
      <c r="U107" s="337"/>
      <c r="V107" s="338"/>
      <c r="W107" s="339"/>
      <c r="X107" s="337"/>
      <c r="Y107" s="340"/>
      <c r="Z107" s="336"/>
      <c r="AA107" s="337"/>
      <c r="AB107" s="338"/>
      <c r="AC107" s="339"/>
      <c r="AD107" s="337"/>
      <c r="AE107" s="340"/>
      <c r="AF107" s="336"/>
      <c r="AG107" s="337"/>
      <c r="AH107" s="338"/>
      <c r="AI107" s="339"/>
      <c r="AJ107" s="337"/>
      <c r="AK107" s="340"/>
      <c r="AL107" s="336"/>
      <c r="AM107" s="337"/>
      <c r="AN107" s="338"/>
      <c r="AO107" s="339"/>
      <c r="AP107" s="337"/>
      <c r="AQ107" s="340"/>
      <c r="AR107" s="336"/>
      <c r="AS107" s="337"/>
      <c r="AT107" s="338"/>
      <c r="AU107" s="339"/>
      <c r="AV107" s="337"/>
      <c r="AW107" s="340"/>
      <c r="AX107" s="336"/>
      <c r="AY107" s="337"/>
      <c r="AZ107" s="338"/>
      <c r="BA107" s="339"/>
      <c r="BB107" s="337"/>
      <c r="BC107" s="340"/>
      <c r="BD107" s="309">
        <v>93</v>
      </c>
      <c r="BE107" s="310"/>
      <c r="BF107" s="311">
        <v>40</v>
      </c>
      <c r="BG107" s="312">
        <v>74</v>
      </c>
      <c r="BH107" s="310">
        <v>42</v>
      </c>
      <c r="BI107" s="313">
        <v>40</v>
      </c>
      <c r="BJ107" s="309">
        <v>104</v>
      </c>
      <c r="BK107" s="310">
        <v>40</v>
      </c>
      <c r="BL107" s="311">
        <v>40</v>
      </c>
      <c r="BM107" s="312">
        <v>94</v>
      </c>
      <c r="BN107" s="310">
        <v>40</v>
      </c>
      <c r="BO107" s="313">
        <v>40</v>
      </c>
      <c r="BP107" s="309">
        <v>62</v>
      </c>
      <c r="BQ107" s="310">
        <v>44</v>
      </c>
      <c r="BR107" s="311">
        <v>38</v>
      </c>
      <c r="BS107" s="312">
        <v>55</v>
      </c>
      <c r="BT107" s="310">
        <v>50</v>
      </c>
      <c r="BU107" s="313">
        <v>41</v>
      </c>
      <c r="BV107" s="309">
        <v>74</v>
      </c>
      <c r="BW107" s="310">
        <v>54</v>
      </c>
      <c r="BX107" s="311">
        <v>45</v>
      </c>
      <c r="BY107" s="312">
        <v>45</v>
      </c>
      <c r="BZ107" s="310">
        <v>40</v>
      </c>
      <c r="CA107" s="313">
        <v>30</v>
      </c>
      <c r="CB107" s="309">
        <v>77</v>
      </c>
      <c r="CC107" s="310">
        <v>57</v>
      </c>
      <c r="CD107" s="311">
        <v>39</v>
      </c>
      <c r="CE107" s="312">
        <v>58</v>
      </c>
      <c r="CF107" s="310">
        <v>40</v>
      </c>
      <c r="CG107" s="313">
        <v>43</v>
      </c>
      <c r="CH107" s="309">
        <v>121</v>
      </c>
      <c r="CI107" s="310">
        <v>67</v>
      </c>
      <c r="CJ107" s="311">
        <v>40</v>
      </c>
      <c r="CK107" s="312">
        <v>72</v>
      </c>
      <c r="CL107" s="310">
        <v>55</v>
      </c>
      <c r="CM107" s="313">
        <v>46</v>
      </c>
      <c r="CN107" s="309">
        <v>90</v>
      </c>
      <c r="CO107" s="310">
        <v>56</v>
      </c>
      <c r="CP107" s="311">
        <v>45</v>
      </c>
      <c r="CQ107" s="312">
        <v>79</v>
      </c>
      <c r="CR107" s="310">
        <v>71</v>
      </c>
      <c r="CS107" s="313">
        <v>39</v>
      </c>
      <c r="CT107" s="309">
        <v>83</v>
      </c>
      <c r="CU107" s="310">
        <v>68</v>
      </c>
      <c r="CV107" s="311">
        <v>45</v>
      </c>
      <c r="CW107" s="312">
        <v>67</v>
      </c>
      <c r="CX107" s="310">
        <v>62</v>
      </c>
      <c r="CY107" s="313">
        <v>45</v>
      </c>
      <c r="CZ107" s="309">
        <v>91</v>
      </c>
      <c r="DA107" s="310">
        <v>63</v>
      </c>
      <c r="DB107" s="311">
        <v>46</v>
      </c>
      <c r="DC107" s="312">
        <v>62</v>
      </c>
      <c r="DD107" s="310">
        <v>55</v>
      </c>
      <c r="DE107" s="313">
        <v>41</v>
      </c>
      <c r="DF107" s="309">
        <v>81</v>
      </c>
      <c r="DG107" s="310">
        <v>60</v>
      </c>
      <c r="DH107" s="311">
        <v>40</v>
      </c>
      <c r="DI107" s="312">
        <v>43</v>
      </c>
      <c r="DJ107" s="310">
        <v>41</v>
      </c>
      <c r="DK107" s="313">
        <v>33</v>
      </c>
      <c r="DL107" s="309">
        <v>87</v>
      </c>
      <c r="DM107" s="310">
        <v>53</v>
      </c>
      <c r="DN107" s="311">
        <v>47</v>
      </c>
      <c r="DO107" s="312">
        <v>66</v>
      </c>
      <c r="DP107" s="310">
        <v>55</v>
      </c>
      <c r="DQ107" s="313">
        <v>45</v>
      </c>
      <c r="DR107" s="309">
        <v>69</v>
      </c>
      <c r="DS107" s="310">
        <v>61</v>
      </c>
      <c r="DT107" s="311">
        <v>43</v>
      </c>
      <c r="DU107" s="312">
        <v>33</v>
      </c>
      <c r="DV107" s="310">
        <v>33</v>
      </c>
      <c r="DW107" s="313">
        <v>24</v>
      </c>
      <c r="DX107" s="309">
        <v>74</v>
      </c>
      <c r="DY107" s="310">
        <v>57</v>
      </c>
      <c r="DZ107" s="311">
        <v>46</v>
      </c>
      <c r="EA107" s="312">
        <v>66</v>
      </c>
      <c r="EB107" s="310">
        <v>56</v>
      </c>
      <c r="EC107" s="313">
        <v>38</v>
      </c>
      <c r="ED107" s="309">
        <v>53</v>
      </c>
      <c r="EE107" s="310">
        <v>49</v>
      </c>
      <c r="EF107" s="311">
        <v>40</v>
      </c>
      <c r="EG107" s="312">
        <v>44</v>
      </c>
      <c r="EH107" s="310">
        <v>42</v>
      </c>
      <c r="EI107" s="313">
        <v>33</v>
      </c>
      <c r="EJ107" s="314">
        <v>58</v>
      </c>
      <c r="EK107" s="315">
        <v>58</v>
      </c>
      <c r="EL107" s="316">
        <v>44</v>
      </c>
      <c r="EM107" s="314">
        <v>60</v>
      </c>
      <c r="EN107" s="315">
        <v>58</v>
      </c>
      <c r="EO107" s="316">
        <v>43</v>
      </c>
      <c r="EP107" s="317">
        <v>97</v>
      </c>
      <c r="EQ107" s="318">
        <v>58</v>
      </c>
      <c r="ER107" s="319">
        <v>47</v>
      </c>
      <c r="ES107" s="320">
        <v>51</v>
      </c>
      <c r="ET107" s="321">
        <v>49</v>
      </c>
      <c r="EU107" s="1694">
        <v>34</v>
      </c>
      <c r="EV107" s="1700">
        <v>67</v>
      </c>
      <c r="EW107" s="1700">
        <v>62</v>
      </c>
      <c r="EX107" s="1700">
        <v>48</v>
      </c>
      <c r="EY107" s="1700">
        <v>52</v>
      </c>
      <c r="EZ107" s="1700">
        <v>51</v>
      </c>
      <c r="FA107" s="1700">
        <v>40</v>
      </c>
      <c r="FB107" s="1700">
        <v>110</v>
      </c>
      <c r="FC107" s="1700">
        <v>55</v>
      </c>
      <c r="FD107" s="1700">
        <v>45</v>
      </c>
      <c r="FE107" s="1700">
        <v>53</v>
      </c>
      <c r="FF107" s="1700">
        <v>49</v>
      </c>
      <c r="FG107" s="1700">
        <v>36</v>
      </c>
      <c r="FH107" s="1155">
        <v>76</v>
      </c>
      <c r="FI107" s="1150">
        <v>58</v>
      </c>
      <c r="FJ107" s="1156">
        <v>46</v>
      </c>
      <c r="FK107" s="1155">
        <v>31</v>
      </c>
      <c r="FL107" s="1150">
        <v>31</v>
      </c>
      <c r="FM107" s="1156">
        <v>24</v>
      </c>
      <c r="FN107" s="1155">
        <v>81</v>
      </c>
      <c r="FO107" s="1150">
        <v>64</v>
      </c>
      <c r="FP107" s="1156">
        <v>47</v>
      </c>
      <c r="FQ107" s="1155">
        <v>43</v>
      </c>
      <c r="FR107" s="1150">
        <v>39</v>
      </c>
      <c r="FS107" s="1156">
        <v>30</v>
      </c>
      <c r="FT107" s="1155">
        <v>56</v>
      </c>
      <c r="FU107" s="1150">
        <v>42</v>
      </c>
      <c r="FV107" s="1156">
        <v>35</v>
      </c>
      <c r="FW107" s="1155">
        <v>28</v>
      </c>
      <c r="FX107" s="1150">
        <v>28</v>
      </c>
      <c r="FY107" s="1156">
        <v>23</v>
      </c>
    </row>
    <row r="108" spans="2:181" ht="18.75" customHeight="1" x14ac:dyDescent="0.25">
      <c r="B108" s="335" t="s">
        <v>471</v>
      </c>
      <c r="C108" s="336"/>
      <c r="D108" s="337"/>
      <c r="E108" s="338"/>
      <c r="F108" s="339"/>
      <c r="G108" s="337"/>
      <c r="H108" s="340"/>
      <c r="I108" s="336"/>
      <c r="J108" s="337"/>
      <c r="K108" s="338"/>
      <c r="L108" s="339"/>
      <c r="M108" s="337"/>
      <c r="N108" s="340"/>
      <c r="O108" s="336"/>
      <c r="P108" s="337"/>
      <c r="Q108" s="338"/>
      <c r="R108" s="339"/>
      <c r="S108" s="340"/>
      <c r="T108" s="336"/>
      <c r="U108" s="337"/>
      <c r="V108" s="338"/>
      <c r="W108" s="339"/>
      <c r="X108" s="337"/>
      <c r="Y108" s="340"/>
      <c r="Z108" s="336"/>
      <c r="AA108" s="337"/>
      <c r="AB108" s="338"/>
      <c r="AC108" s="339"/>
      <c r="AD108" s="337"/>
      <c r="AE108" s="340"/>
      <c r="AF108" s="336"/>
      <c r="AG108" s="337"/>
      <c r="AH108" s="338"/>
      <c r="AI108" s="339"/>
      <c r="AJ108" s="337"/>
      <c r="AK108" s="340"/>
      <c r="AL108" s="336"/>
      <c r="AM108" s="337"/>
      <c r="AN108" s="338"/>
      <c r="AO108" s="339"/>
      <c r="AP108" s="337"/>
      <c r="AQ108" s="340"/>
      <c r="AR108" s="336"/>
      <c r="AS108" s="337"/>
      <c r="AT108" s="338"/>
      <c r="AU108" s="339"/>
      <c r="AV108" s="337"/>
      <c r="AW108" s="340"/>
      <c r="AX108" s="336"/>
      <c r="AY108" s="337"/>
      <c r="AZ108" s="338"/>
      <c r="BA108" s="339"/>
      <c r="BB108" s="337"/>
      <c r="BC108" s="340"/>
      <c r="BD108" s="309"/>
      <c r="BE108" s="310"/>
      <c r="BF108" s="311"/>
      <c r="BG108" s="312"/>
      <c r="BH108" s="310"/>
      <c r="BI108" s="313"/>
      <c r="BJ108" s="309"/>
      <c r="BK108" s="310"/>
      <c r="BL108" s="311"/>
      <c r="BM108" s="312"/>
      <c r="BN108" s="310"/>
      <c r="BO108" s="313"/>
      <c r="BP108" s="309"/>
      <c r="BQ108" s="310"/>
      <c r="BR108" s="311"/>
      <c r="BS108" s="312"/>
      <c r="BT108" s="310"/>
      <c r="BU108" s="313"/>
      <c r="BV108" s="309"/>
      <c r="BW108" s="310"/>
      <c r="BX108" s="311"/>
      <c r="BY108" s="312"/>
      <c r="BZ108" s="310"/>
      <c r="CA108" s="313"/>
      <c r="CB108" s="309"/>
      <c r="CC108" s="310"/>
      <c r="CD108" s="311"/>
      <c r="CE108" s="312"/>
      <c r="CF108" s="310"/>
      <c r="CG108" s="313"/>
      <c r="CH108" s="309"/>
      <c r="CI108" s="310"/>
      <c r="CJ108" s="311"/>
      <c r="CK108" s="312"/>
      <c r="CL108" s="310"/>
      <c r="CM108" s="313"/>
      <c r="CN108" s="309"/>
      <c r="CO108" s="310"/>
      <c r="CP108" s="311"/>
      <c r="CQ108" s="312"/>
      <c r="CR108" s="310"/>
      <c r="CS108" s="313"/>
      <c r="CT108" s="309"/>
      <c r="CU108" s="310"/>
      <c r="CV108" s="311"/>
      <c r="CW108" s="312"/>
      <c r="CX108" s="310"/>
      <c r="CY108" s="313"/>
      <c r="CZ108" s="309"/>
      <c r="DA108" s="310"/>
      <c r="DB108" s="311"/>
      <c r="DC108" s="312"/>
      <c r="DD108" s="310"/>
      <c r="DE108" s="313"/>
      <c r="DF108" s="309"/>
      <c r="DG108" s="310"/>
      <c r="DH108" s="311"/>
      <c r="DI108" s="312">
        <v>2</v>
      </c>
      <c r="DJ108" s="310"/>
      <c r="DK108" s="313"/>
      <c r="DL108" s="309">
        <v>2</v>
      </c>
      <c r="DM108" s="310"/>
      <c r="DN108" s="311"/>
      <c r="DO108" s="312"/>
      <c r="DP108" s="310"/>
      <c r="DQ108" s="313"/>
      <c r="DR108" s="309"/>
      <c r="DS108" s="310"/>
      <c r="DT108" s="311"/>
      <c r="DU108" s="312"/>
      <c r="DV108" s="310"/>
      <c r="DW108" s="313"/>
      <c r="DX108" s="309"/>
      <c r="DY108" s="310"/>
      <c r="DZ108" s="311"/>
      <c r="EA108" s="312"/>
      <c r="EB108" s="310"/>
      <c r="EC108" s="313"/>
      <c r="ED108" s="309"/>
      <c r="EE108" s="310"/>
      <c r="EF108" s="311"/>
      <c r="EG108" s="312"/>
      <c r="EH108" s="310"/>
      <c r="EI108" s="313"/>
      <c r="EJ108" s="309"/>
      <c r="EK108" s="310"/>
      <c r="EL108" s="311"/>
      <c r="EM108" s="309"/>
      <c r="EN108" s="313"/>
      <c r="EO108" s="329"/>
      <c r="EP108" s="309"/>
      <c r="EQ108" s="310"/>
      <c r="ER108" s="311"/>
      <c r="ES108" s="309"/>
      <c r="ET108" s="313"/>
      <c r="EU108" s="331"/>
      <c r="EV108" s="328"/>
      <c r="EW108" s="328"/>
      <c r="EX108" s="328"/>
      <c r="EY108" s="328"/>
      <c r="EZ108" s="328"/>
      <c r="FA108" s="328"/>
      <c r="FB108" s="328"/>
      <c r="FC108" s="328"/>
      <c r="FD108" s="328"/>
      <c r="FE108" s="328"/>
      <c r="FF108" s="328"/>
      <c r="FG108" s="328"/>
      <c r="FH108" s="309"/>
      <c r="FI108" s="313"/>
      <c r="FJ108" s="329"/>
      <c r="FK108" s="309"/>
      <c r="FL108" s="313"/>
      <c r="FM108" s="329"/>
      <c r="FN108" s="309"/>
      <c r="FO108" s="313"/>
      <c r="FP108" s="329"/>
      <c r="FQ108" s="309"/>
      <c r="FR108" s="313"/>
      <c r="FS108" s="329"/>
      <c r="FT108" s="309"/>
      <c r="FU108" s="313"/>
      <c r="FV108" s="329"/>
      <c r="FW108" s="309"/>
      <c r="FX108" s="313"/>
      <c r="FY108" s="329"/>
    </row>
    <row r="109" spans="2:181" ht="18.75" customHeight="1" x14ac:dyDescent="0.25">
      <c r="B109" s="335" t="s">
        <v>472</v>
      </c>
      <c r="C109" s="336"/>
      <c r="D109" s="337"/>
      <c r="E109" s="338"/>
      <c r="F109" s="339"/>
      <c r="G109" s="337"/>
      <c r="H109" s="340"/>
      <c r="I109" s="336"/>
      <c r="J109" s="337"/>
      <c r="K109" s="338"/>
      <c r="L109" s="339"/>
      <c r="M109" s="337"/>
      <c r="N109" s="340"/>
      <c r="O109" s="336"/>
      <c r="P109" s="337"/>
      <c r="Q109" s="338"/>
      <c r="R109" s="339"/>
      <c r="S109" s="340"/>
      <c r="T109" s="336"/>
      <c r="U109" s="337"/>
      <c r="V109" s="338"/>
      <c r="W109" s="339"/>
      <c r="X109" s="337"/>
      <c r="Y109" s="340"/>
      <c r="Z109" s="336"/>
      <c r="AA109" s="337"/>
      <c r="AB109" s="338"/>
      <c r="AC109" s="339"/>
      <c r="AD109" s="337"/>
      <c r="AE109" s="340"/>
      <c r="AF109" s="336"/>
      <c r="AG109" s="337"/>
      <c r="AH109" s="338"/>
      <c r="AI109" s="339"/>
      <c r="AJ109" s="337"/>
      <c r="AK109" s="340"/>
      <c r="AL109" s="336"/>
      <c r="AM109" s="337"/>
      <c r="AN109" s="338"/>
      <c r="AO109" s="339"/>
      <c r="AP109" s="337"/>
      <c r="AQ109" s="340"/>
      <c r="AR109" s="336"/>
      <c r="AS109" s="337"/>
      <c r="AT109" s="338"/>
      <c r="AU109" s="339"/>
      <c r="AV109" s="337"/>
      <c r="AW109" s="340"/>
      <c r="AX109" s="336"/>
      <c r="AY109" s="337"/>
      <c r="AZ109" s="338"/>
      <c r="BA109" s="339"/>
      <c r="BB109" s="337"/>
      <c r="BC109" s="340"/>
      <c r="BD109" s="309"/>
      <c r="BE109" s="310"/>
      <c r="BF109" s="311"/>
      <c r="BG109" s="312"/>
      <c r="BH109" s="310"/>
      <c r="BI109" s="313"/>
      <c r="BJ109" s="309"/>
      <c r="BK109" s="310"/>
      <c r="BL109" s="311"/>
      <c r="BM109" s="312"/>
      <c r="BN109" s="310"/>
      <c r="BO109" s="313"/>
      <c r="BP109" s="309"/>
      <c r="BQ109" s="310"/>
      <c r="BR109" s="311"/>
      <c r="BS109" s="312"/>
      <c r="BT109" s="310"/>
      <c r="BU109" s="313"/>
      <c r="BV109" s="309"/>
      <c r="BW109" s="310"/>
      <c r="BX109" s="311"/>
      <c r="BY109" s="312"/>
      <c r="BZ109" s="310"/>
      <c r="CA109" s="313"/>
      <c r="CB109" s="309"/>
      <c r="CC109" s="310"/>
      <c r="CD109" s="311"/>
      <c r="CE109" s="312"/>
      <c r="CF109" s="310"/>
      <c r="CG109" s="313"/>
      <c r="CH109" s="309"/>
      <c r="CI109" s="310"/>
      <c r="CJ109" s="311"/>
      <c r="CK109" s="312"/>
      <c r="CL109" s="310"/>
      <c r="CM109" s="313"/>
      <c r="CN109" s="309"/>
      <c r="CO109" s="310"/>
      <c r="CP109" s="311"/>
      <c r="CQ109" s="312"/>
      <c r="CR109" s="310"/>
      <c r="CS109" s="313"/>
      <c r="CT109" s="309"/>
      <c r="CU109" s="310"/>
      <c r="CV109" s="311"/>
      <c r="CW109" s="312"/>
      <c r="CX109" s="310"/>
      <c r="CY109" s="313"/>
      <c r="CZ109" s="309"/>
      <c r="DA109" s="310"/>
      <c r="DB109" s="311"/>
      <c r="DC109" s="312"/>
      <c r="DD109" s="310"/>
      <c r="DE109" s="313"/>
      <c r="DF109" s="309"/>
      <c r="DG109" s="310"/>
      <c r="DH109" s="311"/>
      <c r="DI109" s="312"/>
      <c r="DJ109" s="310"/>
      <c r="DK109" s="313"/>
      <c r="DL109" s="309">
        <v>1</v>
      </c>
      <c r="DM109" s="310"/>
      <c r="DN109" s="311"/>
      <c r="DO109" s="312"/>
      <c r="DP109" s="310"/>
      <c r="DQ109" s="313"/>
      <c r="DR109" s="309"/>
      <c r="DS109" s="310"/>
      <c r="DT109" s="311"/>
      <c r="DU109" s="312"/>
      <c r="DV109" s="310"/>
      <c r="DW109" s="313"/>
      <c r="DX109" s="309"/>
      <c r="DY109" s="310"/>
      <c r="DZ109" s="311"/>
      <c r="EA109" s="312"/>
      <c r="EB109" s="310"/>
      <c r="EC109" s="313"/>
      <c r="ED109" s="309"/>
      <c r="EE109" s="310"/>
      <c r="EF109" s="311"/>
      <c r="EG109" s="312"/>
      <c r="EH109" s="310"/>
      <c r="EI109" s="313"/>
      <c r="EJ109" s="309"/>
      <c r="EK109" s="310"/>
      <c r="EL109" s="311"/>
      <c r="EM109" s="309"/>
      <c r="EN109" s="313"/>
      <c r="EO109" s="329"/>
      <c r="EP109" s="309"/>
      <c r="EQ109" s="310"/>
      <c r="ER109" s="311"/>
      <c r="ES109" s="309"/>
      <c r="ET109" s="313"/>
      <c r="EU109" s="331"/>
      <c r="EV109" s="328"/>
      <c r="EW109" s="328"/>
      <c r="EX109" s="328"/>
      <c r="EY109" s="328"/>
      <c r="EZ109" s="328"/>
      <c r="FA109" s="328"/>
      <c r="FB109" s="328"/>
      <c r="FC109" s="328"/>
      <c r="FD109" s="328"/>
      <c r="FE109" s="328"/>
      <c r="FF109" s="328"/>
      <c r="FG109" s="328"/>
      <c r="FH109" s="309"/>
      <c r="FI109" s="313"/>
      <c r="FJ109" s="329"/>
      <c r="FK109" s="309"/>
      <c r="FL109" s="313"/>
      <c r="FM109" s="329"/>
      <c r="FN109" s="309"/>
      <c r="FO109" s="313"/>
      <c r="FP109" s="329"/>
      <c r="FQ109" s="309"/>
      <c r="FR109" s="313"/>
      <c r="FS109" s="329"/>
      <c r="FT109" s="309"/>
      <c r="FU109" s="313"/>
      <c r="FV109" s="329"/>
      <c r="FW109" s="309"/>
      <c r="FX109" s="313"/>
      <c r="FY109" s="329"/>
    </row>
    <row r="110" spans="2:181" ht="18.75" customHeight="1" x14ac:dyDescent="0.25">
      <c r="B110" s="335" t="s">
        <v>473</v>
      </c>
      <c r="C110" s="336"/>
      <c r="D110" s="337"/>
      <c r="E110" s="338"/>
      <c r="F110" s="339"/>
      <c r="G110" s="337"/>
      <c r="H110" s="340"/>
      <c r="I110" s="336"/>
      <c r="J110" s="337"/>
      <c r="K110" s="338"/>
      <c r="L110" s="339"/>
      <c r="M110" s="337"/>
      <c r="N110" s="340"/>
      <c r="O110" s="336"/>
      <c r="P110" s="337"/>
      <c r="Q110" s="338"/>
      <c r="R110" s="339"/>
      <c r="S110" s="340"/>
      <c r="T110" s="336"/>
      <c r="U110" s="337"/>
      <c r="V110" s="338"/>
      <c r="W110" s="339"/>
      <c r="X110" s="337"/>
      <c r="Y110" s="340"/>
      <c r="Z110" s="336"/>
      <c r="AA110" s="337"/>
      <c r="AB110" s="338"/>
      <c r="AC110" s="339"/>
      <c r="AD110" s="337"/>
      <c r="AE110" s="340"/>
      <c r="AF110" s="336"/>
      <c r="AG110" s="337"/>
      <c r="AH110" s="338"/>
      <c r="AI110" s="339"/>
      <c r="AJ110" s="337"/>
      <c r="AK110" s="340"/>
      <c r="AL110" s="336"/>
      <c r="AM110" s="337"/>
      <c r="AN110" s="338"/>
      <c r="AO110" s="339"/>
      <c r="AP110" s="337"/>
      <c r="AQ110" s="340"/>
      <c r="AR110" s="336"/>
      <c r="AS110" s="337"/>
      <c r="AT110" s="338"/>
      <c r="AU110" s="339"/>
      <c r="AV110" s="337"/>
      <c r="AW110" s="340"/>
      <c r="AX110" s="336"/>
      <c r="AY110" s="337"/>
      <c r="AZ110" s="338"/>
      <c r="BA110" s="339"/>
      <c r="BB110" s="337"/>
      <c r="BC110" s="340"/>
      <c r="BD110" s="309"/>
      <c r="BE110" s="310"/>
      <c r="BF110" s="311"/>
      <c r="BG110" s="312"/>
      <c r="BH110" s="310"/>
      <c r="BI110" s="313"/>
      <c r="BJ110" s="309"/>
      <c r="BK110" s="310"/>
      <c r="BL110" s="311"/>
      <c r="BM110" s="312"/>
      <c r="BN110" s="310"/>
      <c r="BO110" s="313"/>
      <c r="BP110" s="309"/>
      <c r="BQ110" s="310"/>
      <c r="BR110" s="311"/>
      <c r="BS110" s="312"/>
      <c r="BT110" s="310"/>
      <c r="BU110" s="313"/>
      <c r="BV110" s="309"/>
      <c r="BW110" s="310"/>
      <c r="BX110" s="311"/>
      <c r="BY110" s="312"/>
      <c r="BZ110" s="310"/>
      <c r="CA110" s="313"/>
      <c r="CB110" s="309"/>
      <c r="CC110" s="310"/>
      <c r="CD110" s="311"/>
      <c r="CE110" s="312"/>
      <c r="CF110" s="310"/>
      <c r="CG110" s="313"/>
      <c r="CH110" s="309"/>
      <c r="CI110" s="310"/>
      <c r="CJ110" s="311"/>
      <c r="CK110" s="312"/>
      <c r="CL110" s="310"/>
      <c r="CM110" s="313"/>
      <c r="CN110" s="309"/>
      <c r="CO110" s="310"/>
      <c r="CP110" s="311"/>
      <c r="CQ110" s="312"/>
      <c r="CR110" s="310"/>
      <c r="CS110" s="313"/>
      <c r="CT110" s="309"/>
      <c r="CU110" s="310"/>
      <c r="CV110" s="311"/>
      <c r="CW110" s="312"/>
      <c r="CX110" s="310"/>
      <c r="CY110" s="313"/>
      <c r="CZ110" s="309"/>
      <c r="DA110" s="310"/>
      <c r="DB110" s="311"/>
      <c r="DC110" s="312"/>
      <c r="DD110" s="310"/>
      <c r="DE110" s="313"/>
      <c r="DF110" s="309"/>
      <c r="DG110" s="310"/>
      <c r="DH110" s="311"/>
      <c r="DI110" s="312">
        <v>2</v>
      </c>
      <c r="DJ110" s="310"/>
      <c r="DK110" s="313"/>
      <c r="DL110" s="309">
        <v>4</v>
      </c>
      <c r="DM110" s="310"/>
      <c r="DN110" s="311"/>
      <c r="DO110" s="312"/>
      <c r="DP110" s="310"/>
      <c r="DQ110" s="313"/>
      <c r="DR110" s="309"/>
      <c r="DS110" s="310"/>
      <c r="DT110" s="311"/>
      <c r="DU110" s="312"/>
      <c r="DV110" s="310"/>
      <c r="DW110" s="313"/>
      <c r="DX110" s="309"/>
      <c r="DY110" s="310"/>
      <c r="DZ110" s="311"/>
      <c r="EA110" s="312"/>
      <c r="EB110" s="310"/>
      <c r="EC110" s="313"/>
      <c r="ED110" s="309"/>
      <c r="EE110" s="310"/>
      <c r="EF110" s="311"/>
      <c r="EG110" s="312"/>
      <c r="EH110" s="310"/>
      <c r="EI110" s="313"/>
      <c r="EJ110" s="309"/>
      <c r="EK110" s="310"/>
      <c r="EL110" s="311"/>
      <c r="EM110" s="309"/>
      <c r="EN110" s="313"/>
      <c r="EO110" s="329"/>
      <c r="EP110" s="309"/>
      <c r="EQ110" s="310"/>
      <c r="ER110" s="311"/>
      <c r="ES110" s="309"/>
      <c r="ET110" s="313"/>
      <c r="EU110" s="331"/>
      <c r="EV110" s="328"/>
      <c r="EW110" s="328"/>
      <c r="EX110" s="328"/>
      <c r="EY110" s="328"/>
      <c r="EZ110" s="328"/>
      <c r="FA110" s="328"/>
      <c r="FB110" s="328"/>
      <c r="FC110" s="328"/>
      <c r="FD110" s="328"/>
      <c r="FE110" s="328"/>
      <c r="FF110" s="328"/>
      <c r="FG110" s="328"/>
      <c r="FH110" s="309"/>
      <c r="FI110" s="313"/>
      <c r="FJ110" s="329"/>
      <c r="FK110" s="309"/>
      <c r="FL110" s="313"/>
      <c r="FM110" s="329"/>
      <c r="FN110" s="309"/>
      <c r="FO110" s="313"/>
      <c r="FP110" s="329"/>
      <c r="FQ110" s="309"/>
      <c r="FR110" s="313"/>
      <c r="FS110" s="329"/>
      <c r="FT110" s="309"/>
      <c r="FU110" s="313"/>
      <c r="FV110" s="329"/>
      <c r="FW110" s="309"/>
      <c r="FX110" s="313"/>
      <c r="FY110" s="329"/>
    </row>
    <row r="111" spans="2:181" ht="18.75" customHeight="1" x14ac:dyDescent="0.25">
      <c r="B111" s="335" t="s">
        <v>474</v>
      </c>
      <c r="C111" s="336"/>
      <c r="D111" s="337"/>
      <c r="E111" s="338"/>
      <c r="F111" s="339"/>
      <c r="G111" s="337"/>
      <c r="H111" s="340"/>
      <c r="I111" s="336"/>
      <c r="J111" s="337"/>
      <c r="K111" s="338"/>
      <c r="L111" s="339"/>
      <c r="M111" s="337"/>
      <c r="N111" s="340"/>
      <c r="O111" s="336"/>
      <c r="P111" s="337"/>
      <c r="Q111" s="338"/>
      <c r="R111" s="339"/>
      <c r="S111" s="340"/>
      <c r="T111" s="336"/>
      <c r="U111" s="337"/>
      <c r="V111" s="338"/>
      <c r="W111" s="339"/>
      <c r="X111" s="337"/>
      <c r="Y111" s="340"/>
      <c r="Z111" s="336"/>
      <c r="AA111" s="337"/>
      <c r="AB111" s="338"/>
      <c r="AC111" s="339"/>
      <c r="AD111" s="337"/>
      <c r="AE111" s="340"/>
      <c r="AF111" s="336"/>
      <c r="AG111" s="337"/>
      <c r="AH111" s="338"/>
      <c r="AI111" s="339"/>
      <c r="AJ111" s="337"/>
      <c r="AK111" s="340"/>
      <c r="AL111" s="336"/>
      <c r="AM111" s="337"/>
      <c r="AN111" s="338"/>
      <c r="AO111" s="339"/>
      <c r="AP111" s="337"/>
      <c r="AQ111" s="340"/>
      <c r="AR111" s="336"/>
      <c r="AS111" s="337"/>
      <c r="AT111" s="338"/>
      <c r="AU111" s="339"/>
      <c r="AV111" s="337"/>
      <c r="AW111" s="340"/>
      <c r="AX111" s="336"/>
      <c r="AY111" s="337"/>
      <c r="AZ111" s="338"/>
      <c r="BA111" s="339"/>
      <c r="BB111" s="337"/>
      <c r="BC111" s="340"/>
      <c r="BD111" s="309"/>
      <c r="BE111" s="310"/>
      <c r="BF111" s="311"/>
      <c r="BG111" s="312"/>
      <c r="BH111" s="310"/>
      <c r="BI111" s="313"/>
      <c r="BJ111" s="309"/>
      <c r="BK111" s="310"/>
      <c r="BL111" s="311"/>
      <c r="BM111" s="312"/>
      <c r="BN111" s="310"/>
      <c r="BO111" s="313"/>
      <c r="BP111" s="309"/>
      <c r="BQ111" s="310"/>
      <c r="BR111" s="311"/>
      <c r="BS111" s="312"/>
      <c r="BT111" s="310"/>
      <c r="BU111" s="313"/>
      <c r="BV111" s="309"/>
      <c r="BW111" s="310"/>
      <c r="BX111" s="311"/>
      <c r="BY111" s="312"/>
      <c r="BZ111" s="310"/>
      <c r="CA111" s="313"/>
      <c r="CB111" s="309"/>
      <c r="CC111" s="310"/>
      <c r="CD111" s="311"/>
      <c r="CE111" s="312"/>
      <c r="CF111" s="310"/>
      <c r="CG111" s="313"/>
      <c r="CH111" s="309"/>
      <c r="CI111" s="310"/>
      <c r="CJ111" s="311"/>
      <c r="CK111" s="312"/>
      <c r="CL111" s="310"/>
      <c r="CM111" s="313"/>
      <c r="CN111" s="309"/>
      <c r="CO111" s="310"/>
      <c r="CP111" s="311"/>
      <c r="CQ111" s="312"/>
      <c r="CR111" s="310"/>
      <c r="CS111" s="313"/>
      <c r="CT111" s="309"/>
      <c r="CU111" s="310"/>
      <c r="CV111" s="311"/>
      <c r="CW111" s="312"/>
      <c r="CX111" s="310"/>
      <c r="CY111" s="313"/>
      <c r="CZ111" s="309"/>
      <c r="DA111" s="310"/>
      <c r="DB111" s="311"/>
      <c r="DC111" s="312">
        <v>58</v>
      </c>
      <c r="DD111" s="310">
        <v>58</v>
      </c>
      <c r="DE111" s="313">
        <v>44</v>
      </c>
      <c r="DF111" s="309">
        <v>49</v>
      </c>
      <c r="DG111" s="310">
        <v>42</v>
      </c>
      <c r="DH111" s="311">
        <v>34</v>
      </c>
      <c r="DI111" s="312">
        <v>49</v>
      </c>
      <c r="DJ111" s="310">
        <v>48</v>
      </c>
      <c r="DK111" s="313">
        <v>44</v>
      </c>
      <c r="DL111" s="309">
        <v>70</v>
      </c>
      <c r="DM111" s="310">
        <v>54</v>
      </c>
      <c r="DN111" s="311">
        <v>44</v>
      </c>
      <c r="DO111" s="312">
        <v>53</v>
      </c>
      <c r="DP111" s="310">
        <v>53</v>
      </c>
      <c r="DQ111" s="313">
        <v>39</v>
      </c>
      <c r="DR111" s="309">
        <v>76</v>
      </c>
      <c r="DS111" s="310">
        <v>58</v>
      </c>
      <c r="DT111" s="311">
        <v>42</v>
      </c>
      <c r="DU111" s="312">
        <v>53</v>
      </c>
      <c r="DV111" s="310">
        <v>48</v>
      </c>
      <c r="DW111" s="313">
        <v>45</v>
      </c>
      <c r="DX111" s="309">
        <v>97</v>
      </c>
      <c r="DY111" s="310">
        <v>58</v>
      </c>
      <c r="DZ111" s="311">
        <v>44</v>
      </c>
      <c r="EA111" s="312">
        <v>34</v>
      </c>
      <c r="EB111" s="310">
        <v>34</v>
      </c>
      <c r="EC111" s="313">
        <v>27</v>
      </c>
      <c r="ED111" s="309">
        <v>77</v>
      </c>
      <c r="EE111" s="310">
        <v>58</v>
      </c>
      <c r="EF111" s="311">
        <v>43</v>
      </c>
      <c r="EG111" s="312">
        <v>37</v>
      </c>
      <c r="EH111" s="310">
        <v>37</v>
      </c>
      <c r="EI111" s="313">
        <v>27</v>
      </c>
      <c r="EJ111" s="314">
        <v>69</v>
      </c>
      <c r="EK111" s="315">
        <v>61</v>
      </c>
      <c r="EL111" s="316">
        <v>48</v>
      </c>
      <c r="EM111" s="314">
        <v>49</v>
      </c>
      <c r="EN111" s="315">
        <v>48</v>
      </c>
      <c r="EO111" s="316">
        <v>39</v>
      </c>
      <c r="EP111" s="317">
        <v>73</v>
      </c>
      <c r="EQ111" s="318">
        <v>57</v>
      </c>
      <c r="ER111" s="319">
        <v>44</v>
      </c>
      <c r="ES111" s="320">
        <v>56</v>
      </c>
      <c r="ET111" s="321">
        <v>56</v>
      </c>
      <c r="EU111" s="1694">
        <v>37</v>
      </c>
      <c r="EV111" s="1700">
        <v>55</v>
      </c>
      <c r="EW111" s="1700">
        <v>53</v>
      </c>
      <c r="EX111" s="1700">
        <v>43</v>
      </c>
      <c r="EY111" s="1700">
        <v>52</v>
      </c>
      <c r="EZ111" s="1700">
        <v>50</v>
      </c>
      <c r="FA111" s="1700">
        <v>34</v>
      </c>
      <c r="FB111" s="1700">
        <v>44</v>
      </c>
      <c r="FC111" s="1700">
        <v>42</v>
      </c>
      <c r="FD111" s="1700">
        <v>37</v>
      </c>
      <c r="FE111" s="1700">
        <v>77</v>
      </c>
      <c r="FF111" s="1700">
        <v>61</v>
      </c>
      <c r="FG111" s="1700">
        <v>44</v>
      </c>
      <c r="FH111" s="1155">
        <v>72</v>
      </c>
      <c r="FI111" s="1150">
        <v>57</v>
      </c>
      <c r="FJ111" s="1156">
        <v>45</v>
      </c>
      <c r="FK111" s="1155">
        <v>68</v>
      </c>
      <c r="FL111" s="1150">
        <v>54</v>
      </c>
      <c r="FM111" s="1156">
        <v>46</v>
      </c>
      <c r="FN111" s="1155">
        <v>120</v>
      </c>
      <c r="FO111" s="1150">
        <v>69</v>
      </c>
      <c r="FP111" s="1156">
        <v>58</v>
      </c>
      <c r="FQ111" s="1155">
        <v>115</v>
      </c>
      <c r="FR111" s="1150">
        <v>47</v>
      </c>
      <c r="FS111" s="1156">
        <v>41</v>
      </c>
      <c r="FT111" s="1155">
        <v>96</v>
      </c>
      <c r="FU111" s="1150">
        <v>54</v>
      </c>
      <c r="FV111" s="1156">
        <v>42</v>
      </c>
      <c r="FW111" s="1155">
        <v>53</v>
      </c>
      <c r="FX111" s="1150">
        <v>50</v>
      </c>
      <c r="FY111" s="1156">
        <v>45</v>
      </c>
    </row>
    <row r="112" spans="2:181" ht="18.75" customHeight="1" x14ac:dyDescent="0.25">
      <c r="B112" s="303" t="s">
        <v>475</v>
      </c>
      <c r="C112" s="336"/>
      <c r="D112" s="337"/>
      <c r="E112" s="338"/>
      <c r="F112" s="339"/>
      <c r="G112" s="337"/>
      <c r="H112" s="340"/>
      <c r="I112" s="336"/>
      <c r="J112" s="337"/>
      <c r="K112" s="338"/>
      <c r="L112" s="339"/>
      <c r="M112" s="337"/>
      <c r="N112" s="340"/>
      <c r="O112" s="336"/>
      <c r="P112" s="337"/>
      <c r="Q112" s="338"/>
      <c r="R112" s="339"/>
      <c r="S112" s="340"/>
      <c r="T112" s="336"/>
      <c r="U112" s="337"/>
      <c r="V112" s="338"/>
      <c r="W112" s="339"/>
      <c r="X112" s="337"/>
      <c r="Y112" s="340"/>
      <c r="Z112" s="336"/>
      <c r="AA112" s="337"/>
      <c r="AB112" s="338"/>
      <c r="AC112" s="339"/>
      <c r="AD112" s="337"/>
      <c r="AE112" s="340"/>
      <c r="AF112" s="336"/>
      <c r="AG112" s="337"/>
      <c r="AH112" s="338"/>
      <c r="AI112" s="339"/>
      <c r="AJ112" s="337"/>
      <c r="AK112" s="340"/>
      <c r="AL112" s="336"/>
      <c r="AM112" s="337"/>
      <c r="AN112" s="338"/>
      <c r="AO112" s="339"/>
      <c r="AP112" s="337"/>
      <c r="AQ112" s="340"/>
      <c r="AR112" s="336"/>
      <c r="AS112" s="337"/>
      <c r="AT112" s="338"/>
      <c r="AU112" s="339"/>
      <c r="AV112" s="337"/>
      <c r="AW112" s="340"/>
      <c r="AX112" s="336"/>
      <c r="AY112" s="337"/>
      <c r="AZ112" s="338"/>
      <c r="BA112" s="339"/>
      <c r="BB112" s="337"/>
      <c r="BC112" s="340"/>
      <c r="BD112" s="309"/>
      <c r="BE112" s="310"/>
      <c r="BF112" s="311"/>
      <c r="BG112" s="312"/>
      <c r="BH112" s="310"/>
      <c r="BI112" s="313"/>
      <c r="BJ112" s="309"/>
      <c r="BK112" s="310"/>
      <c r="BL112" s="311"/>
      <c r="BM112" s="312"/>
      <c r="BN112" s="310"/>
      <c r="BO112" s="313"/>
      <c r="BP112" s="309"/>
      <c r="BQ112" s="310"/>
      <c r="BR112" s="311"/>
      <c r="BS112" s="312"/>
      <c r="BT112" s="310"/>
      <c r="BU112" s="313"/>
      <c r="BV112" s="309"/>
      <c r="BW112" s="310"/>
      <c r="BX112" s="311"/>
      <c r="BY112" s="312"/>
      <c r="BZ112" s="310"/>
      <c r="CA112" s="313"/>
      <c r="CB112" s="309"/>
      <c r="CC112" s="310"/>
      <c r="CD112" s="311"/>
      <c r="CE112" s="312"/>
      <c r="CF112" s="310"/>
      <c r="CG112" s="313"/>
      <c r="CH112" s="309"/>
      <c r="CI112" s="310"/>
      <c r="CJ112" s="311"/>
      <c r="CK112" s="312"/>
      <c r="CL112" s="310"/>
      <c r="CM112" s="313"/>
      <c r="CN112" s="309"/>
      <c r="CO112" s="310"/>
      <c r="CP112" s="311"/>
      <c r="CQ112" s="312"/>
      <c r="CR112" s="310"/>
      <c r="CS112" s="313"/>
      <c r="CT112" s="309"/>
      <c r="CU112" s="310"/>
      <c r="CV112" s="311"/>
      <c r="CW112" s="312"/>
      <c r="CX112" s="310"/>
      <c r="CY112" s="313"/>
      <c r="CZ112" s="309"/>
      <c r="DA112" s="310"/>
      <c r="DB112" s="311"/>
      <c r="DC112" s="312"/>
      <c r="DD112" s="310"/>
      <c r="DE112" s="313"/>
      <c r="DF112" s="309"/>
      <c r="DG112" s="310"/>
      <c r="DH112" s="311"/>
      <c r="DI112" s="312"/>
      <c r="DJ112" s="310"/>
      <c r="DK112" s="313"/>
      <c r="DL112" s="309"/>
      <c r="DM112" s="310"/>
      <c r="DN112" s="311"/>
      <c r="DO112" s="312"/>
      <c r="DP112" s="310"/>
      <c r="DQ112" s="313"/>
      <c r="DR112" s="309">
        <v>80</v>
      </c>
      <c r="DS112" s="310">
        <v>54</v>
      </c>
      <c r="DT112" s="311">
        <v>44</v>
      </c>
      <c r="DU112" s="312">
        <v>13</v>
      </c>
      <c r="DV112" s="310"/>
      <c r="DW112" s="313"/>
      <c r="DX112" s="309">
        <v>34</v>
      </c>
      <c r="DY112" s="310">
        <v>32</v>
      </c>
      <c r="DZ112" s="311">
        <v>27</v>
      </c>
      <c r="EA112" s="312">
        <v>42</v>
      </c>
      <c r="EB112" s="310">
        <v>42</v>
      </c>
      <c r="EC112" s="313">
        <v>37</v>
      </c>
      <c r="ED112" s="309">
        <v>57</v>
      </c>
      <c r="EE112" s="310">
        <v>51</v>
      </c>
      <c r="EF112" s="311">
        <v>45</v>
      </c>
      <c r="EG112" s="312">
        <v>48</v>
      </c>
      <c r="EH112" s="310">
        <v>44</v>
      </c>
      <c r="EI112" s="313">
        <v>31</v>
      </c>
      <c r="EJ112" s="314">
        <v>61</v>
      </c>
      <c r="EK112" s="315">
        <v>61</v>
      </c>
      <c r="EL112" s="316">
        <v>48</v>
      </c>
      <c r="EM112" s="314">
        <v>43</v>
      </c>
      <c r="EN112" s="315">
        <v>43</v>
      </c>
      <c r="EO112" s="316">
        <v>37</v>
      </c>
      <c r="EP112" s="314">
        <v>55</v>
      </c>
      <c r="EQ112" s="315">
        <v>53</v>
      </c>
      <c r="ER112" s="316">
        <v>37</v>
      </c>
      <c r="ES112" s="320">
        <v>62</v>
      </c>
      <c r="ET112" s="321">
        <v>56</v>
      </c>
      <c r="EU112" s="1694">
        <v>40</v>
      </c>
      <c r="EV112" s="1700">
        <v>38</v>
      </c>
      <c r="EW112" s="1700">
        <v>38</v>
      </c>
      <c r="EX112" s="1700">
        <v>31</v>
      </c>
      <c r="EY112" s="1700">
        <v>51</v>
      </c>
      <c r="EZ112" s="1700">
        <v>48</v>
      </c>
      <c r="FA112" s="1700">
        <v>33</v>
      </c>
      <c r="FB112" s="1700">
        <v>65</v>
      </c>
      <c r="FC112" s="1700">
        <v>60</v>
      </c>
      <c r="FD112" s="1700">
        <v>43</v>
      </c>
      <c r="FE112" s="1700">
        <v>37</v>
      </c>
      <c r="FF112" s="1700">
        <v>36</v>
      </c>
      <c r="FG112" s="1700">
        <v>26</v>
      </c>
      <c r="FH112" s="309"/>
      <c r="FI112" s="313"/>
      <c r="FJ112" s="329"/>
      <c r="FK112" s="309"/>
      <c r="FL112" s="313"/>
      <c r="FM112" s="329"/>
      <c r="FN112" s="309"/>
      <c r="FO112" s="313"/>
      <c r="FP112" s="329"/>
      <c r="FQ112" s="309"/>
      <c r="FR112" s="313"/>
      <c r="FS112" s="329"/>
      <c r="FT112" s="309"/>
      <c r="FU112" s="313"/>
      <c r="FV112" s="329"/>
      <c r="FW112" s="309"/>
      <c r="FX112" s="313"/>
      <c r="FY112" s="329"/>
    </row>
    <row r="113" spans="2:181" ht="18.75" customHeight="1" x14ac:dyDescent="0.25">
      <c r="B113" s="303" t="s">
        <v>2498</v>
      </c>
      <c r="C113" s="336"/>
      <c r="D113" s="337"/>
      <c r="E113" s="338"/>
      <c r="F113" s="339"/>
      <c r="G113" s="337"/>
      <c r="H113" s="340"/>
      <c r="I113" s="336"/>
      <c r="J113" s="337"/>
      <c r="K113" s="338"/>
      <c r="L113" s="339"/>
      <c r="M113" s="337"/>
      <c r="N113" s="340"/>
      <c r="O113" s="336"/>
      <c r="P113" s="337"/>
      <c r="Q113" s="338"/>
      <c r="R113" s="339"/>
      <c r="S113" s="340"/>
      <c r="T113" s="336"/>
      <c r="U113" s="337"/>
      <c r="V113" s="338"/>
      <c r="W113" s="339"/>
      <c r="X113" s="337"/>
      <c r="Y113" s="340"/>
      <c r="Z113" s="336"/>
      <c r="AA113" s="337"/>
      <c r="AB113" s="338"/>
      <c r="AC113" s="339"/>
      <c r="AD113" s="337"/>
      <c r="AE113" s="340"/>
      <c r="AF113" s="336"/>
      <c r="AG113" s="337"/>
      <c r="AH113" s="338"/>
      <c r="AI113" s="339"/>
      <c r="AJ113" s="337"/>
      <c r="AK113" s="340"/>
      <c r="AL113" s="336"/>
      <c r="AM113" s="337"/>
      <c r="AN113" s="338"/>
      <c r="AO113" s="339"/>
      <c r="AP113" s="337"/>
      <c r="AQ113" s="340"/>
      <c r="AR113" s="336"/>
      <c r="AS113" s="337"/>
      <c r="AT113" s="338"/>
      <c r="AU113" s="339"/>
      <c r="AV113" s="337"/>
      <c r="AW113" s="340"/>
      <c r="AX113" s="336"/>
      <c r="AY113" s="337"/>
      <c r="AZ113" s="338"/>
      <c r="BA113" s="339"/>
      <c r="BB113" s="337"/>
      <c r="BC113" s="340"/>
      <c r="BD113" s="309"/>
      <c r="BE113" s="310"/>
      <c r="BF113" s="311"/>
      <c r="BG113" s="312"/>
      <c r="BH113" s="310"/>
      <c r="BI113" s="313"/>
      <c r="BJ113" s="309"/>
      <c r="BK113" s="310"/>
      <c r="BL113" s="311"/>
      <c r="BM113" s="312"/>
      <c r="BN113" s="310"/>
      <c r="BO113" s="313"/>
      <c r="BP113" s="309"/>
      <c r="BQ113" s="310"/>
      <c r="BR113" s="311"/>
      <c r="BS113" s="312"/>
      <c r="BT113" s="310"/>
      <c r="BU113" s="313"/>
      <c r="BV113" s="309"/>
      <c r="BW113" s="310"/>
      <c r="BX113" s="311"/>
      <c r="BY113" s="312"/>
      <c r="BZ113" s="310"/>
      <c r="CA113" s="313"/>
      <c r="CB113" s="309"/>
      <c r="CC113" s="310"/>
      <c r="CD113" s="311"/>
      <c r="CE113" s="312"/>
      <c r="CF113" s="310"/>
      <c r="CG113" s="313"/>
      <c r="CH113" s="309"/>
      <c r="CI113" s="310"/>
      <c r="CJ113" s="311"/>
      <c r="CK113" s="312"/>
      <c r="CL113" s="310"/>
      <c r="CM113" s="313"/>
      <c r="CN113" s="309"/>
      <c r="CO113" s="310"/>
      <c r="CP113" s="311"/>
      <c r="CQ113" s="312"/>
      <c r="CR113" s="310"/>
      <c r="CS113" s="313"/>
      <c r="CT113" s="309"/>
      <c r="CU113" s="310"/>
      <c r="CV113" s="311"/>
      <c r="CW113" s="312"/>
      <c r="CX113" s="310"/>
      <c r="CY113" s="313"/>
      <c r="CZ113" s="309"/>
      <c r="DA113" s="310"/>
      <c r="DB113" s="311"/>
      <c r="DC113" s="312"/>
      <c r="DD113" s="310"/>
      <c r="DE113" s="313"/>
      <c r="DF113" s="309"/>
      <c r="DG113" s="310"/>
      <c r="DH113" s="311"/>
      <c r="DI113" s="312"/>
      <c r="DJ113" s="310"/>
      <c r="DK113" s="313"/>
      <c r="DL113" s="309"/>
      <c r="DM113" s="310"/>
      <c r="DN113" s="311"/>
      <c r="DO113" s="312"/>
      <c r="DP113" s="310"/>
      <c r="DQ113" s="313"/>
      <c r="DR113" s="309"/>
      <c r="DS113" s="310"/>
      <c r="DT113" s="311"/>
      <c r="DU113" s="312"/>
      <c r="DV113" s="310"/>
      <c r="DW113" s="313"/>
      <c r="DX113" s="309"/>
      <c r="DY113" s="310"/>
      <c r="DZ113" s="311"/>
      <c r="EA113" s="312"/>
      <c r="EB113" s="310"/>
      <c r="EC113" s="313"/>
      <c r="ED113" s="309"/>
      <c r="EE113" s="310"/>
      <c r="EF113" s="311"/>
      <c r="EG113" s="312"/>
      <c r="EH113" s="310"/>
      <c r="EI113" s="313"/>
      <c r="EJ113" s="314"/>
      <c r="EK113" s="315"/>
      <c r="EL113" s="316"/>
      <c r="EM113" s="314"/>
      <c r="EN113" s="315"/>
      <c r="EO113" s="316"/>
      <c r="EP113" s="314"/>
      <c r="EQ113" s="315"/>
      <c r="ER113" s="316"/>
      <c r="ES113" s="320"/>
      <c r="ET113" s="321"/>
      <c r="EU113" s="1694"/>
      <c r="EV113" s="1700"/>
      <c r="EW113" s="1700"/>
      <c r="EX113" s="1700"/>
      <c r="EY113" s="1700"/>
      <c r="EZ113" s="1700"/>
      <c r="FA113" s="1700"/>
      <c r="FB113" s="1700"/>
      <c r="FC113" s="1700"/>
      <c r="FD113" s="1700"/>
      <c r="FE113" s="1700">
        <v>112</v>
      </c>
      <c r="FF113" s="1700">
        <v>58</v>
      </c>
      <c r="FG113" s="1700">
        <v>46</v>
      </c>
      <c r="FH113" s="309"/>
      <c r="FI113" s="313"/>
      <c r="FJ113" s="329"/>
      <c r="FK113" s="309"/>
      <c r="FL113" s="313"/>
      <c r="FM113" s="329"/>
      <c r="FN113" s="309"/>
      <c r="FO113" s="313"/>
      <c r="FP113" s="329"/>
      <c r="FQ113" s="309"/>
      <c r="FR113" s="313"/>
      <c r="FS113" s="329"/>
      <c r="FT113" s="309"/>
      <c r="FU113" s="313"/>
      <c r="FV113" s="329"/>
      <c r="FW113" s="309"/>
      <c r="FX113" s="313"/>
      <c r="FY113" s="329"/>
    </row>
    <row r="114" spans="2:181" ht="18.75" customHeight="1" x14ac:dyDescent="0.25">
      <c r="B114" s="303" t="s">
        <v>476</v>
      </c>
      <c r="C114" s="304"/>
      <c r="D114" s="305"/>
      <c r="E114" s="306"/>
      <c r="F114" s="307"/>
      <c r="G114" s="305"/>
      <c r="H114" s="308"/>
      <c r="I114" s="304"/>
      <c r="J114" s="305"/>
      <c r="K114" s="306"/>
      <c r="L114" s="307"/>
      <c r="M114" s="305"/>
      <c r="N114" s="308"/>
      <c r="O114" s="304"/>
      <c r="P114" s="305"/>
      <c r="Q114" s="306"/>
      <c r="R114" s="307"/>
      <c r="S114" s="308"/>
      <c r="T114" s="304"/>
      <c r="U114" s="305"/>
      <c r="V114" s="306"/>
      <c r="W114" s="307"/>
      <c r="X114" s="305"/>
      <c r="Y114" s="308"/>
      <c r="Z114" s="304"/>
      <c r="AA114" s="305"/>
      <c r="AB114" s="306"/>
      <c r="AC114" s="307"/>
      <c r="AD114" s="305"/>
      <c r="AE114" s="308"/>
      <c r="AF114" s="304"/>
      <c r="AG114" s="305"/>
      <c r="AH114" s="306"/>
      <c r="AI114" s="307"/>
      <c r="AJ114" s="305"/>
      <c r="AK114" s="308"/>
      <c r="AL114" s="304"/>
      <c r="AM114" s="305"/>
      <c r="AN114" s="306"/>
      <c r="AO114" s="307"/>
      <c r="AP114" s="305"/>
      <c r="AQ114" s="308"/>
      <c r="AR114" s="304"/>
      <c r="AS114" s="305"/>
      <c r="AT114" s="306"/>
      <c r="AU114" s="307"/>
      <c r="AV114" s="305"/>
      <c r="AW114" s="308"/>
      <c r="AX114" s="304"/>
      <c r="AY114" s="305"/>
      <c r="AZ114" s="306"/>
      <c r="BA114" s="307"/>
      <c r="BB114" s="305"/>
      <c r="BC114" s="308"/>
      <c r="BD114" s="309">
        <v>121</v>
      </c>
      <c r="BE114" s="310"/>
      <c r="BF114" s="311">
        <v>42</v>
      </c>
      <c r="BG114" s="312">
        <v>93</v>
      </c>
      <c r="BH114" s="310">
        <v>41</v>
      </c>
      <c r="BI114" s="313">
        <v>40</v>
      </c>
      <c r="BJ114" s="309">
        <v>128</v>
      </c>
      <c r="BK114" s="310">
        <v>40</v>
      </c>
      <c r="BL114" s="311">
        <v>39</v>
      </c>
      <c r="BM114" s="312">
        <v>235</v>
      </c>
      <c r="BN114" s="310">
        <v>40</v>
      </c>
      <c r="BO114" s="313">
        <v>41</v>
      </c>
      <c r="BP114" s="309">
        <v>107</v>
      </c>
      <c r="BQ114" s="310">
        <v>44</v>
      </c>
      <c r="BR114" s="311">
        <v>43</v>
      </c>
      <c r="BS114" s="312">
        <v>120</v>
      </c>
      <c r="BT114" s="310">
        <v>48</v>
      </c>
      <c r="BU114" s="313">
        <v>41</v>
      </c>
      <c r="BV114" s="309">
        <v>125</v>
      </c>
      <c r="BW114" s="310">
        <v>100</v>
      </c>
      <c r="BX114" s="311">
        <v>89</v>
      </c>
      <c r="BY114" s="312">
        <v>114</v>
      </c>
      <c r="BZ114" s="310">
        <v>40</v>
      </c>
      <c r="CA114" s="313">
        <v>44</v>
      </c>
      <c r="CB114" s="309">
        <v>179</v>
      </c>
      <c r="CC114" s="310">
        <v>51</v>
      </c>
      <c r="CD114" s="311">
        <v>41</v>
      </c>
      <c r="CE114" s="312">
        <v>127</v>
      </c>
      <c r="CF114" s="310">
        <v>40</v>
      </c>
      <c r="CG114" s="313">
        <v>47</v>
      </c>
      <c r="CH114" s="309">
        <v>107</v>
      </c>
      <c r="CI114" s="310">
        <v>68</v>
      </c>
      <c r="CJ114" s="311">
        <v>42</v>
      </c>
      <c r="CK114" s="312">
        <v>106</v>
      </c>
      <c r="CL114" s="310">
        <v>62</v>
      </c>
      <c r="CM114" s="313">
        <v>47</v>
      </c>
      <c r="CN114" s="309">
        <v>134</v>
      </c>
      <c r="CO114" s="310">
        <v>64</v>
      </c>
      <c r="CP114" s="311">
        <v>44</v>
      </c>
      <c r="CQ114" s="312">
        <v>137</v>
      </c>
      <c r="CR114" s="310">
        <v>57</v>
      </c>
      <c r="CS114" s="313">
        <v>43</v>
      </c>
      <c r="CT114" s="309">
        <v>98</v>
      </c>
      <c r="CU114" s="310">
        <v>64</v>
      </c>
      <c r="CV114" s="311">
        <v>45</v>
      </c>
      <c r="CW114" s="312">
        <v>119</v>
      </c>
      <c r="CX114" s="310">
        <v>53</v>
      </c>
      <c r="CY114" s="313">
        <v>44</v>
      </c>
      <c r="CZ114" s="309">
        <v>75</v>
      </c>
      <c r="DA114" s="310">
        <v>59</v>
      </c>
      <c r="DB114" s="311">
        <v>43</v>
      </c>
      <c r="DC114" s="312">
        <v>121</v>
      </c>
      <c r="DD114" s="310">
        <v>63</v>
      </c>
      <c r="DE114" s="313">
        <v>42</v>
      </c>
      <c r="DF114" s="309">
        <v>91</v>
      </c>
      <c r="DG114" s="310">
        <v>61</v>
      </c>
      <c r="DH114" s="311">
        <v>37</v>
      </c>
      <c r="DI114" s="312">
        <v>87</v>
      </c>
      <c r="DJ114" s="310">
        <v>50</v>
      </c>
      <c r="DK114" s="313">
        <v>44</v>
      </c>
      <c r="DL114" s="309">
        <v>140</v>
      </c>
      <c r="DM114" s="310">
        <v>54</v>
      </c>
      <c r="DN114" s="311">
        <v>51</v>
      </c>
      <c r="DO114" s="312">
        <v>86</v>
      </c>
      <c r="DP114" s="310">
        <v>53</v>
      </c>
      <c r="DQ114" s="313">
        <v>46</v>
      </c>
      <c r="DR114" s="309">
        <v>90</v>
      </c>
      <c r="DS114" s="310">
        <v>67</v>
      </c>
      <c r="DT114" s="311">
        <v>44</v>
      </c>
      <c r="DU114" s="312">
        <v>85</v>
      </c>
      <c r="DV114" s="310">
        <v>59</v>
      </c>
      <c r="DW114" s="313">
        <v>44</v>
      </c>
      <c r="DX114" s="309">
        <v>84</v>
      </c>
      <c r="DY114" s="310">
        <v>57</v>
      </c>
      <c r="DZ114" s="311">
        <v>48</v>
      </c>
      <c r="EA114" s="312">
        <v>92</v>
      </c>
      <c r="EB114" s="310">
        <v>49</v>
      </c>
      <c r="EC114" s="313">
        <v>41</v>
      </c>
      <c r="ED114" s="309">
        <v>58</v>
      </c>
      <c r="EE114" s="310">
        <v>52</v>
      </c>
      <c r="EF114" s="311">
        <v>48</v>
      </c>
      <c r="EG114" s="312">
        <v>150</v>
      </c>
      <c r="EH114" s="310">
        <v>50</v>
      </c>
      <c r="EI114" s="313">
        <v>45</v>
      </c>
      <c r="EJ114" s="314">
        <v>205</v>
      </c>
      <c r="EK114" s="315">
        <v>66</v>
      </c>
      <c r="EL114" s="316">
        <v>57</v>
      </c>
      <c r="EM114" s="314">
        <v>153</v>
      </c>
      <c r="EN114" s="315">
        <v>56</v>
      </c>
      <c r="EO114" s="316">
        <v>46</v>
      </c>
      <c r="EP114" s="317">
        <v>119</v>
      </c>
      <c r="EQ114" s="318">
        <v>64</v>
      </c>
      <c r="ER114" s="319">
        <v>51</v>
      </c>
      <c r="ES114" s="320">
        <v>75</v>
      </c>
      <c r="ET114" s="321">
        <v>68</v>
      </c>
      <c r="EU114" s="1694">
        <v>45</v>
      </c>
      <c r="EV114" s="1700">
        <v>331</v>
      </c>
      <c r="EW114" s="1700">
        <v>245</v>
      </c>
      <c r="EX114" s="1700">
        <v>50</v>
      </c>
      <c r="EY114" s="1700">
        <v>79</v>
      </c>
      <c r="EZ114" s="1700">
        <v>51</v>
      </c>
      <c r="FA114" s="1700">
        <v>42</v>
      </c>
      <c r="FB114" s="1700">
        <v>95</v>
      </c>
      <c r="FC114" s="1700">
        <v>60</v>
      </c>
      <c r="FD114" s="1700">
        <v>46</v>
      </c>
      <c r="FE114" s="1700">
        <v>80</v>
      </c>
      <c r="FF114" s="1700">
        <v>48</v>
      </c>
      <c r="FG114" s="1700">
        <v>43</v>
      </c>
      <c r="FH114" s="1705"/>
      <c r="FI114" s="1695"/>
      <c r="FJ114" s="1706"/>
      <c r="FK114" s="1705"/>
      <c r="FL114" s="1695"/>
      <c r="FM114" s="1706"/>
      <c r="FN114" s="1705"/>
      <c r="FO114" s="1695"/>
      <c r="FP114" s="1706"/>
      <c r="FQ114" s="1705"/>
      <c r="FR114" s="1695"/>
      <c r="FS114" s="1706"/>
      <c r="FT114" s="1705"/>
      <c r="FU114" s="1695"/>
      <c r="FV114" s="1706"/>
      <c r="FW114" s="1705"/>
      <c r="FX114" s="1695"/>
      <c r="FY114" s="1706"/>
    </row>
    <row r="115" spans="2:181" ht="18.75" customHeight="1" x14ac:dyDescent="0.25">
      <c r="B115" s="303" t="s">
        <v>477</v>
      </c>
      <c r="C115" s="304"/>
      <c r="D115" s="305"/>
      <c r="E115" s="306"/>
      <c r="F115" s="307"/>
      <c r="G115" s="305"/>
      <c r="H115" s="308"/>
      <c r="I115" s="304"/>
      <c r="J115" s="305"/>
      <c r="K115" s="306"/>
      <c r="L115" s="307"/>
      <c r="M115" s="305"/>
      <c r="N115" s="308"/>
      <c r="O115" s="304"/>
      <c r="P115" s="305"/>
      <c r="Q115" s="306"/>
      <c r="R115" s="307"/>
      <c r="S115" s="308"/>
      <c r="T115" s="304"/>
      <c r="U115" s="305"/>
      <c r="V115" s="306"/>
      <c r="W115" s="307"/>
      <c r="X115" s="305"/>
      <c r="Y115" s="308"/>
      <c r="Z115" s="304"/>
      <c r="AA115" s="305"/>
      <c r="AB115" s="306"/>
      <c r="AC115" s="307"/>
      <c r="AD115" s="305"/>
      <c r="AE115" s="308"/>
      <c r="AF115" s="304"/>
      <c r="AG115" s="305"/>
      <c r="AH115" s="306"/>
      <c r="AI115" s="307"/>
      <c r="AJ115" s="305"/>
      <c r="AK115" s="308"/>
      <c r="AL115" s="304"/>
      <c r="AM115" s="305"/>
      <c r="AN115" s="306"/>
      <c r="AO115" s="307"/>
      <c r="AP115" s="305"/>
      <c r="AQ115" s="308"/>
      <c r="AR115" s="304"/>
      <c r="AS115" s="305"/>
      <c r="AT115" s="306"/>
      <c r="AU115" s="307"/>
      <c r="AV115" s="305"/>
      <c r="AW115" s="308"/>
      <c r="AX115" s="304"/>
      <c r="AY115" s="305"/>
      <c r="AZ115" s="306"/>
      <c r="BA115" s="307"/>
      <c r="BB115" s="305"/>
      <c r="BC115" s="308"/>
      <c r="BD115" s="309"/>
      <c r="BE115" s="310"/>
      <c r="BF115" s="311"/>
      <c r="BG115" s="312"/>
      <c r="BH115" s="310"/>
      <c r="BI115" s="313"/>
      <c r="BJ115" s="309"/>
      <c r="BK115" s="310"/>
      <c r="BL115" s="311"/>
      <c r="BM115" s="312"/>
      <c r="BN115" s="310"/>
      <c r="BO115" s="313"/>
      <c r="BP115" s="309"/>
      <c r="BQ115" s="310"/>
      <c r="BR115" s="311"/>
      <c r="BS115" s="312"/>
      <c r="BT115" s="310"/>
      <c r="BU115" s="313"/>
      <c r="BV115" s="309"/>
      <c r="BW115" s="310"/>
      <c r="BX115" s="311"/>
      <c r="BY115" s="312"/>
      <c r="BZ115" s="310"/>
      <c r="CA115" s="313"/>
      <c r="CB115" s="309"/>
      <c r="CC115" s="310"/>
      <c r="CD115" s="311"/>
      <c r="CE115" s="312"/>
      <c r="CF115" s="310"/>
      <c r="CG115" s="313"/>
      <c r="CH115" s="309"/>
      <c r="CI115" s="310"/>
      <c r="CJ115" s="311"/>
      <c r="CK115" s="312"/>
      <c r="CL115" s="310"/>
      <c r="CM115" s="313"/>
      <c r="CN115" s="309"/>
      <c r="CO115" s="310"/>
      <c r="CP115" s="311"/>
      <c r="CQ115" s="312"/>
      <c r="CR115" s="310"/>
      <c r="CS115" s="313"/>
      <c r="CT115" s="309"/>
      <c r="CU115" s="310"/>
      <c r="CV115" s="311"/>
      <c r="CW115" s="312">
        <v>62</v>
      </c>
      <c r="CX115" s="310">
        <v>56</v>
      </c>
      <c r="CY115" s="313">
        <v>42</v>
      </c>
      <c r="CZ115" s="309"/>
      <c r="DA115" s="310"/>
      <c r="DB115" s="311"/>
      <c r="DC115" s="312"/>
      <c r="DD115" s="310"/>
      <c r="DE115" s="313"/>
      <c r="DF115" s="309"/>
      <c r="DG115" s="310"/>
      <c r="DH115" s="311"/>
      <c r="DI115" s="312">
        <v>6</v>
      </c>
      <c r="DJ115" s="310"/>
      <c r="DK115" s="313"/>
      <c r="DL115" s="309">
        <v>39</v>
      </c>
      <c r="DM115" s="310">
        <v>39</v>
      </c>
      <c r="DN115" s="311">
        <v>33</v>
      </c>
      <c r="DO115" s="312"/>
      <c r="DP115" s="310"/>
      <c r="DQ115" s="313"/>
      <c r="DR115" s="309"/>
      <c r="DS115" s="310"/>
      <c r="DT115" s="311"/>
      <c r="DU115" s="312"/>
      <c r="DV115" s="310"/>
      <c r="DW115" s="313"/>
      <c r="DX115" s="309"/>
      <c r="DY115" s="310"/>
      <c r="DZ115" s="311"/>
      <c r="EA115" s="312"/>
      <c r="EB115" s="310"/>
      <c r="EC115" s="313"/>
      <c r="ED115" s="309"/>
      <c r="EE115" s="310"/>
      <c r="EF115" s="311"/>
      <c r="EG115" s="312"/>
      <c r="EH115" s="310"/>
      <c r="EI115" s="313"/>
      <c r="EJ115" s="309"/>
      <c r="EK115" s="310"/>
      <c r="EL115" s="311"/>
      <c r="EM115" s="309"/>
      <c r="EN115" s="313"/>
      <c r="EO115" s="329"/>
      <c r="EP115" s="309"/>
      <c r="EQ115" s="310"/>
      <c r="ER115" s="311"/>
      <c r="ES115" s="309"/>
      <c r="ET115" s="313"/>
      <c r="EU115" s="331"/>
      <c r="EV115" s="328"/>
      <c r="EW115" s="328"/>
      <c r="EX115" s="328"/>
      <c r="EY115" s="328"/>
      <c r="EZ115" s="328"/>
      <c r="FA115" s="328"/>
      <c r="FB115" s="328"/>
      <c r="FC115" s="328"/>
      <c r="FD115" s="328"/>
      <c r="FE115" s="328"/>
      <c r="FF115" s="328"/>
      <c r="FG115" s="328"/>
      <c r="FH115" s="1707">
        <v>54</v>
      </c>
      <c r="FI115" s="1708">
        <v>52</v>
      </c>
      <c r="FJ115" s="1709">
        <v>36</v>
      </c>
      <c r="FK115" s="1707">
        <v>33</v>
      </c>
      <c r="FL115" s="1708">
        <v>33</v>
      </c>
      <c r="FM115" s="1709">
        <v>22</v>
      </c>
      <c r="FN115" s="1707">
        <v>45</v>
      </c>
      <c r="FO115" s="1708">
        <v>44</v>
      </c>
      <c r="FP115" s="1709">
        <v>32</v>
      </c>
      <c r="FQ115" s="1707">
        <v>20</v>
      </c>
      <c r="FR115" s="1708">
        <v>20</v>
      </c>
      <c r="FS115" s="1709">
        <v>15</v>
      </c>
      <c r="FT115" s="1707">
        <v>38</v>
      </c>
      <c r="FU115" s="1708">
        <v>36</v>
      </c>
      <c r="FV115" s="1709">
        <v>28</v>
      </c>
      <c r="FW115" s="1707">
        <v>3</v>
      </c>
      <c r="FX115" s="1708">
        <v>3</v>
      </c>
      <c r="FY115" s="1709">
        <v>0</v>
      </c>
    </row>
    <row r="116" spans="2:181" ht="18.75" customHeight="1" x14ac:dyDescent="0.25">
      <c r="B116" s="303" t="s">
        <v>478</v>
      </c>
      <c r="C116" s="304"/>
      <c r="D116" s="305"/>
      <c r="E116" s="306"/>
      <c r="F116" s="307"/>
      <c r="G116" s="305"/>
      <c r="H116" s="308"/>
      <c r="I116" s="304"/>
      <c r="J116" s="305"/>
      <c r="K116" s="306"/>
      <c r="L116" s="307"/>
      <c r="M116" s="305"/>
      <c r="N116" s="308"/>
      <c r="O116" s="304"/>
      <c r="P116" s="305"/>
      <c r="Q116" s="306"/>
      <c r="R116" s="307"/>
      <c r="S116" s="308"/>
      <c r="T116" s="304"/>
      <c r="U116" s="305"/>
      <c r="V116" s="306"/>
      <c r="W116" s="307"/>
      <c r="X116" s="305"/>
      <c r="Y116" s="308"/>
      <c r="Z116" s="304"/>
      <c r="AA116" s="305"/>
      <c r="AB116" s="306"/>
      <c r="AC116" s="307"/>
      <c r="AD116" s="305"/>
      <c r="AE116" s="308"/>
      <c r="AF116" s="304"/>
      <c r="AG116" s="305"/>
      <c r="AH116" s="306"/>
      <c r="AI116" s="307"/>
      <c r="AJ116" s="305"/>
      <c r="AK116" s="308"/>
      <c r="AL116" s="304"/>
      <c r="AM116" s="305"/>
      <c r="AN116" s="306"/>
      <c r="AO116" s="307"/>
      <c r="AP116" s="305"/>
      <c r="AQ116" s="308"/>
      <c r="AR116" s="304"/>
      <c r="AS116" s="305"/>
      <c r="AT116" s="306"/>
      <c r="AU116" s="307"/>
      <c r="AV116" s="305"/>
      <c r="AW116" s="308"/>
      <c r="AX116" s="304"/>
      <c r="AY116" s="305"/>
      <c r="AZ116" s="306"/>
      <c r="BA116" s="307"/>
      <c r="BB116" s="305"/>
      <c r="BC116" s="308"/>
      <c r="BD116" s="309"/>
      <c r="BE116" s="310"/>
      <c r="BF116" s="311"/>
      <c r="BG116" s="312"/>
      <c r="BH116" s="310"/>
      <c r="BI116" s="313"/>
      <c r="BJ116" s="309"/>
      <c r="BK116" s="310"/>
      <c r="BL116" s="306"/>
      <c r="BM116" s="307"/>
      <c r="BN116" s="305"/>
      <c r="BO116" s="308"/>
      <c r="BP116" s="304"/>
      <c r="BQ116" s="305"/>
      <c r="BR116" s="306"/>
      <c r="BS116" s="312"/>
      <c r="BT116" s="310"/>
      <c r="BU116" s="313"/>
      <c r="BV116" s="309"/>
      <c r="BW116" s="310"/>
      <c r="BX116" s="311"/>
      <c r="BY116" s="312"/>
      <c r="BZ116" s="310"/>
      <c r="CA116" s="313"/>
      <c r="CB116" s="309"/>
      <c r="CC116" s="310"/>
      <c r="CD116" s="311"/>
      <c r="CE116" s="312"/>
      <c r="CF116" s="310"/>
      <c r="CG116" s="313"/>
      <c r="CH116" s="309"/>
      <c r="CI116" s="310"/>
      <c r="CJ116" s="311"/>
      <c r="CK116" s="312"/>
      <c r="CL116" s="310"/>
      <c r="CM116" s="313"/>
      <c r="CN116" s="309"/>
      <c r="CO116" s="310"/>
      <c r="CP116" s="311"/>
      <c r="CQ116" s="312"/>
      <c r="CR116" s="310"/>
      <c r="CS116" s="313"/>
      <c r="CT116" s="309"/>
      <c r="CU116" s="310"/>
      <c r="CV116" s="311"/>
      <c r="CW116" s="312"/>
      <c r="CX116" s="310"/>
      <c r="CY116" s="313"/>
      <c r="CZ116" s="309">
        <v>41</v>
      </c>
      <c r="DA116" s="310">
        <v>41</v>
      </c>
      <c r="DB116" s="311">
        <v>36</v>
      </c>
      <c r="DC116" s="312"/>
      <c r="DD116" s="310"/>
      <c r="DE116" s="313"/>
      <c r="DF116" s="309">
        <v>49</v>
      </c>
      <c r="DG116" s="310">
        <v>49</v>
      </c>
      <c r="DH116" s="311">
        <v>41</v>
      </c>
      <c r="DI116" s="312">
        <v>11</v>
      </c>
      <c r="DJ116" s="310"/>
      <c r="DK116" s="313"/>
      <c r="DL116" s="309">
        <v>39</v>
      </c>
      <c r="DM116" s="310"/>
      <c r="DN116" s="311">
        <v>35</v>
      </c>
      <c r="DO116" s="312"/>
      <c r="DP116" s="310"/>
      <c r="DQ116" s="313"/>
      <c r="DR116" s="309"/>
      <c r="DS116" s="310"/>
      <c r="DT116" s="311"/>
      <c r="DU116" s="312"/>
      <c r="DV116" s="310"/>
      <c r="DW116" s="313"/>
      <c r="DX116" s="309"/>
      <c r="DY116" s="310"/>
      <c r="DZ116" s="311"/>
      <c r="EA116" s="312"/>
      <c r="EB116" s="310"/>
      <c r="EC116" s="313"/>
      <c r="ED116" s="309"/>
      <c r="EE116" s="310"/>
      <c r="EF116" s="311"/>
      <c r="EG116" s="312"/>
      <c r="EH116" s="310"/>
      <c r="EI116" s="313"/>
      <c r="EJ116" s="309"/>
      <c r="EK116" s="310"/>
      <c r="EL116" s="311"/>
      <c r="EM116" s="309"/>
      <c r="EN116" s="313"/>
      <c r="EO116" s="329"/>
      <c r="EP116" s="309"/>
      <c r="EQ116" s="310"/>
      <c r="ER116" s="311"/>
      <c r="ES116" s="309"/>
      <c r="ET116" s="313"/>
      <c r="EU116" s="331"/>
      <c r="EV116" s="328"/>
      <c r="EW116" s="328"/>
      <c r="EX116" s="328"/>
      <c r="EY116" s="328"/>
      <c r="EZ116" s="328"/>
      <c r="FA116" s="328"/>
      <c r="FB116" s="328"/>
      <c r="FC116" s="328"/>
      <c r="FD116" s="328"/>
      <c r="FE116" s="328"/>
      <c r="FF116" s="328"/>
      <c r="FG116" s="328"/>
      <c r="FH116" s="1155">
        <v>69</v>
      </c>
      <c r="FI116" s="1150">
        <v>61</v>
      </c>
      <c r="FJ116" s="1156">
        <v>41</v>
      </c>
      <c r="FK116" s="1155">
        <v>23</v>
      </c>
      <c r="FL116" s="1150">
        <v>23</v>
      </c>
      <c r="FM116" s="1156">
        <v>15</v>
      </c>
      <c r="FN116" s="1155">
        <v>66</v>
      </c>
      <c r="FO116" s="1150">
        <v>55</v>
      </c>
      <c r="FP116" s="1156">
        <v>40</v>
      </c>
      <c r="FQ116" s="1155">
        <v>31</v>
      </c>
      <c r="FR116" s="1150">
        <v>31</v>
      </c>
      <c r="FS116" s="1156">
        <v>27</v>
      </c>
      <c r="FT116" s="1155">
        <v>25</v>
      </c>
      <c r="FU116" s="1150">
        <v>25</v>
      </c>
      <c r="FV116" s="1156">
        <v>18</v>
      </c>
      <c r="FW116" s="1155">
        <v>7</v>
      </c>
      <c r="FX116" s="1150">
        <v>5</v>
      </c>
      <c r="FY116" s="1156">
        <v>0</v>
      </c>
    </row>
    <row r="117" spans="2:181" ht="18.75" customHeight="1" thickBot="1" x14ac:dyDescent="0.3">
      <c r="B117" s="341" t="s">
        <v>479</v>
      </c>
      <c r="C117" s="342"/>
      <c r="D117" s="343"/>
      <c r="E117" s="344"/>
      <c r="F117" s="345"/>
      <c r="G117" s="343"/>
      <c r="H117" s="346"/>
      <c r="I117" s="342"/>
      <c r="J117" s="343"/>
      <c r="K117" s="344"/>
      <c r="L117" s="345"/>
      <c r="M117" s="343"/>
      <c r="N117" s="346"/>
      <c r="O117" s="342"/>
      <c r="P117" s="343"/>
      <c r="Q117" s="344"/>
      <c r="R117" s="345"/>
      <c r="S117" s="346"/>
      <c r="T117" s="342"/>
      <c r="U117" s="343"/>
      <c r="V117" s="344"/>
      <c r="W117" s="345"/>
      <c r="X117" s="343"/>
      <c r="Y117" s="346"/>
      <c r="Z117" s="342"/>
      <c r="AA117" s="343"/>
      <c r="AB117" s="344"/>
      <c r="AC117" s="345"/>
      <c r="AD117" s="343"/>
      <c r="AE117" s="346"/>
      <c r="AF117" s="342"/>
      <c r="AG117" s="343"/>
      <c r="AH117" s="344"/>
      <c r="AI117" s="345"/>
      <c r="AJ117" s="343"/>
      <c r="AK117" s="346"/>
      <c r="AL117" s="342"/>
      <c r="AM117" s="343"/>
      <c r="AN117" s="344"/>
      <c r="AO117" s="345"/>
      <c r="AP117" s="343"/>
      <c r="AQ117" s="346"/>
      <c r="AR117" s="342"/>
      <c r="AS117" s="343"/>
      <c r="AT117" s="344"/>
      <c r="AU117" s="345"/>
      <c r="AV117" s="343"/>
      <c r="AW117" s="346"/>
      <c r="AX117" s="342"/>
      <c r="AY117" s="343"/>
      <c r="AZ117" s="344"/>
      <c r="BA117" s="345"/>
      <c r="BB117" s="343"/>
      <c r="BC117" s="346"/>
      <c r="BD117" s="347"/>
      <c r="BE117" s="348"/>
      <c r="BF117" s="349"/>
      <c r="BG117" s="350"/>
      <c r="BH117" s="348"/>
      <c r="BI117" s="351"/>
      <c r="BJ117" s="347"/>
      <c r="BK117" s="348"/>
      <c r="BL117" s="344"/>
      <c r="BM117" s="345"/>
      <c r="BN117" s="343"/>
      <c r="BO117" s="346"/>
      <c r="BP117" s="342"/>
      <c r="BQ117" s="343"/>
      <c r="BR117" s="344"/>
      <c r="BS117" s="350"/>
      <c r="BT117" s="348"/>
      <c r="BU117" s="351"/>
      <c r="BV117" s="347"/>
      <c r="BW117" s="348"/>
      <c r="BX117" s="349"/>
      <c r="BY117" s="350"/>
      <c r="BZ117" s="348"/>
      <c r="CA117" s="351"/>
      <c r="CB117" s="347"/>
      <c r="CC117" s="348"/>
      <c r="CD117" s="349"/>
      <c r="CE117" s="350"/>
      <c r="CF117" s="348"/>
      <c r="CG117" s="351"/>
      <c r="CH117" s="347"/>
      <c r="CI117" s="348"/>
      <c r="CJ117" s="349"/>
      <c r="CK117" s="350"/>
      <c r="CL117" s="348"/>
      <c r="CM117" s="351"/>
      <c r="CN117" s="347"/>
      <c r="CO117" s="348"/>
      <c r="CP117" s="349"/>
      <c r="CQ117" s="350"/>
      <c r="CR117" s="348"/>
      <c r="CS117" s="351"/>
      <c r="CT117" s="347"/>
      <c r="CU117" s="348"/>
      <c r="CV117" s="349"/>
      <c r="CW117" s="350"/>
      <c r="CX117" s="348"/>
      <c r="CY117" s="351"/>
      <c r="CZ117" s="347"/>
      <c r="DA117" s="348"/>
      <c r="DB117" s="349"/>
      <c r="DC117" s="350"/>
      <c r="DD117" s="348"/>
      <c r="DE117" s="351"/>
      <c r="DF117" s="347"/>
      <c r="DG117" s="348"/>
      <c r="DH117" s="349"/>
      <c r="DI117" s="350">
        <v>15</v>
      </c>
      <c r="DJ117" s="348"/>
      <c r="DK117" s="351"/>
      <c r="DL117" s="347">
        <v>39</v>
      </c>
      <c r="DM117" s="348">
        <v>39</v>
      </c>
      <c r="DN117" s="349">
        <v>29</v>
      </c>
      <c r="DO117" s="350"/>
      <c r="DP117" s="348"/>
      <c r="DQ117" s="351"/>
      <c r="DR117" s="347"/>
      <c r="DS117" s="348"/>
      <c r="DT117" s="349"/>
      <c r="DU117" s="350"/>
      <c r="DV117" s="348"/>
      <c r="DW117" s="351"/>
      <c r="DX117" s="347"/>
      <c r="DY117" s="348"/>
      <c r="DZ117" s="349"/>
      <c r="EA117" s="350"/>
      <c r="EB117" s="348"/>
      <c r="EC117" s="351"/>
      <c r="ED117" s="347"/>
      <c r="EE117" s="348"/>
      <c r="EF117" s="349"/>
      <c r="EG117" s="350"/>
      <c r="EH117" s="348"/>
      <c r="EI117" s="351"/>
      <c r="EJ117" s="347"/>
      <c r="EK117" s="348"/>
      <c r="EL117" s="349"/>
      <c r="EM117" s="347"/>
      <c r="EN117" s="351"/>
      <c r="EO117" s="352"/>
      <c r="EP117" s="347"/>
      <c r="EQ117" s="348"/>
      <c r="ER117" s="349"/>
      <c r="ES117" s="347"/>
      <c r="ET117" s="351"/>
      <c r="EU117" s="1696"/>
      <c r="EV117" s="328"/>
      <c r="EW117" s="328"/>
      <c r="EX117" s="328"/>
      <c r="EY117" s="328"/>
      <c r="EZ117" s="328"/>
      <c r="FA117" s="328"/>
      <c r="FB117" s="328"/>
      <c r="FC117" s="328"/>
      <c r="FD117" s="328"/>
      <c r="FE117" s="328"/>
      <c r="FF117" s="328"/>
      <c r="FG117" s="328"/>
      <c r="FH117" s="1155">
        <v>131</v>
      </c>
      <c r="FI117" s="1150">
        <v>59</v>
      </c>
      <c r="FJ117" s="1156">
        <v>54</v>
      </c>
      <c r="FK117" s="1155">
        <v>67</v>
      </c>
      <c r="FL117" s="1150">
        <v>58</v>
      </c>
      <c r="FM117" s="1156">
        <v>43</v>
      </c>
      <c r="FN117" s="1155">
        <v>90</v>
      </c>
      <c r="FO117" s="1150">
        <v>57</v>
      </c>
      <c r="FP117" s="1156">
        <v>46</v>
      </c>
      <c r="FQ117" s="1155">
        <v>70</v>
      </c>
      <c r="FR117" s="1150">
        <v>54</v>
      </c>
      <c r="FS117" s="1156">
        <v>47</v>
      </c>
      <c r="FT117" s="1155">
        <v>77</v>
      </c>
      <c r="FU117" s="1150">
        <v>52</v>
      </c>
      <c r="FV117" s="1156">
        <v>44</v>
      </c>
      <c r="FW117" s="1155">
        <v>36</v>
      </c>
      <c r="FX117" s="1150">
        <v>35</v>
      </c>
      <c r="FY117" s="1156">
        <v>31</v>
      </c>
    </row>
    <row r="118" spans="2:181" s="133" customFormat="1" ht="18.75" customHeight="1" thickBot="1" x14ac:dyDescent="0.35">
      <c r="B118" s="150" t="s">
        <v>480</v>
      </c>
      <c r="C118" s="151">
        <f t="shared" ref="C118:BN118" si="6">SUM(C119:C143)</f>
        <v>0</v>
      </c>
      <c r="D118" s="152">
        <f t="shared" si="6"/>
        <v>0</v>
      </c>
      <c r="E118" s="153">
        <f t="shared" si="6"/>
        <v>0</v>
      </c>
      <c r="F118" s="154">
        <f t="shared" si="6"/>
        <v>0</v>
      </c>
      <c r="G118" s="152">
        <f t="shared" si="6"/>
        <v>0</v>
      </c>
      <c r="H118" s="155">
        <f t="shared" si="6"/>
        <v>0</v>
      </c>
      <c r="I118" s="151">
        <f t="shared" si="6"/>
        <v>0</v>
      </c>
      <c r="J118" s="152">
        <f t="shared" si="6"/>
        <v>0</v>
      </c>
      <c r="K118" s="153">
        <f t="shared" si="6"/>
        <v>0</v>
      </c>
      <c r="L118" s="154">
        <f t="shared" si="6"/>
        <v>0</v>
      </c>
      <c r="M118" s="152">
        <f t="shared" si="6"/>
        <v>0</v>
      </c>
      <c r="N118" s="155">
        <f t="shared" si="6"/>
        <v>0</v>
      </c>
      <c r="O118" s="151">
        <f t="shared" si="6"/>
        <v>84</v>
      </c>
      <c r="P118" s="152">
        <f t="shared" si="6"/>
        <v>76</v>
      </c>
      <c r="Q118" s="153">
        <f t="shared" si="6"/>
        <v>0</v>
      </c>
      <c r="R118" s="154">
        <f t="shared" si="6"/>
        <v>0</v>
      </c>
      <c r="S118" s="155">
        <f t="shared" si="6"/>
        <v>0</v>
      </c>
      <c r="T118" s="151">
        <f t="shared" si="6"/>
        <v>0</v>
      </c>
      <c r="U118" s="152">
        <f t="shared" si="6"/>
        <v>0</v>
      </c>
      <c r="V118" s="153">
        <f t="shared" si="6"/>
        <v>0</v>
      </c>
      <c r="W118" s="154">
        <f t="shared" si="6"/>
        <v>0</v>
      </c>
      <c r="X118" s="152">
        <f t="shared" si="6"/>
        <v>0</v>
      </c>
      <c r="Y118" s="155">
        <f t="shared" si="6"/>
        <v>0</v>
      </c>
      <c r="Z118" s="151">
        <f t="shared" si="6"/>
        <v>579</v>
      </c>
      <c r="AA118" s="152">
        <f t="shared" si="6"/>
        <v>206</v>
      </c>
      <c r="AB118" s="153">
        <f t="shared" si="6"/>
        <v>146</v>
      </c>
      <c r="AC118" s="154">
        <f t="shared" si="6"/>
        <v>32</v>
      </c>
      <c r="AD118" s="152">
        <f t="shared" si="6"/>
        <v>0</v>
      </c>
      <c r="AE118" s="155">
        <f t="shared" si="6"/>
        <v>0</v>
      </c>
      <c r="AF118" s="151">
        <f t="shared" si="6"/>
        <v>148</v>
      </c>
      <c r="AG118" s="152">
        <f t="shared" si="6"/>
        <v>80</v>
      </c>
      <c r="AH118" s="153">
        <f t="shared" si="6"/>
        <v>70</v>
      </c>
      <c r="AI118" s="154">
        <f t="shared" si="6"/>
        <v>92</v>
      </c>
      <c r="AJ118" s="152">
        <f t="shared" si="6"/>
        <v>35</v>
      </c>
      <c r="AK118" s="155">
        <f t="shared" si="6"/>
        <v>33</v>
      </c>
      <c r="AL118" s="151">
        <f t="shared" si="6"/>
        <v>0</v>
      </c>
      <c r="AM118" s="152">
        <f t="shared" si="6"/>
        <v>0</v>
      </c>
      <c r="AN118" s="153">
        <f t="shared" si="6"/>
        <v>0</v>
      </c>
      <c r="AO118" s="154">
        <f t="shared" si="6"/>
        <v>0</v>
      </c>
      <c r="AP118" s="152">
        <f t="shared" si="6"/>
        <v>0</v>
      </c>
      <c r="AQ118" s="155">
        <f t="shared" si="6"/>
        <v>0</v>
      </c>
      <c r="AR118" s="151">
        <f t="shared" si="6"/>
        <v>0</v>
      </c>
      <c r="AS118" s="152">
        <f t="shared" si="6"/>
        <v>0</v>
      </c>
      <c r="AT118" s="153">
        <f t="shared" si="6"/>
        <v>0</v>
      </c>
      <c r="AU118" s="154">
        <f t="shared" si="6"/>
        <v>0</v>
      </c>
      <c r="AV118" s="152">
        <f t="shared" si="6"/>
        <v>0</v>
      </c>
      <c r="AW118" s="155">
        <f t="shared" si="6"/>
        <v>0</v>
      </c>
      <c r="AX118" s="151">
        <f t="shared" si="6"/>
        <v>0</v>
      </c>
      <c r="AY118" s="152">
        <f t="shared" si="6"/>
        <v>0</v>
      </c>
      <c r="AZ118" s="153">
        <f t="shared" si="6"/>
        <v>0</v>
      </c>
      <c r="BA118" s="154">
        <f t="shared" si="6"/>
        <v>0</v>
      </c>
      <c r="BB118" s="152">
        <f t="shared" si="6"/>
        <v>0</v>
      </c>
      <c r="BC118" s="155">
        <f t="shared" si="6"/>
        <v>0</v>
      </c>
      <c r="BD118" s="151">
        <f t="shared" si="6"/>
        <v>0</v>
      </c>
      <c r="BE118" s="152">
        <f t="shared" si="6"/>
        <v>0</v>
      </c>
      <c r="BF118" s="153">
        <f t="shared" si="6"/>
        <v>0</v>
      </c>
      <c r="BG118" s="154">
        <f t="shared" si="6"/>
        <v>0</v>
      </c>
      <c r="BH118" s="152">
        <f t="shared" si="6"/>
        <v>0</v>
      </c>
      <c r="BI118" s="155">
        <f t="shared" si="6"/>
        <v>0</v>
      </c>
      <c r="BJ118" s="151">
        <f t="shared" si="6"/>
        <v>0</v>
      </c>
      <c r="BK118" s="152">
        <f t="shared" si="6"/>
        <v>0</v>
      </c>
      <c r="BL118" s="153">
        <f t="shared" si="6"/>
        <v>0</v>
      </c>
      <c r="BM118" s="154">
        <f t="shared" si="6"/>
        <v>0</v>
      </c>
      <c r="BN118" s="152">
        <f t="shared" si="6"/>
        <v>0</v>
      </c>
      <c r="BO118" s="155">
        <f t="shared" ref="BO118:DZ118" si="7">SUM(BO119:BO143)</f>
        <v>0</v>
      </c>
      <c r="BP118" s="151">
        <f t="shared" si="7"/>
        <v>0</v>
      </c>
      <c r="BQ118" s="152">
        <f t="shared" si="7"/>
        <v>0</v>
      </c>
      <c r="BR118" s="153">
        <f t="shared" si="7"/>
        <v>0</v>
      </c>
      <c r="BS118" s="154">
        <f t="shared" si="7"/>
        <v>1338</v>
      </c>
      <c r="BT118" s="152">
        <f t="shared" si="7"/>
        <v>1253</v>
      </c>
      <c r="BU118" s="155">
        <f t="shared" si="7"/>
        <v>896</v>
      </c>
      <c r="BV118" s="151">
        <f t="shared" si="7"/>
        <v>350</v>
      </c>
      <c r="BW118" s="152">
        <f t="shared" si="7"/>
        <v>246</v>
      </c>
      <c r="BX118" s="153">
        <f t="shared" si="7"/>
        <v>190</v>
      </c>
      <c r="BY118" s="154">
        <f t="shared" si="7"/>
        <v>202</v>
      </c>
      <c r="BZ118" s="152">
        <f t="shared" si="7"/>
        <v>0</v>
      </c>
      <c r="CA118" s="155">
        <f t="shared" si="7"/>
        <v>0</v>
      </c>
      <c r="CB118" s="151">
        <f t="shared" si="7"/>
        <v>0</v>
      </c>
      <c r="CC118" s="152">
        <f t="shared" si="7"/>
        <v>0</v>
      </c>
      <c r="CD118" s="153">
        <f t="shared" si="7"/>
        <v>0</v>
      </c>
      <c r="CE118" s="154">
        <f t="shared" si="7"/>
        <v>0</v>
      </c>
      <c r="CF118" s="152">
        <f t="shared" si="7"/>
        <v>0</v>
      </c>
      <c r="CG118" s="155">
        <f t="shared" si="7"/>
        <v>0</v>
      </c>
      <c r="CH118" s="151">
        <f t="shared" si="7"/>
        <v>0</v>
      </c>
      <c r="CI118" s="152">
        <f t="shared" si="7"/>
        <v>0</v>
      </c>
      <c r="CJ118" s="153">
        <f t="shared" si="7"/>
        <v>0</v>
      </c>
      <c r="CK118" s="154">
        <f t="shared" si="7"/>
        <v>0</v>
      </c>
      <c r="CL118" s="152">
        <f t="shared" si="7"/>
        <v>0</v>
      </c>
      <c r="CM118" s="155">
        <f t="shared" si="7"/>
        <v>0</v>
      </c>
      <c r="CN118" s="151">
        <f t="shared" si="7"/>
        <v>0</v>
      </c>
      <c r="CO118" s="152">
        <f t="shared" si="7"/>
        <v>0</v>
      </c>
      <c r="CP118" s="153">
        <f t="shared" si="7"/>
        <v>0</v>
      </c>
      <c r="CQ118" s="154">
        <f t="shared" si="7"/>
        <v>0</v>
      </c>
      <c r="CR118" s="152">
        <f t="shared" si="7"/>
        <v>0</v>
      </c>
      <c r="CS118" s="155">
        <f t="shared" si="7"/>
        <v>0</v>
      </c>
      <c r="CT118" s="151">
        <f t="shared" si="7"/>
        <v>0</v>
      </c>
      <c r="CU118" s="152">
        <f t="shared" si="7"/>
        <v>0</v>
      </c>
      <c r="CV118" s="153">
        <f t="shared" si="7"/>
        <v>0</v>
      </c>
      <c r="CW118" s="154">
        <f t="shared" si="7"/>
        <v>0</v>
      </c>
      <c r="CX118" s="152">
        <f t="shared" si="7"/>
        <v>0</v>
      </c>
      <c r="CY118" s="155">
        <f t="shared" si="7"/>
        <v>0</v>
      </c>
      <c r="CZ118" s="151">
        <f t="shared" si="7"/>
        <v>0</v>
      </c>
      <c r="DA118" s="152">
        <f t="shared" si="7"/>
        <v>0</v>
      </c>
      <c r="DB118" s="153">
        <f t="shared" si="7"/>
        <v>0</v>
      </c>
      <c r="DC118" s="154">
        <f t="shared" si="7"/>
        <v>0</v>
      </c>
      <c r="DD118" s="152">
        <f t="shared" si="7"/>
        <v>0</v>
      </c>
      <c r="DE118" s="155">
        <f t="shared" si="7"/>
        <v>0</v>
      </c>
      <c r="DF118" s="151">
        <f t="shared" si="7"/>
        <v>27</v>
      </c>
      <c r="DG118" s="152">
        <f t="shared" si="7"/>
        <v>0</v>
      </c>
      <c r="DH118" s="153">
        <f t="shared" si="7"/>
        <v>0</v>
      </c>
      <c r="DI118" s="154">
        <f t="shared" si="7"/>
        <v>0</v>
      </c>
      <c r="DJ118" s="152">
        <f t="shared" si="7"/>
        <v>0</v>
      </c>
      <c r="DK118" s="155">
        <f t="shared" si="7"/>
        <v>0</v>
      </c>
      <c r="DL118" s="151">
        <f t="shared" si="7"/>
        <v>0</v>
      </c>
      <c r="DM118" s="152">
        <f t="shared" si="7"/>
        <v>0</v>
      </c>
      <c r="DN118" s="153">
        <f t="shared" si="7"/>
        <v>0</v>
      </c>
      <c r="DO118" s="154">
        <f t="shared" si="7"/>
        <v>0</v>
      </c>
      <c r="DP118" s="152">
        <f t="shared" si="7"/>
        <v>0</v>
      </c>
      <c r="DQ118" s="155">
        <f t="shared" si="7"/>
        <v>0</v>
      </c>
      <c r="DR118" s="151">
        <f t="shared" si="7"/>
        <v>0</v>
      </c>
      <c r="DS118" s="152">
        <f t="shared" si="7"/>
        <v>0</v>
      </c>
      <c r="DT118" s="153">
        <f t="shared" si="7"/>
        <v>0</v>
      </c>
      <c r="DU118" s="154">
        <f t="shared" si="7"/>
        <v>0</v>
      </c>
      <c r="DV118" s="152">
        <f t="shared" si="7"/>
        <v>0</v>
      </c>
      <c r="DW118" s="155">
        <f t="shared" si="7"/>
        <v>0</v>
      </c>
      <c r="DX118" s="151">
        <f t="shared" si="7"/>
        <v>0</v>
      </c>
      <c r="DY118" s="152">
        <f t="shared" si="7"/>
        <v>0</v>
      </c>
      <c r="DZ118" s="153">
        <f t="shared" si="7"/>
        <v>0</v>
      </c>
      <c r="EA118" s="154">
        <f t="shared" ref="EA118:EO118" si="8">SUM(EA119:EA143)</f>
        <v>0</v>
      </c>
      <c r="EB118" s="152">
        <f t="shared" si="8"/>
        <v>0</v>
      </c>
      <c r="EC118" s="155">
        <f t="shared" si="8"/>
        <v>0</v>
      </c>
      <c r="ED118" s="151">
        <f t="shared" si="8"/>
        <v>0</v>
      </c>
      <c r="EE118" s="152">
        <f t="shared" si="8"/>
        <v>0</v>
      </c>
      <c r="EF118" s="153">
        <f t="shared" si="8"/>
        <v>0</v>
      </c>
      <c r="EG118" s="154">
        <f t="shared" si="8"/>
        <v>0</v>
      </c>
      <c r="EH118" s="152">
        <f t="shared" si="8"/>
        <v>0</v>
      </c>
      <c r="EI118" s="155">
        <f t="shared" si="8"/>
        <v>0</v>
      </c>
      <c r="EJ118" s="151">
        <f t="shared" si="8"/>
        <v>0</v>
      </c>
      <c r="EK118" s="152">
        <f t="shared" si="8"/>
        <v>0</v>
      </c>
      <c r="EL118" s="153">
        <f t="shared" si="8"/>
        <v>0</v>
      </c>
      <c r="EM118" s="151">
        <f t="shared" si="8"/>
        <v>0</v>
      </c>
      <c r="EN118" s="152">
        <f t="shared" si="8"/>
        <v>0</v>
      </c>
      <c r="EO118" s="153">
        <f t="shared" si="8"/>
        <v>0</v>
      </c>
      <c r="EP118" s="151">
        <f t="shared" ref="EP118:ET118" si="9">SUM(EP119:EP143)</f>
        <v>0</v>
      </c>
      <c r="EQ118" s="152">
        <f t="shared" si="9"/>
        <v>0</v>
      </c>
      <c r="ER118" s="153">
        <f t="shared" si="9"/>
        <v>0</v>
      </c>
      <c r="ES118" s="151">
        <f t="shared" si="9"/>
        <v>0</v>
      </c>
      <c r="ET118" s="152">
        <f t="shared" si="9"/>
        <v>0</v>
      </c>
      <c r="EU118" s="155">
        <f>SUM(EU119:EU143)</f>
        <v>0</v>
      </c>
      <c r="EV118" s="1702">
        <v>0</v>
      </c>
      <c r="EW118" s="1702">
        <v>0</v>
      </c>
      <c r="EX118" s="1702">
        <v>0</v>
      </c>
      <c r="EY118" s="1702">
        <v>0</v>
      </c>
      <c r="EZ118" s="1702">
        <v>0</v>
      </c>
      <c r="FA118" s="1702">
        <v>0</v>
      </c>
      <c r="FB118" s="1702">
        <v>0</v>
      </c>
      <c r="FC118" s="1702">
        <v>0</v>
      </c>
      <c r="FD118" s="1702">
        <v>0</v>
      </c>
      <c r="FE118" s="1702">
        <v>0</v>
      </c>
      <c r="FF118" s="1702">
        <v>0</v>
      </c>
      <c r="FG118" s="1702">
        <v>0</v>
      </c>
      <c r="FH118" s="153">
        <f t="shared" ref="FH118:FY118" si="10">SUM(FH119:FH143)</f>
        <v>0</v>
      </c>
      <c r="FI118" s="153">
        <f t="shared" si="10"/>
        <v>0</v>
      </c>
      <c r="FJ118" s="153">
        <f t="shared" si="10"/>
        <v>0</v>
      </c>
      <c r="FK118" s="153">
        <f t="shared" si="10"/>
        <v>0</v>
      </c>
      <c r="FL118" s="153">
        <f t="shared" si="10"/>
        <v>0</v>
      </c>
      <c r="FM118" s="153">
        <f t="shared" si="10"/>
        <v>0</v>
      </c>
      <c r="FN118" s="153">
        <f t="shared" si="10"/>
        <v>0</v>
      </c>
      <c r="FO118" s="153">
        <f t="shared" si="10"/>
        <v>0</v>
      </c>
      <c r="FP118" s="153">
        <f t="shared" si="10"/>
        <v>0</v>
      </c>
      <c r="FQ118" s="153">
        <f t="shared" si="10"/>
        <v>0</v>
      </c>
      <c r="FR118" s="153">
        <f t="shared" si="10"/>
        <v>0</v>
      </c>
      <c r="FS118" s="153">
        <f t="shared" si="10"/>
        <v>0</v>
      </c>
      <c r="FT118" s="153">
        <f t="shared" si="10"/>
        <v>0</v>
      </c>
      <c r="FU118" s="153">
        <f t="shared" si="10"/>
        <v>0</v>
      </c>
      <c r="FV118" s="153">
        <f t="shared" si="10"/>
        <v>0</v>
      </c>
      <c r="FW118" s="153">
        <f t="shared" si="10"/>
        <v>0</v>
      </c>
      <c r="FX118" s="153">
        <f t="shared" si="10"/>
        <v>0</v>
      </c>
      <c r="FY118" s="153">
        <f t="shared" si="10"/>
        <v>0</v>
      </c>
    </row>
    <row r="119" spans="2:181" ht="31.5" x14ac:dyDescent="0.25">
      <c r="B119" s="353" t="s">
        <v>481</v>
      </c>
      <c r="C119" s="285"/>
      <c r="D119" s="286"/>
      <c r="E119" s="287"/>
      <c r="F119" s="288"/>
      <c r="G119" s="286"/>
      <c r="H119" s="289"/>
      <c r="I119" s="285"/>
      <c r="J119" s="286"/>
      <c r="K119" s="287"/>
      <c r="L119" s="288"/>
      <c r="M119" s="286"/>
      <c r="N119" s="289"/>
      <c r="O119" s="285"/>
      <c r="P119" s="286"/>
      <c r="Q119" s="287"/>
      <c r="R119" s="288"/>
      <c r="S119" s="289"/>
      <c r="T119" s="285"/>
      <c r="U119" s="286"/>
      <c r="V119" s="287"/>
      <c r="W119" s="288"/>
      <c r="X119" s="286"/>
      <c r="Y119" s="289"/>
      <c r="Z119" s="285"/>
      <c r="AA119" s="286"/>
      <c r="AB119" s="287"/>
      <c r="AC119" s="288"/>
      <c r="AD119" s="286"/>
      <c r="AE119" s="289"/>
      <c r="AF119" s="285"/>
      <c r="AG119" s="286"/>
      <c r="AH119" s="287"/>
      <c r="AI119" s="288"/>
      <c r="AJ119" s="286"/>
      <c r="AK119" s="289"/>
      <c r="AL119" s="285"/>
      <c r="AM119" s="286"/>
      <c r="AN119" s="287"/>
      <c r="AO119" s="288"/>
      <c r="AP119" s="286"/>
      <c r="AQ119" s="289"/>
      <c r="AR119" s="285"/>
      <c r="AS119" s="286"/>
      <c r="AT119" s="287"/>
      <c r="AU119" s="288"/>
      <c r="AV119" s="286"/>
      <c r="AW119" s="289"/>
      <c r="AX119" s="285"/>
      <c r="AY119" s="286"/>
      <c r="AZ119" s="287"/>
      <c r="BA119" s="288"/>
      <c r="BB119" s="286"/>
      <c r="BC119" s="289"/>
      <c r="BD119" s="285"/>
      <c r="BE119" s="286"/>
      <c r="BF119" s="287"/>
      <c r="BG119" s="288"/>
      <c r="BH119" s="286"/>
      <c r="BI119" s="289"/>
      <c r="BJ119" s="285"/>
      <c r="BK119" s="286"/>
      <c r="BL119" s="287"/>
      <c r="BM119" s="288"/>
      <c r="BN119" s="286"/>
      <c r="BO119" s="289"/>
      <c r="BP119" s="285"/>
      <c r="BQ119" s="286"/>
      <c r="BR119" s="287"/>
      <c r="BS119" s="288">
        <v>268</v>
      </c>
      <c r="BT119" s="286">
        <v>268</v>
      </c>
      <c r="BU119" s="289">
        <v>184</v>
      </c>
      <c r="BV119" s="285">
        <v>73</v>
      </c>
      <c r="BW119" s="286">
        <v>73</v>
      </c>
      <c r="BX119" s="287">
        <v>51</v>
      </c>
      <c r="BY119" s="288">
        <v>48</v>
      </c>
      <c r="BZ119" s="286"/>
      <c r="CA119" s="289"/>
      <c r="CB119" s="285"/>
      <c r="CC119" s="286"/>
      <c r="CD119" s="287"/>
      <c r="CE119" s="288"/>
      <c r="CF119" s="286"/>
      <c r="CG119" s="289"/>
      <c r="CH119" s="285"/>
      <c r="CI119" s="286"/>
      <c r="CJ119" s="287"/>
      <c r="CK119" s="288"/>
      <c r="CL119" s="286"/>
      <c r="CM119" s="289"/>
      <c r="CN119" s="285"/>
      <c r="CO119" s="286"/>
      <c r="CP119" s="287"/>
      <c r="CQ119" s="288"/>
      <c r="CR119" s="286"/>
      <c r="CS119" s="289"/>
      <c r="CT119" s="285"/>
      <c r="CU119" s="286"/>
      <c r="CV119" s="287"/>
      <c r="CW119" s="288"/>
      <c r="CX119" s="286"/>
      <c r="CY119" s="289"/>
      <c r="CZ119" s="285"/>
      <c r="DA119" s="286"/>
      <c r="DB119" s="287"/>
      <c r="DC119" s="288"/>
      <c r="DD119" s="286"/>
      <c r="DE119" s="289"/>
      <c r="DF119" s="290"/>
      <c r="DG119" s="291"/>
      <c r="DH119" s="292"/>
      <c r="DI119" s="293"/>
      <c r="DJ119" s="291"/>
      <c r="DK119" s="294"/>
      <c r="DL119" s="290"/>
      <c r="DM119" s="291"/>
      <c r="DN119" s="292"/>
      <c r="DO119" s="293"/>
      <c r="DP119" s="291"/>
      <c r="DQ119" s="294"/>
      <c r="DR119" s="290"/>
      <c r="DS119" s="291"/>
      <c r="DT119" s="292"/>
      <c r="DU119" s="293"/>
      <c r="DV119" s="291"/>
      <c r="DW119" s="294"/>
      <c r="DX119" s="290"/>
      <c r="DY119" s="291"/>
      <c r="DZ119" s="292"/>
      <c r="EA119" s="293"/>
      <c r="EB119" s="291"/>
      <c r="EC119" s="294"/>
      <c r="ED119" s="290"/>
      <c r="EE119" s="291"/>
      <c r="EF119" s="292"/>
      <c r="EG119" s="293"/>
      <c r="EH119" s="291"/>
      <c r="EI119" s="294"/>
      <c r="EJ119" s="290"/>
      <c r="EK119" s="291"/>
      <c r="EL119" s="292"/>
      <c r="EM119" s="290"/>
      <c r="EN119" s="294"/>
      <c r="EO119" s="354"/>
      <c r="EP119" s="290"/>
      <c r="EQ119" s="291"/>
      <c r="ER119" s="292"/>
      <c r="ES119" s="290"/>
      <c r="ET119" s="294"/>
      <c r="EU119" s="1697"/>
      <c r="EV119" s="328"/>
      <c r="EW119" s="328"/>
      <c r="EX119" s="328"/>
      <c r="EY119" s="328"/>
      <c r="EZ119" s="328"/>
      <c r="FA119" s="328"/>
      <c r="FB119" s="328"/>
      <c r="FC119" s="328"/>
      <c r="FD119" s="328"/>
      <c r="FE119" s="328"/>
      <c r="FF119" s="328"/>
      <c r="FG119" s="328"/>
      <c r="FH119" s="290"/>
      <c r="FI119" s="294"/>
      <c r="FJ119" s="354"/>
      <c r="FK119" s="290"/>
      <c r="FL119" s="294"/>
      <c r="FM119" s="354"/>
      <c r="FN119" s="290"/>
      <c r="FO119" s="294"/>
      <c r="FP119" s="354"/>
      <c r="FQ119" s="290"/>
      <c r="FR119" s="294"/>
      <c r="FS119" s="354"/>
      <c r="FT119" s="290"/>
      <c r="FU119" s="294"/>
      <c r="FV119" s="354"/>
      <c r="FW119" s="290"/>
      <c r="FX119" s="294"/>
      <c r="FY119" s="354"/>
    </row>
    <row r="120" spans="2:181" ht="31.5" x14ac:dyDescent="0.25">
      <c r="B120" s="303" t="s">
        <v>482</v>
      </c>
      <c r="C120" s="304"/>
      <c r="D120" s="305"/>
      <c r="E120" s="306"/>
      <c r="F120" s="307"/>
      <c r="G120" s="305"/>
      <c r="H120" s="308"/>
      <c r="I120" s="304"/>
      <c r="J120" s="305"/>
      <c r="K120" s="306"/>
      <c r="L120" s="307"/>
      <c r="M120" s="305"/>
      <c r="N120" s="308"/>
      <c r="O120" s="304"/>
      <c r="P120" s="305"/>
      <c r="Q120" s="306"/>
      <c r="R120" s="307"/>
      <c r="S120" s="308"/>
      <c r="T120" s="304"/>
      <c r="U120" s="305"/>
      <c r="V120" s="306"/>
      <c r="W120" s="307"/>
      <c r="X120" s="305"/>
      <c r="Y120" s="308"/>
      <c r="Z120" s="304"/>
      <c r="AA120" s="305"/>
      <c r="AB120" s="306"/>
      <c r="AC120" s="307"/>
      <c r="AD120" s="305"/>
      <c r="AE120" s="308"/>
      <c r="AF120" s="304"/>
      <c r="AG120" s="305"/>
      <c r="AH120" s="306"/>
      <c r="AI120" s="307"/>
      <c r="AJ120" s="305"/>
      <c r="AK120" s="308"/>
      <c r="AL120" s="304"/>
      <c r="AM120" s="305"/>
      <c r="AN120" s="306"/>
      <c r="AO120" s="307"/>
      <c r="AP120" s="305"/>
      <c r="AQ120" s="308"/>
      <c r="AR120" s="304"/>
      <c r="AS120" s="305"/>
      <c r="AT120" s="306"/>
      <c r="AU120" s="307"/>
      <c r="AV120" s="305"/>
      <c r="AW120" s="308"/>
      <c r="AX120" s="304"/>
      <c r="AY120" s="305"/>
      <c r="AZ120" s="306"/>
      <c r="BA120" s="307"/>
      <c r="BB120" s="305"/>
      <c r="BC120" s="308"/>
      <c r="BD120" s="304"/>
      <c r="BE120" s="305"/>
      <c r="BF120" s="306"/>
      <c r="BG120" s="307"/>
      <c r="BH120" s="305"/>
      <c r="BI120" s="308"/>
      <c r="BJ120" s="304"/>
      <c r="BK120" s="305"/>
      <c r="BL120" s="306"/>
      <c r="BM120" s="307"/>
      <c r="BN120" s="305"/>
      <c r="BO120" s="308"/>
      <c r="BP120" s="304"/>
      <c r="BQ120" s="305"/>
      <c r="BR120" s="306"/>
      <c r="BS120" s="307">
        <v>61</v>
      </c>
      <c r="BT120" s="305">
        <v>61</v>
      </c>
      <c r="BU120" s="308">
        <v>49</v>
      </c>
      <c r="BV120" s="304">
        <v>29</v>
      </c>
      <c r="BW120" s="305"/>
      <c r="BX120" s="306">
        <v>19</v>
      </c>
      <c r="BY120" s="307"/>
      <c r="BZ120" s="305"/>
      <c r="CA120" s="308"/>
      <c r="CB120" s="304"/>
      <c r="CC120" s="305"/>
      <c r="CD120" s="306"/>
      <c r="CE120" s="307"/>
      <c r="CF120" s="305"/>
      <c r="CG120" s="308"/>
      <c r="CH120" s="304"/>
      <c r="CI120" s="305"/>
      <c r="CJ120" s="306"/>
      <c r="CK120" s="307"/>
      <c r="CL120" s="305"/>
      <c r="CM120" s="308"/>
      <c r="CN120" s="304"/>
      <c r="CO120" s="305"/>
      <c r="CP120" s="306"/>
      <c r="CQ120" s="307"/>
      <c r="CR120" s="305"/>
      <c r="CS120" s="308"/>
      <c r="CT120" s="304"/>
      <c r="CU120" s="305"/>
      <c r="CV120" s="306"/>
      <c r="CW120" s="307"/>
      <c r="CX120" s="305"/>
      <c r="CY120" s="308"/>
      <c r="CZ120" s="304"/>
      <c r="DA120" s="305"/>
      <c r="DB120" s="306"/>
      <c r="DC120" s="307"/>
      <c r="DD120" s="305"/>
      <c r="DE120" s="308"/>
      <c r="DF120" s="309"/>
      <c r="DG120" s="310"/>
      <c r="DH120" s="311"/>
      <c r="DI120" s="312"/>
      <c r="DJ120" s="310"/>
      <c r="DK120" s="313"/>
      <c r="DL120" s="309"/>
      <c r="DM120" s="310"/>
      <c r="DN120" s="311"/>
      <c r="DO120" s="312"/>
      <c r="DP120" s="310"/>
      <c r="DQ120" s="313"/>
      <c r="DR120" s="309"/>
      <c r="DS120" s="310"/>
      <c r="DT120" s="311"/>
      <c r="DU120" s="312"/>
      <c r="DV120" s="310"/>
      <c r="DW120" s="313"/>
      <c r="DX120" s="309"/>
      <c r="DY120" s="310"/>
      <c r="DZ120" s="311"/>
      <c r="EA120" s="312"/>
      <c r="EB120" s="310"/>
      <c r="EC120" s="313"/>
      <c r="ED120" s="309"/>
      <c r="EE120" s="310"/>
      <c r="EF120" s="311"/>
      <c r="EG120" s="312"/>
      <c r="EH120" s="310"/>
      <c r="EI120" s="313"/>
      <c r="EJ120" s="309"/>
      <c r="EK120" s="310"/>
      <c r="EL120" s="311"/>
      <c r="EM120" s="309"/>
      <c r="EN120" s="313"/>
      <c r="EO120" s="329"/>
      <c r="EP120" s="309"/>
      <c r="EQ120" s="310"/>
      <c r="ER120" s="311"/>
      <c r="ES120" s="309"/>
      <c r="ET120" s="313"/>
      <c r="EU120" s="331"/>
      <c r="EV120" s="328"/>
      <c r="EW120" s="328"/>
      <c r="EX120" s="328"/>
      <c r="EY120" s="328"/>
      <c r="EZ120" s="328"/>
      <c r="FA120" s="328"/>
      <c r="FB120" s="328"/>
      <c r="FC120" s="328"/>
      <c r="FD120" s="328"/>
      <c r="FE120" s="328"/>
      <c r="FF120" s="328"/>
      <c r="FG120" s="328"/>
      <c r="FH120" s="309"/>
      <c r="FI120" s="313"/>
      <c r="FJ120" s="329"/>
      <c r="FK120" s="309"/>
      <c r="FL120" s="313"/>
      <c r="FM120" s="329"/>
      <c r="FN120" s="309"/>
      <c r="FO120" s="313"/>
      <c r="FP120" s="329"/>
      <c r="FQ120" s="309"/>
      <c r="FR120" s="313"/>
      <c r="FS120" s="329"/>
      <c r="FT120" s="309"/>
      <c r="FU120" s="313"/>
      <c r="FV120" s="329"/>
      <c r="FW120" s="309"/>
      <c r="FX120" s="313"/>
      <c r="FY120" s="329"/>
    </row>
    <row r="121" spans="2:181" ht="31.5" x14ac:dyDescent="0.25">
      <c r="B121" s="303" t="s">
        <v>483</v>
      </c>
      <c r="C121" s="304"/>
      <c r="D121" s="305"/>
      <c r="E121" s="306"/>
      <c r="F121" s="307"/>
      <c r="G121" s="305"/>
      <c r="H121" s="308"/>
      <c r="I121" s="304"/>
      <c r="J121" s="305"/>
      <c r="K121" s="306"/>
      <c r="L121" s="307"/>
      <c r="M121" s="305"/>
      <c r="N121" s="308"/>
      <c r="O121" s="304"/>
      <c r="P121" s="305"/>
      <c r="Q121" s="306"/>
      <c r="R121" s="307"/>
      <c r="S121" s="308"/>
      <c r="T121" s="304"/>
      <c r="U121" s="305"/>
      <c r="V121" s="306"/>
      <c r="W121" s="307"/>
      <c r="X121" s="305"/>
      <c r="Y121" s="308"/>
      <c r="Z121" s="304"/>
      <c r="AA121" s="305"/>
      <c r="AB121" s="306"/>
      <c r="AC121" s="307"/>
      <c r="AD121" s="305"/>
      <c r="AE121" s="308"/>
      <c r="AF121" s="304"/>
      <c r="AG121" s="305"/>
      <c r="AH121" s="306"/>
      <c r="AI121" s="307"/>
      <c r="AJ121" s="305"/>
      <c r="AK121" s="308"/>
      <c r="AL121" s="304"/>
      <c r="AM121" s="305"/>
      <c r="AN121" s="306"/>
      <c r="AO121" s="307"/>
      <c r="AP121" s="305"/>
      <c r="AQ121" s="308"/>
      <c r="AR121" s="304"/>
      <c r="AS121" s="305"/>
      <c r="AT121" s="306"/>
      <c r="AU121" s="307"/>
      <c r="AV121" s="305"/>
      <c r="AW121" s="308"/>
      <c r="AX121" s="304"/>
      <c r="AY121" s="305"/>
      <c r="AZ121" s="306"/>
      <c r="BA121" s="307"/>
      <c r="BB121" s="305"/>
      <c r="BC121" s="308"/>
      <c r="BD121" s="304"/>
      <c r="BE121" s="305"/>
      <c r="BF121" s="306"/>
      <c r="BG121" s="307"/>
      <c r="BH121" s="305"/>
      <c r="BI121" s="308"/>
      <c r="BJ121" s="304"/>
      <c r="BK121" s="305"/>
      <c r="BL121" s="306"/>
      <c r="BM121" s="307"/>
      <c r="BN121" s="305"/>
      <c r="BO121" s="308"/>
      <c r="BP121" s="304"/>
      <c r="BQ121" s="305"/>
      <c r="BR121" s="306"/>
      <c r="BS121" s="307">
        <v>47</v>
      </c>
      <c r="BT121" s="305">
        <v>47</v>
      </c>
      <c r="BU121" s="308">
        <v>32</v>
      </c>
      <c r="BV121" s="304"/>
      <c r="BW121" s="305"/>
      <c r="BX121" s="306"/>
      <c r="BY121" s="307"/>
      <c r="BZ121" s="305"/>
      <c r="CA121" s="308"/>
      <c r="CB121" s="304"/>
      <c r="CC121" s="305"/>
      <c r="CD121" s="306"/>
      <c r="CE121" s="307"/>
      <c r="CF121" s="305"/>
      <c r="CG121" s="308"/>
      <c r="CH121" s="304"/>
      <c r="CI121" s="305"/>
      <c r="CJ121" s="306"/>
      <c r="CK121" s="307"/>
      <c r="CL121" s="305"/>
      <c r="CM121" s="308"/>
      <c r="CN121" s="304"/>
      <c r="CO121" s="305"/>
      <c r="CP121" s="306"/>
      <c r="CQ121" s="307"/>
      <c r="CR121" s="305"/>
      <c r="CS121" s="308"/>
      <c r="CT121" s="304"/>
      <c r="CU121" s="305"/>
      <c r="CV121" s="306"/>
      <c r="CW121" s="307"/>
      <c r="CX121" s="305"/>
      <c r="CY121" s="308"/>
      <c r="CZ121" s="304"/>
      <c r="DA121" s="305"/>
      <c r="DB121" s="306"/>
      <c r="DC121" s="307"/>
      <c r="DD121" s="305"/>
      <c r="DE121" s="308"/>
      <c r="DF121" s="309"/>
      <c r="DG121" s="310"/>
      <c r="DH121" s="311"/>
      <c r="DI121" s="312"/>
      <c r="DJ121" s="310"/>
      <c r="DK121" s="313"/>
      <c r="DL121" s="309"/>
      <c r="DM121" s="310"/>
      <c r="DN121" s="311"/>
      <c r="DO121" s="312"/>
      <c r="DP121" s="310"/>
      <c r="DQ121" s="313"/>
      <c r="DR121" s="309"/>
      <c r="DS121" s="310"/>
      <c r="DT121" s="311"/>
      <c r="DU121" s="312"/>
      <c r="DV121" s="310"/>
      <c r="DW121" s="313"/>
      <c r="DX121" s="309"/>
      <c r="DY121" s="310"/>
      <c r="DZ121" s="311"/>
      <c r="EA121" s="312"/>
      <c r="EB121" s="310"/>
      <c r="EC121" s="313"/>
      <c r="ED121" s="309"/>
      <c r="EE121" s="310"/>
      <c r="EF121" s="311"/>
      <c r="EG121" s="312"/>
      <c r="EH121" s="310"/>
      <c r="EI121" s="313"/>
      <c r="EJ121" s="309"/>
      <c r="EK121" s="310"/>
      <c r="EL121" s="311"/>
      <c r="EM121" s="309"/>
      <c r="EN121" s="313"/>
      <c r="EO121" s="329"/>
      <c r="EP121" s="309"/>
      <c r="EQ121" s="310"/>
      <c r="ER121" s="311"/>
      <c r="ES121" s="309"/>
      <c r="ET121" s="313"/>
      <c r="EU121" s="331"/>
      <c r="EV121" s="328"/>
      <c r="EW121" s="328"/>
      <c r="EX121" s="328"/>
      <c r="EY121" s="328"/>
      <c r="EZ121" s="328"/>
      <c r="FA121" s="328"/>
      <c r="FB121" s="328"/>
      <c r="FC121" s="328"/>
      <c r="FD121" s="328"/>
      <c r="FE121" s="328"/>
      <c r="FF121" s="328"/>
      <c r="FG121" s="328"/>
      <c r="FH121" s="309"/>
      <c r="FI121" s="313"/>
      <c r="FJ121" s="329"/>
      <c r="FK121" s="309"/>
      <c r="FL121" s="313"/>
      <c r="FM121" s="329"/>
      <c r="FN121" s="309"/>
      <c r="FO121" s="313"/>
      <c r="FP121" s="329"/>
      <c r="FQ121" s="309"/>
      <c r="FR121" s="313"/>
      <c r="FS121" s="329"/>
      <c r="FT121" s="309"/>
      <c r="FU121" s="313"/>
      <c r="FV121" s="329"/>
      <c r="FW121" s="309"/>
      <c r="FX121" s="313"/>
      <c r="FY121" s="329"/>
    </row>
    <row r="122" spans="2:181" ht="31.5" x14ac:dyDescent="0.25">
      <c r="B122" s="303" t="s">
        <v>484</v>
      </c>
      <c r="C122" s="304"/>
      <c r="D122" s="305"/>
      <c r="E122" s="306"/>
      <c r="F122" s="307"/>
      <c r="G122" s="305"/>
      <c r="H122" s="308"/>
      <c r="I122" s="304"/>
      <c r="J122" s="305"/>
      <c r="K122" s="306"/>
      <c r="L122" s="307"/>
      <c r="M122" s="305"/>
      <c r="N122" s="308"/>
      <c r="O122" s="304"/>
      <c r="P122" s="305"/>
      <c r="Q122" s="306"/>
      <c r="R122" s="307"/>
      <c r="S122" s="308"/>
      <c r="T122" s="304"/>
      <c r="U122" s="305"/>
      <c r="V122" s="306"/>
      <c r="W122" s="307"/>
      <c r="X122" s="305"/>
      <c r="Y122" s="308"/>
      <c r="Z122" s="304"/>
      <c r="AA122" s="305"/>
      <c r="AB122" s="306"/>
      <c r="AC122" s="307"/>
      <c r="AD122" s="305"/>
      <c r="AE122" s="308"/>
      <c r="AF122" s="304"/>
      <c r="AG122" s="305"/>
      <c r="AH122" s="306"/>
      <c r="AI122" s="307"/>
      <c r="AJ122" s="305"/>
      <c r="AK122" s="308"/>
      <c r="AL122" s="304"/>
      <c r="AM122" s="305"/>
      <c r="AN122" s="306"/>
      <c r="AO122" s="307"/>
      <c r="AP122" s="305"/>
      <c r="AQ122" s="308"/>
      <c r="AR122" s="304"/>
      <c r="AS122" s="305"/>
      <c r="AT122" s="306"/>
      <c r="AU122" s="307"/>
      <c r="AV122" s="305"/>
      <c r="AW122" s="308"/>
      <c r="AX122" s="304"/>
      <c r="AY122" s="305"/>
      <c r="AZ122" s="306"/>
      <c r="BA122" s="307"/>
      <c r="BB122" s="305"/>
      <c r="BC122" s="308"/>
      <c r="BD122" s="304"/>
      <c r="BE122" s="305"/>
      <c r="BF122" s="306"/>
      <c r="BG122" s="307"/>
      <c r="BH122" s="305"/>
      <c r="BI122" s="308"/>
      <c r="BJ122" s="304"/>
      <c r="BK122" s="305"/>
      <c r="BL122" s="306"/>
      <c r="BM122" s="307"/>
      <c r="BN122" s="305"/>
      <c r="BO122" s="308"/>
      <c r="BP122" s="304"/>
      <c r="BQ122" s="305"/>
      <c r="BR122" s="306"/>
      <c r="BS122" s="307">
        <v>77</v>
      </c>
      <c r="BT122" s="305">
        <v>77</v>
      </c>
      <c r="BU122" s="308">
        <v>48</v>
      </c>
      <c r="BV122" s="304">
        <v>29</v>
      </c>
      <c r="BW122" s="305"/>
      <c r="BX122" s="306"/>
      <c r="BY122" s="307">
        <v>53</v>
      </c>
      <c r="BZ122" s="305"/>
      <c r="CA122" s="308"/>
      <c r="CB122" s="304"/>
      <c r="CC122" s="305"/>
      <c r="CD122" s="306"/>
      <c r="CE122" s="307"/>
      <c r="CF122" s="305"/>
      <c r="CG122" s="308"/>
      <c r="CH122" s="304"/>
      <c r="CI122" s="305"/>
      <c r="CJ122" s="306"/>
      <c r="CK122" s="307"/>
      <c r="CL122" s="305"/>
      <c r="CM122" s="308"/>
      <c r="CN122" s="304"/>
      <c r="CO122" s="305"/>
      <c r="CP122" s="306"/>
      <c r="CQ122" s="307"/>
      <c r="CR122" s="305"/>
      <c r="CS122" s="308"/>
      <c r="CT122" s="304"/>
      <c r="CU122" s="305"/>
      <c r="CV122" s="306"/>
      <c r="CW122" s="307"/>
      <c r="CX122" s="305"/>
      <c r="CY122" s="308"/>
      <c r="CZ122" s="304"/>
      <c r="DA122" s="305"/>
      <c r="DB122" s="306"/>
      <c r="DC122" s="307"/>
      <c r="DD122" s="305"/>
      <c r="DE122" s="308"/>
      <c r="DF122" s="309"/>
      <c r="DG122" s="310"/>
      <c r="DH122" s="311"/>
      <c r="DI122" s="312"/>
      <c r="DJ122" s="310"/>
      <c r="DK122" s="313"/>
      <c r="DL122" s="309"/>
      <c r="DM122" s="310"/>
      <c r="DN122" s="311"/>
      <c r="DO122" s="312"/>
      <c r="DP122" s="310"/>
      <c r="DQ122" s="313"/>
      <c r="DR122" s="309"/>
      <c r="DS122" s="310"/>
      <c r="DT122" s="311"/>
      <c r="DU122" s="312"/>
      <c r="DV122" s="310"/>
      <c r="DW122" s="313"/>
      <c r="DX122" s="309"/>
      <c r="DY122" s="310"/>
      <c r="DZ122" s="311"/>
      <c r="EA122" s="312"/>
      <c r="EB122" s="310"/>
      <c r="EC122" s="313"/>
      <c r="ED122" s="309"/>
      <c r="EE122" s="310"/>
      <c r="EF122" s="311"/>
      <c r="EG122" s="312"/>
      <c r="EH122" s="310"/>
      <c r="EI122" s="313"/>
      <c r="EJ122" s="309"/>
      <c r="EK122" s="310"/>
      <c r="EL122" s="311"/>
      <c r="EM122" s="309"/>
      <c r="EN122" s="313"/>
      <c r="EO122" s="329"/>
      <c r="EP122" s="309"/>
      <c r="EQ122" s="310"/>
      <c r="ER122" s="311"/>
      <c r="ES122" s="309"/>
      <c r="ET122" s="313"/>
      <c r="EU122" s="331"/>
      <c r="EV122" s="328"/>
      <c r="EW122" s="328"/>
      <c r="EX122" s="328"/>
      <c r="EY122" s="328"/>
      <c r="EZ122" s="328"/>
      <c r="FA122" s="328"/>
      <c r="FB122" s="328"/>
      <c r="FC122" s="328"/>
      <c r="FD122" s="328"/>
      <c r="FE122" s="328"/>
      <c r="FF122" s="328"/>
      <c r="FG122" s="328"/>
      <c r="FH122" s="309"/>
      <c r="FI122" s="313"/>
      <c r="FJ122" s="329"/>
      <c r="FK122" s="309"/>
      <c r="FL122" s="313"/>
      <c r="FM122" s="329"/>
      <c r="FN122" s="309"/>
      <c r="FO122" s="313"/>
      <c r="FP122" s="329"/>
      <c r="FQ122" s="309"/>
      <c r="FR122" s="313"/>
      <c r="FS122" s="329"/>
      <c r="FT122" s="309"/>
      <c r="FU122" s="313"/>
      <c r="FV122" s="329"/>
      <c r="FW122" s="309"/>
      <c r="FX122" s="313"/>
      <c r="FY122" s="329"/>
    </row>
    <row r="123" spans="2:181" ht="18.75" customHeight="1" x14ac:dyDescent="0.25">
      <c r="B123" s="303" t="s">
        <v>485</v>
      </c>
      <c r="C123" s="304"/>
      <c r="D123" s="305"/>
      <c r="E123" s="306"/>
      <c r="F123" s="307"/>
      <c r="G123" s="305"/>
      <c r="H123" s="308"/>
      <c r="I123" s="304"/>
      <c r="J123" s="305"/>
      <c r="K123" s="306"/>
      <c r="L123" s="307"/>
      <c r="M123" s="305"/>
      <c r="N123" s="308"/>
      <c r="O123" s="304"/>
      <c r="P123" s="305"/>
      <c r="Q123" s="306"/>
      <c r="R123" s="307"/>
      <c r="S123" s="308"/>
      <c r="T123" s="304"/>
      <c r="U123" s="305"/>
      <c r="V123" s="306"/>
      <c r="W123" s="307"/>
      <c r="X123" s="305"/>
      <c r="Y123" s="308"/>
      <c r="Z123" s="304"/>
      <c r="AA123" s="305"/>
      <c r="AB123" s="306"/>
      <c r="AC123" s="307"/>
      <c r="AD123" s="305"/>
      <c r="AE123" s="308"/>
      <c r="AF123" s="304"/>
      <c r="AG123" s="305"/>
      <c r="AH123" s="306"/>
      <c r="AI123" s="307"/>
      <c r="AJ123" s="305"/>
      <c r="AK123" s="308"/>
      <c r="AL123" s="304"/>
      <c r="AM123" s="305"/>
      <c r="AN123" s="306"/>
      <c r="AO123" s="307"/>
      <c r="AP123" s="305"/>
      <c r="AQ123" s="308"/>
      <c r="AR123" s="304"/>
      <c r="AS123" s="305"/>
      <c r="AT123" s="306"/>
      <c r="AU123" s="307"/>
      <c r="AV123" s="305"/>
      <c r="AW123" s="308"/>
      <c r="AX123" s="304"/>
      <c r="AY123" s="305"/>
      <c r="AZ123" s="306"/>
      <c r="BA123" s="307"/>
      <c r="BB123" s="305"/>
      <c r="BC123" s="308"/>
      <c r="BD123" s="304"/>
      <c r="BE123" s="305"/>
      <c r="BF123" s="306"/>
      <c r="BG123" s="307"/>
      <c r="BH123" s="305"/>
      <c r="BI123" s="308"/>
      <c r="BJ123" s="304"/>
      <c r="BK123" s="305"/>
      <c r="BL123" s="306"/>
      <c r="BM123" s="307"/>
      <c r="BN123" s="305"/>
      <c r="BO123" s="308"/>
      <c r="BP123" s="304"/>
      <c r="BQ123" s="305"/>
      <c r="BR123" s="306"/>
      <c r="BS123" s="307">
        <v>189</v>
      </c>
      <c r="BT123" s="305">
        <v>189</v>
      </c>
      <c r="BU123" s="308">
        <v>119</v>
      </c>
      <c r="BV123" s="304">
        <v>43</v>
      </c>
      <c r="BW123" s="305">
        <v>43</v>
      </c>
      <c r="BX123" s="306">
        <v>21</v>
      </c>
      <c r="BY123" s="307">
        <v>55</v>
      </c>
      <c r="BZ123" s="305"/>
      <c r="CA123" s="308"/>
      <c r="CB123" s="304"/>
      <c r="CC123" s="305"/>
      <c r="CD123" s="306"/>
      <c r="CE123" s="307"/>
      <c r="CF123" s="305"/>
      <c r="CG123" s="308"/>
      <c r="CH123" s="304"/>
      <c r="CI123" s="305"/>
      <c r="CJ123" s="306"/>
      <c r="CK123" s="307"/>
      <c r="CL123" s="305"/>
      <c r="CM123" s="308"/>
      <c r="CN123" s="304"/>
      <c r="CO123" s="305"/>
      <c r="CP123" s="306"/>
      <c r="CQ123" s="307"/>
      <c r="CR123" s="305"/>
      <c r="CS123" s="308"/>
      <c r="CT123" s="304"/>
      <c r="CU123" s="305"/>
      <c r="CV123" s="306"/>
      <c r="CW123" s="307"/>
      <c r="CX123" s="305"/>
      <c r="CY123" s="308"/>
      <c r="CZ123" s="304"/>
      <c r="DA123" s="305"/>
      <c r="DB123" s="306"/>
      <c r="DC123" s="307"/>
      <c r="DD123" s="305"/>
      <c r="DE123" s="308"/>
      <c r="DF123" s="309"/>
      <c r="DG123" s="310"/>
      <c r="DH123" s="311"/>
      <c r="DI123" s="312"/>
      <c r="DJ123" s="310"/>
      <c r="DK123" s="313"/>
      <c r="DL123" s="309"/>
      <c r="DM123" s="310"/>
      <c r="DN123" s="311"/>
      <c r="DO123" s="312"/>
      <c r="DP123" s="310"/>
      <c r="DQ123" s="313"/>
      <c r="DR123" s="309"/>
      <c r="DS123" s="310"/>
      <c r="DT123" s="311"/>
      <c r="DU123" s="312"/>
      <c r="DV123" s="310"/>
      <c r="DW123" s="313"/>
      <c r="DX123" s="309"/>
      <c r="DY123" s="310"/>
      <c r="DZ123" s="311"/>
      <c r="EA123" s="312"/>
      <c r="EB123" s="310"/>
      <c r="EC123" s="313"/>
      <c r="ED123" s="309"/>
      <c r="EE123" s="310"/>
      <c r="EF123" s="311"/>
      <c r="EG123" s="312"/>
      <c r="EH123" s="310"/>
      <c r="EI123" s="313"/>
      <c r="EJ123" s="309"/>
      <c r="EK123" s="310"/>
      <c r="EL123" s="311"/>
      <c r="EM123" s="309"/>
      <c r="EN123" s="313"/>
      <c r="EO123" s="329"/>
      <c r="EP123" s="309"/>
      <c r="EQ123" s="310"/>
      <c r="ER123" s="311"/>
      <c r="ES123" s="309"/>
      <c r="ET123" s="313"/>
      <c r="EU123" s="331"/>
      <c r="EV123" s="328"/>
      <c r="EW123" s="328"/>
      <c r="EX123" s="328"/>
      <c r="EY123" s="328"/>
      <c r="EZ123" s="328"/>
      <c r="FA123" s="328"/>
      <c r="FB123" s="328"/>
      <c r="FC123" s="328"/>
      <c r="FD123" s="328"/>
      <c r="FE123" s="328"/>
      <c r="FF123" s="328"/>
      <c r="FG123" s="328"/>
      <c r="FH123" s="309"/>
      <c r="FI123" s="313"/>
      <c r="FJ123" s="329"/>
      <c r="FK123" s="309"/>
      <c r="FL123" s="313"/>
      <c r="FM123" s="329"/>
      <c r="FN123" s="309"/>
      <c r="FO123" s="313"/>
      <c r="FP123" s="329"/>
      <c r="FQ123" s="309"/>
      <c r="FR123" s="313"/>
      <c r="FS123" s="329"/>
      <c r="FT123" s="309"/>
      <c r="FU123" s="313"/>
      <c r="FV123" s="329"/>
      <c r="FW123" s="309"/>
      <c r="FX123" s="313"/>
      <c r="FY123" s="329"/>
    </row>
    <row r="124" spans="2:181" ht="31.5" x14ac:dyDescent="0.25">
      <c r="B124" s="303" t="s">
        <v>486</v>
      </c>
      <c r="C124" s="304"/>
      <c r="D124" s="305"/>
      <c r="E124" s="306"/>
      <c r="F124" s="307"/>
      <c r="G124" s="305"/>
      <c r="H124" s="308"/>
      <c r="I124" s="304"/>
      <c r="J124" s="305"/>
      <c r="K124" s="306"/>
      <c r="L124" s="307"/>
      <c r="M124" s="305"/>
      <c r="N124" s="308"/>
      <c r="O124" s="304"/>
      <c r="P124" s="305"/>
      <c r="Q124" s="306"/>
      <c r="R124" s="307"/>
      <c r="S124" s="308"/>
      <c r="T124" s="304"/>
      <c r="U124" s="305"/>
      <c r="V124" s="306"/>
      <c r="W124" s="307"/>
      <c r="X124" s="305"/>
      <c r="Y124" s="308"/>
      <c r="Z124" s="304"/>
      <c r="AA124" s="305"/>
      <c r="AB124" s="306"/>
      <c r="AC124" s="307"/>
      <c r="AD124" s="305"/>
      <c r="AE124" s="308"/>
      <c r="AF124" s="304"/>
      <c r="AG124" s="305"/>
      <c r="AH124" s="306"/>
      <c r="AI124" s="307"/>
      <c r="AJ124" s="305"/>
      <c r="AK124" s="308"/>
      <c r="AL124" s="304"/>
      <c r="AM124" s="305"/>
      <c r="AN124" s="306"/>
      <c r="AO124" s="307"/>
      <c r="AP124" s="305"/>
      <c r="AQ124" s="308"/>
      <c r="AR124" s="304"/>
      <c r="AS124" s="305"/>
      <c r="AT124" s="306"/>
      <c r="AU124" s="307"/>
      <c r="AV124" s="305"/>
      <c r="AW124" s="308"/>
      <c r="AX124" s="304"/>
      <c r="AY124" s="305"/>
      <c r="AZ124" s="306"/>
      <c r="BA124" s="307"/>
      <c r="BB124" s="305"/>
      <c r="BC124" s="308"/>
      <c r="BD124" s="304"/>
      <c r="BE124" s="305"/>
      <c r="BF124" s="306"/>
      <c r="BG124" s="307"/>
      <c r="BH124" s="305"/>
      <c r="BI124" s="308"/>
      <c r="BJ124" s="304"/>
      <c r="BK124" s="305"/>
      <c r="BL124" s="306"/>
      <c r="BM124" s="307"/>
      <c r="BN124" s="305"/>
      <c r="BO124" s="308"/>
      <c r="BP124" s="304"/>
      <c r="BQ124" s="305"/>
      <c r="BR124" s="306"/>
      <c r="BS124" s="307">
        <v>38</v>
      </c>
      <c r="BT124" s="305">
        <v>38</v>
      </c>
      <c r="BU124" s="308">
        <v>19</v>
      </c>
      <c r="BV124" s="304"/>
      <c r="BW124" s="305"/>
      <c r="BX124" s="306"/>
      <c r="BY124" s="307">
        <v>46</v>
      </c>
      <c r="BZ124" s="305"/>
      <c r="CA124" s="308"/>
      <c r="CB124" s="304"/>
      <c r="CC124" s="305"/>
      <c r="CD124" s="306"/>
      <c r="CE124" s="307"/>
      <c r="CF124" s="305"/>
      <c r="CG124" s="308"/>
      <c r="CH124" s="304"/>
      <c r="CI124" s="305"/>
      <c r="CJ124" s="306"/>
      <c r="CK124" s="307"/>
      <c r="CL124" s="305"/>
      <c r="CM124" s="308"/>
      <c r="CN124" s="304"/>
      <c r="CO124" s="305"/>
      <c r="CP124" s="306"/>
      <c r="CQ124" s="307"/>
      <c r="CR124" s="305"/>
      <c r="CS124" s="308"/>
      <c r="CT124" s="304"/>
      <c r="CU124" s="305"/>
      <c r="CV124" s="306"/>
      <c r="CW124" s="307"/>
      <c r="CX124" s="305"/>
      <c r="CY124" s="308"/>
      <c r="CZ124" s="304"/>
      <c r="DA124" s="305"/>
      <c r="DB124" s="306"/>
      <c r="DC124" s="307"/>
      <c r="DD124" s="305"/>
      <c r="DE124" s="308"/>
      <c r="DF124" s="309"/>
      <c r="DG124" s="310"/>
      <c r="DH124" s="311"/>
      <c r="DI124" s="312"/>
      <c r="DJ124" s="310"/>
      <c r="DK124" s="313"/>
      <c r="DL124" s="309"/>
      <c r="DM124" s="310"/>
      <c r="DN124" s="311"/>
      <c r="DO124" s="312"/>
      <c r="DP124" s="310"/>
      <c r="DQ124" s="313"/>
      <c r="DR124" s="309"/>
      <c r="DS124" s="310"/>
      <c r="DT124" s="311"/>
      <c r="DU124" s="312"/>
      <c r="DV124" s="310"/>
      <c r="DW124" s="313"/>
      <c r="DX124" s="309"/>
      <c r="DY124" s="310"/>
      <c r="DZ124" s="311"/>
      <c r="EA124" s="312"/>
      <c r="EB124" s="310"/>
      <c r="EC124" s="313"/>
      <c r="ED124" s="309"/>
      <c r="EE124" s="310"/>
      <c r="EF124" s="311"/>
      <c r="EG124" s="312"/>
      <c r="EH124" s="310"/>
      <c r="EI124" s="313"/>
      <c r="EJ124" s="309"/>
      <c r="EK124" s="310"/>
      <c r="EL124" s="311"/>
      <c r="EM124" s="309"/>
      <c r="EN124" s="313"/>
      <c r="EO124" s="329"/>
      <c r="EP124" s="309"/>
      <c r="EQ124" s="310"/>
      <c r="ER124" s="311"/>
      <c r="ES124" s="309"/>
      <c r="ET124" s="313"/>
      <c r="EU124" s="331"/>
      <c r="EV124" s="328"/>
      <c r="EW124" s="328"/>
      <c r="EX124" s="328"/>
      <c r="EY124" s="328"/>
      <c r="EZ124" s="328"/>
      <c r="FA124" s="328"/>
      <c r="FB124" s="328"/>
      <c r="FC124" s="328"/>
      <c r="FD124" s="328"/>
      <c r="FE124" s="328"/>
      <c r="FF124" s="328"/>
      <c r="FG124" s="328"/>
      <c r="FH124" s="309"/>
      <c r="FI124" s="313"/>
      <c r="FJ124" s="329"/>
      <c r="FK124" s="309"/>
      <c r="FL124" s="313"/>
      <c r="FM124" s="329"/>
      <c r="FN124" s="309"/>
      <c r="FO124" s="313"/>
      <c r="FP124" s="329"/>
      <c r="FQ124" s="309"/>
      <c r="FR124" s="313"/>
      <c r="FS124" s="329"/>
      <c r="FT124" s="309"/>
      <c r="FU124" s="313"/>
      <c r="FV124" s="329"/>
      <c r="FW124" s="309"/>
      <c r="FX124" s="313"/>
      <c r="FY124" s="329"/>
    </row>
    <row r="125" spans="2:181" ht="31.5" x14ac:dyDescent="0.25">
      <c r="B125" s="303" t="s">
        <v>487</v>
      </c>
      <c r="C125" s="304"/>
      <c r="D125" s="305"/>
      <c r="E125" s="306"/>
      <c r="F125" s="307"/>
      <c r="G125" s="305"/>
      <c r="H125" s="308"/>
      <c r="I125" s="304"/>
      <c r="J125" s="305"/>
      <c r="K125" s="306"/>
      <c r="L125" s="307"/>
      <c r="M125" s="305"/>
      <c r="N125" s="308"/>
      <c r="O125" s="304"/>
      <c r="P125" s="305"/>
      <c r="Q125" s="306"/>
      <c r="R125" s="307"/>
      <c r="S125" s="308"/>
      <c r="T125" s="304"/>
      <c r="U125" s="305"/>
      <c r="V125" s="306"/>
      <c r="W125" s="307"/>
      <c r="X125" s="305"/>
      <c r="Y125" s="308"/>
      <c r="Z125" s="304"/>
      <c r="AA125" s="305"/>
      <c r="AB125" s="306"/>
      <c r="AC125" s="307"/>
      <c r="AD125" s="305"/>
      <c r="AE125" s="308"/>
      <c r="AF125" s="304"/>
      <c r="AG125" s="305"/>
      <c r="AH125" s="306"/>
      <c r="AI125" s="307"/>
      <c r="AJ125" s="305"/>
      <c r="AK125" s="308"/>
      <c r="AL125" s="304"/>
      <c r="AM125" s="305"/>
      <c r="AN125" s="306"/>
      <c r="AO125" s="307"/>
      <c r="AP125" s="305"/>
      <c r="AQ125" s="308"/>
      <c r="AR125" s="304"/>
      <c r="AS125" s="305"/>
      <c r="AT125" s="306"/>
      <c r="AU125" s="307"/>
      <c r="AV125" s="305"/>
      <c r="AW125" s="308"/>
      <c r="AX125" s="304"/>
      <c r="AY125" s="305"/>
      <c r="AZ125" s="306"/>
      <c r="BA125" s="307"/>
      <c r="BB125" s="305"/>
      <c r="BC125" s="308"/>
      <c r="BD125" s="304"/>
      <c r="BE125" s="305"/>
      <c r="BF125" s="306"/>
      <c r="BG125" s="307"/>
      <c r="BH125" s="305"/>
      <c r="BI125" s="308"/>
      <c r="BJ125" s="304"/>
      <c r="BK125" s="305"/>
      <c r="BL125" s="306"/>
      <c r="BM125" s="307"/>
      <c r="BN125" s="305"/>
      <c r="BO125" s="308"/>
      <c r="BP125" s="304"/>
      <c r="BQ125" s="305"/>
      <c r="BR125" s="306"/>
      <c r="BS125" s="307">
        <v>44</v>
      </c>
      <c r="BT125" s="305">
        <v>44</v>
      </c>
      <c r="BU125" s="308">
        <v>30</v>
      </c>
      <c r="BV125" s="304">
        <v>18</v>
      </c>
      <c r="BW125" s="305"/>
      <c r="BX125" s="306"/>
      <c r="BY125" s="307"/>
      <c r="BZ125" s="305"/>
      <c r="CA125" s="308"/>
      <c r="CB125" s="304"/>
      <c r="CC125" s="305"/>
      <c r="CD125" s="306"/>
      <c r="CE125" s="307"/>
      <c r="CF125" s="305"/>
      <c r="CG125" s="308"/>
      <c r="CH125" s="304"/>
      <c r="CI125" s="305"/>
      <c r="CJ125" s="306"/>
      <c r="CK125" s="307"/>
      <c r="CL125" s="305"/>
      <c r="CM125" s="308"/>
      <c r="CN125" s="304"/>
      <c r="CO125" s="305"/>
      <c r="CP125" s="306"/>
      <c r="CQ125" s="307"/>
      <c r="CR125" s="305"/>
      <c r="CS125" s="308"/>
      <c r="CT125" s="304"/>
      <c r="CU125" s="305"/>
      <c r="CV125" s="306"/>
      <c r="CW125" s="307"/>
      <c r="CX125" s="305"/>
      <c r="CY125" s="308"/>
      <c r="CZ125" s="304"/>
      <c r="DA125" s="305"/>
      <c r="DB125" s="306"/>
      <c r="DC125" s="307"/>
      <c r="DD125" s="305"/>
      <c r="DE125" s="308"/>
      <c r="DF125" s="309"/>
      <c r="DG125" s="310"/>
      <c r="DH125" s="311"/>
      <c r="DI125" s="312"/>
      <c r="DJ125" s="310"/>
      <c r="DK125" s="313"/>
      <c r="DL125" s="309"/>
      <c r="DM125" s="310"/>
      <c r="DN125" s="311"/>
      <c r="DO125" s="312"/>
      <c r="DP125" s="310"/>
      <c r="DQ125" s="313"/>
      <c r="DR125" s="309"/>
      <c r="DS125" s="310"/>
      <c r="DT125" s="311"/>
      <c r="DU125" s="312"/>
      <c r="DV125" s="310"/>
      <c r="DW125" s="313"/>
      <c r="DX125" s="309"/>
      <c r="DY125" s="310"/>
      <c r="DZ125" s="311"/>
      <c r="EA125" s="312"/>
      <c r="EB125" s="310"/>
      <c r="EC125" s="313"/>
      <c r="ED125" s="309"/>
      <c r="EE125" s="310"/>
      <c r="EF125" s="311"/>
      <c r="EG125" s="312"/>
      <c r="EH125" s="310"/>
      <c r="EI125" s="313"/>
      <c r="EJ125" s="309"/>
      <c r="EK125" s="310"/>
      <c r="EL125" s="311"/>
      <c r="EM125" s="309"/>
      <c r="EN125" s="313"/>
      <c r="EO125" s="329"/>
      <c r="EP125" s="309"/>
      <c r="EQ125" s="310"/>
      <c r="ER125" s="311"/>
      <c r="ES125" s="309"/>
      <c r="ET125" s="313"/>
      <c r="EU125" s="331"/>
      <c r="EV125" s="328"/>
      <c r="EW125" s="328"/>
      <c r="EX125" s="328"/>
      <c r="EY125" s="328"/>
      <c r="EZ125" s="328"/>
      <c r="FA125" s="328"/>
      <c r="FB125" s="328"/>
      <c r="FC125" s="328"/>
      <c r="FD125" s="328"/>
      <c r="FE125" s="328"/>
      <c r="FF125" s="328"/>
      <c r="FG125" s="328"/>
      <c r="FH125" s="309"/>
      <c r="FI125" s="313"/>
      <c r="FJ125" s="329"/>
      <c r="FK125" s="309"/>
      <c r="FL125" s="313"/>
      <c r="FM125" s="329"/>
      <c r="FN125" s="309"/>
      <c r="FO125" s="313"/>
      <c r="FP125" s="329"/>
      <c r="FQ125" s="309"/>
      <c r="FR125" s="313"/>
      <c r="FS125" s="329"/>
      <c r="FT125" s="309"/>
      <c r="FU125" s="313"/>
      <c r="FV125" s="329"/>
      <c r="FW125" s="309"/>
      <c r="FX125" s="313"/>
      <c r="FY125" s="329"/>
    </row>
    <row r="126" spans="2:181" ht="31.5" x14ac:dyDescent="0.25">
      <c r="B126" s="303" t="s">
        <v>488</v>
      </c>
      <c r="C126" s="304"/>
      <c r="D126" s="305"/>
      <c r="E126" s="306"/>
      <c r="F126" s="307"/>
      <c r="G126" s="305"/>
      <c r="H126" s="308"/>
      <c r="I126" s="304"/>
      <c r="J126" s="305"/>
      <c r="K126" s="306"/>
      <c r="L126" s="307"/>
      <c r="M126" s="305"/>
      <c r="N126" s="308"/>
      <c r="O126" s="304"/>
      <c r="P126" s="305"/>
      <c r="Q126" s="306"/>
      <c r="R126" s="307"/>
      <c r="S126" s="308"/>
      <c r="T126" s="304"/>
      <c r="U126" s="305"/>
      <c r="V126" s="306"/>
      <c r="W126" s="307"/>
      <c r="X126" s="305"/>
      <c r="Y126" s="308"/>
      <c r="Z126" s="304"/>
      <c r="AA126" s="305"/>
      <c r="AB126" s="306"/>
      <c r="AC126" s="307"/>
      <c r="AD126" s="305"/>
      <c r="AE126" s="308"/>
      <c r="AF126" s="304"/>
      <c r="AG126" s="305"/>
      <c r="AH126" s="306"/>
      <c r="AI126" s="307"/>
      <c r="AJ126" s="305"/>
      <c r="AK126" s="308"/>
      <c r="AL126" s="304"/>
      <c r="AM126" s="305"/>
      <c r="AN126" s="306"/>
      <c r="AO126" s="307"/>
      <c r="AP126" s="305"/>
      <c r="AQ126" s="308"/>
      <c r="AR126" s="304"/>
      <c r="AS126" s="305"/>
      <c r="AT126" s="306"/>
      <c r="AU126" s="307"/>
      <c r="AV126" s="305"/>
      <c r="AW126" s="308"/>
      <c r="AX126" s="304"/>
      <c r="AY126" s="305"/>
      <c r="AZ126" s="306"/>
      <c r="BA126" s="307"/>
      <c r="BB126" s="305"/>
      <c r="BC126" s="308"/>
      <c r="BD126" s="304"/>
      <c r="BE126" s="305"/>
      <c r="BF126" s="306"/>
      <c r="BG126" s="307"/>
      <c r="BH126" s="305"/>
      <c r="BI126" s="308"/>
      <c r="BJ126" s="304"/>
      <c r="BK126" s="305"/>
      <c r="BL126" s="306"/>
      <c r="BM126" s="307"/>
      <c r="BN126" s="305"/>
      <c r="BO126" s="308"/>
      <c r="BP126" s="304"/>
      <c r="BQ126" s="305"/>
      <c r="BR126" s="306"/>
      <c r="BS126" s="307"/>
      <c r="BT126" s="305"/>
      <c r="BU126" s="308"/>
      <c r="BV126" s="304">
        <v>27</v>
      </c>
      <c r="BW126" s="305"/>
      <c r="BX126" s="306">
        <v>12</v>
      </c>
      <c r="BY126" s="307"/>
      <c r="BZ126" s="305"/>
      <c r="CA126" s="308"/>
      <c r="CB126" s="304"/>
      <c r="CC126" s="305"/>
      <c r="CD126" s="306"/>
      <c r="CE126" s="307"/>
      <c r="CF126" s="305"/>
      <c r="CG126" s="308"/>
      <c r="CH126" s="304"/>
      <c r="CI126" s="305"/>
      <c r="CJ126" s="306"/>
      <c r="CK126" s="307"/>
      <c r="CL126" s="305"/>
      <c r="CM126" s="308"/>
      <c r="CN126" s="304"/>
      <c r="CO126" s="305"/>
      <c r="CP126" s="306"/>
      <c r="CQ126" s="307"/>
      <c r="CR126" s="305"/>
      <c r="CS126" s="308"/>
      <c r="CT126" s="304"/>
      <c r="CU126" s="305"/>
      <c r="CV126" s="306"/>
      <c r="CW126" s="307"/>
      <c r="CX126" s="305"/>
      <c r="CY126" s="308"/>
      <c r="CZ126" s="304"/>
      <c r="DA126" s="305"/>
      <c r="DB126" s="306"/>
      <c r="DC126" s="307"/>
      <c r="DD126" s="305"/>
      <c r="DE126" s="308"/>
      <c r="DF126" s="309"/>
      <c r="DG126" s="310"/>
      <c r="DH126" s="311"/>
      <c r="DI126" s="312"/>
      <c r="DJ126" s="310"/>
      <c r="DK126" s="313"/>
      <c r="DL126" s="309"/>
      <c r="DM126" s="310"/>
      <c r="DN126" s="311"/>
      <c r="DO126" s="312"/>
      <c r="DP126" s="310"/>
      <c r="DQ126" s="313"/>
      <c r="DR126" s="309"/>
      <c r="DS126" s="310"/>
      <c r="DT126" s="311"/>
      <c r="DU126" s="312"/>
      <c r="DV126" s="310"/>
      <c r="DW126" s="313"/>
      <c r="DX126" s="309"/>
      <c r="DY126" s="310"/>
      <c r="DZ126" s="311"/>
      <c r="EA126" s="312"/>
      <c r="EB126" s="310"/>
      <c r="EC126" s="313"/>
      <c r="ED126" s="309"/>
      <c r="EE126" s="310"/>
      <c r="EF126" s="311"/>
      <c r="EG126" s="312"/>
      <c r="EH126" s="310"/>
      <c r="EI126" s="313"/>
      <c r="EJ126" s="309"/>
      <c r="EK126" s="310"/>
      <c r="EL126" s="311"/>
      <c r="EM126" s="309"/>
      <c r="EN126" s="313"/>
      <c r="EO126" s="329"/>
      <c r="EP126" s="309"/>
      <c r="EQ126" s="310"/>
      <c r="ER126" s="311"/>
      <c r="ES126" s="309"/>
      <c r="ET126" s="313"/>
      <c r="EU126" s="331"/>
      <c r="EV126" s="328"/>
      <c r="EW126" s="328"/>
      <c r="EX126" s="328"/>
      <c r="EY126" s="328"/>
      <c r="EZ126" s="328"/>
      <c r="FA126" s="328"/>
      <c r="FB126" s="328"/>
      <c r="FC126" s="328"/>
      <c r="FD126" s="328"/>
      <c r="FE126" s="328"/>
      <c r="FF126" s="328"/>
      <c r="FG126" s="328"/>
      <c r="FH126" s="309"/>
      <c r="FI126" s="313"/>
      <c r="FJ126" s="329"/>
      <c r="FK126" s="309"/>
      <c r="FL126" s="313"/>
      <c r="FM126" s="329"/>
      <c r="FN126" s="309"/>
      <c r="FO126" s="313"/>
      <c r="FP126" s="329"/>
      <c r="FQ126" s="309"/>
      <c r="FR126" s="313"/>
      <c r="FS126" s="329"/>
      <c r="FT126" s="309"/>
      <c r="FU126" s="313"/>
      <c r="FV126" s="329"/>
      <c r="FW126" s="309"/>
      <c r="FX126" s="313"/>
      <c r="FY126" s="329"/>
    </row>
    <row r="127" spans="2:181" ht="18.75" customHeight="1" x14ac:dyDescent="0.25">
      <c r="B127" s="303" t="s">
        <v>489</v>
      </c>
      <c r="C127" s="304"/>
      <c r="D127" s="305"/>
      <c r="E127" s="306"/>
      <c r="F127" s="307"/>
      <c r="G127" s="305"/>
      <c r="H127" s="308"/>
      <c r="I127" s="304"/>
      <c r="J127" s="305"/>
      <c r="K127" s="306"/>
      <c r="L127" s="307"/>
      <c r="M127" s="305"/>
      <c r="N127" s="308"/>
      <c r="O127" s="304"/>
      <c r="P127" s="305"/>
      <c r="Q127" s="306"/>
      <c r="R127" s="307"/>
      <c r="S127" s="308"/>
      <c r="T127" s="304"/>
      <c r="U127" s="305"/>
      <c r="V127" s="306"/>
      <c r="W127" s="307"/>
      <c r="X127" s="305"/>
      <c r="Y127" s="308"/>
      <c r="Z127" s="304"/>
      <c r="AA127" s="305"/>
      <c r="AB127" s="306"/>
      <c r="AC127" s="307"/>
      <c r="AD127" s="305"/>
      <c r="AE127" s="308"/>
      <c r="AF127" s="304"/>
      <c r="AG127" s="305"/>
      <c r="AH127" s="306"/>
      <c r="AI127" s="307"/>
      <c r="AJ127" s="305"/>
      <c r="AK127" s="308"/>
      <c r="AL127" s="304"/>
      <c r="AM127" s="305"/>
      <c r="AN127" s="306"/>
      <c r="AO127" s="307"/>
      <c r="AP127" s="305"/>
      <c r="AQ127" s="308"/>
      <c r="AR127" s="304"/>
      <c r="AS127" s="305"/>
      <c r="AT127" s="306"/>
      <c r="AU127" s="307"/>
      <c r="AV127" s="305"/>
      <c r="AW127" s="308"/>
      <c r="AX127" s="304"/>
      <c r="AY127" s="305"/>
      <c r="AZ127" s="306"/>
      <c r="BA127" s="307"/>
      <c r="BB127" s="305"/>
      <c r="BC127" s="308"/>
      <c r="BD127" s="304"/>
      <c r="BE127" s="305"/>
      <c r="BF127" s="306"/>
      <c r="BG127" s="307"/>
      <c r="BH127" s="305"/>
      <c r="BI127" s="308"/>
      <c r="BJ127" s="304"/>
      <c r="BK127" s="305"/>
      <c r="BL127" s="306"/>
      <c r="BM127" s="307"/>
      <c r="BN127" s="305"/>
      <c r="BO127" s="308"/>
      <c r="BP127" s="304"/>
      <c r="BQ127" s="305"/>
      <c r="BR127" s="306"/>
      <c r="BS127" s="307"/>
      <c r="BT127" s="305"/>
      <c r="BU127" s="308"/>
      <c r="BV127" s="304">
        <v>42</v>
      </c>
      <c r="BW127" s="305">
        <v>42</v>
      </c>
      <c r="BX127" s="306">
        <v>24</v>
      </c>
      <c r="BY127" s="307"/>
      <c r="BZ127" s="305"/>
      <c r="CA127" s="308"/>
      <c r="CB127" s="304"/>
      <c r="CC127" s="305"/>
      <c r="CD127" s="306"/>
      <c r="CE127" s="307"/>
      <c r="CF127" s="305"/>
      <c r="CG127" s="308"/>
      <c r="CH127" s="304"/>
      <c r="CI127" s="305"/>
      <c r="CJ127" s="306"/>
      <c r="CK127" s="307"/>
      <c r="CL127" s="305"/>
      <c r="CM127" s="308"/>
      <c r="CN127" s="304"/>
      <c r="CO127" s="305"/>
      <c r="CP127" s="306"/>
      <c r="CQ127" s="307"/>
      <c r="CR127" s="305"/>
      <c r="CS127" s="308"/>
      <c r="CT127" s="304"/>
      <c r="CU127" s="305"/>
      <c r="CV127" s="306"/>
      <c r="CW127" s="307"/>
      <c r="CX127" s="305"/>
      <c r="CY127" s="308"/>
      <c r="CZ127" s="304"/>
      <c r="DA127" s="305"/>
      <c r="DB127" s="306"/>
      <c r="DC127" s="307"/>
      <c r="DD127" s="305"/>
      <c r="DE127" s="308"/>
      <c r="DF127" s="309"/>
      <c r="DG127" s="310"/>
      <c r="DH127" s="311"/>
      <c r="DI127" s="312"/>
      <c r="DJ127" s="310"/>
      <c r="DK127" s="313"/>
      <c r="DL127" s="309"/>
      <c r="DM127" s="310"/>
      <c r="DN127" s="311"/>
      <c r="DO127" s="312"/>
      <c r="DP127" s="310"/>
      <c r="DQ127" s="313"/>
      <c r="DR127" s="309"/>
      <c r="DS127" s="310"/>
      <c r="DT127" s="311"/>
      <c r="DU127" s="312"/>
      <c r="DV127" s="310"/>
      <c r="DW127" s="313"/>
      <c r="DX127" s="309"/>
      <c r="DY127" s="310"/>
      <c r="DZ127" s="311"/>
      <c r="EA127" s="312"/>
      <c r="EB127" s="310"/>
      <c r="EC127" s="313"/>
      <c r="ED127" s="309"/>
      <c r="EE127" s="310"/>
      <c r="EF127" s="311"/>
      <c r="EG127" s="312"/>
      <c r="EH127" s="310"/>
      <c r="EI127" s="313"/>
      <c r="EJ127" s="309"/>
      <c r="EK127" s="310"/>
      <c r="EL127" s="311"/>
      <c r="EM127" s="309"/>
      <c r="EN127" s="313"/>
      <c r="EO127" s="329"/>
      <c r="EP127" s="309"/>
      <c r="EQ127" s="310"/>
      <c r="ER127" s="311"/>
      <c r="ES127" s="309"/>
      <c r="ET127" s="313"/>
      <c r="EU127" s="331"/>
      <c r="EV127" s="328"/>
      <c r="EW127" s="328"/>
      <c r="EX127" s="328"/>
      <c r="EY127" s="328"/>
      <c r="EZ127" s="328"/>
      <c r="FA127" s="328"/>
      <c r="FB127" s="328"/>
      <c r="FC127" s="328"/>
      <c r="FD127" s="328"/>
      <c r="FE127" s="328"/>
      <c r="FF127" s="328"/>
      <c r="FG127" s="328"/>
      <c r="FH127" s="309"/>
      <c r="FI127" s="313"/>
      <c r="FJ127" s="329"/>
      <c r="FK127" s="309"/>
      <c r="FL127" s="313"/>
      <c r="FM127" s="329"/>
      <c r="FN127" s="309"/>
      <c r="FO127" s="313"/>
      <c r="FP127" s="329"/>
      <c r="FQ127" s="309"/>
      <c r="FR127" s="313"/>
      <c r="FS127" s="329"/>
      <c r="FT127" s="309"/>
      <c r="FU127" s="313"/>
      <c r="FV127" s="329"/>
      <c r="FW127" s="309"/>
      <c r="FX127" s="313"/>
      <c r="FY127" s="329"/>
    </row>
    <row r="128" spans="2:181" ht="31.5" x14ac:dyDescent="0.25">
      <c r="B128" s="303" t="s">
        <v>490</v>
      </c>
      <c r="C128" s="304"/>
      <c r="D128" s="305"/>
      <c r="E128" s="306"/>
      <c r="F128" s="307"/>
      <c r="G128" s="305"/>
      <c r="H128" s="308"/>
      <c r="I128" s="304"/>
      <c r="J128" s="305"/>
      <c r="K128" s="306"/>
      <c r="L128" s="307"/>
      <c r="M128" s="305"/>
      <c r="N128" s="308"/>
      <c r="O128" s="304"/>
      <c r="P128" s="305"/>
      <c r="Q128" s="306"/>
      <c r="R128" s="307"/>
      <c r="S128" s="308"/>
      <c r="T128" s="304"/>
      <c r="U128" s="305"/>
      <c r="V128" s="306"/>
      <c r="W128" s="307"/>
      <c r="X128" s="305"/>
      <c r="Y128" s="308"/>
      <c r="Z128" s="304"/>
      <c r="AA128" s="305"/>
      <c r="AB128" s="306"/>
      <c r="AC128" s="307"/>
      <c r="AD128" s="305"/>
      <c r="AE128" s="308"/>
      <c r="AF128" s="304"/>
      <c r="AG128" s="305"/>
      <c r="AH128" s="306"/>
      <c r="AI128" s="307"/>
      <c r="AJ128" s="305"/>
      <c r="AK128" s="308"/>
      <c r="AL128" s="304"/>
      <c r="AM128" s="305"/>
      <c r="AN128" s="306"/>
      <c r="AO128" s="307"/>
      <c r="AP128" s="305"/>
      <c r="AQ128" s="308"/>
      <c r="AR128" s="304"/>
      <c r="AS128" s="305"/>
      <c r="AT128" s="306"/>
      <c r="AU128" s="307"/>
      <c r="AV128" s="305"/>
      <c r="AW128" s="308"/>
      <c r="AX128" s="304"/>
      <c r="AY128" s="305"/>
      <c r="AZ128" s="306"/>
      <c r="BA128" s="307"/>
      <c r="BB128" s="305"/>
      <c r="BC128" s="308"/>
      <c r="BD128" s="304"/>
      <c r="BE128" s="305"/>
      <c r="BF128" s="306"/>
      <c r="BG128" s="307"/>
      <c r="BH128" s="305"/>
      <c r="BI128" s="308"/>
      <c r="BJ128" s="304"/>
      <c r="BK128" s="305"/>
      <c r="BL128" s="306"/>
      <c r="BM128" s="307"/>
      <c r="BN128" s="305"/>
      <c r="BO128" s="308"/>
      <c r="BP128" s="304"/>
      <c r="BQ128" s="305"/>
      <c r="BR128" s="306"/>
      <c r="BS128" s="307">
        <v>36</v>
      </c>
      <c r="BT128" s="305">
        <v>36</v>
      </c>
      <c r="BU128" s="308">
        <v>27</v>
      </c>
      <c r="BV128" s="304"/>
      <c r="BW128" s="305"/>
      <c r="BX128" s="306"/>
      <c r="BY128" s="307"/>
      <c r="BZ128" s="305"/>
      <c r="CA128" s="308"/>
      <c r="CB128" s="304"/>
      <c r="CC128" s="305"/>
      <c r="CD128" s="306"/>
      <c r="CE128" s="307"/>
      <c r="CF128" s="305"/>
      <c r="CG128" s="308"/>
      <c r="CH128" s="304"/>
      <c r="CI128" s="305"/>
      <c r="CJ128" s="306"/>
      <c r="CK128" s="307"/>
      <c r="CL128" s="305"/>
      <c r="CM128" s="308"/>
      <c r="CN128" s="304"/>
      <c r="CO128" s="305"/>
      <c r="CP128" s="306"/>
      <c r="CQ128" s="307"/>
      <c r="CR128" s="305"/>
      <c r="CS128" s="308"/>
      <c r="CT128" s="304"/>
      <c r="CU128" s="305"/>
      <c r="CV128" s="306"/>
      <c r="CW128" s="307"/>
      <c r="CX128" s="305"/>
      <c r="CY128" s="308"/>
      <c r="CZ128" s="304"/>
      <c r="DA128" s="305"/>
      <c r="DB128" s="306"/>
      <c r="DC128" s="307"/>
      <c r="DD128" s="305"/>
      <c r="DE128" s="308"/>
      <c r="DF128" s="309"/>
      <c r="DG128" s="310"/>
      <c r="DH128" s="311"/>
      <c r="DI128" s="312"/>
      <c r="DJ128" s="310"/>
      <c r="DK128" s="313"/>
      <c r="DL128" s="309"/>
      <c r="DM128" s="310"/>
      <c r="DN128" s="311"/>
      <c r="DO128" s="312"/>
      <c r="DP128" s="310"/>
      <c r="DQ128" s="313"/>
      <c r="DR128" s="309"/>
      <c r="DS128" s="310"/>
      <c r="DT128" s="311"/>
      <c r="DU128" s="312"/>
      <c r="DV128" s="310"/>
      <c r="DW128" s="313"/>
      <c r="DX128" s="309"/>
      <c r="DY128" s="310"/>
      <c r="DZ128" s="311"/>
      <c r="EA128" s="312"/>
      <c r="EB128" s="310"/>
      <c r="EC128" s="313"/>
      <c r="ED128" s="309"/>
      <c r="EE128" s="310"/>
      <c r="EF128" s="311"/>
      <c r="EG128" s="312"/>
      <c r="EH128" s="310"/>
      <c r="EI128" s="313"/>
      <c r="EJ128" s="309"/>
      <c r="EK128" s="310"/>
      <c r="EL128" s="311"/>
      <c r="EM128" s="309"/>
      <c r="EN128" s="313"/>
      <c r="EO128" s="329"/>
      <c r="EP128" s="309"/>
      <c r="EQ128" s="310"/>
      <c r="ER128" s="311"/>
      <c r="ES128" s="309"/>
      <c r="ET128" s="313"/>
      <c r="EU128" s="331"/>
      <c r="EV128" s="328"/>
      <c r="EW128" s="328"/>
      <c r="EX128" s="328"/>
      <c r="EY128" s="328"/>
      <c r="EZ128" s="328"/>
      <c r="FA128" s="328"/>
      <c r="FB128" s="328"/>
      <c r="FC128" s="328"/>
      <c r="FD128" s="328"/>
      <c r="FE128" s="328"/>
      <c r="FF128" s="328"/>
      <c r="FG128" s="328"/>
      <c r="FH128" s="309"/>
      <c r="FI128" s="313"/>
      <c r="FJ128" s="329"/>
      <c r="FK128" s="309"/>
      <c r="FL128" s="313"/>
      <c r="FM128" s="329"/>
      <c r="FN128" s="309"/>
      <c r="FO128" s="313"/>
      <c r="FP128" s="329"/>
      <c r="FQ128" s="309"/>
      <c r="FR128" s="313"/>
      <c r="FS128" s="329"/>
      <c r="FT128" s="309"/>
      <c r="FU128" s="313"/>
      <c r="FV128" s="329"/>
      <c r="FW128" s="309"/>
      <c r="FX128" s="313"/>
      <c r="FY128" s="329"/>
    </row>
    <row r="129" spans="2:181" ht="18.75" customHeight="1" x14ac:dyDescent="0.25">
      <c r="B129" s="303" t="s">
        <v>491</v>
      </c>
      <c r="C129" s="304"/>
      <c r="D129" s="305"/>
      <c r="E129" s="306"/>
      <c r="F129" s="307"/>
      <c r="G129" s="305"/>
      <c r="H129" s="308"/>
      <c r="I129" s="304"/>
      <c r="J129" s="305"/>
      <c r="K129" s="306"/>
      <c r="L129" s="307"/>
      <c r="M129" s="305"/>
      <c r="N129" s="308"/>
      <c r="O129" s="304"/>
      <c r="P129" s="305"/>
      <c r="Q129" s="306"/>
      <c r="R129" s="307"/>
      <c r="S129" s="308"/>
      <c r="T129" s="304"/>
      <c r="U129" s="305"/>
      <c r="V129" s="306"/>
      <c r="W129" s="307"/>
      <c r="X129" s="305"/>
      <c r="Y129" s="308"/>
      <c r="Z129" s="304"/>
      <c r="AA129" s="305"/>
      <c r="AB129" s="306"/>
      <c r="AC129" s="307"/>
      <c r="AD129" s="305"/>
      <c r="AE129" s="308"/>
      <c r="AF129" s="304"/>
      <c r="AG129" s="305"/>
      <c r="AH129" s="306"/>
      <c r="AI129" s="307"/>
      <c r="AJ129" s="305"/>
      <c r="AK129" s="308"/>
      <c r="AL129" s="304"/>
      <c r="AM129" s="305"/>
      <c r="AN129" s="306"/>
      <c r="AO129" s="307"/>
      <c r="AP129" s="305"/>
      <c r="AQ129" s="308"/>
      <c r="AR129" s="304"/>
      <c r="AS129" s="305"/>
      <c r="AT129" s="306"/>
      <c r="AU129" s="307"/>
      <c r="AV129" s="305"/>
      <c r="AW129" s="308"/>
      <c r="AX129" s="304"/>
      <c r="AY129" s="305"/>
      <c r="AZ129" s="306"/>
      <c r="BA129" s="307"/>
      <c r="BB129" s="305"/>
      <c r="BC129" s="308"/>
      <c r="BD129" s="304"/>
      <c r="BE129" s="305"/>
      <c r="BF129" s="306"/>
      <c r="BG129" s="307"/>
      <c r="BH129" s="305"/>
      <c r="BI129" s="308"/>
      <c r="BJ129" s="304"/>
      <c r="BK129" s="305"/>
      <c r="BL129" s="306"/>
      <c r="BM129" s="307"/>
      <c r="BN129" s="305"/>
      <c r="BO129" s="308"/>
      <c r="BP129" s="304"/>
      <c r="BQ129" s="305"/>
      <c r="BR129" s="306"/>
      <c r="BS129" s="307">
        <v>53</v>
      </c>
      <c r="BT129" s="305">
        <v>52</v>
      </c>
      <c r="BU129" s="308">
        <v>34</v>
      </c>
      <c r="BV129" s="304"/>
      <c r="BW129" s="305"/>
      <c r="BX129" s="306"/>
      <c r="BY129" s="307"/>
      <c r="BZ129" s="305"/>
      <c r="CA129" s="308"/>
      <c r="CB129" s="304"/>
      <c r="CC129" s="305"/>
      <c r="CD129" s="306"/>
      <c r="CE129" s="307"/>
      <c r="CF129" s="305"/>
      <c r="CG129" s="308"/>
      <c r="CH129" s="304"/>
      <c r="CI129" s="305"/>
      <c r="CJ129" s="306"/>
      <c r="CK129" s="307"/>
      <c r="CL129" s="305"/>
      <c r="CM129" s="308"/>
      <c r="CN129" s="304"/>
      <c r="CO129" s="305"/>
      <c r="CP129" s="306"/>
      <c r="CQ129" s="307"/>
      <c r="CR129" s="305"/>
      <c r="CS129" s="308"/>
      <c r="CT129" s="304"/>
      <c r="CU129" s="305"/>
      <c r="CV129" s="306"/>
      <c r="CW129" s="307"/>
      <c r="CX129" s="305"/>
      <c r="CY129" s="308"/>
      <c r="CZ129" s="304"/>
      <c r="DA129" s="305"/>
      <c r="DB129" s="306"/>
      <c r="DC129" s="307"/>
      <c r="DD129" s="305"/>
      <c r="DE129" s="308"/>
      <c r="DF129" s="309"/>
      <c r="DG129" s="310"/>
      <c r="DH129" s="311"/>
      <c r="DI129" s="312"/>
      <c r="DJ129" s="310"/>
      <c r="DK129" s="313"/>
      <c r="DL129" s="309"/>
      <c r="DM129" s="310"/>
      <c r="DN129" s="311"/>
      <c r="DO129" s="312"/>
      <c r="DP129" s="310"/>
      <c r="DQ129" s="313"/>
      <c r="DR129" s="309"/>
      <c r="DS129" s="310"/>
      <c r="DT129" s="311"/>
      <c r="DU129" s="312"/>
      <c r="DV129" s="310"/>
      <c r="DW129" s="313"/>
      <c r="DX129" s="309"/>
      <c r="DY129" s="310"/>
      <c r="DZ129" s="311"/>
      <c r="EA129" s="312"/>
      <c r="EB129" s="310"/>
      <c r="EC129" s="313"/>
      <c r="ED129" s="309"/>
      <c r="EE129" s="310"/>
      <c r="EF129" s="311"/>
      <c r="EG129" s="312"/>
      <c r="EH129" s="310"/>
      <c r="EI129" s="313"/>
      <c r="EJ129" s="309"/>
      <c r="EK129" s="310"/>
      <c r="EL129" s="311"/>
      <c r="EM129" s="309"/>
      <c r="EN129" s="313"/>
      <c r="EO129" s="329"/>
      <c r="EP129" s="309"/>
      <c r="EQ129" s="310"/>
      <c r="ER129" s="311"/>
      <c r="ES129" s="309"/>
      <c r="ET129" s="313"/>
      <c r="EU129" s="331"/>
      <c r="EV129" s="328"/>
      <c r="EW129" s="328"/>
      <c r="EX129" s="328"/>
      <c r="EY129" s="328"/>
      <c r="EZ129" s="328"/>
      <c r="FA129" s="328"/>
      <c r="FB129" s="328"/>
      <c r="FC129" s="328"/>
      <c r="FD129" s="328"/>
      <c r="FE129" s="328"/>
      <c r="FF129" s="328"/>
      <c r="FG129" s="328"/>
      <c r="FH129" s="309"/>
      <c r="FI129" s="313"/>
      <c r="FJ129" s="329"/>
      <c r="FK129" s="309"/>
      <c r="FL129" s="313"/>
      <c r="FM129" s="329"/>
      <c r="FN129" s="309"/>
      <c r="FO129" s="313"/>
      <c r="FP129" s="329"/>
      <c r="FQ129" s="309"/>
      <c r="FR129" s="313"/>
      <c r="FS129" s="329"/>
      <c r="FT129" s="309"/>
      <c r="FU129" s="313"/>
      <c r="FV129" s="329"/>
      <c r="FW129" s="309"/>
      <c r="FX129" s="313"/>
      <c r="FY129" s="329"/>
    </row>
    <row r="130" spans="2:181" ht="18.75" customHeight="1" x14ac:dyDescent="0.25">
      <c r="B130" s="303" t="s">
        <v>492</v>
      </c>
      <c r="C130" s="304"/>
      <c r="D130" s="305"/>
      <c r="E130" s="306"/>
      <c r="F130" s="307"/>
      <c r="G130" s="305"/>
      <c r="H130" s="308"/>
      <c r="I130" s="304"/>
      <c r="J130" s="305"/>
      <c r="K130" s="306"/>
      <c r="L130" s="307"/>
      <c r="M130" s="305"/>
      <c r="N130" s="308"/>
      <c r="O130" s="304">
        <v>84</v>
      </c>
      <c r="P130" s="305">
        <v>76</v>
      </c>
      <c r="Q130" s="306"/>
      <c r="R130" s="307"/>
      <c r="S130" s="308"/>
      <c r="T130" s="304"/>
      <c r="U130" s="305"/>
      <c r="V130" s="306"/>
      <c r="W130" s="307"/>
      <c r="X130" s="305"/>
      <c r="Y130" s="308"/>
      <c r="Z130" s="304"/>
      <c r="AA130" s="305"/>
      <c r="AB130" s="306"/>
      <c r="AC130" s="307"/>
      <c r="AD130" s="305"/>
      <c r="AE130" s="308"/>
      <c r="AF130" s="304"/>
      <c r="AG130" s="305"/>
      <c r="AH130" s="306"/>
      <c r="AI130" s="307"/>
      <c r="AJ130" s="305"/>
      <c r="AK130" s="308"/>
      <c r="AL130" s="304"/>
      <c r="AM130" s="305"/>
      <c r="AN130" s="306"/>
      <c r="AO130" s="307"/>
      <c r="AP130" s="305"/>
      <c r="AQ130" s="308"/>
      <c r="AR130" s="304"/>
      <c r="AS130" s="305"/>
      <c r="AT130" s="306"/>
      <c r="AU130" s="307"/>
      <c r="AV130" s="305"/>
      <c r="AW130" s="308"/>
      <c r="AX130" s="304"/>
      <c r="AY130" s="305"/>
      <c r="AZ130" s="306"/>
      <c r="BA130" s="307"/>
      <c r="BB130" s="305"/>
      <c r="BC130" s="308"/>
      <c r="BD130" s="304"/>
      <c r="BE130" s="305"/>
      <c r="BF130" s="306"/>
      <c r="BG130" s="307"/>
      <c r="BH130" s="305"/>
      <c r="BI130" s="308"/>
      <c r="BJ130" s="304"/>
      <c r="BK130" s="305"/>
      <c r="BL130" s="306"/>
      <c r="BM130" s="307"/>
      <c r="BN130" s="305"/>
      <c r="BO130" s="308"/>
      <c r="BP130" s="304"/>
      <c r="BQ130" s="305"/>
      <c r="BR130" s="306"/>
      <c r="BS130" s="307">
        <v>63</v>
      </c>
      <c r="BT130" s="305">
        <v>61</v>
      </c>
      <c r="BU130" s="308">
        <v>52</v>
      </c>
      <c r="BV130" s="304"/>
      <c r="BW130" s="305"/>
      <c r="BX130" s="306"/>
      <c r="BY130" s="307"/>
      <c r="BZ130" s="305"/>
      <c r="CA130" s="308"/>
      <c r="CB130" s="304"/>
      <c r="CC130" s="305"/>
      <c r="CD130" s="306"/>
      <c r="CE130" s="307"/>
      <c r="CF130" s="305"/>
      <c r="CG130" s="308"/>
      <c r="CH130" s="304"/>
      <c r="CI130" s="305"/>
      <c r="CJ130" s="306"/>
      <c r="CK130" s="307"/>
      <c r="CL130" s="305"/>
      <c r="CM130" s="308"/>
      <c r="CN130" s="304"/>
      <c r="CO130" s="305"/>
      <c r="CP130" s="306"/>
      <c r="CQ130" s="307"/>
      <c r="CR130" s="305"/>
      <c r="CS130" s="308"/>
      <c r="CT130" s="304"/>
      <c r="CU130" s="305"/>
      <c r="CV130" s="306"/>
      <c r="CW130" s="307"/>
      <c r="CX130" s="305"/>
      <c r="CY130" s="308"/>
      <c r="CZ130" s="304"/>
      <c r="DA130" s="305"/>
      <c r="DB130" s="306"/>
      <c r="DC130" s="307"/>
      <c r="DD130" s="305"/>
      <c r="DE130" s="308"/>
      <c r="DF130" s="309"/>
      <c r="DG130" s="310"/>
      <c r="DH130" s="311"/>
      <c r="DI130" s="312"/>
      <c r="DJ130" s="310"/>
      <c r="DK130" s="313"/>
      <c r="DL130" s="309"/>
      <c r="DM130" s="310"/>
      <c r="DN130" s="311"/>
      <c r="DO130" s="312"/>
      <c r="DP130" s="310"/>
      <c r="DQ130" s="313"/>
      <c r="DR130" s="309"/>
      <c r="DS130" s="310"/>
      <c r="DT130" s="311"/>
      <c r="DU130" s="312"/>
      <c r="DV130" s="310"/>
      <c r="DW130" s="313"/>
      <c r="DX130" s="309"/>
      <c r="DY130" s="310"/>
      <c r="DZ130" s="311"/>
      <c r="EA130" s="312"/>
      <c r="EB130" s="310"/>
      <c r="EC130" s="313"/>
      <c r="ED130" s="309"/>
      <c r="EE130" s="310"/>
      <c r="EF130" s="311"/>
      <c r="EG130" s="312"/>
      <c r="EH130" s="310"/>
      <c r="EI130" s="313"/>
      <c r="EJ130" s="309"/>
      <c r="EK130" s="310"/>
      <c r="EL130" s="311"/>
      <c r="EM130" s="309"/>
      <c r="EN130" s="313"/>
      <c r="EO130" s="329"/>
      <c r="EP130" s="309"/>
      <c r="EQ130" s="310"/>
      <c r="ER130" s="311"/>
      <c r="ES130" s="309"/>
      <c r="ET130" s="313"/>
      <c r="EU130" s="331"/>
      <c r="EV130" s="328"/>
      <c r="EW130" s="328"/>
      <c r="EX130" s="328"/>
      <c r="EY130" s="328"/>
      <c r="EZ130" s="328"/>
      <c r="FA130" s="328"/>
      <c r="FB130" s="328"/>
      <c r="FC130" s="328"/>
      <c r="FD130" s="328"/>
      <c r="FE130" s="328"/>
      <c r="FF130" s="328"/>
      <c r="FG130" s="328"/>
      <c r="FH130" s="309"/>
      <c r="FI130" s="313"/>
      <c r="FJ130" s="329"/>
      <c r="FK130" s="309"/>
      <c r="FL130" s="313"/>
      <c r="FM130" s="329"/>
      <c r="FN130" s="309"/>
      <c r="FO130" s="313"/>
      <c r="FP130" s="329"/>
      <c r="FQ130" s="309"/>
      <c r="FR130" s="313"/>
      <c r="FS130" s="329"/>
      <c r="FT130" s="309"/>
      <c r="FU130" s="313"/>
      <c r="FV130" s="329"/>
      <c r="FW130" s="309"/>
      <c r="FX130" s="313"/>
      <c r="FY130" s="329"/>
    </row>
    <row r="131" spans="2:181" ht="18.75" customHeight="1" x14ac:dyDescent="0.25">
      <c r="B131" s="303" t="s">
        <v>493</v>
      </c>
      <c r="C131" s="304"/>
      <c r="D131" s="305"/>
      <c r="E131" s="306"/>
      <c r="F131" s="307"/>
      <c r="G131" s="305"/>
      <c r="H131" s="308"/>
      <c r="I131" s="304"/>
      <c r="J131" s="305"/>
      <c r="K131" s="306"/>
      <c r="L131" s="307"/>
      <c r="M131" s="305"/>
      <c r="N131" s="308"/>
      <c r="O131" s="304"/>
      <c r="P131" s="305"/>
      <c r="Q131" s="306"/>
      <c r="R131" s="307"/>
      <c r="S131" s="308"/>
      <c r="T131" s="304"/>
      <c r="U131" s="305"/>
      <c r="V131" s="306"/>
      <c r="W131" s="307"/>
      <c r="X131" s="305"/>
      <c r="Y131" s="308"/>
      <c r="Z131" s="304"/>
      <c r="AA131" s="305"/>
      <c r="AB131" s="306"/>
      <c r="AC131" s="307"/>
      <c r="AD131" s="305"/>
      <c r="AE131" s="308"/>
      <c r="AF131" s="304"/>
      <c r="AG131" s="305"/>
      <c r="AH131" s="306"/>
      <c r="AI131" s="307"/>
      <c r="AJ131" s="305"/>
      <c r="AK131" s="308"/>
      <c r="AL131" s="304"/>
      <c r="AM131" s="305"/>
      <c r="AN131" s="306"/>
      <c r="AO131" s="307"/>
      <c r="AP131" s="305"/>
      <c r="AQ131" s="308"/>
      <c r="AR131" s="304"/>
      <c r="AS131" s="305"/>
      <c r="AT131" s="306"/>
      <c r="AU131" s="307"/>
      <c r="AV131" s="305"/>
      <c r="AW131" s="308"/>
      <c r="AX131" s="304"/>
      <c r="AY131" s="305"/>
      <c r="AZ131" s="306"/>
      <c r="BA131" s="307"/>
      <c r="BB131" s="305"/>
      <c r="BC131" s="308"/>
      <c r="BD131" s="304"/>
      <c r="BE131" s="305"/>
      <c r="BF131" s="306"/>
      <c r="BG131" s="307"/>
      <c r="BH131" s="305"/>
      <c r="BI131" s="308"/>
      <c r="BJ131" s="304"/>
      <c r="BK131" s="305"/>
      <c r="BL131" s="306"/>
      <c r="BM131" s="307"/>
      <c r="BN131" s="305"/>
      <c r="BO131" s="308"/>
      <c r="BP131" s="304"/>
      <c r="BQ131" s="305"/>
      <c r="BR131" s="306"/>
      <c r="BS131" s="307">
        <v>54</v>
      </c>
      <c r="BT131" s="305">
        <v>54</v>
      </c>
      <c r="BU131" s="308">
        <v>32</v>
      </c>
      <c r="BV131" s="304"/>
      <c r="BW131" s="305"/>
      <c r="BX131" s="306"/>
      <c r="BY131" s="307"/>
      <c r="BZ131" s="305"/>
      <c r="CA131" s="308"/>
      <c r="CB131" s="304"/>
      <c r="CC131" s="305"/>
      <c r="CD131" s="306"/>
      <c r="CE131" s="307"/>
      <c r="CF131" s="305"/>
      <c r="CG131" s="308"/>
      <c r="CH131" s="304"/>
      <c r="CI131" s="305"/>
      <c r="CJ131" s="306"/>
      <c r="CK131" s="307"/>
      <c r="CL131" s="305"/>
      <c r="CM131" s="308"/>
      <c r="CN131" s="304"/>
      <c r="CO131" s="305"/>
      <c r="CP131" s="306"/>
      <c r="CQ131" s="307"/>
      <c r="CR131" s="305"/>
      <c r="CS131" s="308"/>
      <c r="CT131" s="304"/>
      <c r="CU131" s="305"/>
      <c r="CV131" s="306"/>
      <c r="CW131" s="307"/>
      <c r="CX131" s="305"/>
      <c r="CY131" s="308"/>
      <c r="CZ131" s="304"/>
      <c r="DA131" s="305"/>
      <c r="DB131" s="306"/>
      <c r="DC131" s="307"/>
      <c r="DD131" s="305"/>
      <c r="DE131" s="308"/>
      <c r="DF131" s="309"/>
      <c r="DG131" s="310"/>
      <c r="DH131" s="311"/>
      <c r="DI131" s="312"/>
      <c r="DJ131" s="310"/>
      <c r="DK131" s="313"/>
      <c r="DL131" s="309"/>
      <c r="DM131" s="310"/>
      <c r="DN131" s="311"/>
      <c r="DO131" s="312"/>
      <c r="DP131" s="310"/>
      <c r="DQ131" s="313"/>
      <c r="DR131" s="309"/>
      <c r="DS131" s="310"/>
      <c r="DT131" s="311"/>
      <c r="DU131" s="312"/>
      <c r="DV131" s="310"/>
      <c r="DW131" s="313"/>
      <c r="DX131" s="309"/>
      <c r="DY131" s="310"/>
      <c r="DZ131" s="311"/>
      <c r="EA131" s="312"/>
      <c r="EB131" s="310"/>
      <c r="EC131" s="313"/>
      <c r="ED131" s="309"/>
      <c r="EE131" s="310"/>
      <c r="EF131" s="311"/>
      <c r="EG131" s="312"/>
      <c r="EH131" s="310"/>
      <c r="EI131" s="313"/>
      <c r="EJ131" s="309"/>
      <c r="EK131" s="310"/>
      <c r="EL131" s="311"/>
      <c r="EM131" s="309"/>
      <c r="EN131" s="313"/>
      <c r="EO131" s="329"/>
      <c r="EP131" s="309"/>
      <c r="EQ131" s="310"/>
      <c r="ER131" s="311"/>
      <c r="ES131" s="309"/>
      <c r="ET131" s="313"/>
      <c r="EU131" s="331"/>
      <c r="EV131" s="328"/>
      <c r="EW131" s="328"/>
      <c r="EX131" s="328"/>
      <c r="EY131" s="328"/>
      <c r="EZ131" s="328"/>
      <c r="FA131" s="328"/>
      <c r="FB131" s="328"/>
      <c r="FC131" s="328"/>
      <c r="FD131" s="328"/>
      <c r="FE131" s="328"/>
      <c r="FF131" s="328"/>
      <c r="FG131" s="328"/>
      <c r="FH131" s="309"/>
      <c r="FI131" s="313"/>
      <c r="FJ131" s="329"/>
      <c r="FK131" s="309"/>
      <c r="FL131" s="313"/>
      <c r="FM131" s="329"/>
      <c r="FN131" s="309"/>
      <c r="FO131" s="313"/>
      <c r="FP131" s="329"/>
      <c r="FQ131" s="309"/>
      <c r="FR131" s="313"/>
      <c r="FS131" s="329"/>
      <c r="FT131" s="309"/>
      <c r="FU131" s="313"/>
      <c r="FV131" s="329"/>
      <c r="FW131" s="309"/>
      <c r="FX131" s="313"/>
      <c r="FY131" s="329"/>
    </row>
    <row r="132" spans="2:181" ht="18.75" customHeight="1" x14ac:dyDescent="0.25">
      <c r="B132" s="303" t="s">
        <v>494</v>
      </c>
      <c r="C132" s="304"/>
      <c r="D132" s="305"/>
      <c r="E132" s="306"/>
      <c r="F132" s="307"/>
      <c r="G132" s="305"/>
      <c r="H132" s="308"/>
      <c r="I132" s="304"/>
      <c r="J132" s="305"/>
      <c r="K132" s="306"/>
      <c r="L132" s="307"/>
      <c r="M132" s="305"/>
      <c r="N132" s="308"/>
      <c r="O132" s="304"/>
      <c r="P132" s="305"/>
      <c r="Q132" s="306"/>
      <c r="R132" s="307"/>
      <c r="S132" s="308"/>
      <c r="T132" s="304"/>
      <c r="U132" s="305"/>
      <c r="V132" s="306"/>
      <c r="W132" s="307"/>
      <c r="X132" s="305"/>
      <c r="Y132" s="308"/>
      <c r="Z132" s="304"/>
      <c r="AA132" s="305"/>
      <c r="AB132" s="306"/>
      <c r="AC132" s="307"/>
      <c r="AD132" s="305"/>
      <c r="AE132" s="308"/>
      <c r="AF132" s="304"/>
      <c r="AG132" s="305"/>
      <c r="AH132" s="306"/>
      <c r="AI132" s="307"/>
      <c r="AJ132" s="305"/>
      <c r="AK132" s="308"/>
      <c r="AL132" s="304"/>
      <c r="AM132" s="305"/>
      <c r="AN132" s="306"/>
      <c r="AO132" s="307"/>
      <c r="AP132" s="305"/>
      <c r="AQ132" s="308"/>
      <c r="AR132" s="304"/>
      <c r="AS132" s="305"/>
      <c r="AT132" s="306"/>
      <c r="AU132" s="307"/>
      <c r="AV132" s="305"/>
      <c r="AW132" s="308"/>
      <c r="AX132" s="304"/>
      <c r="AY132" s="305"/>
      <c r="AZ132" s="306"/>
      <c r="BA132" s="307"/>
      <c r="BB132" s="305"/>
      <c r="BC132" s="308"/>
      <c r="BD132" s="304"/>
      <c r="BE132" s="305"/>
      <c r="BF132" s="306"/>
      <c r="BG132" s="307"/>
      <c r="BH132" s="305"/>
      <c r="BI132" s="308"/>
      <c r="BJ132" s="304"/>
      <c r="BK132" s="305"/>
      <c r="BL132" s="306"/>
      <c r="BM132" s="307"/>
      <c r="BN132" s="305"/>
      <c r="BO132" s="308"/>
      <c r="BP132" s="304"/>
      <c r="BQ132" s="305"/>
      <c r="BR132" s="306"/>
      <c r="BS132" s="307">
        <v>38</v>
      </c>
      <c r="BT132" s="305">
        <v>38</v>
      </c>
      <c r="BU132" s="308">
        <v>16</v>
      </c>
      <c r="BV132" s="304"/>
      <c r="BW132" s="305"/>
      <c r="BX132" s="306"/>
      <c r="BY132" s="307"/>
      <c r="BZ132" s="305"/>
      <c r="CA132" s="308"/>
      <c r="CB132" s="304"/>
      <c r="CC132" s="305"/>
      <c r="CD132" s="306"/>
      <c r="CE132" s="307"/>
      <c r="CF132" s="305"/>
      <c r="CG132" s="308"/>
      <c r="CH132" s="304"/>
      <c r="CI132" s="305"/>
      <c r="CJ132" s="306"/>
      <c r="CK132" s="307"/>
      <c r="CL132" s="305"/>
      <c r="CM132" s="308"/>
      <c r="CN132" s="304"/>
      <c r="CO132" s="305"/>
      <c r="CP132" s="306"/>
      <c r="CQ132" s="307"/>
      <c r="CR132" s="305"/>
      <c r="CS132" s="308"/>
      <c r="CT132" s="304"/>
      <c r="CU132" s="305"/>
      <c r="CV132" s="306"/>
      <c r="CW132" s="307"/>
      <c r="CX132" s="305"/>
      <c r="CY132" s="308"/>
      <c r="CZ132" s="304"/>
      <c r="DA132" s="305"/>
      <c r="DB132" s="306"/>
      <c r="DC132" s="307"/>
      <c r="DD132" s="305"/>
      <c r="DE132" s="308"/>
      <c r="DF132" s="309"/>
      <c r="DG132" s="310"/>
      <c r="DH132" s="311"/>
      <c r="DI132" s="312"/>
      <c r="DJ132" s="310"/>
      <c r="DK132" s="313"/>
      <c r="DL132" s="309"/>
      <c r="DM132" s="310"/>
      <c r="DN132" s="311"/>
      <c r="DO132" s="312"/>
      <c r="DP132" s="310"/>
      <c r="DQ132" s="313"/>
      <c r="DR132" s="309"/>
      <c r="DS132" s="310"/>
      <c r="DT132" s="311"/>
      <c r="DU132" s="312"/>
      <c r="DV132" s="310"/>
      <c r="DW132" s="313"/>
      <c r="DX132" s="309"/>
      <c r="DY132" s="310"/>
      <c r="DZ132" s="311"/>
      <c r="EA132" s="312"/>
      <c r="EB132" s="310"/>
      <c r="EC132" s="313"/>
      <c r="ED132" s="309"/>
      <c r="EE132" s="310"/>
      <c r="EF132" s="311"/>
      <c r="EG132" s="312"/>
      <c r="EH132" s="310"/>
      <c r="EI132" s="313"/>
      <c r="EJ132" s="309"/>
      <c r="EK132" s="310"/>
      <c r="EL132" s="311"/>
      <c r="EM132" s="309"/>
      <c r="EN132" s="313"/>
      <c r="EO132" s="329"/>
      <c r="EP132" s="309"/>
      <c r="EQ132" s="310"/>
      <c r="ER132" s="311"/>
      <c r="ES132" s="309"/>
      <c r="ET132" s="313"/>
      <c r="EU132" s="331"/>
      <c r="EV132" s="328"/>
      <c r="EW132" s="328"/>
      <c r="EX132" s="328"/>
      <c r="EY132" s="328"/>
      <c r="EZ132" s="328"/>
      <c r="FA132" s="328"/>
      <c r="FB132" s="328"/>
      <c r="FC132" s="328"/>
      <c r="FD132" s="328"/>
      <c r="FE132" s="328"/>
      <c r="FF132" s="328"/>
      <c r="FG132" s="328"/>
      <c r="FH132" s="309"/>
      <c r="FI132" s="313"/>
      <c r="FJ132" s="329"/>
      <c r="FK132" s="309"/>
      <c r="FL132" s="313"/>
      <c r="FM132" s="329"/>
      <c r="FN132" s="309"/>
      <c r="FO132" s="313"/>
      <c r="FP132" s="329"/>
      <c r="FQ132" s="309"/>
      <c r="FR132" s="313"/>
      <c r="FS132" s="329"/>
      <c r="FT132" s="309"/>
      <c r="FU132" s="313"/>
      <c r="FV132" s="329"/>
      <c r="FW132" s="309"/>
      <c r="FX132" s="313"/>
      <c r="FY132" s="329"/>
    </row>
    <row r="133" spans="2:181" ht="18.75" customHeight="1" x14ac:dyDescent="0.25">
      <c r="B133" s="303" t="s">
        <v>495</v>
      </c>
      <c r="C133" s="304"/>
      <c r="D133" s="305"/>
      <c r="E133" s="306"/>
      <c r="F133" s="307"/>
      <c r="G133" s="305"/>
      <c r="H133" s="308"/>
      <c r="I133" s="304"/>
      <c r="J133" s="305"/>
      <c r="K133" s="306"/>
      <c r="L133" s="307"/>
      <c r="M133" s="305"/>
      <c r="N133" s="308"/>
      <c r="O133" s="304"/>
      <c r="P133" s="305"/>
      <c r="Q133" s="306"/>
      <c r="R133" s="307"/>
      <c r="S133" s="308"/>
      <c r="T133" s="304"/>
      <c r="U133" s="305"/>
      <c r="V133" s="306"/>
      <c r="W133" s="307"/>
      <c r="X133" s="305"/>
      <c r="Y133" s="308"/>
      <c r="Z133" s="304"/>
      <c r="AA133" s="305"/>
      <c r="AB133" s="306"/>
      <c r="AC133" s="307"/>
      <c r="AD133" s="305"/>
      <c r="AE133" s="308"/>
      <c r="AF133" s="304"/>
      <c r="AG133" s="305"/>
      <c r="AH133" s="306"/>
      <c r="AI133" s="307"/>
      <c r="AJ133" s="305"/>
      <c r="AK133" s="308"/>
      <c r="AL133" s="304"/>
      <c r="AM133" s="305"/>
      <c r="AN133" s="306"/>
      <c r="AO133" s="307"/>
      <c r="AP133" s="305"/>
      <c r="AQ133" s="308"/>
      <c r="AR133" s="304"/>
      <c r="AS133" s="305"/>
      <c r="AT133" s="306"/>
      <c r="AU133" s="307"/>
      <c r="AV133" s="305"/>
      <c r="AW133" s="308"/>
      <c r="AX133" s="304"/>
      <c r="AY133" s="305"/>
      <c r="AZ133" s="306"/>
      <c r="BA133" s="307"/>
      <c r="BB133" s="305"/>
      <c r="BC133" s="308"/>
      <c r="BD133" s="304"/>
      <c r="BE133" s="305"/>
      <c r="BF133" s="306"/>
      <c r="BG133" s="307"/>
      <c r="BH133" s="305"/>
      <c r="BI133" s="308"/>
      <c r="BJ133" s="304"/>
      <c r="BK133" s="305"/>
      <c r="BL133" s="306"/>
      <c r="BM133" s="307"/>
      <c r="BN133" s="305"/>
      <c r="BO133" s="308"/>
      <c r="BP133" s="304"/>
      <c r="BQ133" s="305"/>
      <c r="BR133" s="306"/>
      <c r="BS133" s="307">
        <v>242</v>
      </c>
      <c r="BT133" s="305">
        <v>160</v>
      </c>
      <c r="BU133" s="308">
        <v>165</v>
      </c>
      <c r="BV133" s="304">
        <v>89</v>
      </c>
      <c r="BW133" s="305">
        <v>88</v>
      </c>
      <c r="BX133" s="306">
        <v>63</v>
      </c>
      <c r="BY133" s="307"/>
      <c r="BZ133" s="305"/>
      <c r="CA133" s="308"/>
      <c r="CB133" s="304"/>
      <c r="CC133" s="305"/>
      <c r="CD133" s="306"/>
      <c r="CE133" s="307"/>
      <c r="CF133" s="305"/>
      <c r="CG133" s="308"/>
      <c r="CH133" s="304"/>
      <c r="CI133" s="305"/>
      <c r="CJ133" s="306"/>
      <c r="CK133" s="307"/>
      <c r="CL133" s="305"/>
      <c r="CM133" s="308"/>
      <c r="CN133" s="304"/>
      <c r="CO133" s="305"/>
      <c r="CP133" s="306"/>
      <c r="CQ133" s="307"/>
      <c r="CR133" s="305"/>
      <c r="CS133" s="308"/>
      <c r="CT133" s="304"/>
      <c r="CU133" s="305"/>
      <c r="CV133" s="306"/>
      <c r="CW133" s="307"/>
      <c r="CX133" s="305"/>
      <c r="CY133" s="308"/>
      <c r="CZ133" s="304"/>
      <c r="DA133" s="305"/>
      <c r="DB133" s="306"/>
      <c r="DC133" s="307"/>
      <c r="DD133" s="305"/>
      <c r="DE133" s="308"/>
      <c r="DF133" s="309"/>
      <c r="DG133" s="310"/>
      <c r="DH133" s="311"/>
      <c r="DI133" s="312"/>
      <c r="DJ133" s="310"/>
      <c r="DK133" s="313"/>
      <c r="DL133" s="309"/>
      <c r="DM133" s="310"/>
      <c r="DN133" s="311"/>
      <c r="DO133" s="312"/>
      <c r="DP133" s="310"/>
      <c r="DQ133" s="313"/>
      <c r="DR133" s="309"/>
      <c r="DS133" s="310"/>
      <c r="DT133" s="311"/>
      <c r="DU133" s="312"/>
      <c r="DV133" s="310"/>
      <c r="DW133" s="313"/>
      <c r="DX133" s="309"/>
      <c r="DY133" s="310"/>
      <c r="DZ133" s="311"/>
      <c r="EA133" s="312"/>
      <c r="EB133" s="310"/>
      <c r="EC133" s="313"/>
      <c r="ED133" s="309"/>
      <c r="EE133" s="310"/>
      <c r="EF133" s="311"/>
      <c r="EG133" s="312"/>
      <c r="EH133" s="310"/>
      <c r="EI133" s="313"/>
      <c r="EJ133" s="309"/>
      <c r="EK133" s="310"/>
      <c r="EL133" s="311"/>
      <c r="EM133" s="309"/>
      <c r="EN133" s="313"/>
      <c r="EO133" s="329"/>
      <c r="EP133" s="309"/>
      <c r="EQ133" s="310"/>
      <c r="ER133" s="311"/>
      <c r="ES133" s="309"/>
      <c r="ET133" s="313"/>
      <c r="EU133" s="331"/>
      <c r="EV133" s="328"/>
      <c r="EW133" s="328"/>
      <c r="EX133" s="328"/>
      <c r="EY133" s="328"/>
      <c r="EZ133" s="328"/>
      <c r="FA133" s="328"/>
      <c r="FB133" s="328"/>
      <c r="FC133" s="328"/>
      <c r="FD133" s="328"/>
      <c r="FE133" s="328"/>
      <c r="FF133" s="328"/>
      <c r="FG133" s="328"/>
      <c r="FH133" s="309"/>
      <c r="FI133" s="313"/>
      <c r="FJ133" s="329"/>
      <c r="FK133" s="309"/>
      <c r="FL133" s="313"/>
      <c r="FM133" s="329"/>
      <c r="FN133" s="309"/>
      <c r="FO133" s="313"/>
      <c r="FP133" s="329"/>
      <c r="FQ133" s="309"/>
      <c r="FR133" s="313"/>
      <c r="FS133" s="329"/>
      <c r="FT133" s="309"/>
      <c r="FU133" s="313"/>
      <c r="FV133" s="329"/>
      <c r="FW133" s="309"/>
      <c r="FX133" s="313"/>
      <c r="FY133" s="329"/>
    </row>
    <row r="134" spans="2:181" ht="18.75" customHeight="1" x14ac:dyDescent="0.25">
      <c r="B134" s="303" t="s">
        <v>496</v>
      </c>
      <c r="C134" s="304"/>
      <c r="D134" s="305"/>
      <c r="E134" s="306"/>
      <c r="F134" s="307"/>
      <c r="G134" s="305"/>
      <c r="H134" s="308"/>
      <c r="I134" s="304"/>
      <c r="J134" s="305"/>
      <c r="K134" s="306"/>
      <c r="L134" s="307"/>
      <c r="M134" s="305"/>
      <c r="N134" s="308"/>
      <c r="O134" s="304"/>
      <c r="P134" s="305"/>
      <c r="Q134" s="306"/>
      <c r="R134" s="307"/>
      <c r="S134" s="308"/>
      <c r="T134" s="304"/>
      <c r="U134" s="305"/>
      <c r="V134" s="306"/>
      <c r="W134" s="307"/>
      <c r="X134" s="305"/>
      <c r="Y134" s="308"/>
      <c r="Z134" s="304"/>
      <c r="AA134" s="305"/>
      <c r="AB134" s="306"/>
      <c r="AC134" s="307"/>
      <c r="AD134" s="305"/>
      <c r="AE134" s="308"/>
      <c r="AF134" s="304"/>
      <c r="AG134" s="305"/>
      <c r="AH134" s="306"/>
      <c r="AI134" s="307"/>
      <c r="AJ134" s="305"/>
      <c r="AK134" s="308"/>
      <c r="AL134" s="304"/>
      <c r="AM134" s="305"/>
      <c r="AN134" s="306"/>
      <c r="AO134" s="307"/>
      <c r="AP134" s="305"/>
      <c r="AQ134" s="308"/>
      <c r="AR134" s="304"/>
      <c r="AS134" s="305"/>
      <c r="AT134" s="306"/>
      <c r="AU134" s="307"/>
      <c r="AV134" s="305"/>
      <c r="AW134" s="308"/>
      <c r="AX134" s="304"/>
      <c r="AY134" s="305"/>
      <c r="AZ134" s="306"/>
      <c r="BA134" s="307"/>
      <c r="BB134" s="305"/>
      <c r="BC134" s="308"/>
      <c r="BD134" s="304"/>
      <c r="BE134" s="305"/>
      <c r="BF134" s="306"/>
      <c r="BG134" s="307"/>
      <c r="BH134" s="305"/>
      <c r="BI134" s="308"/>
      <c r="BJ134" s="304"/>
      <c r="BK134" s="305"/>
      <c r="BL134" s="306"/>
      <c r="BM134" s="307"/>
      <c r="BN134" s="305"/>
      <c r="BO134" s="308"/>
      <c r="BP134" s="304"/>
      <c r="BQ134" s="305"/>
      <c r="BR134" s="306"/>
      <c r="BS134" s="307">
        <v>48</v>
      </c>
      <c r="BT134" s="305">
        <v>48</v>
      </c>
      <c r="BU134" s="308">
        <v>34</v>
      </c>
      <c r="BV134" s="304"/>
      <c r="BW134" s="305"/>
      <c r="BX134" s="306"/>
      <c r="BY134" s="307"/>
      <c r="BZ134" s="305"/>
      <c r="CA134" s="308"/>
      <c r="CB134" s="304"/>
      <c r="CC134" s="305"/>
      <c r="CD134" s="306"/>
      <c r="CE134" s="307"/>
      <c r="CF134" s="305"/>
      <c r="CG134" s="308"/>
      <c r="CH134" s="304"/>
      <c r="CI134" s="305"/>
      <c r="CJ134" s="306"/>
      <c r="CK134" s="307"/>
      <c r="CL134" s="305"/>
      <c r="CM134" s="308"/>
      <c r="CN134" s="304"/>
      <c r="CO134" s="305"/>
      <c r="CP134" s="306"/>
      <c r="CQ134" s="307"/>
      <c r="CR134" s="305"/>
      <c r="CS134" s="308"/>
      <c r="CT134" s="304"/>
      <c r="CU134" s="305"/>
      <c r="CV134" s="306"/>
      <c r="CW134" s="307"/>
      <c r="CX134" s="305"/>
      <c r="CY134" s="308"/>
      <c r="CZ134" s="304"/>
      <c r="DA134" s="305"/>
      <c r="DB134" s="306"/>
      <c r="DC134" s="307"/>
      <c r="DD134" s="305"/>
      <c r="DE134" s="308"/>
      <c r="DF134" s="355"/>
      <c r="DG134" s="356"/>
      <c r="DH134" s="357"/>
      <c r="DI134" s="358"/>
      <c r="DJ134" s="356"/>
      <c r="DK134" s="359"/>
      <c r="DL134" s="355"/>
      <c r="DM134" s="356"/>
      <c r="DN134" s="357"/>
      <c r="DO134" s="358"/>
      <c r="DP134" s="356"/>
      <c r="DQ134" s="359"/>
      <c r="DR134" s="355"/>
      <c r="DS134" s="356"/>
      <c r="DT134" s="357"/>
      <c r="DU134" s="358"/>
      <c r="DV134" s="356"/>
      <c r="DW134" s="359"/>
      <c r="DX134" s="355"/>
      <c r="DY134" s="356"/>
      <c r="DZ134" s="357"/>
      <c r="EA134" s="358"/>
      <c r="EB134" s="356"/>
      <c r="EC134" s="359"/>
      <c r="ED134" s="355"/>
      <c r="EE134" s="356"/>
      <c r="EF134" s="357"/>
      <c r="EG134" s="358"/>
      <c r="EH134" s="356"/>
      <c r="EI134" s="359"/>
      <c r="EJ134" s="304"/>
      <c r="EK134" s="305"/>
      <c r="EL134" s="306"/>
      <c r="EM134" s="304"/>
      <c r="EN134" s="308"/>
      <c r="EO134" s="334"/>
      <c r="EP134" s="304"/>
      <c r="EQ134" s="305"/>
      <c r="ER134" s="306"/>
      <c r="ES134" s="304"/>
      <c r="ET134" s="308"/>
      <c r="EU134" s="1698"/>
      <c r="EV134" s="1701"/>
      <c r="EW134" s="1701"/>
      <c r="EX134" s="1701"/>
      <c r="EY134" s="1701"/>
      <c r="EZ134" s="1701"/>
      <c r="FA134" s="1701"/>
      <c r="FB134" s="1701"/>
      <c r="FC134" s="1701"/>
      <c r="FD134" s="1701"/>
      <c r="FE134" s="1701"/>
      <c r="FF134" s="1701"/>
      <c r="FG134" s="1701"/>
      <c r="FH134" s="304"/>
      <c r="FI134" s="308"/>
      <c r="FJ134" s="334"/>
      <c r="FK134" s="304"/>
      <c r="FL134" s="308"/>
      <c r="FM134" s="334"/>
      <c r="FN134" s="304"/>
      <c r="FO134" s="308"/>
      <c r="FP134" s="334"/>
      <c r="FQ134" s="304"/>
      <c r="FR134" s="308"/>
      <c r="FS134" s="334"/>
      <c r="FT134" s="304"/>
      <c r="FU134" s="308"/>
      <c r="FV134" s="334"/>
      <c r="FW134" s="304"/>
      <c r="FX134" s="308"/>
      <c r="FY134" s="334"/>
    </row>
    <row r="135" spans="2:181" ht="18.75" customHeight="1" x14ac:dyDescent="0.25">
      <c r="B135" s="360" t="s">
        <v>497</v>
      </c>
      <c r="C135" s="355"/>
      <c r="D135" s="356"/>
      <c r="E135" s="357"/>
      <c r="F135" s="358"/>
      <c r="G135" s="356"/>
      <c r="H135" s="359"/>
      <c r="I135" s="355"/>
      <c r="J135" s="356"/>
      <c r="K135" s="357"/>
      <c r="L135" s="358"/>
      <c r="M135" s="356"/>
      <c r="N135" s="359"/>
      <c r="O135" s="355"/>
      <c r="P135" s="356"/>
      <c r="Q135" s="357"/>
      <c r="R135" s="358"/>
      <c r="S135" s="359"/>
      <c r="T135" s="355"/>
      <c r="U135" s="356"/>
      <c r="V135" s="357"/>
      <c r="W135" s="358"/>
      <c r="X135" s="356"/>
      <c r="Y135" s="359"/>
      <c r="Z135" s="355"/>
      <c r="AA135" s="356"/>
      <c r="AB135" s="357"/>
      <c r="AC135" s="358"/>
      <c r="AD135" s="356"/>
      <c r="AE135" s="359"/>
      <c r="AF135" s="355"/>
      <c r="AG135" s="356"/>
      <c r="AH135" s="357"/>
      <c r="AI135" s="358"/>
      <c r="AJ135" s="356"/>
      <c r="AK135" s="359"/>
      <c r="AL135" s="355"/>
      <c r="AM135" s="356"/>
      <c r="AN135" s="357"/>
      <c r="AO135" s="358"/>
      <c r="AP135" s="356"/>
      <c r="AQ135" s="359"/>
      <c r="AR135" s="355"/>
      <c r="AS135" s="356"/>
      <c r="AT135" s="357"/>
      <c r="AU135" s="358"/>
      <c r="AV135" s="356"/>
      <c r="AW135" s="359"/>
      <c r="AX135" s="355"/>
      <c r="AY135" s="356"/>
      <c r="AZ135" s="357"/>
      <c r="BA135" s="358"/>
      <c r="BB135" s="356"/>
      <c r="BC135" s="359"/>
      <c r="BD135" s="355"/>
      <c r="BE135" s="356"/>
      <c r="BF135" s="357"/>
      <c r="BG135" s="358"/>
      <c r="BH135" s="356"/>
      <c r="BI135" s="359"/>
      <c r="BJ135" s="355"/>
      <c r="BK135" s="356"/>
      <c r="BL135" s="357"/>
      <c r="BM135" s="358"/>
      <c r="BN135" s="356"/>
      <c r="BO135" s="359"/>
      <c r="BP135" s="355"/>
      <c r="BQ135" s="356"/>
      <c r="BR135" s="357"/>
      <c r="BS135" s="358">
        <v>34</v>
      </c>
      <c r="BT135" s="356">
        <v>34</v>
      </c>
      <c r="BU135" s="359">
        <v>24</v>
      </c>
      <c r="BV135" s="355"/>
      <c r="BW135" s="356"/>
      <c r="BX135" s="357"/>
      <c r="BY135" s="358"/>
      <c r="BZ135" s="356"/>
      <c r="CA135" s="359"/>
      <c r="CB135" s="355"/>
      <c r="CC135" s="356"/>
      <c r="CD135" s="357"/>
      <c r="CE135" s="358"/>
      <c r="CF135" s="356"/>
      <c r="CG135" s="359"/>
      <c r="CH135" s="355"/>
      <c r="CI135" s="356"/>
      <c r="CJ135" s="357"/>
      <c r="CK135" s="358"/>
      <c r="CL135" s="356"/>
      <c r="CM135" s="359"/>
      <c r="CN135" s="355"/>
      <c r="CO135" s="356"/>
      <c r="CP135" s="357"/>
      <c r="CQ135" s="358"/>
      <c r="CR135" s="356"/>
      <c r="CS135" s="359"/>
      <c r="CT135" s="355"/>
      <c r="CU135" s="356"/>
      <c r="CV135" s="357"/>
      <c r="CW135" s="358"/>
      <c r="CX135" s="356"/>
      <c r="CY135" s="359"/>
      <c r="CZ135" s="355"/>
      <c r="DA135" s="356"/>
      <c r="DB135" s="357"/>
      <c r="DC135" s="358"/>
      <c r="DD135" s="356"/>
      <c r="DE135" s="359"/>
      <c r="DF135" s="355"/>
      <c r="DG135" s="356"/>
      <c r="DH135" s="357"/>
      <c r="DI135" s="358"/>
      <c r="DJ135" s="356"/>
      <c r="DK135" s="359"/>
      <c r="DL135" s="355"/>
      <c r="DM135" s="356"/>
      <c r="DN135" s="357"/>
      <c r="DO135" s="358"/>
      <c r="DP135" s="356"/>
      <c r="DQ135" s="359"/>
      <c r="DR135" s="355"/>
      <c r="DS135" s="356"/>
      <c r="DT135" s="357"/>
      <c r="DU135" s="358"/>
      <c r="DV135" s="356"/>
      <c r="DW135" s="359"/>
      <c r="DX135" s="355"/>
      <c r="DY135" s="356"/>
      <c r="DZ135" s="357"/>
      <c r="EA135" s="358"/>
      <c r="EB135" s="356"/>
      <c r="EC135" s="359"/>
      <c r="ED135" s="355"/>
      <c r="EE135" s="356"/>
      <c r="EF135" s="357"/>
      <c r="EG135" s="358"/>
      <c r="EH135" s="356"/>
      <c r="EI135" s="359"/>
      <c r="EJ135" s="304"/>
      <c r="EK135" s="305"/>
      <c r="EL135" s="306"/>
      <c r="EM135" s="304"/>
      <c r="EN135" s="308"/>
      <c r="EO135" s="334"/>
      <c r="EP135" s="304"/>
      <c r="EQ135" s="305"/>
      <c r="ER135" s="306"/>
      <c r="ES135" s="304"/>
      <c r="ET135" s="308"/>
      <c r="EU135" s="1698"/>
      <c r="EV135" s="1701"/>
      <c r="EW135" s="1701"/>
      <c r="EX135" s="1701"/>
      <c r="EY135" s="1701"/>
      <c r="EZ135" s="1701"/>
      <c r="FA135" s="1701"/>
      <c r="FB135" s="1701"/>
      <c r="FC135" s="1701"/>
      <c r="FD135" s="1701"/>
      <c r="FE135" s="1701"/>
      <c r="FF135" s="1701"/>
      <c r="FG135" s="1701"/>
      <c r="FH135" s="304"/>
      <c r="FI135" s="308"/>
      <c r="FJ135" s="334"/>
      <c r="FK135" s="304"/>
      <c r="FL135" s="308"/>
      <c r="FM135" s="334"/>
      <c r="FN135" s="304"/>
      <c r="FO135" s="308"/>
      <c r="FP135" s="334"/>
      <c r="FQ135" s="304"/>
      <c r="FR135" s="308"/>
      <c r="FS135" s="334"/>
      <c r="FT135" s="304"/>
      <c r="FU135" s="308"/>
      <c r="FV135" s="334"/>
      <c r="FW135" s="304"/>
      <c r="FX135" s="308"/>
      <c r="FY135" s="334"/>
    </row>
    <row r="136" spans="2:181" ht="18.75" customHeight="1" x14ac:dyDescent="0.25">
      <c r="B136" s="360" t="s">
        <v>498</v>
      </c>
      <c r="C136" s="355"/>
      <c r="D136" s="356"/>
      <c r="E136" s="357"/>
      <c r="F136" s="358"/>
      <c r="G136" s="356"/>
      <c r="H136" s="359"/>
      <c r="I136" s="355"/>
      <c r="J136" s="356"/>
      <c r="K136" s="357"/>
      <c r="L136" s="358"/>
      <c r="M136" s="356"/>
      <c r="N136" s="359"/>
      <c r="O136" s="355"/>
      <c r="P136" s="356"/>
      <c r="Q136" s="357"/>
      <c r="R136" s="358"/>
      <c r="S136" s="359"/>
      <c r="T136" s="355"/>
      <c r="U136" s="356"/>
      <c r="V136" s="357"/>
      <c r="W136" s="358"/>
      <c r="X136" s="356"/>
      <c r="Y136" s="359"/>
      <c r="Z136" s="355"/>
      <c r="AA136" s="356"/>
      <c r="AB136" s="357"/>
      <c r="AC136" s="358"/>
      <c r="AD136" s="356"/>
      <c r="AE136" s="359"/>
      <c r="AF136" s="355"/>
      <c r="AG136" s="356"/>
      <c r="AH136" s="357"/>
      <c r="AI136" s="358"/>
      <c r="AJ136" s="356"/>
      <c r="AK136" s="359"/>
      <c r="AL136" s="355"/>
      <c r="AM136" s="356"/>
      <c r="AN136" s="357"/>
      <c r="AO136" s="358"/>
      <c r="AP136" s="356"/>
      <c r="AQ136" s="359"/>
      <c r="AR136" s="355"/>
      <c r="AS136" s="356"/>
      <c r="AT136" s="357"/>
      <c r="AU136" s="358"/>
      <c r="AV136" s="356"/>
      <c r="AW136" s="359"/>
      <c r="AX136" s="355"/>
      <c r="AY136" s="356"/>
      <c r="AZ136" s="357"/>
      <c r="BA136" s="358"/>
      <c r="BB136" s="356"/>
      <c r="BC136" s="359"/>
      <c r="BD136" s="355"/>
      <c r="BE136" s="356"/>
      <c r="BF136" s="357"/>
      <c r="BG136" s="358"/>
      <c r="BH136" s="356"/>
      <c r="BI136" s="359"/>
      <c r="BJ136" s="355"/>
      <c r="BK136" s="356"/>
      <c r="BL136" s="357"/>
      <c r="BM136" s="358"/>
      <c r="BN136" s="356"/>
      <c r="BO136" s="359"/>
      <c r="BP136" s="355"/>
      <c r="BQ136" s="356"/>
      <c r="BR136" s="357"/>
      <c r="BS136" s="358">
        <v>46</v>
      </c>
      <c r="BT136" s="356">
        <v>46</v>
      </c>
      <c r="BU136" s="359">
        <v>31</v>
      </c>
      <c r="BV136" s="355"/>
      <c r="BW136" s="356"/>
      <c r="BX136" s="357"/>
      <c r="BY136" s="358"/>
      <c r="BZ136" s="356"/>
      <c r="CA136" s="359"/>
      <c r="CB136" s="355"/>
      <c r="CC136" s="356"/>
      <c r="CD136" s="357"/>
      <c r="CE136" s="358"/>
      <c r="CF136" s="356"/>
      <c r="CG136" s="359"/>
      <c r="CH136" s="355"/>
      <c r="CI136" s="356"/>
      <c r="CJ136" s="357"/>
      <c r="CK136" s="358"/>
      <c r="CL136" s="356"/>
      <c r="CM136" s="359"/>
      <c r="CN136" s="355"/>
      <c r="CO136" s="356"/>
      <c r="CP136" s="357"/>
      <c r="CQ136" s="358"/>
      <c r="CR136" s="356"/>
      <c r="CS136" s="359"/>
      <c r="CT136" s="355"/>
      <c r="CU136" s="356"/>
      <c r="CV136" s="357"/>
      <c r="CW136" s="358"/>
      <c r="CX136" s="356"/>
      <c r="CY136" s="359"/>
      <c r="CZ136" s="355"/>
      <c r="DA136" s="356"/>
      <c r="DB136" s="357"/>
      <c r="DC136" s="358"/>
      <c r="DD136" s="356"/>
      <c r="DE136" s="359"/>
      <c r="DF136" s="355"/>
      <c r="DG136" s="356"/>
      <c r="DH136" s="357"/>
      <c r="DI136" s="358"/>
      <c r="DJ136" s="356"/>
      <c r="DK136" s="359"/>
      <c r="DL136" s="355"/>
      <c r="DM136" s="356"/>
      <c r="DN136" s="357"/>
      <c r="DO136" s="358"/>
      <c r="DP136" s="356"/>
      <c r="DQ136" s="359"/>
      <c r="DR136" s="355"/>
      <c r="DS136" s="356"/>
      <c r="DT136" s="357"/>
      <c r="DU136" s="358"/>
      <c r="DV136" s="356"/>
      <c r="DW136" s="359"/>
      <c r="DX136" s="355"/>
      <c r="DY136" s="356"/>
      <c r="DZ136" s="357"/>
      <c r="EA136" s="358"/>
      <c r="EB136" s="356"/>
      <c r="EC136" s="359"/>
      <c r="ED136" s="355"/>
      <c r="EE136" s="356"/>
      <c r="EF136" s="357"/>
      <c r="EG136" s="358"/>
      <c r="EH136" s="356"/>
      <c r="EI136" s="359"/>
      <c r="EJ136" s="304"/>
      <c r="EK136" s="305"/>
      <c r="EL136" s="306"/>
      <c r="EM136" s="304"/>
      <c r="EN136" s="308"/>
      <c r="EO136" s="334"/>
      <c r="EP136" s="304"/>
      <c r="EQ136" s="305"/>
      <c r="ER136" s="306"/>
      <c r="ES136" s="304"/>
      <c r="ET136" s="308"/>
      <c r="EU136" s="1698"/>
      <c r="EV136" s="1701"/>
      <c r="EW136" s="1701"/>
      <c r="EX136" s="1701"/>
      <c r="EY136" s="1701"/>
      <c r="EZ136" s="1701"/>
      <c r="FA136" s="1701"/>
      <c r="FB136" s="1701"/>
      <c r="FC136" s="1701"/>
      <c r="FD136" s="1701"/>
      <c r="FE136" s="1701"/>
      <c r="FF136" s="1701"/>
      <c r="FG136" s="1701"/>
      <c r="FH136" s="304"/>
      <c r="FI136" s="308"/>
      <c r="FJ136" s="334"/>
      <c r="FK136" s="304"/>
      <c r="FL136" s="308"/>
      <c r="FM136" s="334"/>
      <c r="FN136" s="304"/>
      <c r="FO136" s="308"/>
      <c r="FP136" s="334"/>
      <c r="FQ136" s="304"/>
      <c r="FR136" s="308"/>
      <c r="FS136" s="334"/>
      <c r="FT136" s="304"/>
      <c r="FU136" s="308"/>
      <c r="FV136" s="334"/>
      <c r="FW136" s="304"/>
      <c r="FX136" s="308"/>
      <c r="FY136" s="334"/>
    </row>
    <row r="137" spans="2:181" ht="31.5" x14ac:dyDescent="0.25">
      <c r="B137" s="303" t="s">
        <v>499</v>
      </c>
      <c r="C137" s="304"/>
      <c r="D137" s="305"/>
      <c r="E137" s="306"/>
      <c r="F137" s="307"/>
      <c r="G137" s="305"/>
      <c r="H137" s="308"/>
      <c r="I137" s="304"/>
      <c r="J137" s="305"/>
      <c r="K137" s="306"/>
      <c r="L137" s="307"/>
      <c r="M137" s="305"/>
      <c r="N137" s="308"/>
      <c r="O137" s="304"/>
      <c r="P137" s="305"/>
      <c r="Q137" s="306"/>
      <c r="R137" s="307"/>
      <c r="S137" s="308"/>
      <c r="T137" s="304"/>
      <c r="U137" s="305"/>
      <c r="V137" s="306"/>
      <c r="W137" s="307"/>
      <c r="X137" s="305"/>
      <c r="Y137" s="308"/>
      <c r="Z137" s="304">
        <v>72</v>
      </c>
      <c r="AA137" s="305">
        <v>64</v>
      </c>
      <c r="AB137" s="306">
        <v>41</v>
      </c>
      <c r="AC137" s="307"/>
      <c r="AD137" s="305"/>
      <c r="AE137" s="308"/>
      <c r="AF137" s="304">
        <v>59</v>
      </c>
      <c r="AG137" s="305">
        <v>41</v>
      </c>
      <c r="AH137" s="306">
        <v>33</v>
      </c>
      <c r="AI137" s="307"/>
      <c r="AJ137" s="305"/>
      <c r="AK137" s="308"/>
      <c r="AL137" s="304"/>
      <c r="AM137" s="305"/>
      <c r="AN137" s="306"/>
      <c r="AO137" s="307"/>
      <c r="AP137" s="305"/>
      <c r="AQ137" s="308"/>
      <c r="AR137" s="304"/>
      <c r="AS137" s="305"/>
      <c r="AT137" s="306"/>
      <c r="AU137" s="307"/>
      <c r="AV137" s="305"/>
      <c r="AW137" s="308"/>
      <c r="AX137" s="304"/>
      <c r="AY137" s="305"/>
      <c r="AZ137" s="306"/>
      <c r="BA137" s="307"/>
      <c r="BB137" s="305"/>
      <c r="BC137" s="308"/>
      <c r="BD137" s="309"/>
      <c r="BE137" s="310"/>
      <c r="BF137" s="311"/>
      <c r="BG137" s="312"/>
      <c r="BH137" s="310"/>
      <c r="BI137" s="313"/>
      <c r="BJ137" s="309"/>
      <c r="BK137" s="310"/>
      <c r="BL137" s="311"/>
      <c r="BM137" s="312"/>
      <c r="BN137" s="310"/>
      <c r="BO137" s="313"/>
      <c r="BP137" s="309"/>
      <c r="BQ137" s="310"/>
      <c r="BR137" s="311"/>
      <c r="BS137" s="312"/>
      <c r="BT137" s="310"/>
      <c r="BU137" s="313"/>
      <c r="BV137" s="309"/>
      <c r="BW137" s="310"/>
      <c r="BX137" s="311"/>
      <c r="BY137" s="312"/>
      <c r="BZ137" s="310"/>
      <c r="CA137" s="313"/>
      <c r="CB137" s="309"/>
      <c r="CC137" s="310"/>
      <c r="CD137" s="311"/>
      <c r="CE137" s="312"/>
      <c r="CF137" s="310"/>
      <c r="CG137" s="313"/>
      <c r="CH137" s="309"/>
      <c r="CI137" s="310"/>
      <c r="CJ137" s="311"/>
      <c r="CK137" s="312"/>
      <c r="CL137" s="310"/>
      <c r="CM137" s="313"/>
      <c r="CN137" s="309"/>
      <c r="CO137" s="310"/>
      <c r="CP137" s="311"/>
      <c r="CQ137" s="312"/>
      <c r="CR137" s="310"/>
      <c r="CS137" s="313"/>
      <c r="CT137" s="309"/>
      <c r="CU137" s="310"/>
      <c r="CV137" s="311"/>
      <c r="CW137" s="312"/>
      <c r="CX137" s="310"/>
      <c r="CY137" s="313"/>
      <c r="CZ137" s="309"/>
      <c r="DA137" s="310"/>
      <c r="DB137" s="311"/>
      <c r="DC137" s="312"/>
      <c r="DD137" s="310"/>
      <c r="DE137" s="313"/>
      <c r="DF137" s="309">
        <v>27</v>
      </c>
      <c r="DG137" s="310"/>
      <c r="DH137" s="311"/>
      <c r="DI137" s="312"/>
      <c r="DJ137" s="310"/>
      <c r="DK137" s="313"/>
      <c r="DL137" s="309"/>
      <c r="DM137" s="310"/>
      <c r="DN137" s="311"/>
      <c r="DO137" s="312"/>
      <c r="DP137" s="310"/>
      <c r="DQ137" s="313"/>
      <c r="DR137" s="309"/>
      <c r="DS137" s="310"/>
      <c r="DT137" s="311"/>
      <c r="DU137" s="312"/>
      <c r="DV137" s="310"/>
      <c r="DW137" s="313"/>
      <c r="DX137" s="309"/>
      <c r="DY137" s="310"/>
      <c r="DZ137" s="311"/>
      <c r="EA137" s="312"/>
      <c r="EB137" s="310"/>
      <c r="EC137" s="313"/>
      <c r="ED137" s="309"/>
      <c r="EE137" s="310"/>
      <c r="EF137" s="311"/>
      <c r="EG137" s="312"/>
      <c r="EH137" s="310"/>
      <c r="EI137" s="313"/>
      <c r="EJ137" s="309"/>
      <c r="EK137" s="310"/>
      <c r="EL137" s="311"/>
      <c r="EM137" s="309"/>
      <c r="EN137" s="310"/>
      <c r="EO137" s="292"/>
      <c r="EP137" s="309"/>
      <c r="EQ137" s="310"/>
      <c r="ER137" s="311"/>
      <c r="ES137" s="309"/>
      <c r="ET137" s="310"/>
      <c r="EU137" s="294"/>
      <c r="EV137" s="328"/>
      <c r="EW137" s="328"/>
      <c r="EX137" s="328"/>
      <c r="EY137" s="328"/>
      <c r="EZ137" s="328"/>
      <c r="FA137" s="328"/>
      <c r="FB137" s="328"/>
      <c r="FC137" s="328"/>
      <c r="FD137" s="328"/>
      <c r="FE137" s="328"/>
      <c r="FF137" s="328"/>
      <c r="FG137" s="328"/>
      <c r="FH137" s="309"/>
      <c r="FI137" s="310"/>
      <c r="FJ137" s="292"/>
      <c r="FK137" s="309"/>
      <c r="FL137" s="310"/>
      <c r="FM137" s="292"/>
      <c r="FN137" s="309"/>
      <c r="FO137" s="310"/>
      <c r="FP137" s="292"/>
      <c r="FQ137" s="309"/>
      <c r="FR137" s="310"/>
      <c r="FS137" s="292"/>
      <c r="FT137" s="309"/>
      <c r="FU137" s="310"/>
      <c r="FV137" s="292"/>
      <c r="FW137" s="309"/>
      <c r="FX137" s="310"/>
      <c r="FY137" s="292"/>
    </row>
    <row r="138" spans="2:181" ht="31.5" x14ac:dyDescent="0.25">
      <c r="B138" s="303" t="s">
        <v>500</v>
      </c>
      <c r="C138" s="304"/>
      <c r="D138" s="305"/>
      <c r="E138" s="306"/>
      <c r="F138" s="307"/>
      <c r="G138" s="305"/>
      <c r="H138" s="308"/>
      <c r="I138" s="304"/>
      <c r="J138" s="305"/>
      <c r="K138" s="306"/>
      <c r="L138" s="307"/>
      <c r="M138" s="305"/>
      <c r="N138" s="308"/>
      <c r="O138" s="304"/>
      <c r="P138" s="305"/>
      <c r="Q138" s="306"/>
      <c r="R138" s="307"/>
      <c r="S138" s="308"/>
      <c r="T138" s="304"/>
      <c r="U138" s="305"/>
      <c r="V138" s="306"/>
      <c r="W138" s="307"/>
      <c r="X138" s="305"/>
      <c r="Y138" s="308"/>
      <c r="Z138" s="304">
        <v>47</v>
      </c>
      <c r="AA138" s="305">
        <v>47</v>
      </c>
      <c r="AB138" s="306">
        <v>39</v>
      </c>
      <c r="AC138" s="307"/>
      <c r="AD138" s="305"/>
      <c r="AE138" s="308"/>
      <c r="AF138" s="304">
        <v>50</v>
      </c>
      <c r="AG138" s="305">
        <v>39</v>
      </c>
      <c r="AH138" s="306">
        <v>37</v>
      </c>
      <c r="AI138" s="307"/>
      <c r="AJ138" s="305"/>
      <c r="AK138" s="308"/>
      <c r="AL138" s="304"/>
      <c r="AM138" s="305"/>
      <c r="AN138" s="306"/>
      <c r="AO138" s="307"/>
      <c r="AP138" s="305"/>
      <c r="AQ138" s="308"/>
      <c r="AR138" s="304"/>
      <c r="AS138" s="305"/>
      <c r="AT138" s="306"/>
      <c r="AU138" s="307"/>
      <c r="AV138" s="305"/>
      <c r="AW138" s="308"/>
      <c r="AX138" s="304"/>
      <c r="AY138" s="305"/>
      <c r="AZ138" s="306"/>
      <c r="BA138" s="307"/>
      <c r="BB138" s="305"/>
      <c r="BC138" s="308"/>
      <c r="BD138" s="309"/>
      <c r="BE138" s="310"/>
      <c r="BF138" s="311"/>
      <c r="BG138" s="312"/>
      <c r="BH138" s="310"/>
      <c r="BI138" s="313"/>
      <c r="BJ138" s="309"/>
      <c r="BK138" s="310"/>
      <c r="BL138" s="311"/>
      <c r="BM138" s="312"/>
      <c r="BN138" s="310"/>
      <c r="BO138" s="313"/>
      <c r="BP138" s="309"/>
      <c r="BQ138" s="310"/>
      <c r="BR138" s="311"/>
      <c r="BS138" s="312"/>
      <c r="BT138" s="310"/>
      <c r="BU138" s="313"/>
      <c r="BV138" s="309"/>
      <c r="BW138" s="310"/>
      <c r="BX138" s="311"/>
      <c r="BY138" s="312"/>
      <c r="BZ138" s="310"/>
      <c r="CA138" s="313"/>
      <c r="CB138" s="309"/>
      <c r="CC138" s="310"/>
      <c r="CD138" s="311"/>
      <c r="CE138" s="312"/>
      <c r="CF138" s="310"/>
      <c r="CG138" s="313"/>
      <c r="CH138" s="309"/>
      <c r="CI138" s="310"/>
      <c r="CJ138" s="311"/>
      <c r="CK138" s="312"/>
      <c r="CL138" s="310"/>
      <c r="CM138" s="313"/>
      <c r="CN138" s="309"/>
      <c r="CO138" s="310"/>
      <c r="CP138" s="311"/>
      <c r="CQ138" s="312"/>
      <c r="CR138" s="310"/>
      <c r="CS138" s="313"/>
      <c r="CT138" s="309"/>
      <c r="CU138" s="310"/>
      <c r="CV138" s="311"/>
      <c r="CW138" s="312"/>
      <c r="CX138" s="310"/>
      <c r="CY138" s="313"/>
      <c r="CZ138" s="309"/>
      <c r="DA138" s="310"/>
      <c r="DB138" s="311"/>
      <c r="DC138" s="312"/>
      <c r="DD138" s="310"/>
      <c r="DE138" s="313"/>
      <c r="DF138" s="309"/>
      <c r="DG138" s="310"/>
      <c r="DH138" s="311"/>
      <c r="DI138" s="312"/>
      <c r="DJ138" s="310"/>
      <c r="DK138" s="313"/>
      <c r="DL138" s="309"/>
      <c r="DM138" s="310"/>
      <c r="DN138" s="311"/>
      <c r="DO138" s="312"/>
      <c r="DP138" s="310"/>
      <c r="DQ138" s="313"/>
      <c r="DR138" s="309"/>
      <c r="DS138" s="310"/>
      <c r="DT138" s="311"/>
      <c r="DU138" s="312"/>
      <c r="DV138" s="310"/>
      <c r="DW138" s="313"/>
      <c r="DX138" s="309"/>
      <c r="DY138" s="310"/>
      <c r="DZ138" s="311"/>
      <c r="EA138" s="312"/>
      <c r="EB138" s="310"/>
      <c r="EC138" s="313"/>
      <c r="ED138" s="309"/>
      <c r="EE138" s="310"/>
      <c r="EF138" s="311"/>
      <c r="EG138" s="312"/>
      <c r="EH138" s="310"/>
      <c r="EI138" s="313"/>
      <c r="EJ138" s="309"/>
      <c r="EK138" s="310"/>
      <c r="EL138" s="311"/>
      <c r="EM138" s="309"/>
      <c r="EN138" s="310"/>
      <c r="EO138" s="311"/>
      <c r="EP138" s="309"/>
      <c r="EQ138" s="310"/>
      <c r="ER138" s="311"/>
      <c r="ES138" s="309"/>
      <c r="ET138" s="310"/>
      <c r="EU138" s="313"/>
      <c r="EV138" s="328"/>
      <c r="EW138" s="328"/>
      <c r="EX138" s="328"/>
      <c r="EY138" s="328"/>
      <c r="EZ138" s="328"/>
      <c r="FA138" s="328"/>
      <c r="FB138" s="328"/>
      <c r="FC138" s="328"/>
      <c r="FD138" s="328"/>
      <c r="FE138" s="328"/>
      <c r="FF138" s="328"/>
      <c r="FG138" s="328"/>
      <c r="FH138" s="309"/>
      <c r="FI138" s="310"/>
      <c r="FJ138" s="311"/>
      <c r="FK138" s="309"/>
      <c r="FL138" s="310"/>
      <c r="FM138" s="311"/>
      <c r="FN138" s="309"/>
      <c r="FO138" s="310"/>
      <c r="FP138" s="311"/>
      <c r="FQ138" s="309"/>
      <c r="FR138" s="310"/>
      <c r="FS138" s="311"/>
      <c r="FT138" s="309"/>
      <c r="FU138" s="310"/>
      <c r="FV138" s="311"/>
      <c r="FW138" s="309"/>
      <c r="FX138" s="310"/>
      <c r="FY138" s="311"/>
    </row>
    <row r="139" spans="2:181" ht="18.75" customHeight="1" x14ac:dyDescent="0.25">
      <c r="B139" s="303" t="s">
        <v>501</v>
      </c>
      <c r="C139" s="304"/>
      <c r="D139" s="305"/>
      <c r="E139" s="306"/>
      <c r="F139" s="307"/>
      <c r="G139" s="305"/>
      <c r="H139" s="308"/>
      <c r="I139" s="304"/>
      <c r="J139" s="305"/>
      <c r="K139" s="306"/>
      <c r="L139" s="307"/>
      <c r="M139" s="305"/>
      <c r="N139" s="308"/>
      <c r="O139" s="304"/>
      <c r="P139" s="305"/>
      <c r="Q139" s="306"/>
      <c r="R139" s="307"/>
      <c r="S139" s="308"/>
      <c r="T139" s="304"/>
      <c r="U139" s="305"/>
      <c r="V139" s="306"/>
      <c r="W139" s="307"/>
      <c r="X139" s="305"/>
      <c r="Y139" s="308"/>
      <c r="Z139" s="304">
        <v>57</v>
      </c>
      <c r="AA139" s="305"/>
      <c r="AB139" s="306"/>
      <c r="AC139" s="307"/>
      <c r="AD139" s="305"/>
      <c r="AE139" s="308"/>
      <c r="AF139" s="304"/>
      <c r="AG139" s="305"/>
      <c r="AH139" s="306"/>
      <c r="AI139" s="307"/>
      <c r="AJ139" s="305"/>
      <c r="AK139" s="308"/>
      <c r="AL139" s="304"/>
      <c r="AM139" s="305"/>
      <c r="AN139" s="306"/>
      <c r="AO139" s="307"/>
      <c r="AP139" s="305"/>
      <c r="AQ139" s="308"/>
      <c r="AR139" s="304"/>
      <c r="AS139" s="305"/>
      <c r="AT139" s="306"/>
      <c r="AU139" s="307"/>
      <c r="AV139" s="305"/>
      <c r="AW139" s="308"/>
      <c r="AX139" s="304"/>
      <c r="AY139" s="305"/>
      <c r="AZ139" s="306"/>
      <c r="BA139" s="307"/>
      <c r="BB139" s="305"/>
      <c r="BC139" s="308"/>
      <c r="BD139" s="309"/>
      <c r="BE139" s="310"/>
      <c r="BF139" s="311"/>
      <c r="BG139" s="312"/>
      <c r="BH139" s="310"/>
      <c r="BI139" s="313"/>
      <c r="BJ139" s="309"/>
      <c r="BK139" s="310"/>
      <c r="BL139" s="311"/>
      <c r="BM139" s="312"/>
      <c r="BN139" s="310"/>
      <c r="BO139" s="313"/>
      <c r="BP139" s="309"/>
      <c r="BQ139" s="310"/>
      <c r="BR139" s="311"/>
      <c r="BS139" s="312"/>
      <c r="BT139" s="310"/>
      <c r="BU139" s="313"/>
      <c r="BV139" s="309"/>
      <c r="BW139" s="310"/>
      <c r="BX139" s="311"/>
      <c r="BY139" s="312"/>
      <c r="BZ139" s="310"/>
      <c r="CA139" s="313"/>
      <c r="CB139" s="309"/>
      <c r="CC139" s="310"/>
      <c r="CD139" s="311"/>
      <c r="CE139" s="312"/>
      <c r="CF139" s="310"/>
      <c r="CG139" s="313"/>
      <c r="CH139" s="309"/>
      <c r="CI139" s="310"/>
      <c r="CJ139" s="311"/>
      <c r="CK139" s="312"/>
      <c r="CL139" s="310"/>
      <c r="CM139" s="313"/>
      <c r="CN139" s="309"/>
      <c r="CO139" s="310"/>
      <c r="CP139" s="311"/>
      <c r="CQ139" s="312"/>
      <c r="CR139" s="310"/>
      <c r="CS139" s="313"/>
      <c r="CT139" s="309"/>
      <c r="CU139" s="310"/>
      <c r="CV139" s="311"/>
      <c r="CW139" s="312"/>
      <c r="CX139" s="310"/>
      <c r="CY139" s="313"/>
      <c r="CZ139" s="309"/>
      <c r="DA139" s="310"/>
      <c r="DB139" s="311"/>
      <c r="DC139" s="312"/>
      <c r="DD139" s="310"/>
      <c r="DE139" s="313"/>
      <c r="DF139" s="309"/>
      <c r="DG139" s="310"/>
      <c r="DH139" s="311"/>
      <c r="DI139" s="312"/>
      <c r="DJ139" s="310"/>
      <c r="DK139" s="313"/>
      <c r="DL139" s="309"/>
      <c r="DM139" s="310"/>
      <c r="DN139" s="311"/>
      <c r="DO139" s="312"/>
      <c r="DP139" s="310"/>
      <c r="DQ139" s="313"/>
      <c r="DR139" s="309"/>
      <c r="DS139" s="310"/>
      <c r="DT139" s="311"/>
      <c r="DU139" s="312"/>
      <c r="DV139" s="310"/>
      <c r="DW139" s="313"/>
      <c r="DX139" s="309"/>
      <c r="DY139" s="310"/>
      <c r="DZ139" s="311"/>
      <c r="EA139" s="312"/>
      <c r="EB139" s="310"/>
      <c r="EC139" s="313"/>
      <c r="ED139" s="309"/>
      <c r="EE139" s="310"/>
      <c r="EF139" s="311"/>
      <c r="EG139" s="312"/>
      <c r="EH139" s="310"/>
      <c r="EI139" s="313"/>
      <c r="EJ139" s="309"/>
      <c r="EK139" s="310"/>
      <c r="EL139" s="311"/>
      <c r="EM139" s="309"/>
      <c r="EN139" s="310"/>
      <c r="EO139" s="311"/>
      <c r="EP139" s="309"/>
      <c r="EQ139" s="310"/>
      <c r="ER139" s="311"/>
      <c r="ES139" s="309"/>
      <c r="ET139" s="310"/>
      <c r="EU139" s="313"/>
      <c r="EV139" s="328"/>
      <c r="EW139" s="328"/>
      <c r="EX139" s="328"/>
      <c r="EY139" s="328"/>
      <c r="EZ139" s="328"/>
      <c r="FA139" s="328"/>
      <c r="FB139" s="328"/>
      <c r="FC139" s="328"/>
      <c r="FD139" s="328"/>
      <c r="FE139" s="328"/>
      <c r="FF139" s="328"/>
      <c r="FG139" s="328"/>
      <c r="FH139" s="309"/>
      <c r="FI139" s="310"/>
      <c r="FJ139" s="311"/>
      <c r="FK139" s="309"/>
      <c r="FL139" s="310"/>
      <c r="FM139" s="311"/>
      <c r="FN139" s="309"/>
      <c r="FO139" s="310"/>
      <c r="FP139" s="311"/>
      <c r="FQ139" s="309"/>
      <c r="FR139" s="310"/>
      <c r="FS139" s="311"/>
      <c r="FT139" s="309"/>
      <c r="FU139" s="310"/>
      <c r="FV139" s="311"/>
      <c r="FW139" s="309"/>
      <c r="FX139" s="310"/>
      <c r="FY139" s="311"/>
    </row>
    <row r="140" spans="2:181" ht="18.75" customHeight="1" x14ac:dyDescent="0.25">
      <c r="B140" s="303" t="s">
        <v>502</v>
      </c>
      <c r="C140" s="304"/>
      <c r="D140" s="305"/>
      <c r="E140" s="306"/>
      <c r="F140" s="307"/>
      <c r="G140" s="305"/>
      <c r="H140" s="308"/>
      <c r="I140" s="304"/>
      <c r="J140" s="305"/>
      <c r="K140" s="306"/>
      <c r="L140" s="307"/>
      <c r="M140" s="305"/>
      <c r="N140" s="308"/>
      <c r="O140" s="304"/>
      <c r="P140" s="305"/>
      <c r="Q140" s="306"/>
      <c r="R140" s="307"/>
      <c r="S140" s="308"/>
      <c r="T140" s="304"/>
      <c r="U140" s="305"/>
      <c r="V140" s="306"/>
      <c r="W140" s="307"/>
      <c r="X140" s="305"/>
      <c r="Y140" s="308"/>
      <c r="Z140" s="304">
        <v>346</v>
      </c>
      <c r="AA140" s="305"/>
      <c r="AB140" s="306"/>
      <c r="AC140" s="307">
        <v>3</v>
      </c>
      <c r="AD140" s="305"/>
      <c r="AE140" s="308"/>
      <c r="AF140" s="304"/>
      <c r="AG140" s="305"/>
      <c r="AH140" s="306"/>
      <c r="AI140" s="307"/>
      <c r="AJ140" s="305"/>
      <c r="AK140" s="308"/>
      <c r="AL140" s="304"/>
      <c r="AM140" s="305"/>
      <c r="AN140" s="306"/>
      <c r="AO140" s="307"/>
      <c r="AP140" s="305"/>
      <c r="AQ140" s="308"/>
      <c r="AR140" s="304"/>
      <c r="AS140" s="305"/>
      <c r="AT140" s="306"/>
      <c r="AU140" s="307"/>
      <c r="AV140" s="305"/>
      <c r="AW140" s="308"/>
      <c r="AX140" s="304"/>
      <c r="AY140" s="305"/>
      <c r="AZ140" s="306"/>
      <c r="BA140" s="307"/>
      <c r="BB140" s="305"/>
      <c r="BC140" s="308"/>
      <c r="BD140" s="309"/>
      <c r="BE140" s="310"/>
      <c r="BF140" s="311"/>
      <c r="BG140" s="312"/>
      <c r="BH140" s="310"/>
      <c r="BI140" s="313"/>
      <c r="BJ140" s="309"/>
      <c r="BK140" s="310"/>
      <c r="BL140" s="311"/>
      <c r="BM140" s="312"/>
      <c r="BN140" s="310"/>
      <c r="BO140" s="313"/>
      <c r="BP140" s="309"/>
      <c r="BQ140" s="310"/>
      <c r="BR140" s="311"/>
      <c r="BS140" s="312"/>
      <c r="BT140" s="310"/>
      <c r="BU140" s="313"/>
      <c r="BV140" s="309"/>
      <c r="BW140" s="310"/>
      <c r="BX140" s="311"/>
      <c r="BY140" s="312"/>
      <c r="BZ140" s="310"/>
      <c r="CA140" s="313"/>
      <c r="CB140" s="309"/>
      <c r="CC140" s="310"/>
      <c r="CD140" s="311"/>
      <c r="CE140" s="312"/>
      <c r="CF140" s="310"/>
      <c r="CG140" s="313"/>
      <c r="CH140" s="309"/>
      <c r="CI140" s="310"/>
      <c r="CJ140" s="311"/>
      <c r="CK140" s="312"/>
      <c r="CL140" s="310"/>
      <c r="CM140" s="313"/>
      <c r="CN140" s="309"/>
      <c r="CO140" s="310"/>
      <c r="CP140" s="311"/>
      <c r="CQ140" s="312"/>
      <c r="CR140" s="310"/>
      <c r="CS140" s="313"/>
      <c r="CT140" s="309"/>
      <c r="CU140" s="310"/>
      <c r="CV140" s="311"/>
      <c r="CW140" s="312"/>
      <c r="CX140" s="310"/>
      <c r="CY140" s="313"/>
      <c r="CZ140" s="309"/>
      <c r="DA140" s="310"/>
      <c r="DB140" s="311"/>
      <c r="DC140" s="312"/>
      <c r="DD140" s="310"/>
      <c r="DE140" s="313"/>
      <c r="DF140" s="309"/>
      <c r="DG140" s="310"/>
      <c r="DH140" s="311"/>
      <c r="DI140" s="312"/>
      <c r="DJ140" s="310"/>
      <c r="DK140" s="313"/>
      <c r="DL140" s="309"/>
      <c r="DM140" s="310"/>
      <c r="DN140" s="311"/>
      <c r="DO140" s="312"/>
      <c r="DP140" s="310"/>
      <c r="DQ140" s="313"/>
      <c r="DR140" s="309"/>
      <c r="DS140" s="310"/>
      <c r="DT140" s="311"/>
      <c r="DU140" s="312"/>
      <c r="DV140" s="310"/>
      <c r="DW140" s="313"/>
      <c r="DX140" s="309"/>
      <c r="DY140" s="310"/>
      <c r="DZ140" s="311"/>
      <c r="EA140" s="312"/>
      <c r="EB140" s="310"/>
      <c r="EC140" s="313"/>
      <c r="ED140" s="309"/>
      <c r="EE140" s="310"/>
      <c r="EF140" s="311"/>
      <c r="EG140" s="312"/>
      <c r="EH140" s="310"/>
      <c r="EI140" s="313"/>
      <c r="EJ140" s="309"/>
      <c r="EK140" s="310"/>
      <c r="EL140" s="311"/>
      <c r="EM140" s="309"/>
      <c r="EN140" s="310"/>
      <c r="EO140" s="311"/>
      <c r="EP140" s="309"/>
      <c r="EQ140" s="310"/>
      <c r="ER140" s="311"/>
      <c r="ES140" s="309"/>
      <c r="ET140" s="310"/>
      <c r="EU140" s="313"/>
      <c r="EV140" s="328"/>
      <c r="EW140" s="328"/>
      <c r="EX140" s="328"/>
      <c r="EY140" s="328"/>
      <c r="EZ140" s="328"/>
      <c r="FA140" s="328"/>
      <c r="FB140" s="328"/>
      <c r="FC140" s="328"/>
      <c r="FD140" s="328"/>
      <c r="FE140" s="328"/>
      <c r="FF140" s="328"/>
      <c r="FG140" s="328"/>
      <c r="FH140" s="309"/>
      <c r="FI140" s="310"/>
      <c r="FJ140" s="311"/>
      <c r="FK140" s="309"/>
      <c r="FL140" s="310"/>
      <c r="FM140" s="311"/>
      <c r="FN140" s="309"/>
      <c r="FO140" s="310"/>
      <c r="FP140" s="311"/>
      <c r="FQ140" s="309"/>
      <c r="FR140" s="310"/>
      <c r="FS140" s="311"/>
      <c r="FT140" s="309"/>
      <c r="FU140" s="310"/>
      <c r="FV140" s="311"/>
      <c r="FW140" s="309"/>
      <c r="FX140" s="310"/>
      <c r="FY140" s="311"/>
    </row>
    <row r="141" spans="2:181" ht="18.75" customHeight="1" x14ac:dyDescent="0.25">
      <c r="B141" s="303" t="s">
        <v>503</v>
      </c>
      <c r="C141" s="304"/>
      <c r="D141" s="305"/>
      <c r="E141" s="306"/>
      <c r="F141" s="307"/>
      <c r="G141" s="305"/>
      <c r="H141" s="308"/>
      <c r="I141" s="304"/>
      <c r="J141" s="305"/>
      <c r="K141" s="306"/>
      <c r="L141" s="307"/>
      <c r="M141" s="305"/>
      <c r="N141" s="308"/>
      <c r="O141" s="304"/>
      <c r="P141" s="305"/>
      <c r="Q141" s="306"/>
      <c r="R141" s="307"/>
      <c r="S141" s="308"/>
      <c r="T141" s="304"/>
      <c r="U141" s="305"/>
      <c r="V141" s="306"/>
      <c r="W141" s="307"/>
      <c r="X141" s="305"/>
      <c r="Y141" s="308"/>
      <c r="Z141" s="304">
        <v>57</v>
      </c>
      <c r="AA141" s="305">
        <v>51</v>
      </c>
      <c r="AB141" s="306">
        <v>26</v>
      </c>
      <c r="AC141" s="307"/>
      <c r="AD141" s="305"/>
      <c r="AE141" s="308"/>
      <c r="AF141" s="304"/>
      <c r="AG141" s="305"/>
      <c r="AH141" s="306"/>
      <c r="AI141" s="307"/>
      <c r="AJ141" s="305"/>
      <c r="AK141" s="308"/>
      <c r="AL141" s="304"/>
      <c r="AM141" s="305"/>
      <c r="AN141" s="306"/>
      <c r="AO141" s="307"/>
      <c r="AP141" s="305"/>
      <c r="AQ141" s="308"/>
      <c r="AR141" s="304"/>
      <c r="AS141" s="305"/>
      <c r="AT141" s="306"/>
      <c r="AU141" s="307"/>
      <c r="AV141" s="305"/>
      <c r="AW141" s="308"/>
      <c r="AX141" s="304"/>
      <c r="AY141" s="305"/>
      <c r="AZ141" s="306"/>
      <c r="BA141" s="307"/>
      <c r="BB141" s="305"/>
      <c r="BC141" s="308"/>
      <c r="BD141" s="309"/>
      <c r="BE141" s="310"/>
      <c r="BF141" s="311"/>
      <c r="BG141" s="312"/>
      <c r="BH141" s="310"/>
      <c r="BI141" s="313"/>
      <c r="BJ141" s="309"/>
      <c r="BK141" s="310"/>
      <c r="BL141" s="311"/>
      <c r="BM141" s="312"/>
      <c r="BN141" s="310"/>
      <c r="BO141" s="313"/>
      <c r="BP141" s="309"/>
      <c r="BQ141" s="310"/>
      <c r="BR141" s="311"/>
      <c r="BS141" s="312"/>
      <c r="BT141" s="310"/>
      <c r="BU141" s="313"/>
      <c r="BV141" s="309"/>
      <c r="BW141" s="310"/>
      <c r="BX141" s="311"/>
      <c r="BY141" s="312"/>
      <c r="BZ141" s="310"/>
      <c r="CA141" s="313"/>
      <c r="CB141" s="309"/>
      <c r="CC141" s="310"/>
      <c r="CD141" s="311"/>
      <c r="CE141" s="312"/>
      <c r="CF141" s="310"/>
      <c r="CG141" s="313"/>
      <c r="CH141" s="309"/>
      <c r="CI141" s="310"/>
      <c r="CJ141" s="311"/>
      <c r="CK141" s="312"/>
      <c r="CL141" s="310"/>
      <c r="CM141" s="313"/>
      <c r="CN141" s="309"/>
      <c r="CO141" s="310"/>
      <c r="CP141" s="311"/>
      <c r="CQ141" s="312"/>
      <c r="CR141" s="310"/>
      <c r="CS141" s="313"/>
      <c r="CT141" s="309"/>
      <c r="CU141" s="310"/>
      <c r="CV141" s="311"/>
      <c r="CW141" s="312"/>
      <c r="CX141" s="310"/>
      <c r="CY141" s="313"/>
      <c r="CZ141" s="309"/>
      <c r="DA141" s="310"/>
      <c r="DB141" s="311"/>
      <c r="DC141" s="312"/>
      <c r="DD141" s="310"/>
      <c r="DE141" s="313"/>
      <c r="DF141" s="309"/>
      <c r="DG141" s="310"/>
      <c r="DH141" s="311"/>
      <c r="DI141" s="312"/>
      <c r="DJ141" s="310"/>
      <c r="DK141" s="313"/>
      <c r="DL141" s="309"/>
      <c r="DM141" s="310"/>
      <c r="DN141" s="311"/>
      <c r="DO141" s="312"/>
      <c r="DP141" s="310"/>
      <c r="DQ141" s="313"/>
      <c r="DR141" s="309"/>
      <c r="DS141" s="310"/>
      <c r="DT141" s="311"/>
      <c r="DU141" s="312"/>
      <c r="DV141" s="310"/>
      <c r="DW141" s="313"/>
      <c r="DX141" s="309"/>
      <c r="DY141" s="310"/>
      <c r="DZ141" s="311"/>
      <c r="EA141" s="312"/>
      <c r="EB141" s="310"/>
      <c r="EC141" s="313"/>
      <c r="ED141" s="309"/>
      <c r="EE141" s="310"/>
      <c r="EF141" s="311"/>
      <c r="EG141" s="312"/>
      <c r="EH141" s="310"/>
      <c r="EI141" s="313"/>
      <c r="EJ141" s="309"/>
      <c r="EK141" s="310"/>
      <c r="EL141" s="311"/>
      <c r="EM141" s="309"/>
      <c r="EN141" s="310"/>
      <c r="EO141" s="311"/>
      <c r="EP141" s="309"/>
      <c r="EQ141" s="310"/>
      <c r="ER141" s="311"/>
      <c r="ES141" s="309"/>
      <c r="ET141" s="310"/>
      <c r="EU141" s="313"/>
      <c r="EV141" s="328"/>
      <c r="EW141" s="328"/>
      <c r="EX141" s="328"/>
      <c r="EY141" s="328"/>
      <c r="EZ141" s="328"/>
      <c r="FA141" s="328"/>
      <c r="FB141" s="328"/>
      <c r="FC141" s="328"/>
      <c r="FD141" s="328"/>
      <c r="FE141" s="328"/>
      <c r="FF141" s="328"/>
      <c r="FG141" s="328"/>
      <c r="FH141" s="309"/>
      <c r="FI141" s="310"/>
      <c r="FJ141" s="311"/>
      <c r="FK141" s="309"/>
      <c r="FL141" s="310"/>
      <c r="FM141" s="311"/>
      <c r="FN141" s="309"/>
      <c r="FO141" s="310"/>
      <c r="FP141" s="311"/>
      <c r="FQ141" s="309"/>
      <c r="FR141" s="310"/>
      <c r="FS141" s="311"/>
      <c r="FT141" s="309"/>
      <c r="FU141" s="310"/>
      <c r="FV141" s="311"/>
      <c r="FW141" s="309"/>
      <c r="FX141" s="310"/>
      <c r="FY141" s="311"/>
    </row>
    <row r="142" spans="2:181" ht="18.75" customHeight="1" x14ac:dyDescent="0.25">
      <c r="B142" s="303" t="s">
        <v>504</v>
      </c>
      <c r="C142" s="304"/>
      <c r="D142" s="305"/>
      <c r="E142" s="306"/>
      <c r="F142" s="307"/>
      <c r="G142" s="305"/>
      <c r="H142" s="308"/>
      <c r="I142" s="304"/>
      <c r="J142" s="305"/>
      <c r="K142" s="306"/>
      <c r="L142" s="307"/>
      <c r="M142" s="305"/>
      <c r="N142" s="308"/>
      <c r="O142" s="304"/>
      <c r="P142" s="305"/>
      <c r="Q142" s="306"/>
      <c r="R142" s="307"/>
      <c r="S142" s="308"/>
      <c r="T142" s="304"/>
      <c r="U142" s="305"/>
      <c r="V142" s="306"/>
      <c r="W142" s="307"/>
      <c r="X142" s="305"/>
      <c r="Y142" s="308"/>
      <c r="Z142" s="304"/>
      <c r="AA142" s="305">
        <v>44</v>
      </c>
      <c r="AB142" s="306">
        <v>40</v>
      </c>
      <c r="AC142" s="307">
        <v>29</v>
      </c>
      <c r="AD142" s="305"/>
      <c r="AE142" s="308"/>
      <c r="AF142" s="304">
        <v>39</v>
      </c>
      <c r="AG142" s="305"/>
      <c r="AH142" s="306"/>
      <c r="AI142" s="307">
        <v>52</v>
      </c>
      <c r="AJ142" s="305"/>
      <c r="AK142" s="308"/>
      <c r="AL142" s="304"/>
      <c r="AM142" s="305"/>
      <c r="AN142" s="306"/>
      <c r="AO142" s="307"/>
      <c r="AP142" s="305"/>
      <c r="AQ142" s="308"/>
      <c r="AR142" s="304"/>
      <c r="AS142" s="305"/>
      <c r="AT142" s="306"/>
      <c r="AU142" s="307"/>
      <c r="AV142" s="305"/>
      <c r="AW142" s="308"/>
      <c r="AX142" s="304"/>
      <c r="AY142" s="305"/>
      <c r="AZ142" s="306"/>
      <c r="BA142" s="307"/>
      <c r="BB142" s="305"/>
      <c r="BC142" s="308"/>
      <c r="BD142" s="309"/>
      <c r="BE142" s="310"/>
      <c r="BF142" s="311"/>
      <c r="BG142" s="312"/>
      <c r="BH142" s="310"/>
      <c r="BI142" s="313"/>
      <c r="BJ142" s="309"/>
      <c r="BK142" s="310"/>
      <c r="BL142" s="311"/>
      <c r="BM142" s="312"/>
      <c r="BN142" s="310"/>
      <c r="BO142" s="313"/>
      <c r="BP142" s="309"/>
      <c r="BQ142" s="310"/>
      <c r="BR142" s="311"/>
      <c r="BS142" s="312"/>
      <c r="BT142" s="310"/>
      <c r="BU142" s="313"/>
      <c r="BV142" s="309"/>
      <c r="BW142" s="310"/>
      <c r="BX142" s="311"/>
      <c r="BY142" s="312"/>
      <c r="BZ142" s="310"/>
      <c r="CA142" s="313"/>
      <c r="CB142" s="309"/>
      <c r="CC142" s="310"/>
      <c r="CD142" s="311"/>
      <c r="CE142" s="312"/>
      <c r="CF142" s="310"/>
      <c r="CG142" s="313"/>
      <c r="CH142" s="309"/>
      <c r="CI142" s="310"/>
      <c r="CJ142" s="311"/>
      <c r="CK142" s="312"/>
      <c r="CL142" s="310"/>
      <c r="CM142" s="313"/>
      <c r="CN142" s="309"/>
      <c r="CO142" s="310"/>
      <c r="CP142" s="311"/>
      <c r="CQ142" s="312"/>
      <c r="CR142" s="310"/>
      <c r="CS142" s="313"/>
      <c r="CT142" s="309"/>
      <c r="CU142" s="310"/>
      <c r="CV142" s="311"/>
      <c r="CW142" s="312"/>
      <c r="CX142" s="310"/>
      <c r="CY142" s="313"/>
      <c r="CZ142" s="309"/>
      <c r="DA142" s="310"/>
      <c r="DB142" s="311"/>
      <c r="DC142" s="312"/>
      <c r="DD142" s="310"/>
      <c r="DE142" s="313"/>
      <c r="DF142" s="309"/>
      <c r="DG142" s="310"/>
      <c r="DH142" s="311"/>
      <c r="DI142" s="312"/>
      <c r="DJ142" s="310"/>
      <c r="DK142" s="313"/>
      <c r="DL142" s="309"/>
      <c r="DM142" s="310"/>
      <c r="DN142" s="311"/>
      <c r="DO142" s="312"/>
      <c r="DP142" s="310"/>
      <c r="DQ142" s="313"/>
      <c r="DR142" s="309"/>
      <c r="DS142" s="310"/>
      <c r="DT142" s="311"/>
      <c r="DU142" s="312"/>
      <c r="DV142" s="310"/>
      <c r="DW142" s="313"/>
      <c r="DX142" s="309"/>
      <c r="DY142" s="310"/>
      <c r="DZ142" s="311"/>
      <c r="EA142" s="312"/>
      <c r="EB142" s="310"/>
      <c r="EC142" s="313"/>
      <c r="ED142" s="309"/>
      <c r="EE142" s="310"/>
      <c r="EF142" s="311"/>
      <c r="EG142" s="312"/>
      <c r="EH142" s="310"/>
      <c r="EI142" s="313"/>
      <c r="EJ142" s="309"/>
      <c r="EK142" s="310"/>
      <c r="EL142" s="311"/>
      <c r="EM142" s="309"/>
      <c r="EN142" s="310"/>
      <c r="EO142" s="311"/>
      <c r="EP142" s="309"/>
      <c r="EQ142" s="310"/>
      <c r="ER142" s="311"/>
      <c r="ES142" s="309"/>
      <c r="ET142" s="310"/>
      <c r="EU142" s="313"/>
      <c r="EV142" s="328"/>
      <c r="EW142" s="328"/>
      <c r="EX142" s="328"/>
      <c r="EY142" s="328"/>
      <c r="EZ142" s="328"/>
      <c r="FA142" s="328"/>
      <c r="FB142" s="328"/>
      <c r="FC142" s="328"/>
      <c r="FD142" s="328"/>
      <c r="FE142" s="328"/>
      <c r="FF142" s="328"/>
      <c r="FG142" s="328"/>
      <c r="FH142" s="309"/>
      <c r="FI142" s="310"/>
      <c r="FJ142" s="311"/>
      <c r="FK142" s="309"/>
      <c r="FL142" s="310"/>
      <c r="FM142" s="311"/>
      <c r="FN142" s="309"/>
      <c r="FO142" s="310"/>
      <c r="FP142" s="311"/>
      <c r="FQ142" s="309"/>
      <c r="FR142" s="310"/>
      <c r="FS142" s="311"/>
      <c r="FT142" s="309"/>
      <c r="FU142" s="310"/>
      <c r="FV142" s="311"/>
      <c r="FW142" s="309"/>
      <c r="FX142" s="310"/>
      <c r="FY142" s="311"/>
    </row>
    <row r="143" spans="2:181" ht="32.25" thickBot="1" x14ac:dyDescent="0.3">
      <c r="B143" s="341" t="s">
        <v>505</v>
      </c>
      <c r="C143" s="342"/>
      <c r="D143" s="343"/>
      <c r="E143" s="344"/>
      <c r="F143" s="345"/>
      <c r="G143" s="343"/>
      <c r="H143" s="346"/>
      <c r="I143" s="342"/>
      <c r="J143" s="343"/>
      <c r="K143" s="344"/>
      <c r="L143" s="345"/>
      <c r="M143" s="343"/>
      <c r="N143" s="346"/>
      <c r="O143" s="342"/>
      <c r="P143" s="343"/>
      <c r="Q143" s="344"/>
      <c r="R143" s="345"/>
      <c r="S143" s="346"/>
      <c r="T143" s="342"/>
      <c r="U143" s="343"/>
      <c r="V143" s="344"/>
      <c r="W143" s="345"/>
      <c r="X143" s="343"/>
      <c r="Y143" s="346"/>
      <c r="Z143" s="342"/>
      <c r="AA143" s="343"/>
      <c r="AB143" s="344"/>
      <c r="AC143" s="345"/>
      <c r="AD143" s="343"/>
      <c r="AE143" s="346"/>
      <c r="AF143" s="342"/>
      <c r="AG143" s="343"/>
      <c r="AH143" s="344"/>
      <c r="AI143" s="345">
        <v>40</v>
      </c>
      <c r="AJ143" s="343">
        <v>35</v>
      </c>
      <c r="AK143" s="346">
        <v>33</v>
      </c>
      <c r="AL143" s="342"/>
      <c r="AM143" s="343"/>
      <c r="AN143" s="344"/>
      <c r="AO143" s="345"/>
      <c r="AP143" s="343"/>
      <c r="AQ143" s="346"/>
      <c r="AR143" s="342"/>
      <c r="AS143" s="343"/>
      <c r="AT143" s="344"/>
      <c r="AU143" s="345"/>
      <c r="AV143" s="343"/>
      <c r="AW143" s="346"/>
      <c r="AX143" s="342"/>
      <c r="AY143" s="343"/>
      <c r="AZ143" s="344"/>
      <c r="BA143" s="345"/>
      <c r="BB143" s="343"/>
      <c r="BC143" s="346"/>
      <c r="BD143" s="347"/>
      <c r="BE143" s="348"/>
      <c r="BF143" s="349"/>
      <c r="BG143" s="350"/>
      <c r="BH143" s="348"/>
      <c r="BI143" s="351"/>
      <c r="BJ143" s="347"/>
      <c r="BK143" s="348"/>
      <c r="BL143" s="349"/>
      <c r="BM143" s="350"/>
      <c r="BN143" s="348"/>
      <c r="BO143" s="351"/>
      <c r="BP143" s="347"/>
      <c r="BQ143" s="348"/>
      <c r="BR143" s="349"/>
      <c r="BS143" s="350"/>
      <c r="BT143" s="348"/>
      <c r="BU143" s="351"/>
      <c r="BV143" s="347"/>
      <c r="BW143" s="348"/>
      <c r="BX143" s="349"/>
      <c r="BY143" s="350"/>
      <c r="BZ143" s="348"/>
      <c r="CA143" s="351"/>
      <c r="CB143" s="347"/>
      <c r="CC143" s="348"/>
      <c r="CD143" s="349"/>
      <c r="CE143" s="350"/>
      <c r="CF143" s="348"/>
      <c r="CG143" s="351"/>
      <c r="CH143" s="347"/>
      <c r="CI143" s="348"/>
      <c r="CJ143" s="349"/>
      <c r="CK143" s="350"/>
      <c r="CL143" s="348"/>
      <c r="CM143" s="351"/>
      <c r="CN143" s="347"/>
      <c r="CO143" s="348"/>
      <c r="CP143" s="349"/>
      <c r="CQ143" s="350"/>
      <c r="CR143" s="348"/>
      <c r="CS143" s="351"/>
      <c r="CT143" s="347"/>
      <c r="CU143" s="348"/>
      <c r="CV143" s="349"/>
      <c r="CW143" s="350"/>
      <c r="CX143" s="348"/>
      <c r="CY143" s="351"/>
      <c r="CZ143" s="347"/>
      <c r="DA143" s="348"/>
      <c r="DB143" s="349"/>
      <c r="DC143" s="350"/>
      <c r="DD143" s="348"/>
      <c r="DE143" s="351"/>
      <c r="DF143" s="347"/>
      <c r="DG143" s="348"/>
      <c r="DH143" s="349"/>
      <c r="DI143" s="350"/>
      <c r="DJ143" s="348"/>
      <c r="DK143" s="351"/>
      <c r="DL143" s="347"/>
      <c r="DM143" s="348"/>
      <c r="DN143" s="349"/>
      <c r="DO143" s="350"/>
      <c r="DP143" s="348"/>
      <c r="DQ143" s="351"/>
      <c r="DR143" s="347"/>
      <c r="DS143" s="348"/>
      <c r="DT143" s="349"/>
      <c r="DU143" s="350"/>
      <c r="DV143" s="348"/>
      <c r="DW143" s="351"/>
      <c r="DX143" s="347"/>
      <c r="DY143" s="348"/>
      <c r="DZ143" s="349"/>
      <c r="EA143" s="350"/>
      <c r="EB143" s="348"/>
      <c r="EC143" s="351"/>
      <c r="ED143" s="347"/>
      <c r="EE143" s="348"/>
      <c r="EF143" s="349"/>
      <c r="EG143" s="350"/>
      <c r="EH143" s="348"/>
      <c r="EI143" s="351"/>
      <c r="EJ143" s="347"/>
      <c r="EK143" s="348"/>
      <c r="EL143" s="349"/>
      <c r="EM143" s="347"/>
      <c r="EN143" s="348"/>
      <c r="EO143" s="349"/>
      <c r="EP143" s="347"/>
      <c r="EQ143" s="348"/>
      <c r="ER143" s="349"/>
      <c r="ES143" s="347"/>
      <c r="ET143" s="348"/>
      <c r="EU143" s="351"/>
      <c r="EV143" s="328"/>
      <c r="EW143" s="328"/>
      <c r="EX143" s="328"/>
      <c r="EY143" s="328"/>
      <c r="EZ143" s="328"/>
      <c r="FA143" s="328"/>
      <c r="FB143" s="328"/>
      <c r="FC143" s="328"/>
      <c r="FD143" s="328"/>
      <c r="FE143" s="328"/>
      <c r="FF143" s="328"/>
      <c r="FG143" s="328"/>
      <c r="FH143" s="347"/>
      <c r="FI143" s="348"/>
      <c r="FJ143" s="349"/>
      <c r="FK143" s="347"/>
      <c r="FL143" s="348"/>
      <c r="FM143" s="349"/>
      <c r="FN143" s="347"/>
      <c r="FO143" s="348"/>
      <c r="FP143" s="349"/>
      <c r="FQ143" s="347"/>
      <c r="FR143" s="348"/>
      <c r="FS143" s="349"/>
      <c r="FT143" s="347"/>
      <c r="FU143" s="348"/>
      <c r="FV143" s="349"/>
      <c r="FW143" s="347"/>
      <c r="FX143" s="348"/>
      <c r="FY143" s="349"/>
    </row>
    <row r="144" spans="2:181" ht="18.75" customHeight="1" thickBot="1" x14ac:dyDescent="0.4">
      <c r="B144" s="156" t="s">
        <v>146</v>
      </c>
      <c r="C144" s="157">
        <f t="shared" ref="C144:AH144" si="11">C8+C118</f>
        <v>1854</v>
      </c>
      <c r="D144" s="158">
        <f t="shared" si="11"/>
        <v>609</v>
      </c>
      <c r="E144" s="159">
        <f t="shared" si="11"/>
        <v>563</v>
      </c>
      <c r="F144" s="160">
        <f t="shared" si="11"/>
        <v>1093</v>
      </c>
      <c r="G144" s="158">
        <f t="shared" si="11"/>
        <v>485</v>
      </c>
      <c r="H144" s="161">
        <f t="shared" si="11"/>
        <v>584</v>
      </c>
      <c r="I144" s="157">
        <f t="shared" si="11"/>
        <v>1316</v>
      </c>
      <c r="J144" s="158">
        <f t="shared" si="11"/>
        <v>361</v>
      </c>
      <c r="K144" s="159">
        <f t="shared" si="11"/>
        <v>312</v>
      </c>
      <c r="L144" s="160">
        <f t="shared" si="11"/>
        <v>763</v>
      </c>
      <c r="M144" s="158">
        <f t="shared" si="11"/>
        <v>302</v>
      </c>
      <c r="N144" s="161">
        <f t="shared" si="11"/>
        <v>309</v>
      </c>
      <c r="O144" s="157">
        <f t="shared" si="11"/>
        <v>1163</v>
      </c>
      <c r="P144" s="158">
        <f t="shared" si="11"/>
        <v>470</v>
      </c>
      <c r="Q144" s="159">
        <f t="shared" si="11"/>
        <v>318</v>
      </c>
      <c r="R144" s="160">
        <f t="shared" si="11"/>
        <v>262</v>
      </c>
      <c r="S144" s="161">
        <f t="shared" si="11"/>
        <v>125</v>
      </c>
      <c r="T144" s="157">
        <f t="shared" si="11"/>
        <v>1718</v>
      </c>
      <c r="U144" s="158">
        <f t="shared" si="11"/>
        <v>770</v>
      </c>
      <c r="V144" s="159">
        <f t="shared" si="11"/>
        <v>629</v>
      </c>
      <c r="W144" s="160">
        <f t="shared" si="11"/>
        <v>881</v>
      </c>
      <c r="X144" s="158">
        <f t="shared" si="11"/>
        <v>468</v>
      </c>
      <c r="Y144" s="161">
        <f t="shared" si="11"/>
        <v>430</v>
      </c>
      <c r="Z144" s="157">
        <f t="shared" si="11"/>
        <v>2466</v>
      </c>
      <c r="AA144" s="158">
        <f t="shared" si="11"/>
        <v>1009</v>
      </c>
      <c r="AB144" s="159">
        <f t="shared" si="11"/>
        <v>871</v>
      </c>
      <c r="AC144" s="160">
        <f t="shared" si="11"/>
        <v>1725</v>
      </c>
      <c r="AD144" s="158">
        <f t="shared" si="11"/>
        <v>819</v>
      </c>
      <c r="AE144" s="161">
        <f t="shared" si="11"/>
        <v>748</v>
      </c>
      <c r="AF144" s="157">
        <f t="shared" si="11"/>
        <v>2370</v>
      </c>
      <c r="AG144" s="158">
        <f t="shared" si="11"/>
        <v>1112</v>
      </c>
      <c r="AH144" s="159">
        <f t="shared" si="11"/>
        <v>1017</v>
      </c>
      <c r="AI144" s="160">
        <f t="shared" ref="AI144:BN144" si="12">AI8+AI118</f>
        <v>1422</v>
      </c>
      <c r="AJ144" s="158">
        <f t="shared" si="12"/>
        <v>617</v>
      </c>
      <c r="AK144" s="161">
        <f t="shared" si="12"/>
        <v>611</v>
      </c>
      <c r="AL144" s="157">
        <f t="shared" si="12"/>
        <v>2213</v>
      </c>
      <c r="AM144" s="158">
        <f t="shared" si="12"/>
        <v>1125</v>
      </c>
      <c r="AN144" s="159">
        <f t="shared" si="12"/>
        <v>1039</v>
      </c>
      <c r="AO144" s="160">
        <f t="shared" si="12"/>
        <v>1317</v>
      </c>
      <c r="AP144" s="158">
        <f t="shared" si="12"/>
        <v>410</v>
      </c>
      <c r="AQ144" s="161">
        <f t="shared" si="12"/>
        <v>382</v>
      </c>
      <c r="AR144" s="157">
        <f t="shared" si="12"/>
        <v>1703</v>
      </c>
      <c r="AS144" s="158">
        <f t="shared" si="12"/>
        <v>737</v>
      </c>
      <c r="AT144" s="159">
        <f t="shared" si="12"/>
        <v>693</v>
      </c>
      <c r="AU144" s="160">
        <f t="shared" si="12"/>
        <v>1158</v>
      </c>
      <c r="AV144" s="158">
        <f t="shared" si="12"/>
        <v>394</v>
      </c>
      <c r="AW144" s="161">
        <f t="shared" si="12"/>
        <v>389</v>
      </c>
      <c r="AX144" s="157">
        <f t="shared" si="12"/>
        <v>2189</v>
      </c>
      <c r="AY144" s="158">
        <f t="shared" si="12"/>
        <v>823</v>
      </c>
      <c r="AZ144" s="159">
        <f t="shared" si="12"/>
        <v>787</v>
      </c>
      <c r="BA144" s="160">
        <f t="shared" si="12"/>
        <v>1101</v>
      </c>
      <c r="BB144" s="158">
        <f t="shared" si="12"/>
        <v>329</v>
      </c>
      <c r="BC144" s="161">
        <f t="shared" si="12"/>
        <v>283</v>
      </c>
      <c r="BD144" s="157">
        <f t="shared" si="12"/>
        <v>2527</v>
      </c>
      <c r="BE144" s="158">
        <f t="shared" si="12"/>
        <v>560</v>
      </c>
      <c r="BF144" s="159">
        <f t="shared" si="12"/>
        <v>657</v>
      </c>
      <c r="BG144" s="160">
        <f t="shared" si="12"/>
        <v>1709</v>
      </c>
      <c r="BH144" s="158">
        <f t="shared" si="12"/>
        <v>543</v>
      </c>
      <c r="BI144" s="161">
        <f t="shared" si="12"/>
        <v>544</v>
      </c>
      <c r="BJ144" s="157">
        <f t="shared" si="12"/>
        <v>3516</v>
      </c>
      <c r="BK144" s="158">
        <f t="shared" si="12"/>
        <v>985</v>
      </c>
      <c r="BL144" s="159">
        <f t="shared" si="12"/>
        <v>950</v>
      </c>
      <c r="BM144" s="160">
        <f t="shared" si="12"/>
        <v>2154</v>
      </c>
      <c r="BN144" s="158">
        <f t="shared" si="12"/>
        <v>483</v>
      </c>
      <c r="BO144" s="161">
        <f t="shared" ref="BO144:CT144" si="13">BO8+BO118</f>
        <v>559</v>
      </c>
      <c r="BP144" s="157">
        <f t="shared" si="13"/>
        <v>2352</v>
      </c>
      <c r="BQ144" s="158">
        <f t="shared" si="13"/>
        <v>851</v>
      </c>
      <c r="BR144" s="159">
        <f t="shared" si="13"/>
        <v>817</v>
      </c>
      <c r="BS144" s="160">
        <f t="shared" si="13"/>
        <v>3090</v>
      </c>
      <c r="BT144" s="158">
        <f t="shared" si="13"/>
        <v>2017</v>
      </c>
      <c r="BU144" s="161">
        <f t="shared" si="13"/>
        <v>1550</v>
      </c>
      <c r="BV144" s="157">
        <f t="shared" si="13"/>
        <v>2692</v>
      </c>
      <c r="BW144" s="158">
        <f t="shared" si="13"/>
        <v>1398</v>
      </c>
      <c r="BX144" s="159">
        <f t="shared" si="13"/>
        <v>1294</v>
      </c>
      <c r="BY144" s="160">
        <f t="shared" si="13"/>
        <v>2107</v>
      </c>
      <c r="BZ144" s="158">
        <f t="shared" si="13"/>
        <v>646</v>
      </c>
      <c r="CA144" s="161">
        <f t="shared" si="13"/>
        <v>673</v>
      </c>
      <c r="CB144" s="157">
        <f t="shared" si="13"/>
        <v>3022</v>
      </c>
      <c r="CC144" s="158">
        <f t="shared" si="13"/>
        <v>1140</v>
      </c>
      <c r="CD144" s="159">
        <f t="shared" si="13"/>
        <v>874</v>
      </c>
      <c r="CE144" s="160">
        <f t="shared" si="13"/>
        <v>2707</v>
      </c>
      <c r="CF144" s="158">
        <f t="shared" si="13"/>
        <v>742</v>
      </c>
      <c r="CG144" s="161">
        <f t="shared" si="13"/>
        <v>873</v>
      </c>
      <c r="CH144" s="157">
        <f t="shared" si="13"/>
        <v>2868</v>
      </c>
      <c r="CI144" s="158">
        <f t="shared" si="13"/>
        <v>1435</v>
      </c>
      <c r="CJ144" s="159">
        <f t="shared" si="13"/>
        <v>976</v>
      </c>
      <c r="CK144" s="160">
        <f t="shared" si="13"/>
        <v>1943</v>
      </c>
      <c r="CL144" s="158">
        <f t="shared" si="13"/>
        <v>1070</v>
      </c>
      <c r="CM144" s="161">
        <f t="shared" si="13"/>
        <v>838</v>
      </c>
      <c r="CN144" s="157">
        <f t="shared" si="13"/>
        <v>3204</v>
      </c>
      <c r="CO144" s="158">
        <f t="shared" si="13"/>
        <v>1206</v>
      </c>
      <c r="CP144" s="159">
        <f t="shared" si="13"/>
        <v>984</v>
      </c>
      <c r="CQ144" s="160">
        <f t="shared" si="13"/>
        <v>2354</v>
      </c>
      <c r="CR144" s="158">
        <f t="shared" si="13"/>
        <v>1059</v>
      </c>
      <c r="CS144" s="161">
        <f t="shared" si="13"/>
        <v>823</v>
      </c>
      <c r="CT144" s="157">
        <f t="shared" si="13"/>
        <v>2545</v>
      </c>
      <c r="CU144" s="158">
        <f t="shared" ref="CU144:DZ144" si="14">CU8+CU118</f>
        <v>1311</v>
      </c>
      <c r="CV144" s="159">
        <f t="shared" si="14"/>
        <v>899</v>
      </c>
      <c r="CW144" s="160">
        <f t="shared" si="14"/>
        <v>2801</v>
      </c>
      <c r="CX144" s="158">
        <f t="shared" si="14"/>
        <v>1247</v>
      </c>
      <c r="CY144" s="161">
        <f t="shared" si="14"/>
        <v>1175</v>
      </c>
      <c r="CZ144" s="157">
        <f t="shared" si="14"/>
        <v>3472</v>
      </c>
      <c r="DA144" s="158">
        <f t="shared" si="14"/>
        <v>1806</v>
      </c>
      <c r="DB144" s="159">
        <f t="shared" si="14"/>
        <v>1347</v>
      </c>
      <c r="DC144" s="160">
        <f t="shared" si="14"/>
        <v>2877</v>
      </c>
      <c r="DD144" s="158">
        <f t="shared" si="14"/>
        <v>1388</v>
      </c>
      <c r="DE144" s="161">
        <f t="shared" si="14"/>
        <v>1017</v>
      </c>
      <c r="DF144" s="157">
        <f t="shared" si="14"/>
        <v>2996</v>
      </c>
      <c r="DG144" s="158">
        <f t="shared" si="14"/>
        <v>1631</v>
      </c>
      <c r="DH144" s="159">
        <f t="shared" si="14"/>
        <v>1176</v>
      </c>
      <c r="DI144" s="160">
        <f t="shared" si="14"/>
        <v>2364</v>
      </c>
      <c r="DJ144" s="158">
        <f t="shared" si="14"/>
        <v>1220</v>
      </c>
      <c r="DK144" s="161">
        <f t="shared" si="14"/>
        <v>1019</v>
      </c>
      <c r="DL144" s="157">
        <f t="shared" si="14"/>
        <v>4774</v>
      </c>
      <c r="DM144" s="158">
        <f t="shared" si="14"/>
        <v>1544</v>
      </c>
      <c r="DN144" s="159">
        <f t="shared" si="14"/>
        <v>1392</v>
      </c>
      <c r="DO144" s="160">
        <f t="shared" si="14"/>
        <v>3462</v>
      </c>
      <c r="DP144" s="158">
        <f t="shared" si="14"/>
        <v>1525</v>
      </c>
      <c r="DQ144" s="161">
        <f t="shared" si="14"/>
        <v>1216</v>
      </c>
      <c r="DR144" s="157">
        <f t="shared" si="14"/>
        <v>3651</v>
      </c>
      <c r="DS144" s="158">
        <f t="shared" si="14"/>
        <v>1707</v>
      </c>
      <c r="DT144" s="159">
        <f t="shared" si="14"/>
        <v>1354</v>
      </c>
      <c r="DU144" s="160">
        <f t="shared" si="14"/>
        <v>2916</v>
      </c>
      <c r="DV144" s="158">
        <f t="shared" si="14"/>
        <v>1607</v>
      </c>
      <c r="DW144" s="161">
        <f t="shared" si="14"/>
        <v>1285</v>
      </c>
      <c r="DX144" s="157">
        <f t="shared" si="14"/>
        <v>4116</v>
      </c>
      <c r="DY144" s="158">
        <f t="shared" si="14"/>
        <v>1739</v>
      </c>
      <c r="DZ144" s="159">
        <f t="shared" si="14"/>
        <v>1317</v>
      </c>
      <c r="EA144" s="160">
        <f t="shared" ref="EA144:EP144" si="15">EA8+EA118</f>
        <v>3200</v>
      </c>
      <c r="EB144" s="158">
        <f t="shared" si="15"/>
        <v>1658</v>
      </c>
      <c r="EC144" s="161">
        <f t="shared" si="15"/>
        <v>1309</v>
      </c>
      <c r="ED144" s="157">
        <f t="shared" si="15"/>
        <v>3885</v>
      </c>
      <c r="EE144" s="158">
        <f t="shared" si="15"/>
        <v>1947</v>
      </c>
      <c r="EF144" s="159">
        <f t="shared" si="15"/>
        <v>1484</v>
      </c>
      <c r="EG144" s="160">
        <f t="shared" si="15"/>
        <v>3380</v>
      </c>
      <c r="EH144" s="158">
        <f t="shared" si="15"/>
        <v>1698</v>
      </c>
      <c r="EI144" s="161">
        <f t="shared" si="15"/>
        <v>1324</v>
      </c>
      <c r="EJ144" s="157">
        <f t="shared" si="15"/>
        <v>5464</v>
      </c>
      <c r="EK144" s="158">
        <f t="shared" si="15"/>
        <v>2287</v>
      </c>
      <c r="EL144" s="159">
        <f t="shared" si="15"/>
        <v>1776</v>
      </c>
      <c r="EM144" s="157">
        <f t="shared" si="15"/>
        <v>4244</v>
      </c>
      <c r="EN144" s="158">
        <f t="shared" si="15"/>
        <v>1823</v>
      </c>
      <c r="EO144" s="159">
        <f t="shared" si="15"/>
        <v>1423</v>
      </c>
      <c r="EP144" s="157">
        <f t="shared" si="15"/>
        <v>4832</v>
      </c>
      <c r="EQ144" s="157">
        <f t="shared" ref="EQ144:FY144" si="16">EQ8+EQ118</f>
        <v>2318</v>
      </c>
      <c r="ER144" s="157">
        <f t="shared" si="16"/>
        <v>1790</v>
      </c>
      <c r="ES144" s="157">
        <f t="shared" si="16"/>
        <v>3155</v>
      </c>
      <c r="ET144" s="157">
        <f t="shared" si="16"/>
        <v>1850</v>
      </c>
      <c r="EU144" s="157">
        <f t="shared" si="16"/>
        <v>1333</v>
      </c>
      <c r="EV144" s="157">
        <f t="shared" si="16"/>
        <v>5798</v>
      </c>
      <c r="EW144" s="157">
        <f t="shared" si="16"/>
        <v>2554</v>
      </c>
      <c r="EX144" s="157">
        <f t="shared" si="16"/>
        <v>1807</v>
      </c>
      <c r="EY144" s="157">
        <f t="shared" si="16"/>
        <v>3147</v>
      </c>
      <c r="EZ144" s="157">
        <f t="shared" si="16"/>
        <v>1808</v>
      </c>
      <c r="FA144" s="157">
        <f t="shared" si="16"/>
        <v>1369</v>
      </c>
      <c r="FB144" s="157">
        <f t="shared" si="16"/>
        <v>4987</v>
      </c>
      <c r="FC144" s="157">
        <f t="shared" si="16"/>
        <v>2282</v>
      </c>
      <c r="FD144" s="157">
        <f t="shared" si="16"/>
        <v>1821</v>
      </c>
      <c r="FE144" s="157">
        <f t="shared" si="16"/>
        <v>3321</v>
      </c>
      <c r="FF144" s="157">
        <f t="shared" si="16"/>
        <v>1773</v>
      </c>
      <c r="FG144" s="157">
        <f t="shared" si="16"/>
        <v>1414</v>
      </c>
      <c r="FH144" s="157">
        <f t="shared" si="16"/>
        <v>5111</v>
      </c>
      <c r="FI144" s="157">
        <f t="shared" si="16"/>
        <v>2342</v>
      </c>
      <c r="FJ144" s="157">
        <f t="shared" si="16"/>
        <v>1732</v>
      </c>
      <c r="FK144" s="157">
        <f t="shared" si="16"/>
        <v>2720</v>
      </c>
      <c r="FL144" s="157">
        <f t="shared" si="16"/>
        <v>1710</v>
      </c>
      <c r="FM144" s="157">
        <f t="shared" si="16"/>
        <v>1288</v>
      </c>
      <c r="FN144" s="157">
        <f t="shared" si="16"/>
        <v>4423</v>
      </c>
      <c r="FO144" s="157">
        <f t="shared" si="16"/>
        <v>2404</v>
      </c>
      <c r="FP144" s="157">
        <f t="shared" si="16"/>
        <v>1871</v>
      </c>
      <c r="FQ144" s="157">
        <f t="shared" si="16"/>
        <v>2778</v>
      </c>
      <c r="FR144" s="157">
        <f t="shared" si="16"/>
        <v>1678</v>
      </c>
      <c r="FS144" s="157">
        <f t="shared" si="16"/>
        <v>1481</v>
      </c>
      <c r="FT144" s="157">
        <f t="shared" si="16"/>
        <v>4162</v>
      </c>
      <c r="FU144" s="157">
        <f t="shared" si="16"/>
        <v>2241</v>
      </c>
      <c r="FV144" s="157">
        <f t="shared" si="16"/>
        <v>1870</v>
      </c>
      <c r="FW144" s="157">
        <f t="shared" si="16"/>
        <v>2223</v>
      </c>
      <c r="FX144" s="157">
        <f t="shared" si="16"/>
        <v>1695</v>
      </c>
      <c r="FY144" s="157">
        <f t="shared" si="16"/>
        <v>1436</v>
      </c>
    </row>
  </sheetData>
  <mergeCells count="64">
    <mergeCell ref="FH6:FJ6"/>
    <mergeCell ref="FK6:FM6"/>
    <mergeCell ref="EP6:ER6"/>
    <mergeCell ref="ES6:EU6"/>
    <mergeCell ref="EV6:EX6"/>
    <mergeCell ref="EY6:FA6"/>
    <mergeCell ref="FB6:FD6"/>
    <mergeCell ref="FE6:FG6"/>
    <mergeCell ref="FW6:FY6"/>
    <mergeCell ref="B1:FY3"/>
    <mergeCell ref="B4:FY4"/>
    <mergeCell ref="B6:B7"/>
    <mergeCell ref="EA6:EC6"/>
    <mergeCell ref="ED6:EF6"/>
    <mergeCell ref="EG6:EI6"/>
    <mergeCell ref="EJ6:EL6"/>
    <mergeCell ref="EM6:EO6"/>
    <mergeCell ref="FN6:FP6"/>
    <mergeCell ref="DI6:DK6"/>
    <mergeCell ref="DL6:DN6"/>
    <mergeCell ref="DO6:DQ6"/>
    <mergeCell ref="DR6:DT6"/>
    <mergeCell ref="DU6:DW6"/>
    <mergeCell ref="DX6:DZ6"/>
    <mergeCell ref="DF6:DH6"/>
    <mergeCell ref="BY6:CA6"/>
    <mergeCell ref="CB6:CD6"/>
    <mergeCell ref="CE6:CG6"/>
    <mergeCell ref="CH6:CJ6"/>
    <mergeCell ref="CK6:CM6"/>
    <mergeCell ref="CN6:CP6"/>
    <mergeCell ref="CQ6:CS6"/>
    <mergeCell ref="CT6:CV6"/>
    <mergeCell ref="CW6:CY6"/>
    <mergeCell ref="CZ6:DB6"/>
    <mergeCell ref="DC6:DE6"/>
    <mergeCell ref="BV6:BX6"/>
    <mergeCell ref="AO6:AQ6"/>
    <mergeCell ref="AR6:AT6"/>
    <mergeCell ref="AU6:AW6"/>
    <mergeCell ref="AX6:AZ6"/>
    <mergeCell ref="BA6:BC6"/>
    <mergeCell ref="BD6:BF6"/>
    <mergeCell ref="BG6:BI6"/>
    <mergeCell ref="BJ6:BL6"/>
    <mergeCell ref="BM6:BO6"/>
    <mergeCell ref="BP6:BR6"/>
    <mergeCell ref="BS6:BU6"/>
    <mergeCell ref="FQ6:FS6"/>
    <mergeCell ref="FT6:FV6"/>
    <mergeCell ref="C6:E6"/>
    <mergeCell ref="B5:H5"/>
    <mergeCell ref="AL6:AN6"/>
    <mergeCell ref="F6:H6"/>
    <mergeCell ref="I6:K6"/>
    <mergeCell ref="L6:N6"/>
    <mergeCell ref="O6:Q6"/>
    <mergeCell ref="R6:S6"/>
    <mergeCell ref="T6:V6"/>
    <mergeCell ref="W6:Y6"/>
    <mergeCell ref="Z6:AB6"/>
    <mergeCell ref="AC6:AE6"/>
    <mergeCell ref="AF6:AH6"/>
    <mergeCell ref="AI6:AK6"/>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1"/>
  <dimension ref="A1:N304"/>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customWidth="1"/>
    <col min="2" max="12" width="15" customWidth="1"/>
    <col min="13" max="13" width="5" customWidth="1"/>
    <col min="14" max="14" width="0" hidden="1" customWidth="1"/>
    <col min="15" max="16384" width="9.140625" hidden="1"/>
  </cols>
  <sheetData>
    <row r="1" spans="2:14" x14ac:dyDescent="0.25">
      <c r="B1" s="2020"/>
      <c r="C1" s="2021"/>
      <c r="D1" s="2021"/>
      <c r="E1" s="2021"/>
      <c r="F1" s="2021"/>
      <c r="G1" s="2021"/>
      <c r="H1" s="2021"/>
      <c r="I1" s="2021"/>
      <c r="J1" s="2021"/>
      <c r="K1" s="2021"/>
      <c r="L1" s="2022"/>
    </row>
    <row r="2" spans="2:14" x14ac:dyDescent="0.25">
      <c r="B2" s="2023"/>
      <c r="C2" s="2024"/>
      <c r="D2" s="2024"/>
      <c r="E2" s="2024"/>
      <c r="F2" s="2024"/>
      <c r="G2" s="2024"/>
      <c r="H2" s="2024"/>
      <c r="I2" s="2024"/>
      <c r="J2" s="2024"/>
      <c r="K2" s="2024"/>
      <c r="L2" s="2025"/>
    </row>
    <row r="3" spans="2:14" ht="16.5" thickBot="1" x14ac:dyDescent="0.3">
      <c r="B3" s="2026"/>
      <c r="C3" s="2027"/>
      <c r="D3" s="2027"/>
      <c r="E3" s="2027"/>
      <c r="F3" s="2027"/>
      <c r="G3" s="2027"/>
      <c r="H3" s="2027"/>
      <c r="I3" s="2027"/>
      <c r="J3" s="2027"/>
      <c r="K3" s="2027"/>
      <c r="L3" s="2028"/>
    </row>
    <row r="4" spans="2:14" ht="21.75" thickBot="1" x14ac:dyDescent="0.4">
      <c r="B4" s="2029" t="s">
        <v>1950</v>
      </c>
      <c r="C4" s="2030"/>
      <c r="D4" s="2030"/>
      <c r="E4" s="2030"/>
      <c r="F4" s="2030"/>
      <c r="G4" s="2030"/>
      <c r="H4" s="2030"/>
      <c r="I4" s="2030"/>
      <c r="J4" s="2030"/>
      <c r="K4" s="2030"/>
      <c r="L4" s="2031"/>
    </row>
  </sheetData>
  <mergeCells count="3">
    <mergeCell ref="B1:L3"/>
    <mergeCell ref="B4:L4"/>
    <mergeCell ref="B5:L5"/>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dimension ref="A1:M1048576"/>
  <sheetViews>
    <sheetView showGridLines="0" zoomScaleNormal="100" workbookViewId="0">
      <pane xSplit="1" ySplit="7" topLeftCell="B53"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580" customWidth="1"/>
    <col min="2" max="2" width="58.85546875" style="580" customWidth="1"/>
    <col min="3" max="4" width="14.42578125" style="580" customWidth="1"/>
    <col min="5" max="5" width="19.5703125" style="580" customWidth="1"/>
    <col min="6" max="8" width="14.42578125" style="580" customWidth="1"/>
    <col min="9" max="9" width="19.5703125" style="580" customWidth="1"/>
    <col min="10" max="10" width="14.42578125" style="580" customWidth="1"/>
    <col min="11" max="11" width="5" style="580" customWidth="1"/>
    <col min="12" max="13" width="0" style="580" hidden="1" customWidth="1"/>
    <col min="14" max="16384" width="9.140625" style="580" hidden="1"/>
  </cols>
  <sheetData>
    <row r="1" spans="2:10" ht="15" x14ac:dyDescent="0.25">
      <c r="B1" s="2047"/>
      <c r="C1" s="2048"/>
      <c r="D1" s="2048"/>
      <c r="E1" s="2048"/>
      <c r="F1" s="2048"/>
      <c r="G1" s="2048"/>
      <c r="H1" s="2048"/>
      <c r="I1" s="2048"/>
      <c r="J1" s="2049"/>
    </row>
    <row r="2" spans="2:10" ht="15" x14ac:dyDescent="0.25">
      <c r="B2" s="2050"/>
      <c r="C2" s="2051"/>
      <c r="D2" s="2051"/>
      <c r="E2" s="2051"/>
      <c r="F2" s="2051"/>
      <c r="G2" s="2051"/>
      <c r="H2" s="2051"/>
      <c r="I2" s="2051"/>
      <c r="J2" s="2052"/>
    </row>
    <row r="3" spans="2:10" ht="15.75" thickBot="1" x14ac:dyDescent="0.3">
      <c r="B3" s="2053"/>
      <c r="C3" s="2054"/>
      <c r="D3" s="2054"/>
      <c r="E3" s="2054"/>
      <c r="F3" s="2054"/>
      <c r="G3" s="2054"/>
      <c r="H3" s="2054"/>
      <c r="I3" s="2054"/>
      <c r="J3" s="2055"/>
    </row>
    <row r="4" spans="2:10" ht="21.75" thickBot="1" x14ac:dyDescent="0.4">
      <c r="B4" s="2056" t="s">
        <v>4136</v>
      </c>
      <c r="C4" s="2057"/>
      <c r="D4" s="2057"/>
      <c r="E4" s="2057"/>
      <c r="F4" s="2057"/>
      <c r="G4" s="2057"/>
      <c r="H4" s="2057"/>
      <c r="I4" s="2057"/>
      <c r="J4" s="2058"/>
    </row>
    <row r="5" spans="2:10" s="583" customFormat="1" ht="16.5" thickBot="1" x14ac:dyDescent="0.3">
      <c r="B5" s="2086"/>
      <c r="C5" s="2086"/>
      <c r="D5" s="2086"/>
      <c r="E5" s="2086"/>
      <c r="F5" s="2086"/>
      <c r="G5" s="582"/>
      <c r="H5" s="582"/>
      <c r="I5" s="582"/>
    </row>
    <row r="6" spans="2:10" s="583" customFormat="1" ht="18.75" customHeight="1" x14ac:dyDescent="0.25">
      <c r="B6" s="2161" t="s">
        <v>566</v>
      </c>
      <c r="C6" s="2155" t="s">
        <v>305</v>
      </c>
      <c r="D6" s="2156"/>
      <c r="E6" s="2156"/>
      <c r="F6" s="2157"/>
      <c r="G6" s="2158" t="s">
        <v>306</v>
      </c>
      <c r="H6" s="2159"/>
      <c r="I6" s="2159"/>
      <c r="J6" s="2160"/>
    </row>
    <row r="7" spans="2:10" s="629" customFormat="1" ht="32.25" thickBot="1" x14ac:dyDescent="0.3">
      <c r="B7" s="2162"/>
      <c r="C7" s="625" t="s">
        <v>147</v>
      </c>
      <c r="D7" s="626" t="s">
        <v>563</v>
      </c>
      <c r="E7" s="626" t="s">
        <v>564</v>
      </c>
      <c r="F7" s="627" t="s">
        <v>565</v>
      </c>
      <c r="G7" s="628" t="s">
        <v>147</v>
      </c>
      <c r="H7" s="626" t="s">
        <v>563</v>
      </c>
      <c r="I7" s="626" t="s">
        <v>564</v>
      </c>
      <c r="J7" s="627" t="s">
        <v>565</v>
      </c>
    </row>
    <row r="8" spans="2:10" ht="18.75" customHeight="1" thickBot="1" x14ac:dyDescent="0.3">
      <c r="B8" s="630" t="s">
        <v>567</v>
      </c>
      <c r="C8" s="654">
        <f>SUM(C9:C21)</f>
        <v>925</v>
      </c>
      <c r="D8" s="655">
        <f>SUM(D9:D21)</f>
        <v>621</v>
      </c>
      <c r="E8" s="655">
        <f>SUM(E9:E21)</f>
        <v>520</v>
      </c>
      <c r="F8" s="656">
        <f t="shared" ref="F8:F15" si="0">IFERROR(E8/C8,0)</f>
        <v>0.56216216216216219</v>
      </c>
      <c r="G8" s="657">
        <f>SUM(G9:G21)</f>
        <v>591</v>
      </c>
      <c r="H8" s="655">
        <f>SUM(H9:H21)</f>
        <v>527</v>
      </c>
      <c r="I8" s="655">
        <f>SUM(I9:I21)</f>
        <v>446</v>
      </c>
      <c r="J8" s="656">
        <f t="shared" ref="J8:J43" si="1">IFERROR(I8/G8,0)</f>
        <v>0.75465313028764802</v>
      </c>
    </row>
    <row r="9" spans="2:10" ht="18.75" customHeight="1" x14ac:dyDescent="0.25">
      <c r="B9" s="631" t="s">
        <v>4096</v>
      </c>
      <c r="C9" s="638">
        <v>86</v>
      </c>
      <c r="D9" s="638">
        <v>53</v>
      </c>
      <c r="E9" s="638">
        <v>41</v>
      </c>
      <c r="F9" s="658">
        <f t="shared" si="0"/>
        <v>0.47674418604651164</v>
      </c>
      <c r="G9" s="638">
        <v>81</v>
      </c>
      <c r="H9" s="638">
        <v>55</v>
      </c>
      <c r="I9" s="638">
        <v>45</v>
      </c>
      <c r="J9" s="658">
        <f t="shared" si="1"/>
        <v>0.55555555555555558</v>
      </c>
    </row>
    <row r="10" spans="2:10" ht="18.75" customHeight="1" x14ac:dyDescent="0.25">
      <c r="B10" s="1126" t="s">
        <v>4097</v>
      </c>
      <c r="C10" s="1178">
        <v>92</v>
      </c>
      <c r="D10" s="638">
        <v>51</v>
      </c>
      <c r="E10" s="638">
        <v>39</v>
      </c>
      <c r="F10" s="658">
        <f t="shared" si="0"/>
        <v>0.42391304347826086</v>
      </c>
      <c r="G10" s="649">
        <v>57</v>
      </c>
      <c r="H10" s="649">
        <v>56</v>
      </c>
      <c r="I10" s="650">
        <v>48</v>
      </c>
      <c r="J10" s="658">
        <f t="shared" si="1"/>
        <v>0.84210526315789469</v>
      </c>
    </row>
    <row r="11" spans="2:10" ht="18.75" customHeight="1" x14ac:dyDescent="0.25">
      <c r="B11" s="636" t="s">
        <v>4098</v>
      </c>
      <c r="C11" s="638">
        <v>48</v>
      </c>
      <c r="D11" s="638">
        <v>47</v>
      </c>
      <c r="E11" s="638">
        <v>43</v>
      </c>
      <c r="F11" s="658">
        <f t="shared" si="0"/>
        <v>0.89583333333333337</v>
      </c>
      <c r="G11" s="638">
        <v>37</v>
      </c>
      <c r="H11" s="638">
        <v>34</v>
      </c>
      <c r="I11" s="638">
        <v>32</v>
      </c>
      <c r="J11" s="658">
        <f t="shared" si="1"/>
        <v>0.86486486486486491</v>
      </c>
    </row>
    <row r="12" spans="2:10" ht="18.75" customHeight="1" x14ac:dyDescent="0.25">
      <c r="B12" s="636" t="s">
        <v>4099</v>
      </c>
      <c r="C12" s="638">
        <v>39</v>
      </c>
      <c r="D12" s="638">
        <v>37</v>
      </c>
      <c r="E12" s="638">
        <v>36</v>
      </c>
      <c r="F12" s="658">
        <f t="shared" si="0"/>
        <v>0.92307692307692313</v>
      </c>
      <c r="G12" s="649">
        <v>32</v>
      </c>
      <c r="H12" s="649">
        <v>31</v>
      </c>
      <c r="I12" s="650">
        <v>31</v>
      </c>
      <c r="J12" s="658">
        <f t="shared" si="1"/>
        <v>0.96875</v>
      </c>
    </row>
    <row r="13" spans="2:10" ht="18.75" customHeight="1" x14ac:dyDescent="0.25">
      <c r="B13" s="1126" t="s">
        <v>4100</v>
      </c>
      <c r="C13" s="1178">
        <v>63</v>
      </c>
      <c r="D13" s="638">
        <v>52</v>
      </c>
      <c r="E13" s="638">
        <v>37</v>
      </c>
      <c r="F13" s="658">
        <f t="shared" si="0"/>
        <v>0.58730158730158732</v>
      </c>
      <c r="G13" s="638">
        <v>47</v>
      </c>
      <c r="H13" s="638">
        <v>47</v>
      </c>
      <c r="I13" s="638">
        <v>40</v>
      </c>
      <c r="J13" s="658">
        <f t="shared" si="1"/>
        <v>0.85106382978723405</v>
      </c>
    </row>
    <row r="14" spans="2:10" ht="18.75" customHeight="1" x14ac:dyDescent="0.25">
      <c r="B14" s="636" t="s">
        <v>4101</v>
      </c>
      <c r="C14" s="638">
        <v>37</v>
      </c>
      <c r="D14" s="638">
        <v>37</v>
      </c>
      <c r="E14" s="638">
        <v>31</v>
      </c>
      <c r="F14" s="658">
        <f t="shared" si="0"/>
        <v>0.83783783783783783</v>
      </c>
      <c r="G14" s="638">
        <v>13</v>
      </c>
      <c r="H14" s="638">
        <v>13</v>
      </c>
      <c r="I14" s="638">
        <v>0</v>
      </c>
      <c r="J14" s="658">
        <f t="shared" si="1"/>
        <v>0</v>
      </c>
    </row>
    <row r="15" spans="2:10" ht="15.75" x14ac:dyDescent="0.25">
      <c r="B15" s="636" t="s">
        <v>4102</v>
      </c>
      <c r="C15" s="638">
        <v>102</v>
      </c>
      <c r="D15" s="638">
        <v>54</v>
      </c>
      <c r="E15" s="638">
        <v>46</v>
      </c>
      <c r="F15" s="658">
        <f t="shared" si="0"/>
        <v>0.45098039215686275</v>
      </c>
      <c r="G15" s="638">
        <v>53</v>
      </c>
      <c r="H15" s="638">
        <v>52</v>
      </c>
      <c r="I15" s="638">
        <v>49</v>
      </c>
      <c r="J15" s="658">
        <f t="shared" si="1"/>
        <v>0.92452830188679247</v>
      </c>
    </row>
    <row r="16" spans="2:10" ht="15.75" x14ac:dyDescent="0.25">
      <c r="B16" s="636" t="s">
        <v>4103</v>
      </c>
      <c r="C16" s="638">
        <v>105</v>
      </c>
      <c r="D16" s="638">
        <v>46</v>
      </c>
      <c r="E16" s="638">
        <v>40</v>
      </c>
      <c r="F16" s="658"/>
      <c r="G16" s="1168">
        <v>45</v>
      </c>
      <c r="H16" s="1169">
        <v>44</v>
      </c>
      <c r="I16" s="1170">
        <v>33</v>
      </c>
      <c r="J16" s="658">
        <f t="shared" si="1"/>
        <v>0.73333333333333328</v>
      </c>
    </row>
    <row r="17" spans="2:10" ht="18.75" customHeight="1" x14ac:dyDescent="0.25">
      <c r="B17" s="636" t="s">
        <v>4104</v>
      </c>
      <c r="C17" s="638">
        <v>107</v>
      </c>
      <c r="D17" s="638">
        <v>50</v>
      </c>
      <c r="E17" s="638">
        <v>41</v>
      </c>
      <c r="F17" s="658">
        <f t="shared" ref="F17:F49" si="2">IFERROR(E17/C17,0)</f>
        <v>0.38317757009345793</v>
      </c>
      <c r="G17" s="638">
        <v>74</v>
      </c>
      <c r="H17" s="638">
        <v>46</v>
      </c>
      <c r="I17" s="638">
        <v>41</v>
      </c>
      <c r="J17" s="658">
        <f t="shared" si="1"/>
        <v>0.55405405405405406</v>
      </c>
    </row>
    <row r="18" spans="2:10" ht="18.75" customHeight="1" x14ac:dyDescent="0.25">
      <c r="B18" s="636" t="s">
        <v>4105</v>
      </c>
      <c r="C18" s="638">
        <v>49</v>
      </c>
      <c r="D18" s="638">
        <v>48</v>
      </c>
      <c r="E18" s="638">
        <v>44</v>
      </c>
      <c r="F18" s="658">
        <f t="shared" si="2"/>
        <v>0.89795918367346939</v>
      </c>
      <c r="G18" s="638">
        <v>43</v>
      </c>
      <c r="H18" s="638">
        <v>41</v>
      </c>
      <c r="I18" s="638">
        <v>38</v>
      </c>
      <c r="J18" s="658">
        <f t="shared" si="1"/>
        <v>0.88372093023255816</v>
      </c>
    </row>
    <row r="19" spans="2:10" ht="18.75" customHeight="1" x14ac:dyDescent="0.25">
      <c r="B19" s="636" t="s">
        <v>4106</v>
      </c>
      <c r="C19" s="638">
        <v>46</v>
      </c>
      <c r="D19" s="638">
        <v>46</v>
      </c>
      <c r="E19" s="638">
        <v>41</v>
      </c>
      <c r="F19" s="658">
        <f t="shared" si="2"/>
        <v>0.89130434782608692</v>
      </c>
      <c r="G19" s="638">
        <v>25</v>
      </c>
      <c r="H19" s="638">
        <v>25</v>
      </c>
      <c r="I19" s="638">
        <v>22</v>
      </c>
      <c r="J19" s="658">
        <f t="shared" si="1"/>
        <v>0.88</v>
      </c>
    </row>
    <row r="20" spans="2:10" ht="18.75" customHeight="1" x14ac:dyDescent="0.25">
      <c r="B20" s="636" t="s">
        <v>4107</v>
      </c>
      <c r="C20" s="638">
        <v>85</v>
      </c>
      <c r="D20" s="638">
        <v>48</v>
      </c>
      <c r="E20" s="638">
        <v>40</v>
      </c>
      <c r="F20" s="658">
        <f t="shared" si="2"/>
        <v>0.47058823529411764</v>
      </c>
      <c r="G20" s="638">
        <v>54</v>
      </c>
      <c r="H20" s="638">
        <v>53</v>
      </c>
      <c r="I20" s="638">
        <v>45</v>
      </c>
      <c r="J20" s="658">
        <f t="shared" si="1"/>
        <v>0.83333333333333337</v>
      </c>
    </row>
    <row r="21" spans="2:10" ht="18.75" customHeight="1" thickBot="1" x14ac:dyDescent="0.3">
      <c r="B21" s="641" t="s">
        <v>4108</v>
      </c>
      <c r="C21" s="638">
        <v>66</v>
      </c>
      <c r="D21" s="638">
        <v>52</v>
      </c>
      <c r="E21" s="638">
        <v>41</v>
      </c>
      <c r="F21" s="658">
        <f t="shared" si="2"/>
        <v>0.62121212121212122</v>
      </c>
      <c r="G21" s="638">
        <v>30</v>
      </c>
      <c r="H21" s="638">
        <v>30</v>
      </c>
      <c r="I21" s="638">
        <v>22</v>
      </c>
      <c r="J21" s="658">
        <f t="shared" si="1"/>
        <v>0.73333333333333328</v>
      </c>
    </row>
    <row r="22" spans="2:10" ht="18.75" customHeight="1" thickBot="1" x14ac:dyDescent="0.3">
      <c r="B22" s="630" t="s">
        <v>568</v>
      </c>
      <c r="C22" s="654">
        <f>SUM(C23:C33)</f>
        <v>901</v>
      </c>
      <c r="D22" s="655">
        <f>SUM(D23:D33)</f>
        <v>461</v>
      </c>
      <c r="E22" s="655">
        <f>SUM(E23:E33)</f>
        <v>384</v>
      </c>
      <c r="F22" s="656">
        <f t="shared" si="2"/>
        <v>0.42619311875693672</v>
      </c>
      <c r="G22" s="657">
        <f>SUM(G23:G33)</f>
        <v>471</v>
      </c>
      <c r="H22" s="655">
        <f>SUM(H23:H33)</f>
        <v>355</v>
      </c>
      <c r="I22" s="655">
        <f>SUM(I23:I33)</f>
        <v>315</v>
      </c>
      <c r="J22" s="656">
        <f t="shared" si="1"/>
        <v>0.66878980891719741</v>
      </c>
    </row>
    <row r="23" spans="2:10" ht="31.5" x14ac:dyDescent="0.25">
      <c r="B23" s="631" t="s">
        <v>4109</v>
      </c>
      <c r="C23" s="638">
        <v>43</v>
      </c>
      <c r="D23" s="638">
        <v>43</v>
      </c>
      <c r="E23" s="638">
        <v>35</v>
      </c>
      <c r="F23" s="658">
        <f t="shared" si="2"/>
        <v>0.81395348837209303</v>
      </c>
      <c r="G23" s="638">
        <v>33</v>
      </c>
      <c r="H23" s="638">
        <v>30</v>
      </c>
      <c r="I23" s="638">
        <v>21</v>
      </c>
      <c r="J23" s="658">
        <f t="shared" si="1"/>
        <v>0.63636363636363635</v>
      </c>
    </row>
    <row r="24" spans="2:10" s="1428" customFormat="1" ht="15.75" x14ac:dyDescent="0.25">
      <c r="B24" s="631" t="s">
        <v>4110</v>
      </c>
      <c r="C24" s="638">
        <v>58</v>
      </c>
      <c r="D24" s="638">
        <v>46</v>
      </c>
      <c r="E24" s="638">
        <v>36</v>
      </c>
      <c r="F24" s="658">
        <f t="shared" si="2"/>
        <v>0.62068965517241381</v>
      </c>
      <c r="G24" s="638">
        <v>39</v>
      </c>
      <c r="H24" s="638">
        <v>37</v>
      </c>
      <c r="I24" s="638">
        <v>29</v>
      </c>
      <c r="J24" s="658">
        <f t="shared" si="1"/>
        <v>0.74358974358974361</v>
      </c>
    </row>
    <row r="25" spans="2:10" s="1428" customFormat="1" ht="15.75" x14ac:dyDescent="0.25">
      <c r="B25" s="631" t="s">
        <v>4111</v>
      </c>
      <c r="C25" s="638">
        <v>51</v>
      </c>
      <c r="D25" s="638">
        <v>49</v>
      </c>
      <c r="E25" s="638">
        <v>44</v>
      </c>
      <c r="F25" s="658">
        <f t="shared" si="2"/>
        <v>0.86274509803921573</v>
      </c>
      <c r="G25" s="638">
        <v>0</v>
      </c>
      <c r="H25" s="638">
        <v>0</v>
      </c>
      <c r="I25" s="638">
        <v>0</v>
      </c>
      <c r="J25" s="658">
        <f t="shared" si="1"/>
        <v>0</v>
      </c>
    </row>
    <row r="26" spans="2:10" s="1428" customFormat="1" ht="31.5" x14ac:dyDescent="0.25">
      <c r="B26" s="631" t="s">
        <v>4112</v>
      </c>
      <c r="C26" s="638">
        <v>196</v>
      </c>
      <c r="D26" s="638">
        <v>43</v>
      </c>
      <c r="E26" s="638">
        <v>37</v>
      </c>
      <c r="F26" s="658">
        <f t="shared" si="2"/>
        <v>0.18877551020408162</v>
      </c>
      <c r="G26" s="638">
        <v>107</v>
      </c>
      <c r="H26" s="638">
        <v>44</v>
      </c>
      <c r="I26" s="638">
        <v>41</v>
      </c>
      <c r="J26" s="658">
        <f t="shared" si="1"/>
        <v>0.38317757009345793</v>
      </c>
    </row>
    <row r="27" spans="2:10" s="1428" customFormat="1" ht="31.5" x14ac:dyDescent="0.25">
      <c r="B27" s="631" t="s">
        <v>4113</v>
      </c>
      <c r="C27" s="638">
        <v>128</v>
      </c>
      <c r="D27" s="638">
        <v>52</v>
      </c>
      <c r="E27" s="638">
        <v>40</v>
      </c>
      <c r="F27" s="658">
        <f t="shared" si="2"/>
        <v>0.3125</v>
      </c>
      <c r="G27" s="638">
        <v>80</v>
      </c>
      <c r="H27" s="638">
        <v>45</v>
      </c>
      <c r="I27" s="638">
        <v>43</v>
      </c>
      <c r="J27" s="658">
        <f t="shared" si="1"/>
        <v>0.53749999999999998</v>
      </c>
    </row>
    <row r="28" spans="2:10" s="1428" customFormat="1" ht="31.5" x14ac:dyDescent="0.25">
      <c r="B28" s="631" t="s">
        <v>4114</v>
      </c>
      <c r="C28" s="638">
        <v>108</v>
      </c>
      <c r="D28" s="638">
        <v>44</v>
      </c>
      <c r="E28" s="638">
        <v>40</v>
      </c>
      <c r="F28" s="658">
        <f t="shared" si="2"/>
        <v>0.37037037037037035</v>
      </c>
      <c r="G28" s="638">
        <v>0</v>
      </c>
      <c r="H28" s="638">
        <v>0</v>
      </c>
      <c r="I28" s="638">
        <v>0</v>
      </c>
      <c r="J28" s="658">
        <f t="shared" si="1"/>
        <v>0</v>
      </c>
    </row>
    <row r="29" spans="2:10" ht="31.5" x14ac:dyDescent="0.25">
      <c r="B29" s="636" t="s">
        <v>4115</v>
      </c>
      <c r="C29" s="638">
        <v>0</v>
      </c>
      <c r="D29" s="638">
        <v>0</v>
      </c>
      <c r="E29" s="638">
        <v>0</v>
      </c>
      <c r="F29" s="658">
        <f t="shared" si="2"/>
        <v>0</v>
      </c>
      <c r="G29" s="638">
        <v>52</v>
      </c>
      <c r="H29" s="638">
        <v>43</v>
      </c>
      <c r="I29" s="638">
        <v>42</v>
      </c>
      <c r="J29" s="658">
        <f t="shared" si="1"/>
        <v>0.80769230769230771</v>
      </c>
    </row>
    <row r="30" spans="2:10" ht="31.5" x14ac:dyDescent="0.25">
      <c r="B30" s="636" t="s">
        <v>4116</v>
      </c>
      <c r="C30" s="638">
        <v>77</v>
      </c>
      <c r="D30" s="638">
        <v>48</v>
      </c>
      <c r="E30" s="638">
        <v>38</v>
      </c>
      <c r="F30" s="658">
        <f t="shared" si="2"/>
        <v>0.4935064935064935</v>
      </c>
      <c r="G30" s="638">
        <v>41</v>
      </c>
      <c r="H30" s="638">
        <v>41</v>
      </c>
      <c r="I30" s="638">
        <v>38</v>
      </c>
      <c r="J30" s="658">
        <f t="shared" si="1"/>
        <v>0.92682926829268297</v>
      </c>
    </row>
    <row r="31" spans="2:10" ht="31.5" x14ac:dyDescent="0.25">
      <c r="B31" s="636" t="s">
        <v>2526</v>
      </c>
      <c r="C31" s="638">
        <v>88</v>
      </c>
      <c r="D31" s="638">
        <v>40</v>
      </c>
      <c r="E31" s="638">
        <v>37</v>
      </c>
      <c r="F31" s="658">
        <f t="shared" si="2"/>
        <v>0.42045454545454547</v>
      </c>
      <c r="G31" s="638">
        <v>38</v>
      </c>
      <c r="H31" s="638">
        <v>37</v>
      </c>
      <c r="I31" s="638">
        <v>33</v>
      </c>
      <c r="J31" s="658">
        <f t="shared" si="1"/>
        <v>0.86842105263157898</v>
      </c>
    </row>
    <row r="32" spans="2:10" ht="18.75" customHeight="1" x14ac:dyDescent="0.25">
      <c r="B32" s="636" t="s">
        <v>2527</v>
      </c>
      <c r="C32" s="638">
        <v>56</v>
      </c>
      <c r="D32" s="638">
        <v>42</v>
      </c>
      <c r="E32" s="638">
        <v>35</v>
      </c>
      <c r="F32" s="658">
        <f t="shared" si="2"/>
        <v>0.625</v>
      </c>
      <c r="G32" s="638">
        <v>28</v>
      </c>
      <c r="H32" s="638">
        <v>28</v>
      </c>
      <c r="I32" s="638">
        <v>23</v>
      </c>
      <c r="J32" s="658">
        <f t="shared" si="1"/>
        <v>0.8214285714285714</v>
      </c>
    </row>
    <row r="33" spans="2:10" ht="18.75" customHeight="1" thickBot="1" x14ac:dyDescent="0.3">
      <c r="B33" s="636" t="s">
        <v>4117</v>
      </c>
      <c r="C33" s="638">
        <v>96</v>
      </c>
      <c r="D33" s="638">
        <v>54</v>
      </c>
      <c r="E33" s="638">
        <v>42</v>
      </c>
      <c r="F33" s="658">
        <f t="shared" si="2"/>
        <v>0.4375</v>
      </c>
      <c r="G33" s="638">
        <v>53</v>
      </c>
      <c r="H33" s="638">
        <v>50</v>
      </c>
      <c r="I33" s="638">
        <v>45</v>
      </c>
      <c r="J33" s="658">
        <f t="shared" si="1"/>
        <v>0.84905660377358494</v>
      </c>
    </row>
    <row r="34" spans="2:10" ht="18.75" customHeight="1" thickBot="1" x14ac:dyDescent="0.3">
      <c r="B34" s="630" t="s">
        <v>209</v>
      </c>
      <c r="C34" s="654">
        <f>SUM(C35:C45)</f>
        <v>849</v>
      </c>
      <c r="D34" s="655">
        <f>SUM(D35:D45)</f>
        <v>508</v>
      </c>
      <c r="E34" s="655">
        <f>SUM(E35:E45)</f>
        <v>423</v>
      </c>
      <c r="F34" s="656">
        <f t="shared" si="2"/>
        <v>0.49823321554770317</v>
      </c>
      <c r="G34" s="657">
        <f>SUM(G35:G45)</f>
        <v>447</v>
      </c>
      <c r="H34" s="655">
        <f>SUM(H35:H45)</f>
        <v>351</v>
      </c>
      <c r="I34" s="655">
        <f>SUM(I35:I45)</f>
        <v>297</v>
      </c>
      <c r="J34" s="656">
        <f t="shared" si="1"/>
        <v>0.66442953020134232</v>
      </c>
    </row>
    <row r="35" spans="2:10" ht="18.75" customHeight="1" x14ac:dyDescent="0.25">
      <c r="B35" s="631" t="s">
        <v>4118</v>
      </c>
      <c r="C35" s="638">
        <v>52</v>
      </c>
      <c r="D35" s="638">
        <v>48</v>
      </c>
      <c r="E35" s="638">
        <v>37</v>
      </c>
      <c r="F35" s="658">
        <f t="shared" si="2"/>
        <v>0.71153846153846156</v>
      </c>
      <c r="G35" s="1171">
        <v>36</v>
      </c>
      <c r="H35" s="1171">
        <v>34</v>
      </c>
      <c r="I35" s="1171">
        <v>28</v>
      </c>
      <c r="J35" s="658">
        <f t="shared" si="1"/>
        <v>0.77777777777777779</v>
      </c>
    </row>
    <row r="36" spans="2:10" ht="18.75" customHeight="1" x14ac:dyDescent="0.25">
      <c r="B36" s="636" t="s">
        <v>4119</v>
      </c>
      <c r="C36" s="638">
        <v>46</v>
      </c>
      <c r="D36" s="638">
        <v>43</v>
      </c>
      <c r="E36" s="638">
        <v>38</v>
      </c>
      <c r="F36" s="658">
        <f t="shared" si="2"/>
        <v>0.82608695652173914</v>
      </c>
      <c r="G36" s="1171">
        <v>13</v>
      </c>
      <c r="H36" s="1171">
        <v>10</v>
      </c>
      <c r="I36" s="1171">
        <v>0</v>
      </c>
      <c r="J36" s="658">
        <f t="shared" si="1"/>
        <v>0</v>
      </c>
    </row>
    <row r="37" spans="2:10" ht="18.75" customHeight="1" x14ac:dyDescent="0.25">
      <c r="B37" s="636" t="s">
        <v>4120</v>
      </c>
      <c r="C37" s="638">
        <v>32</v>
      </c>
      <c r="D37" s="638">
        <v>32</v>
      </c>
      <c r="E37" s="638">
        <v>28</v>
      </c>
      <c r="F37" s="658">
        <f t="shared" si="2"/>
        <v>0.875</v>
      </c>
      <c r="G37" s="1171">
        <v>25</v>
      </c>
      <c r="H37" s="1171">
        <v>23</v>
      </c>
      <c r="I37" s="1171">
        <v>18</v>
      </c>
      <c r="J37" s="658">
        <f t="shared" si="1"/>
        <v>0.72</v>
      </c>
    </row>
    <row r="38" spans="2:10" ht="18.75" customHeight="1" x14ac:dyDescent="0.25">
      <c r="B38" s="636" t="s">
        <v>4121</v>
      </c>
      <c r="C38" s="638">
        <v>56</v>
      </c>
      <c r="D38" s="638">
        <v>50</v>
      </c>
      <c r="E38" s="638">
        <v>41</v>
      </c>
      <c r="F38" s="658">
        <f t="shared" si="2"/>
        <v>0.7321428571428571</v>
      </c>
      <c r="G38" s="1171">
        <v>27</v>
      </c>
      <c r="H38" s="1171">
        <v>25</v>
      </c>
      <c r="I38" s="1171">
        <v>22</v>
      </c>
      <c r="J38" s="658">
        <f t="shared" si="1"/>
        <v>0.81481481481481477</v>
      </c>
    </row>
    <row r="39" spans="2:10" ht="18.75" customHeight="1" x14ac:dyDescent="0.25">
      <c r="B39" s="636" t="s">
        <v>4122</v>
      </c>
      <c r="C39" s="638">
        <v>51</v>
      </c>
      <c r="D39" s="638">
        <v>50</v>
      </c>
      <c r="E39" s="638">
        <v>39</v>
      </c>
      <c r="F39" s="658">
        <f t="shared" si="2"/>
        <v>0.76470588235294112</v>
      </c>
      <c r="G39" s="1171">
        <v>20</v>
      </c>
      <c r="H39" s="1171">
        <v>20</v>
      </c>
      <c r="I39" s="1171">
        <v>15</v>
      </c>
      <c r="J39" s="658">
        <f t="shared" si="1"/>
        <v>0.75</v>
      </c>
    </row>
    <row r="40" spans="2:10" ht="18.75" customHeight="1" x14ac:dyDescent="0.25">
      <c r="B40" s="636" t="s">
        <v>4123</v>
      </c>
      <c r="C40" s="638">
        <v>87</v>
      </c>
      <c r="D40" s="638">
        <v>49</v>
      </c>
      <c r="E40" s="638">
        <v>40</v>
      </c>
      <c r="F40" s="658">
        <f t="shared" si="2"/>
        <v>0.45977011494252873</v>
      </c>
      <c r="G40" s="1171">
        <v>43</v>
      </c>
      <c r="H40" s="1171">
        <v>43</v>
      </c>
      <c r="I40" s="1171">
        <v>40</v>
      </c>
      <c r="J40" s="658">
        <f t="shared" si="1"/>
        <v>0.93023255813953487</v>
      </c>
    </row>
    <row r="41" spans="2:10" ht="18.75" customHeight="1" x14ac:dyDescent="0.25">
      <c r="B41" s="636" t="s">
        <v>4124</v>
      </c>
      <c r="C41" s="638">
        <v>150</v>
      </c>
      <c r="D41" s="638">
        <v>44</v>
      </c>
      <c r="E41" s="638">
        <v>39</v>
      </c>
      <c r="F41" s="658">
        <f t="shared" si="2"/>
        <v>0.26</v>
      </c>
      <c r="G41" s="1171">
        <v>86</v>
      </c>
      <c r="H41" s="1171">
        <v>43</v>
      </c>
      <c r="I41" s="1171">
        <v>42</v>
      </c>
      <c r="J41" s="658">
        <f t="shared" si="1"/>
        <v>0.48837209302325579</v>
      </c>
    </row>
    <row r="42" spans="2:10" ht="18.75" customHeight="1" x14ac:dyDescent="0.25">
      <c r="B42" s="636" t="s">
        <v>4125</v>
      </c>
      <c r="C42" s="638">
        <v>158</v>
      </c>
      <c r="D42" s="638">
        <v>47</v>
      </c>
      <c r="E42" s="638">
        <v>41</v>
      </c>
      <c r="F42" s="658">
        <f t="shared" si="2"/>
        <v>0.25949367088607594</v>
      </c>
      <c r="G42" s="1171">
        <v>79</v>
      </c>
      <c r="H42" s="1171">
        <v>42</v>
      </c>
      <c r="I42" s="1171">
        <v>40</v>
      </c>
      <c r="J42" s="658">
        <f t="shared" si="1"/>
        <v>0.50632911392405067</v>
      </c>
    </row>
    <row r="43" spans="2:10" ht="18.75" customHeight="1" x14ac:dyDescent="0.25">
      <c r="B43" s="636" t="s">
        <v>4126</v>
      </c>
      <c r="C43" s="638">
        <v>86</v>
      </c>
      <c r="D43" s="638">
        <v>46</v>
      </c>
      <c r="E43" s="638">
        <v>40</v>
      </c>
      <c r="F43" s="658">
        <f t="shared" si="2"/>
        <v>0.46511627906976744</v>
      </c>
      <c r="G43" s="1171">
        <v>40</v>
      </c>
      <c r="H43" s="1171">
        <v>38</v>
      </c>
      <c r="I43" s="1171">
        <v>35</v>
      </c>
      <c r="J43" s="658">
        <f t="shared" si="1"/>
        <v>0.875</v>
      </c>
    </row>
    <row r="44" spans="2:10" ht="18.75" customHeight="1" x14ac:dyDescent="0.25">
      <c r="B44" s="636" t="s">
        <v>4127</v>
      </c>
      <c r="C44" s="638">
        <v>64</v>
      </c>
      <c r="D44" s="638">
        <v>47</v>
      </c>
      <c r="E44" s="638">
        <v>40</v>
      </c>
      <c r="F44" s="658">
        <f t="shared" si="2"/>
        <v>0.625</v>
      </c>
      <c r="G44" s="1171">
        <v>48</v>
      </c>
      <c r="H44" s="1171">
        <v>44</v>
      </c>
      <c r="I44" s="1171">
        <v>40</v>
      </c>
      <c r="J44" s="658">
        <f t="shared" ref="J44:J64" si="3">IFERROR(I44/G44,0)</f>
        <v>0.83333333333333337</v>
      </c>
    </row>
    <row r="45" spans="2:10" ht="18.75" customHeight="1" thickBot="1" x14ac:dyDescent="0.3">
      <c r="B45" s="641" t="s">
        <v>4128</v>
      </c>
      <c r="C45" s="638">
        <v>67</v>
      </c>
      <c r="D45" s="638">
        <v>52</v>
      </c>
      <c r="E45" s="638">
        <v>40</v>
      </c>
      <c r="F45" s="658">
        <f t="shared" si="2"/>
        <v>0.59701492537313428</v>
      </c>
      <c r="G45" s="1171">
        <v>30</v>
      </c>
      <c r="H45" s="1171">
        <v>29</v>
      </c>
      <c r="I45" s="1171">
        <v>17</v>
      </c>
      <c r="J45" s="658">
        <f t="shared" si="3"/>
        <v>0.56666666666666665</v>
      </c>
    </row>
    <row r="46" spans="2:10" ht="18.75" customHeight="1" thickBot="1" x14ac:dyDescent="0.3">
      <c r="B46" s="630" t="s">
        <v>234</v>
      </c>
      <c r="C46" s="654">
        <f>SUM(C47:C49)</f>
        <v>140</v>
      </c>
      <c r="D46" s="654">
        <f t="shared" ref="D46:E46" si="4">SUM(D47:D49)</f>
        <v>113</v>
      </c>
      <c r="E46" s="654">
        <f t="shared" si="4"/>
        <v>90</v>
      </c>
      <c r="F46" s="656">
        <f t="shared" si="2"/>
        <v>0.6428571428571429</v>
      </c>
      <c r="G46" s="657">
        <f>SUM(G47:G49)</f>
        <v>46</v>
      </c>
      <c r="H46" s="657">
        <f t="shared" ref="H46:I46" si="5">SUM(H47:H49)</f>
        <v>43</v>
      </c>
      <c r="I46" s="657">
        <f t="shared" si="5"/>
        <v>31</v>
      </c>
      <c r="J46" s="656">
        <f t="shared" si="3"/>
        <v>0.67391304347826086</v>
      </c>
    </row>
    <row r="47" spans="2:10" ht="18.75" customHeight="1" x14ac:dyDescent="0.25">
      <c r="B47" s="631" t="s">
        <v>4129</v>
      </c>
      <c r="C47" s="638">
        <v>38</v>
      </c>
      <c r="D47" s="638">
        <v>36</v>
      </c>
      <c r="E47" s="638">
        <v>28</v>
      </c>
      <c r="F47" s="658">
        <f t="shared" si="2"/>
        <v>0.73684210526315785</v>
      </c>
      <c r="G47" s="638">
        <v>3</v>
      </c>
      <c r="H47" s="638">
        <v>3</v>
      </c>
      <c r="I47" s="638">
        <v>0</v>
      </c>
      <c r="J47" s="658">
        <f t="shared" si="3"/>
        <v>0</v>
      </c>
    </row>
    <row r="48" spans="2:10" ht="18.75" customHeight="1" x14ac:dyDescent="0.25">
      <c r="B48" s="1124" t="s">
        <v>572</v>
      </c>
      <c r="C48" s="1179">
        <v>25</v>
      </c>
      <c r="D48" s="1179">
        <v>25</v>
      </c>
      <c r="E48" s="1179">
        <v>18</v>
      </c>
      <c r="F48" s="1125">
        <f t="shared" si="2"/>
        <v>0.72</v>
      </c>
      <c r="G48" s="638">
        <v>7</v>
      </c>
      <c r="H48" s="638">
        <v>5</v>
      </c>
      <c r="I48" s="638">
        <v>0</v>
      </c>
      <c r="J48" s="1125">
        <f t="shared" si="3"/>
        <v>0</v>
      </c>
    </row>
    <row r="49" spans="2:10" ht="18.75" customHeight="1" thickBot="1" x14ac:dyDescent="0.3">
      <c r="B49" s="1123" t="s">
        <v>4130</v>
      </c>
      <c r="C49" s="666">
        <v>77</v>
      </c>
      <c r="D49" s="665">
        <v>52</v>
      </c>
      <c r="E49" s="665">
        <v>44</v>
      </c>
      <c r="F49" s="1125">
        <f t="shared" si="2"/>
        <v>0.5714285714285714</v>
      </c>
      <c r="G49" s="638">
        <v>36</v>
      </c>
      <c r="H49" s="638">
        <v>35</v>
      </c>
      <c r="I49" s="638">
        <v>31</v>
      </c>
      <c r="J49" s="1125">
        <f t="shared" si="3"/>
        <v>0.86111111111111116</v>
      </c>
    </row>
    <row r="50" spans="2:10" ht="18.75" customHeight="1" thickBot="1" x14ac:dyDescent="0.3">
      <c r="B50" s="630" t="s">
        <v>261</v>
      </c>
      <c r="C50" s="654">
        <f>SUM(C51:C52)</f>
        <v>541</v>
      </c>
      <c r="D50" s="655">
        <f>SUM(D51:D52)</f>
        <v>107</v>
      </c>
      <c r="E50" s="655">
        <f>SUM(E51:E52)</f>
        <v>91</v>
      </c>
      <c r="F50" s="656">
        <f t="shared" ref="F50:F63" si="6">IFERROR(E50/C50,0)</f>
        <v>0.16820702402957485</v>
      </c>
      <c r="G50" s="1122">
        <f>SUM(G51:G52)</f>
        <v>259</v>
      </c>
      <c r="H50" s="655">
        <f>SUM(H51:H52)</f>
        <v>99</v>
      </c>
      <c r="I50" s="655">
        <f>SUM(I51:I52)</f>
        <v>89</v>
      </c>
      <c r="J50" s="656">
        <f t="shared" si="3"/>
        <v>0.34362934362934361</v>
      </c>
    </row>
    <row r="51" spans="2:10" ht="18.75" customHeight="1" x14ac:dyDescent="0.25">
      <c r="B51" s="631" t="s">
        <v>573</v>
      </c>
      <c r="C51" s="638">
        <v>176</v>
      </c>
      <c r="D51" s="638">
        <v>58</v>
      </c>
      <c r="E51" s="638">
        <v>46</v>
      </c>
      <c r="F51" s="658">
        <f t="shared" si="6"/>
        <v>0.26136363636363635</v>
      </c>
      <c r="G51" s="638">
        <v>92</v>
      </c>
      <c r="H51" s="638">
        <v>52</v>
      </c>
      <c r="I51" s="638">
        <v>45</v>
      </c>
      <c r="J51" s="658">
        <f t="shared" si="3"/>
        <v>0.4891304347826087</v>
      </c>
    </row>
    <row r="52" spans="2:10" ht="18.75" customHeight="1" thickBot="1" x14ac:dyDescent="0.3">
      <c r="B52" s="641" t="s">
        <v>574</v>
      </c>
      <c r="C52" s="638">
        <v>365</v>
      </c>
      <c r="D52" s="638">
        <v>49</v>
      </c>
      <c r="E52" s="638">
        <v>45</v>
      </c>
      <c r="F52" s="658">
        <f t="shared" si="6"/>
        <v>0.12328767123287671</v>
      </c>
      <c r="G52" s="638">
        <v>167</v>
      </c>
      <c r="H52" s="638">
        <v>47</v>
      </c>
      <c r="I52" s="638">
        <v>44</v>
      </c>
      <c r="J52" s="658">
        <f t="shared" si="3"/>
        <v>0.26347305389221559</v>
      </c>
    </row>
    <row r="53" spans="2:10" ht="18.75" customHeight="1" thickBot="1" x14ac:dyDescent="0.3">
      <c r="B53" s="630" t="s">
        <v>575</v>
      </c>
      <c r="C53" s="654">
        <f>SUM(C54:C57)</f>
        <v>279</v>
      </c>
      <c r="D53" s="655">
        <f>SUM(D54:D57)</f>
        <v>165</v>
      </c>
      <c r="E53" s="655">
        <f>SUM(E54:E57)</f>
        <v>137</v>
      </c>
      <c r="F53" s="656">
        <f t="shared" si="6"/>
        <v>0.49103942652329752</v>
      </c>
      <c r="G53" s="657">
        <f>SUM(G54:G57)</f>
        <v>96</v>
      </c>
      <c r="H53" s="655">
        <f>SUM(H54:H57)</f>
        <v>83</v>
      </c>
      <c r="I53" s="655">
        <f>SUM(I54:I57)</f>
        <v>67</v>
      </c>
      <c r="J53" s="656">
        <f t="shared" si="3"/>
        <v>0.69791666666666663</v>
      </c>
    </row>
    <row r="54" spans="2:10" ht="18.75" customHeight="1" x14ac:dyDescent="0.25">
      <c r="B54" s="631" t="s">
        <v>4131</v>
      </c>
      <c r="C54" s="638">
        <v>51</v>
      </c>
      <c r="D54" s="638">
        <v>49</v>
      </c>
      <c r="E54" s="638">
        <v>39</v>
      </c>
      <c r="F54" s="658">
        <f t="shared" si="6"/>
        <v>0.76470588235294112</v>
      </c>
      <c r="G54" s="1172">
        <v>0</v>
      </c>
      <c r="H54" s="1172">
        <v>0</v>
      </c>
      <c r="I54" s="635">
        <v>0</v>
      </c>
      <c r="J54" s="658">
        <f t="shared" si="3"/>
        <v>0</v>
      </c>
    </row>
    <row r="55" spans="2:10" ht="18.75" customHeight="1" x14ac:dyDescent="0.25">
      <c r="B55" s="636" t="s">
        <v>4132</v>
      </c>
      <c r="C55" s="638">
        <v>150</v>
      </c>
      <c r="D55" s="638">
        <v>51</v>
      </c>
      <c r="E55" s="638">
        <v>47</v>
      </c>
      <c r="F55" s="658">
        <f t="shared" si="6"/>
        <v>0.31333333333333335</v>
      </c>
      <c r="G55" s="1173">
        <v>66</v>
      </c>
      <c r="H55" s="1173">
        <v>54</v>
      </c>
      <c r="I55" s="1174">
        <v>45</v>
      </c>
      <c r="J55" s="658">
        <f t="shared" si="3"/>
        <v>0.68181818181818177</v>
      </c>
    </row>
    <row r="56" spans="2:10" ht="18.75" customHeight="1" x14ac:dyDescent="0.25">
      <c r="B56" s="636" t="s">
        <v>4133</v>
      </c>
      <c r="C56" s="638">
        <v>26</v>
      </c>
      <c r="D56" s="638">
        <v>26</v>
      </c>
      <c r="E56" s="638">
        <v>16</v>
      </c>
      <c r="F56" s="658">
        <f t="shared" si="6"/>
        <v>0.61538461538461542</v>
      </c>
      <c r="G56" s="1171">
        <v>0</v>
      </c>
      <c r="H56" s="1171">
        <v>0</v>
      </c>
      <c r="I56" s="1171">
        <v>0</v>
      </c>
      <c r="J56" s="658">
        <f t="shared" si="3"/>
        <v>0</v>
      </c>
    </row>
    <row r="57" spans="2:10" ht="18.75" customHeight="1" thickBot="1" x14ac:dyDescent="0.3">
      <c r="B57" s="641" t="s">
        <v>4134</v>
      </c>
      <c r="C57" s="638">
        <v>52</v>
      </c>
      <c r="D57" s="638">
        <v>39</v>
      </c>
      <c r="E57" s="638">
        <v>35</v>
      </c>
      <c r="F57" s="658">
        <f t="shared" si="6"/>
        <v>0.67307692307692313</v>
      </c>
      <c r="G57" s="1175">
        <v>30</v>
      </c>
      <c r="H57" s="1175">
        <v>29</v>
      </c>
      <c r="I57" s="1176">
        <v>22</v>
      </c>
      <c r="J57" s="658">
        <f t="shared" si="3"/>
        <v>0.73333333333333328</v>
      </c>
    </row>
    <row r="58" spans="2:10" ht="18.75" customHeight="1" thickBot="1" x14ac:dyDescent="0.3">
      <c r="B58" s="630" t="s">
        <v>338</v>
      </c>
      <c r="C58" s="654">
        <f>SUM(C59:C63)</f>
        <v>527</v>
      </c>
      <c r="D58" s="655">
        <f>SUM(D59:D63)</f>
        <v>266</v>
      </c>
      <c r="E58" s="655">
        <f t="shared" ref="E58" si="7">SUM(E59:E63)</f>
        <v>225</v>
      </c>
      <c r="F58" s="1183">
        <f t="shared" si="6"/>
        <v>0.42694497153700189</v>
      </c>
      <c r="G58" s="657">
        <f>SUM(G59:G63)</f>
        <v>313</v>
      </c>
      <c r="H58" s="657">
        <f t="shared" ref="H58:I58" si="8">SUM(H59:H63)</f>
        <v>237</v>
      </c>
      <c r="I58" s="657">
        <f t="shared" si="8"/>
        <v>191</v>
      </c>
      <c r="J58" s="1183">
        <f t="shared" si="3"/>
        <v>0.61022364217252401</v>
      </c>
    </row>
    <row r="59" spans="2:10" ht="18.75" customHeight="1" x14ac:dyDescent="0.25">
      <c r="B59" s="631" t="s">
        <v>4135</v>
      </c>
      <c r="C59" s="638">
        <v>62</v>
      </c>
      <c r="D59" s="638">
        <v>57</v>
      </c>
      <c r="E59" s="638">
        <v>43</v>
      </c>
      <c r="F59" s="658">
        <f t="shared" si="6"/>
        <v>0.69354838709677424</v>
      </c>
      <c r="G59" s="1171">
        <v>30</v>
      </c>
      <c r="H59" s="1171">
        <v>30</v>
      </c>
      <c r="I59" s="1171">
        <v>16</v>
      </c>
      <c r="J59" s="658">
        <f t="shared" si="3"/>
        <v>0.53333333333333333</v>
      </c>
    </row>
    <row r="60" spans="2:10" ht="18.75" customHeight="1" x14ac:dyDescent="0.25">
      <c r="B60" s="636" t="s">
        <v>577</v>
      </c>
      <c r="C60" s="638">
        <v>143</v>
      </c>
      <c r="D60" s="638">
        <v>55</v>
      </c>
      <c r="E60" s="638">
        <v>47</v>
      </c>
      <c r="F60" s="658">
        <f t="shared" si="6"/>
        <v>0.32867132867132864</v>
      </c>
      <c r="G60" s="1171">
        <v>54</v>
      </c>
      <c r="H60" s="1171">
        <v>49</v>
      </c>
      <c r="I60" s="1171">
        <v>42</v>
      </c>
      <c r="J60" s="658">
        <f t="shared" si="3"/>
        <v>0.77777777777777779</v>
      </c>
    </row>
    <row r="61" spans="2:10" s="1428" customFormat="1" ht="18.75" customHeight="1" x14ac:dyDescent="0.25">
      <c r="B61" s="641" t="s">
        <v>578</v>
      </c>
      <c r="C61" s="638">
        <v>73</v>
      </c>
      <c r="D61" s="638">
        <v>49</v>
      </c>
      <c r="E61" s="638">
        <v>45</v>
      </c>
      <c r="F61" s="658">
        <f t="shared" si="6"/>
        <v>0.61643835616438358</v>
      </c>
      <c r="G61" s="1177">
        <v>103</v>
      </c>
      <c r="H61" s="1177">
        <v>55</v>
      </c>
      <c r="I61" s="1177">
        <v>43</v>
      </c>
      <c r="J61" s="658">
        <f t="shared" si="3"/>
        <v>0.41747572815533979</v>
      </c>
    </row>
    <row r="62" spans="2:10" ht="18.75" customHeight="1" x14ac:dyDescent="0.25">
      <c r="B62" s="641" t="s">
        <v>579</v>
      </c>
      <c r="C62" s="638">
        <v>148</v>
      </c>
      <c r="D62" s="638">
        <v>53</v>
      </c>
      <c r="E62" s="638">
        <v>45</v>
      </c>
      <c r="F62" s="658">
        <f t="shared" si="6"/>
        <v>0.30405405405405406</v>
      </c>
      <c r="G62" s="1177">
        <v>59</v>
      </c>
      <c r="H62" s="1177">
        <v>52</v>
      </c>
      <c r="I62" s="1177">
        <v>44</v>
      </c>
      <c r="J62" s="658">
        <f t="shared" si="3"/>
        <v>0.74576271186440679</v>
      </c>
    </row>
    <row r="63" spans="2:10" ht="18.75" customHeight="1" thickBot="1" x14ac:dyDescent="0.3">
      <c r="B63" s="641" t="s">
        <v>2531</v>
      </c>
      <c r="C63" s="1180">
        <v>101</v>
      </c>
      <c r="D63" s="1181">
        <v>52</v>
      </c>
      <c r="E63" s="1182">
        <v>45</v>
      </c>
      <c r="F63" s="658">
        <f t="shared" si="6"/>
        <v>0.44554455445544555</v>
      </c>
      <c r="G63" s="1174">
        <v>67</v>
      </c>
      <c r="H63" s="1174">
        <v>51</v>
      </c>
      <c r="I63" s="1174">
        <v>46</v>
      </c>
      <c r="J63" s="658">
        <f t="shared" si="3"/>
        <v>0.68656716417910446</v>
      </c>
    </row>
    <row r="64" spans="2:10" ht="18.75" customHeight="1" thickBot="1" x14ac:dyDescent="0.35">
      <c r="B64" s="653" t="s">
        <v>152</v>
      </c>
      <c r="C64" s="662">
        <f>C8+C22+C34+C46+C50+C53+C58</f>
        <v>4162</v>
      </c>
      <c r="D64" s="661">
        <f>D8+D22+D34+D46+D50+D53+D58</f>
        <v>2241</v>
      </c>
      <c r="E64" s="661">
        <f>E8+E22+E34+E46+E50+E53+E58</f>
        <v>1870</v>
      </c>
      <c r="F64" s="656">
        <f>IFERROR(E64/C64,0)</f>
        <v>0.44930321960595865</v>
      </c>
      <c r="G64" s="660">
        <f>G8+G22+G34+G46+G50+G53+G58</f>
        <v>2223</v>
      </c>
      <c r="H64" s="661">
        <f>H8+H22+H34+H46+H50+H53+H58</f>
        <v>1695</v>
      </c>
      <c r="I64" s="661">
        <f>I8+I22+I34+I46+I50+I53+I58</f>
        <v>1436</v>
      </c>
      <c r="J64" s="656">
        <f t="shared" si="3"/>
        <v>0.64597390913180386</v>
      </c>
    </row>
  </sheetData>
  <sheetProtection formatCells="0" formatColumns="0" formatRows="0" insertColumns="0" insertRows="0" deleteColumns="0" deleteRows="0" sort="0"/>
  <sortState ref="B59:J62">
    <sortCondition ref="B59"/>
  </sortState>
  <mergeCells count="6">
    <mergeCell ref="C6:F6"/>
    <mergeCell ref="G6:J6"/>
    <mergeCell ref="B6:B7"/>
    <mergeCell ref="B1:J3"/>
    <mergeCell ref="B4:J4"/>
    <mergeCell ref="B5:F5"/>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1:N304"/>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customWidth="1"/>
    <col min="2" max="12" width="15" customWidth="1"/>
    <col min="13" max="13" width="5" customWidth="1"/>
    <col min="14" max="14" width="0" hidden="1" customWidth="1"/>
    <col min="15" max="16384" width="9.140625" hidden="1"/>
  </cols>
  <sheetData>
    <row r="1" spans="2:14" x14ac:dyDescent="0.25">
      <c r="B1" s="2020"/>
      <c r="C1" s="2021"/>
      <c r="D1" s="2021"/>
      <c r="E1" s="2021"/>
      <c r="F1" s="2021"/>
      <c r="G1" s="2021"/>
      <c r="H1" s="2021"/>
      <c r="I1" s="2021"/>
      <c r="J1" s="2021"/>
      <c r="K1" s="2021"/>
      <c r="L1" s="2022"/>
    </row>
    <row r="2" spans="2:14" x14ac:dyDescent="0.25">
      <c r="B2" s="2023"/>
      <c r="C2" s="2024"/>
      <c r="D2" s="2024"/>
      <c r="E2" s="2024"/>
      <c r="F2" s="2024"/>
      <c r="G2" s="2024"/>
      <c r="H2" s="2024"/>
      <c r="I2" s="2024"/>
      <c r="J2" s="2024"/>
      <c r="K2" s="2024"/>
      <c r="L2" s="2025"/>
    </row>
    <row r="3" spans="2:14" ht="16.5" thickBot="1" x14ac:dyDescent="0.3">
      <c r="B3" s="2026"/>
      <c r="C3" s="2027"/>
      <c r="D3" s="2027"/>
      <c r="E3" s="2027"/>
      <c r="F3" s="2027"/>
      <c r="G3" s="2027"/>
      <c r="H3" s="2027"/>
      <c r="I3" s="2027"/>
      <c r="J3" s="2027"/>
      <c r="K3" s="2027"/>
      <c r="L3" s="2028"/>
    </row>
    <row r="4" spans="2:14" ht="21.75" thickBot="1" x14ac:dyDescent="0.4">
      <c r="B4" s="2029" t="s">
        <v>2885</v>
      </c>
      <c r="C4" s="2030"/>
      <c r="D4" s="2030"/>
      <c r="E4" s="2030"/>
      <c r="F4" s="2030"/>
      <c r="G4" s="2030"/>
      <c r="H4" s="2030"/>
      <c r="I4" s="2030"/>
      <c r="J4" s="2030"/>
      <c r="K4" s="2030"/>
      <c r="L4" s="2031"/>
    </row>
  </sheetData>
  <mergeCells count="3">
    <mergeCell ref="B1:L3"/>
    <mergeCell ref="B4:L4"/>
    <mergeCell ref="B5:L5"/>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N304"/>
  <sheetViews>
    <sheetView showGridLines="0" zoomScaleNormal="100" workbookViewId="0">
      <pane xSplit="1" ySplit="4"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customWidth="1"/>
    <col min="2" max="12" width="15" customWidth="1"/>
    <col min="13" max="13" width="5" customWidth="1"/>
    <col min="14" max="14" width="0" hidden="1" customWidth="1"/>
    <col min="15" max="16384" width="9.140625" hidden="1"/>
  </cols>
  <sheetData>
    <row r="1" spans="2:14" x14ac:dyDescent="0.25">
      <c r="B1" s="2020"/>
      <c r="C1" s="2021"/>
      <c r="D1" s="2021"/>
      <c r="E1" s="2021"/>
      <c r="F1" s="2021"/>
      <c r="G1" s="2021"/>
      <c r="H1" s="2021"/>
      <c r="I1" s="2021"/>
      <c r="J1" s="2021"/>
      <c r="K1" s="2021"/>
      <c r="L1" s="2022"/>
    </row>
    <row r="2" spans="2:14" x14ac:dyDescent="0.25">
      <c r="B2" s="2023"/>
      <c r="C2" s="2024"/>
      <c r="D2" s="2024"/>
      <c r="E2" s="2024"/>
      <c r="F2" s="2024"/>
      <c r="G2" s="2024"/>
      <c r="H2" s="2024"/>
      <c r="I2" s="2024"/>
      <c r="J2" s="2024"/>
      <c r="K2" s="2024"/>
      <c r="L2" s="2025"/>
    </row>
    <row r="3" spans="2:14" ht="16.5" thickBot="1" x14ac:dyDescent="0.3">
      <c r="B3" s="2026"/>
      <c r="C3" s="2027"/>
      <c r="D3" s="2027"/>
      <c r="E3" s="2027"/>
      <c r="F3" s="2027"/>
      <c r="G3" s="2027"/>
      <c r="H3" s="2027"/>
      <c r="I3" s="2027"/>
      <c r="J3" s="2027"/>
      <c r="K3" s="2027"/>
      <c r="L3" s="2028"/>
    </row>
    <row r="4" spans="2:14" ht="21.75" thickBot="1" x14ac:dyDescent="0.4">
      <c r="B4" s="2029" t="s">
        <v>2886</v>
      </c>
      <c r="C4" s="2030"/>
      <c r="D4" s="2030"/>
      <c r="E4" s="2030"/>
      <c r="F4" s="2030"/>
      <c r="G4" s="2030"/>
      <c r="H4" s="2030"/>
      <c r="I4" s="2030"/>
      <c r="J4" s="2030"/>
      <c r="K4" s="2030"/>
      <c r="L4" s="2031"/>
    </row>
  </sheetData>
  <mergeCells count="3">
    <mergeCell ref="B1:L3"/>
    <mergeCell ref="B4:L4"/>
    <mergeCell ref="B5:L5"/>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dimension ref="A1:M1048576"/>
  <sheetViews>
    <sheetView showGridLines="0" zoomScale="93" zoomScaleNormal="93" workbookViewId="0">
      <pane xSplit="2" ySplit="7" topLeftCell="C41" activePane="bottomRight" state="frozen"/>
      <selection activeCell="I25" sqref="I25"/>
      <selection pane="topRight" activeCell="I25" sqref="I25"/>
      <selection pane="bottomLeft" activeCell="I25" sqref="I25"/>
      <selection pane="bottomRight"/>
    </sheetView>
  </sheetViews>
  <sheetFormatPr baseColWidth="10" defaultColWidth="0" defaultRowHeight="18" customHeight="1" zeroHeight="1" x14ac:dyDescent="0.25"/>
  <cols>
    <col min="1" max="1" width="3.5703125" style="580" customWidth="1"/>
    <col min="2" max="2" width="58.85546875" style="580" customWidth="1"/>
    <col min="3" max="4" width="14.42578125" style="580" customWidth="1"/>
    <col min="5" max="5" width="19.5703125" style="580" customWidth="1"/>
    <col min="6" max="8" width="14.42578125" style="580" customWidth="1"/>
    <col min="9" max="9" width="19.5703125" style="580" customWidth="1"/>
    <col min="10" max="10" width="14.42578125" style="580" customWidth="1"/>
    <col min="11" max="11" width="5" style="580" customWidth="1"/>
    <col min="12" max="13" width="0" style="580" hidden="1" customWidth="1"/>
    <col min="14" max="16384" width="9.140625" style="580" hidden="1"/>
  </cols>
  <sheetData>
    <row r="1" spans="2:10" ht="15" x14ac:dyDescent="0.25">
      <c r="B1" s="2047"/>
      <c r="C1" s="2048"/>
      <c r="D1" s="2048"/>
      <c r="E1" s="2048"/>
      <c r="F1" s="2048"/>
      <c r="G1" s="2048"/>
      <c r="H1" s="2048"/>
      <c r="I1" s="2048"/>
      <c r="J1" s="2049"/>
    </row>
    <row r="2" spans="2:10" ht="15" x14ac:dyDescent="0.25">
      <c r="B2" s="2050"/>
      <c r="C2" s="2051"/>
      <c r="D2" s="2051"/>
      <c r="E2" s="2051"/>
      <c r="F2" s="2051"/>
      <c r="G2" s="2051"/>
      <c r="H2" s="2051"/>
      <c r="I2" s="2051"/>
      <c r="J2" s="2052"/>
    </row>
    <row r="3" spans="2:10" ht="15.75" thickBot="1" x14ac:dyDescent="0.3">
      <c r="B3" s="2053"/>
      <c r="C3" s="2054"/>
      <c r="D3" s="2054"/>
      <c r="E3" s="2054"/>
      <c r="F3" s="2054"/>
      <c r="G3" s="2054"/>
      <c r="H3" s="2054"/>
      <c r="I3" s="2054"/>
      <c r="J3" s="2055"/>
    </row>
    <row r="4" spans="2:10" ht="21.75" thickBot="1" x14ac:dyDescent="0.4">
      <c r="B4" s="2056" t="s">
        <v>4154</v>
      </c>
      <c r="C4" s="2057"/>
      <c r="D4" s="2057"/>
      <c r="E4" s="2057"/>
      <c r="F4" s="2057"/>
      <c r="G4" s="2057"/>
      <c r="H4" s="2057"/>
      <c r="I4" s="2057"/>
      <c r="J4" s="2058"/>
    </row>
    <row r="5" spans="2:10" s="583" customFormat="1" ht="16.5" thickBot="1" x14ac:dyDescent="0.3">
      <c r="B5" s="2086"/>
      <c r="C5" s="2086"/>
      <c r="D5" s="2086"/>
      <c r="E5" s="2086"/>
      <c r="F5" s="2086"/>
      <c r="G5" s="582"/>
      <c r="H5" s="582"/>
      <c r="I5" s="582"/>
    </row>
    <row r="6" spans="2:10" s="583" customFormat="1" ht="18.75" customHeight="1" x14ac:dyDescent="0.25">
      <c r="B6" s="2161" t="s">
        <v>566</v>
      </c>
      <c r="C6" s="2155" t="s">
        <v>305</v>
      </c>
      <c r="D6" s="2156"/>
      <c r="E6" s="2156"/>
      <c r="F6" s="2157"/>
      <c r="G6" s="2158" t="s">
        <v>306</v>
      </c>
      <c r="H6" s="2159"/>
      <c r="I6" s="2159"/>
      <c r="J6" s="2160"/>
    </row>
    <row r="7" spans="2:10" s="629" customFormat="1" ht="32.25" thickBot="1" x14ac:dyDescent="0.3">
      <c r="B7" s="2162"/>
      <c r="C7" s="625" t="s">
        <v>147</v>
      </c>
      <c r="D7" s="626" t="s">
        <v>563</v>
      </c>
      <c r="E7" s="626" t="s">
        <v>564</v>
      </c>
      <c r="F7" s="627" t="s">
        <v>565</v>
      </c>
      <c r="G7" s="628" t="s">
        <v>147</v>
      </c>
      <c r="H7" s="626" t="s">
        <v>563</v>
      </c>
      <c r="I7" s="626" t="s">
        <v>564</v>
      </c>
      <c r="J7" s="627" t="s">
        <v>565</v>
      </c>
    </row>
    <row r="8" spans="2:10" ht="18.75" customHeight="1" thickBot="1" x14ac:dyDescent="0.3">
      <c r="B8" s="630" t="s">
        <v>580</v>
      </c>
      <c r="C8" s="654">
        <f>SUM(C9:C17)</f>
        <v>221</v>
      </c>
      <c r="D8" s="655">
        <f>SUM(D9:D17)</f>
        <v>207</v>
      </c>
      <c r="E8" s="655">
        <f>SUM(E9:E17)</f>
        <v>179</v>
      </c>
      <c r="F8" s="667">
        <f>IFERROR(E8/C8,0)</f>
        <v>0.80995475113122173</v>
      </c>
      <c r="G8" s="657">
        <f>SUM(G9:G17)</f>
        <v>49</v>
      </c>
      <c r="H8" s="655">
        <f>SUM(H9:H17)</f>
        <v>49</v>
      </c>
      <c r="I8" s="655">
        <f>SUM(I9:I17)</f>
        <v>42</v>
      </c>
      <c r="J8" s="667">
        <f>IFERROR(I8/G8,0)</f>
        <v>0.8571428571428571</v>
      </c>
    </row>
    <row r="9" spans="2:10" ht="18.75" customHeight="1" x14ac:dyDescent="0.25">
      <c r="B9" s="631" t="s">
        <v>4139</v>
      </c>
      <c r="C9" s="632"/>
      <c r="D9" s="633"/>
      <c r="E9" s="633"/>
      <c r="F9" s="658">
        <f>IFERROR(E9/C9,0)</f>
        <v>0</v>
      </c>
      <c r="G9" s="1713">
        <v>23</v>
      </c>
      <c r="H9" s="1714">
        <v>23</v>
      </c>
      <c r="I9" s="1714">
        <v>19</v>
      </c>
      <c r="J9" s="659">
        <f>IFERROR(I9/G9,0)</f>
        <v>0.82608695652173914</v>
      </c>
    </row>
    <row r="10" spans="2:10" ht="31.5" x14ac:dyDescent="0.25">
      <c r="B10" s="636" t="s">
        <v>4140</v>
      </c>
      <c r="C10" s="637"/>
      <c r="D10" s="638"/>
      <c r="E10" s="638"/>
      <c r="F10" s="658">
        <f t="shared" ref="F10:F53" si="0">IFERROR(E10/C10,0)</f>
        <v>0</v>
      </c>
      <c r="G10" s="1715">
        <v>26</v>
      </c>
      <c r="H10" s="1715">
        <v>26</v>
      </c>
      <c r="I10" s="1715">
        <v>23</v>
      </c>
      <c r="J10" s="659">
        <f t="shared" ref="J10:J53" si="1">IFERROR(I10/G10,0)</f>
        <v>0.88461538461538458</v>
      </c>
    </row>
    <row r="11" spans="2:10" s="1428" customFormat="1" ht="31.5" x14ac:dyDescent="0.25">
      <c r="B11" s="636" t="s">
        <v>4141</v>
      </c>
      <c r="C11" s="637">
        <v>50</v>
      </c>
      <c r="D11" s="638">
        <v>40</v>
      </c>
      <c r="E11" s="638">
        <v>37</v>
      </c>
      <c r="F11" s="658">
        <f t="shared" si="0"/>
        <v>0.74</v>
      </c>
      <c r="G11" s="1716"/>
      <c r="H11" s="1716"/>
      <c r="I11" s="1715"/>
      <c r="J11" s="659">
        <f t="shared" si="1"/>
        <v>0</v>
      </c>
    </row>
    <row r="12" spans="2:10" s="1428" customFormat="1" ht="15.75" x14ac:dyDescent="0.25">
      <c r="B12" s="636" t="s">
        <v>4142</v>
      </c>
      <c r="C12" s="637">
        <v>31</v>
      </c>
      <c r="D12" s="638">
        <v>31</v>
      </c>
      <c r="E12" s="638">
        <v>28</v>
      </c>
      <c r="F12" s="658">
        <f t="shared" si="0"/>
        <v>0.90322580645161288</v>
      </c>
      <c r="G12" s="1716"/>
      <c r="H12" s="1716"/>
      <c r="I12" s="1715"/>
      <c r="J12" s="659"/>
    </row>
    <row r="13" spans="2:10" ht="18.75" customHeight="1" x14ac:dyDescent="0.25">
      <c r="B13" s="636" t="s">
        <v>4143</v>
      </c>
      <c r="C13" s="637">
        <v>25</v>
      </c>
      <c r="D13" s="638">
        <v>25</v>
      </c>
      <c r="E13" s="638">
        <v>22</v>
      </c>
      <c r="F13" s="658">
        <f t="shared" si="0"/>
        <v>0.88</v>
      </c>
      <c r="G13" s="639"/>
      <c r="H13" s="639"/>
      <c r="I13" s="1429"/>
      <c r="J13" s="659">
        <f t="shared" si="1"/>
        <v>0</v>
      </c>
    </row>
    <row r="14" spans="2:10" ht="18.75" customHeight="1" x14ac:dyDescent="0.25">
      <c r="B14" s="636" t="s">
        <v>4144</v>
      </c>
      <c r="C14" s="637">
        <v>38</v>
      </c>
      <c r="D14" s="638">
        <v>36</v>
      </c>
      <c r="E14" s="638">
        <v>33</v>
      </c>
      <c r="F14" s="658">
        <f t="shared" si="0"/>
        <v>0.86842105263157898</v>
      </c>
      <c r="G14" s="639"/>
      <c r="H14" s="639"/>
      <c r="I14" s="1429"/>
      <c r="J14" s="659">
        <f t="shared" si="1"/>
        <v>0</v>
      </c>
    </row>
    <row r="15" spans="2:10" ht="31.5" x14ac:dyDescent="0.25">
      <c r="B15" s="641" t="s">
        <v>4145</v>
      </c>
      <c r="C15" s="642">
        <v>24</v>
      </c>
      <c r="D15" s="643">
        <v>24</v>
      </c>
      <c r="E15" s="643">
        <v>19</v>
      </c>
      <c r="F15" s="658">
        <f t="shared" si="0"/>
        <v>0.79166666666666663</v>
      </c>
      <c r="G15" s="646"/>
      <c r="H15" s="646"/>
      <c r="I15" s="645"/>
      <c r="J15" s="659">
        <f t="shared" si="1"/>
        <v>0</v>
      </c>
    </row>
    <row r="16" spans="2:10" ht="18.75" customHeight="1" x14ac:dyDescent="0.25">
      <c r="B16" s="641" t="s">
        <v>4043</v>
      </c>
      <c r="C16" s="642">
        <v>22</v>
      </c>
      <c r="D16" s="643">
        <v>22</v>
      </c>
      <c r="E16" s="643">
        <v>19</v>
      </c>
      <c r="F16" s="658">
        <f t="shared" si="0"/>
        <v>0.86363636363636365</v>
      </c>
      <c r="G16" s="646"/>
      <c r="H16" s="646"/>
      <c r="I16" s="645"/>
      <c r="J16" s="659">
        <f t="shared" si="1"/>
        <v>0</v>
      </c>
    </row>
    <row r="17" spans="2:10" ht="18.75" customHeight="1" thickBot="1" x14ac:dyDescent="0.3">
      <c r="B17" s="641" t="s">
        <v>1889</v>
      </c>
      <c r="C17" s="642">
        <v>31</v>
      </c>
      <c r="D17" s="643">
        <v>29</v>
      </c>
      <c r="E17" s="643">
        <v>21</v>
      </c>
      <c r="F17" s="658">
        <f t="shared" si="0"/>
        <v>0.67741935483870963</v>
      </c>
      <c r="G17" s="646"/>
      <c r="H17" s="646"/>
      <c r="I17" s="645"/>
      <c r="J17" s="659">
        <f t="shared" si="1"/>
        <v>0</v>
      </c>
    </row>
    <row r="18" spans="2:10" ht="18.75" customHeight="1" thickBot="1" x14ac:dyDescent="0.3">
      <c r="B18" s="630" t="s">
        <v>568</v>
      </c>
      <c r="C18" s="654">
        <f>SUM(C19:C28)</f>
        <v>114</v>
      </c>
      <c r="D18" s="655">
        <f>SUM(D19:D28)</f>
        <v>100</v>
      </c>
      <c r="E18" s="655">
        <f>SUM(E19:E28)</f>
        <v>97</v>
      </c>
      <c r="F18" s="667">
        <f>IFERROR(E18/C18,0)</f>
        <v>0.85087719298245612</v>
      </c>
      <c r="G18" s="668">
        <f>SUM(G19:G28)</f>
        <v>38</v>
      </c>
      <c r="H18" s="669">
        <f>SUM(H19:H28)</f>
        <v>35</v>
      </c>
      <c r="I18" s="669">
        <f>SUM(I19:I28)</f>
        <v>28</v>
      </c>
      <c r="J18" s="667">
        <f>IFERROR(I18/G18,0)</f>
        <v>0.73684210526315785</v>
      </c>
    </row>
    <row r="19" spans="2:10" ht="18.75" customHeight="1" x14ac:dyDescent="0.25">
      <c r="B19" s="631" t="s">
        <v>4146</v>
      </c>
      <c r="C19" s="632">
        <v>21</v>
      </c>
      <c r="D19" s="633">
        <v>18</v>
      </c>
      <c r="E19" s="633">
        <v>16</v>
      </c>
      <c r="F19" s="658">
        <f t="shared" si="0"/>
        <v>0.76190476190476186</v>
      </c>
      <c r="G19" s="634"/>
      <c r="H19" s="634"/>
      <c r="I19" s="635"/>
      <c r="J19" s="659">
        <f t="shared" si="1"/>
        <v>0</v>
      </c>
    </row>
    <row r="20" spans="2:10" ht="18.75" customHeight="1" x14ac:dyDescent="0.25">
      <c r="B20" s="636" t="s">
        <v>3400</v>
      </c>
      <c r="C20" s="637"/>
      <c r="D20" s="638"/>
      <c r="E20" s="638"/>
      <c r="F20" s="658">
        <f t="shared" si="0"/>
        <v>0</v>
      </c>
      <c r="G20" s="639">
        <v>18</v>
      </c>
      <c r="H20" s="639">
        <v>18</v>
      </c>
      <c r="I20" s="1429">
        <v>12</v>
      </c>
      <c r="J20" s="659">
        <f t="shared" si="1"/>
        <v>0.66666666666666663</v>
      </c>
    </row>
    <row r="21" spans="2:10" ht="18.75" customHeight="1" x14ac:dyDescent="0.25">
      <c r="B21" s="636" t="s">
        <v>4147</v>
      </c>
      <c r="C21" s="637">
        <v>4</v>
      </c>
      <c r="D21" s="638"/>
      <c r="E21" s="638"/>
      <c r="F21" s="658">
        <f t="shared" si="0"/>
        <v>0</v>
      </c>
      <c r="G21" s="639">
        <v>2</v>
      </c>
      <c r="H21" s="639"/>
      <c r="I21" s="1429"/>
      <c r="J21" s="659">
        <f t="shared" si="1"/>
        <v>0</v>
      </c>
    </row>
    <row r="22" spans="2:10" ht="18.75" customHeight="1" x14ac:dyDescent="0.25">
      <c r="B22" s="636" t="s">
        <v>4148</v>
      </c>
      <c r="C22" s="637"/>
      <c r="D22" s="638"/>
      <c r="E22" s="638"/>
      <c r="F22" s="658">
        <f t="shared" si="0"/>
        <v>0</v>
      </c>
      <c r="G22" s="1717">
        <v>1</v>
      </c>
      <c r="H22" s="1717"/>
      <c r="I22" s="1717"/>
      <c r="J22" s="659">
        <f t="shared" si="1"/>
        <v>0</v>
      </c>
    </row>
    <row r="23" spans="2:10" s="1428" customFormat="1" ht="18.75" customHeight="1" x14ac:dyDescent="0.25">
      <c r="B23" s="636" t="s">
        <v>4149</v>
      </c>
      <c r="C23" s="637">
        <v>19</v>
      </c>
      <c r="D23" s="638">
        <v>18</v>
      </c>
      <c r="E23" s="638">
        <v>17</v>
      </c>
      <c r="F23" s="658">
        <f t="shared" si="0"/>
        <v>0.89473684210526316</v>
      </c>
      <c r="G23" s="1718"/>
      <c r="H23" s="1718"/>
      <c r="I23" s="1718"/>
      <c r="J23" s="659">
        <f t="shared" si="1"/>
        <v>0</v>
      </c>
    </row>
    <row r="24" spans="2:10" ht="15.75" x14ac:dyDescent="0.25">
      <c r="B24" s="636" t="s">
        <v>4150</v>
      </c>
      <c r="C24" s="637">
        <v>1</v>
      </c>
      <c r="D24" s="638">
        <v>0</v>
      </c>
      <c r="E24" s="638">
        <v>0</v>
      </c>
      <c r="F24" s="658">
        <f t="shared" si="0"/>
        <v>0</v>
      </c>
      <c r="G24" s="640"/>
      <c r="H24" s="640"/>
      <c r="I24" s="1429"/>
      <c r="J24" s="659">
        <f t="shared" si="1"/>
        <v>0</v>
      </c>
    </row>
    <row r="25" spans="2:10" ht="31.5" x14ac:dyDescent="0.25">
      <c r="B25" s="636" t="s">
        <v>4151</v>
      </c>
      <c r="C25" s="637">
        <v>43</v>
      </c>
      <c r="D25" s="638">
        <v>43</v>
      </c>
      <c r="E25" s="638">
        <v>43</v>
      </c>
      <c r="F25" s="658">
        <f t="shared" si="0"/>
        <v>1</v>
      </c>
      <c r="G25" s="639"/>
      <c r="H25" s="639"/>
      <c r="I25" s="1429"/>
      <c r="J25" s="659">
        <f t="shared" si="1"/>
        <v>0</v>
      </c>
    </row>
    <row r="26" spans="2:10" ht="18.75" customHeight="1" x14ac:dyDescent="0.25">
      <c r="B26" s="636" t="s">
        <v>4152</v>
      </c>
      <c r="C26" s="637">
        <v>13</v>
      </c>
      <c r="D26" s="638">
        <v>12</v>
      </c>
      <c r="E26" s="638">
        <v>12</v>
      </c>
      <c r="F26" s="658">
        <f t="shared" si="0"/>
        <v>0.92307692307692313</v>
      </c>
      <c r="G26" s="1717"/>
      <c r="H26" s="1717"/>
      <c r="I26" s="1717"/>
      <c r="J26" s="659">
        <f t="shared" si="1"/>
        <v>0</v>
      </c>
    </row>
    <row r="27" spans="2:10" ht="18.75" customHeight="1" x14ac:dyDescent="0.25">
      <c r="B27" s="636" t="s">
        <v>4153</v>
      </c>
      <c r="C27" s="642"/>
      <c r="D27" s="643"/>
      <c r="E27" s="643"/>
      <c r="F27" s="658">
        <f t="shared" si="0"/>
        <v>0</v>
      </c>
      <c r="G27" s="646">
        <v>17</v>
      </c>
      <c r="H27" s="646">
        <v>17</v>
      </c>
      <c r="I27" s="645">
        <v>16</v>
      </c>
      <c r="J27" s="659">
        <f t="shared" si="1"/>
        <v>0.94117647058823528</v>
      </c>
    </row>
    <row r="28" spans="2:10" ht="16.5" thickBot="1" x14ac:dyDescent="0.3">
      <c r="B28" s="641" t="s">
        <v>3689</v>
      </c>
      <c r="C28" s="642">
        <v>13</v>
      </c>
      <c r="D28" s="643">
        <v>9</v>
      </c>
      <c r="E28" s="643">
        <v>9</v>
      </c>
      <c r="F28" s="658">
        <f t="shared" si="0"/>
        <v>0.69230769230769229</v>
      </c>
      <c r="G28" s="646">
        <v>0</v>
      </c>
      <c r="H28" s="646">
        <v>0</v>
      </c>
      <c r="I28" s="645">
        <v>0</v>
      </c>
      <c r="J28" s="659">
        <f t="shared" si="1"/>
        <v>0</v>
      </c>
    </row>
    <row r="29" spans="2:10" ht="18.75" customHeight="1" thickBot="1" x14ac:dyDescent="0.3">
      <c r="B29" s="1720" t="s">
        <v>209</v>
      </c>
      <c r="C29" s="1721">
        <f>SUM(C30:C34)</f>
        <v>47</v>
      </c>
      <c r="D29" s="1722">
        <f>SUM(D30:D34)</f>
        <v>40</v>
      </c>
      <c r="E29" s="1722">
        <f>SUM(E30:E34)</f>
        <v>35</v>
      </c>
      <c r="F29" s="667">
        <f>IFERROR(E29/C29,0)</f>
        <v>0.74468085106382975</v>
      </c>
      <c r="G29" s="1728">
        <f>SUM(G30:G34)</f>
        <v>24</v>
      </c>
      <c r="H29" s="1729">
        <f>SUM(H30:H34)</f>
        <v>17</v>
      </c>
      <c r="I29" s="1729">
        <f>SUM(I30:I34)</f>
        <v>5</v>
      </c>
      <c r="J29" s="667">
        <f>IFERROR(I29/G29,0)</f>
        <v>0.20833333333333334</v>
      </c>
    </row>
    <row r="30" spans="2:10" ht="18.75" customHeight="1" x14ac:dyDescent="0.25">
      <c r="B30" s="695" t="s">
        <v>4155</v>
      </c>
      <c r="C30" s="647">
        <v>8</v>
      </c>
      <c r="D30" s="647">
        <v>7</v>
      </c>
      <c r="E30" s="647">
        <v>6</v>
      </c>
      <c r="F30" s="1726">
        <f t="shared" si="0"/>
        <v>0.75</v>
      </c>
      <c r="G30" s="1429">
        <v>5</v>
      </c>
      <c r="H30" s="1429">
        <v>5</v>
      </c>
      <c r="I30" s="1429">
        <v>5</v>
      </c>
      <c r="J30" s="1727">
        <f t="shared" si="1"/>
        <v>1</v>
      </c>
    </row>
    <row r="31" spans="2:10" s="1428" customFormat="1" ht="18.75" customHeight="1" x14ac:dyDescent="0.25">
      <c r="B31" s="695" t="s">
        <v>4156</v>
      </c>
      <c r="C31" s="647">
        <v>32</v>
      </c>
      <c r="D31" s="647">
        <v>32</v>
      </c>
      <c r="E31" s="647">
        <v>26</v>
      </c>
      <c r="F31" s="1726">
        <f t="shared" si="0"/>
        <v>0.8125</v>
      </c>
      <c r="G31" s="1429">
        <v>7</v>
      </c>
      <c r="H31" s="1429">
        <v>0</v>
      </c>
      <c r="I31" s="1429"/>
      <c r="J31" s="1727">
        <f t="shared" si="1"/>
        <v>0</v>
      </c>
    </row>
    <row r="32" spans="2:10" s="1428" customFormat="1" ht="18.75" customHeight="1" x14ac:dyDescent="0.25">
      <c r="B32" s="695" t="s">
        <v>4157</v>
      </c>
      <c r="C32" s="647">
        <v>3</v>
      </c>
      <c r="D32" s="647"/>
      <c r="E32" s="647"/>
      <c r="F32" s="1726">
        <f t="shared" si="0"/>
        <v>0</v>
      </c>
      <c r="G32" s="1429">
        <v>12</v>
      </c>
      <c r="H32" s="1429">
        <v>12</v>
      </c>
      <c r="I32" s="1429"/>
      <c r="J32" s="1727">
        <f t="shared" si="1"/>
        <v>0</v>
      </c>
    </row>
    <row r="33" spans="2:11" ht="18.75" customHeight="1" x14ac:dyDescent="0.25">
      <c r="B33" s="1725" t="s">
        <v>4158</v>
      </c>
      <c r="C33" s="647">
        <v>3</v>
      </c>
      <c r="D33" s="647"/>
      <c r="E33" s="647"/>
      <c r="F33" s="1726">
        <f t="shared" si="0"/>
        <v>0</v>
      </c>
      <c r="G33" s="1429"/>
      <c r="H33" s="1429"/>
      <c r="I33" s="1429"/>
      <c r="J33" s="1727">
        <f t="shared" si="1"/>
        <v>0</v>
      </c>
    </row>
    <row r="34" spans="2:11" ht="32.25" thickBot="1" x14ac:dyDescent="0.3">
      <c r="B34" s="695" t="s">
        <v>900</v>
      </c>
      <c r="C34" s="647">
        <v>1</v>
      </c>
      <c r="D34" s="647">
        <v>1</v>
      </c>
      <c r="E34" s="647">
        <v>3</v>
      </c>
      <c r="F34" s="1726">
        <f t="shared" si="0"/>
        <v>3</v>
      </c>
      <c r="G34" s="1429"/>
      <c r="H34" s="1429"/>
      <c r="I34" s="1429"/>
      <c r="J34" s="1727">
        <f t="shared" si="1"/>
        <v>0</v>
      </c>
    </row>
    <row r="35" spans="2:11" ht="18.75" customHeight="1" thickBot="1" x14ac:dyDescent="0.3">
      <c r="B35" s="699" t="s">
        <v>261</v>
      </c>
      <c r="C35" s="1723">
        <f>SUM(C36:C45)</f>
        <v>744</v>
      </c>
      <c r="D35" s="1724">
        <f>SUM(D36:D45)</f>
        <v>51</v>
      </c>
      <c r="E35" s="1724">
        <f>SUM(E36:E45)</f>
        <v>40</v>
      </c>
      <c r="F35" s="667">
        <f>IFERROR(E35/C35,0)</f>
        <v>5.3763440860215055E-2</v>
      </c>
      <c r="G35" s="1122">
        <f>SUM(G36:G45)</f>
        <v>0</v>
      </c>
      <c r="H35" s="1724">
        <f>SUM(H36:H45)</f>
        <v>0</v>
      </c>
      <c r="I35" s="1724">
        <f>SUM(I36:I45)</f>
        <v>4</v>
      </c>
      <c r="J35" s="667">
        <f>IFERROR(I35/G35,0)</f>
        <v>0</v>
      </c>
    </row>
    <row r="36" spans="2:11" ht="15.75" x14ac:dyDescent="0.25">
      <c r="B36" s="631" t="s">
        <v>4159</v>
      </c>
      <c r="C36" s="632">
        <v>136</v>
      </c>
      <c r="D36" s="633">
        <v>4</v>
      </c>
      <c r="E36" s="633">
        <v>4</v>
      </c>
      <c r="F36" s="658">
        <f t="shared" si="0"/>
        <v>2.9411764705882353E-2</v>
      </c>
      <c r="G36" s="634"/>
      <c r="H36" s="634"/>
      <c r="I36" s="635"/>
      <c r="J36" s="659">
        <f t="shared" si="1"/>
        <v>0</v>
      </c>
    </row>
    <row r="37" spans="2:11" ht="18.75" customHeight="1" x14ac:dyDescent="0.25">
      <c r="B37" s="631" t="s">
        <v>4160</v>
      </c>
      <c r="C37" s="637">
        <v>125</v>
      </c>
      <c r="D37" s="638">
        <v>5</v>
      </c>
      <c r="E37" s="638">
        <v>5</v>
      </c>
      <c r="F37" s="658">
        <f t="shared" si="0"/>
        <v>0.04</v>
      </c>
      <c r="G37" s="639"/>
      <c r="H37" s="639"/>
      <c r="I37" s="606"/>
      <c r="J37" s="659">
        <f t="shared" si="1"/>
        <v>0</v>
      </c>
    </row>
    <row r="38" spans="2:11" ht="15.75" x14ac:dyDescent="0.25">
      <c r="B38" s="636" t="s">
        <v>4161</v>
      </c>
      <c r="C38" s="637">
        <v>97</v>
      </c>
      <c r="D38" s="638">
        <v>4</v>
      </c>
      <c r="E38" s="638">
        <v>4</v>
      </c>
      <c r="F38" s="658">
        <f t="shared" si="0"/>
        <v>4.1237113402061855E-2</v>
      </c>
      <c r="G38" s="639"/>
      <c r="H38" s="640"/>
      <c r="I38" s="647"/>
      <c r="J38" s="659">
        <f t="shared" si="1"/>
        <v>0</v>
      </c>
    </row>
    <row r="39" spans="2:11" ht="18.75" customHeight="1" x14ac:dyDescent="0.25">
      <c r="B39" s="636" t="s">
        <v>4162</v>
      </c>
      <c r="C39" s="637">
        <v>109</v>
      </c>
      <c r="D39" s="638">
        <v>3</v>
      </c>
      <c r="E39" s="638">
        <v>1</v>
      </c>
      <c r="F39" s="658">
        <f t="shared" si="0"/>
        <v>9.1743119266055051E-3</v>
      </c>
      <c r="G39" s="640"/>
      <c r="H39" s="640"/>
      <c r="I39" s="647">
        <v>1</v>
      </c>
      <c r="J39" s="659">
        <f t="shared" si="1"/>
        <v>0</v>
      </c>
    </row>
    <row r="40" spans="2:11" ht="18.75" customHeight="1" x14ac:dyDescent="0.25">
      <c r="B40" s="636" t="s">
        <v>4163</v>
      </c>
      <c r="C40" s="637">
        <v>239</v>
      </c>
      <c r="D40" s="638">
        <v>6</v>
      </c>
      <c r="E40" s="638">
        <v>3</v>
      </c>
      <c r="F40" s="658"/>
      <c r="G40" s="640"/>
      <c r="H40" s="640"/>
      <c r="I40" s="647">
        <v>3</v>
      </c>
      <c r="J40" s="659"/>
    </row>
    <row r="41" spans="2:11" ht="18.75" customHeight="1" x14ac:dyDescent="0.25">
      <c r="B41" s="636" t="s">
        <v>4164</v>
      </c>
      <c r="C41" s="637">
        <v>18</v>
      </c>
      <c r="D41" s="638">
        <v>17</v>
      </c>
      <c r="E41" s="638">
        <v>12</v>
      </c>
      <c r="F41" s="658">
        <f t="shared" si="0"/>
        <v>0.66666666666666663</v>
      </c>
      <c r="G41" s="639"/>
      <c r="H41" s="639"/>
      <c r="I41" s="606"/>
      <c r="J41" s="659">
        <f t="shared" si="1"/>
        <v>0</v>
      </c>
    </row>
    <row r="42" spans="2:11" ht="18.75" customHeight="1" x14ac:dyDescent="0.25">
      <c r="B42" s="636" t="s">
        <v>4165</v>
      </c>
      <c r="C42" s="637">
        <v>4</v>
      </c>
      <c r="D42" s="638">
        <v>4</v>
      </c>
      <c r="E42" s="638">
        <v>4</v>
      </c>
      <c r="F42" s="658"/>
      <c r="G42" s="639"/>
      <c r="H42" s="639"/>
      <c r="I42" s="606"/>
      <c r="J42" s="659"/>
    </row>
    <row r="43" spans="2:11" ht="18.75" customHeight="1" x14ac:dyDescent="0.25">
      <c r="B43" s="636" t="s">
        <v>4166</v>
      </c>
      <c r="C43" s="637">
        <v>3</v>
      </c>
      <c r="D43" s="638">
        <v>3</v>
      </c>
      <c r="E43" s="638">
        <v>2</v>
      </c>
      <c r="F43" s="658">
        <f t="shared" si="0"/>
        <v>0.66666666666666663</v>
      </c>
      <c r="G43" s="639"/>
      <c r="H43" s="639"/>
      <c r="I43" s="606"/>
      <c r="J43" s="659">
        <f t="shared" si="1"/>
        <v>0</v>
      </c>
    </row>
    <row r="44" spans="2:11" ht="27" customHeight="1" x14ac:dyDescent="0.25">
      <c r="B44" s="636" t="s">
        <v>4167</v>
      </c>
      <c r="C44" s="637">
        <v>13</v>
      </c>
      <c r="D44" s="638">
        <v>5</v>
      </c>
      <c r="E44" s="638">
        <v>5</v>
      </c>
      <c r="F44" s="658"/>
      <c r="G44" s="639"/>
      <c r="H44" s="639"/>
      <c r="I44" s="606"/>
      <c r="J44" s="659"/>
    </row>
    <row r="45" spans="2:11" ht="16.5" thickBot="1" x14ac:dyDescent="0.3">
      <c r="B45" s="636" t="s">
        <v>1890</v>
      </c>
      <c r="C45" s="637"/>
      <c r="D45" s="638"/>
      <c r="E45" s="638"/>
      <c r="F45" s="658">
        <f t="shared" si="0"/>
        <v>0</v>
      </c>
      <c r="G45" s="639"/>
      <c r="H45" s="639"/>
      <c r="I45" s="606"/>
      <c r="J45" s="659">
        <f t="shared" si="1"/>
        <v>0</v>
      </c>
    </row>
    <row r="46" spans="2:11" ht="18.75" customHeight="1" thickBot="1" x14ac:dyDescent="0.3">
      <c r="B46" s="630" t="s">
        <v>641</v>
      </c>
      <c r="C46" s="654">
        <f>SUM(C47)</f>
        <v>70</v>
      </c>
      <c r="D46" s="655">
        <f>SUM(D47)</f>
        <v>69</v>
      </c>
      <c r="E46" s="655">
        <f>SUM(E47)</f>
        <v>63</v>
      </c>
      <c r="F46" s="667">
        <f>IFERROR(E46/C46,0)</f>
        <v>0.9</v>
      </c>
      <c r="G46" s="657">
        <f>SUM(G47:G48)</f>
        <v>32</v>
      </c>
      <c r="H46" s="657">
        <f t="shared" ref="H46:I46" si="2">SUM(H47:H48)</f>
        <v>0</v>
      </c>
      <c r="I46" s="657">
        <f t="shared" si="2"/>
        <v>29</v>
      </c>
      <c r="J46" s="667">
        <f>IFERROR(I46/G46,0)</f>
        <v>0.90625</v>
      </c>
    </row>
    <row r="47" spans="2:11" ht="31.5" x14ac:dyDescent="0.25">
      <c r="B47" s="663" t="s">
        <v>1891</v>
      </c>
      <c r="C47" s="664">
        <v>70</v>
      </c>
      <c r="D47" s="665">
        <v>69</v>
      </c>
      <c r="E47" s="665">
        <v>63</v>
      </c>
      <c r="F47" s="1185">
        <f t="shared" ref="F47" si="3">IFERROR(E47/C47,0)</f>
        <v>0.9</v>
      </c>
      <c r="G47" s="666"/>
      <c r="H47" s="665"/>
      <c r="I47" s="665"/>
      <c r="J47" s="1186">
        <f t="shared" ref="J47" si="4">IFERROR(I47/G47,0)</f>
        <v>0</v>
      </c>
    </row>
    <row r="48" spans="2:11" ht="16.5" thickBot="1" x14ac:dyDescent="0.3">
      <c r="B48" s="1187" t="s">
        <v>4168</v>
      </c>
      <c r="C48" s="1188"/>
      <c r="D48" s="1189"/>
      <c r="E48" s="1189"/>
      <c r="F48" s="1190"/>
      <c r="G48" s="1278">
        <v>32</v>
      </c>
      <c r="H48" s="1278"/>
      <c r="I48" s="1278">
        <v>29</v>
      </c>
      <c r="J48" s="1191"/>
    </row>
    <row r="49" spans="2:10" ht="18.75" customHeight="1" thickBot="1" x14ac:dyDescent="0.3">
      <c r="B49" s="1720" t="s">
        <v>231</v>
      </c>
      <c r="C49" s="1721">
        <f>SUM(C50+C51)</f>
        <v>37</v>
      </c>
      <c r="D49" s="1721">
        <f t="shared" ref="D49:E49" si="5">SUM(D50+D51)</f>
        <v>37</v>
      </c>
      <c r="E49" s="1721">
        <f t="shared" si="5"/>
        <v>31</v>
      </c>
      <c r="F49" s="667">
        <f>IFERROR(E49/C49,0)</f>
        <v>0.83783783783783783</v>
      </c>
      <c r="G49" s="657">
        <f>SUM(G50:G51)</f>
        <v>19</v>
      </c>
      <c r="H49" s="657">
        <f t="shared" ref="H49:I49" si="6">SUM(H50:H51)</f>
        <v>18</v>
      </c>
      <c r="I49" s="657">
        <f t="shared" si="6"/>
        <v>17</v>
      </c>
      <c r="J49" s="667">
        <f>IFERROR(I49/G49,0)</f>
        <v>0.89473684210526316</v>
      </c>
    </row>
    <row r="50" spans="2:10" ht="18.75" customHeight="1" x14ac:dyDescent="0.25">
      <c r="B50" s="695" t="s">
        <v>3403</v>
      </c>
      <c r="C50" s="647">
        <v>25</v>
      </c>
      <c r="D50" s="647">
        <v>25</v>
      </c>
      <c r="E50" s="647">
        <v>19</v>
      </c>
      <c r="F50" s="1719">
        <f t="shared" ref="F50:F51" si="7">IFERROR(E50/C50,0)</f>
        <v>0.76</v>
      </c>
      <c r="G50" s="666">
        <v>19</v>
      </c>
      <c r="H50" s="665">
        <v>18</v>
      </c>
      <c r="I50" s="665">
        <v>17</v>
      </c>
      <c r="J50" s="659">
        <f t="shared" ref="J50" si="8">IFERROR(I50/G50,0)</f>
        <v>0.89473684210526316</v>
      </c>
    </row>
    <row r="51" spans="2:10" ht="18.75" customHeight="1" thickBot="1" x14ac:dyDescent="0.3">
      <c r="B51" s="695" t="s">
        <v>4169</v>
      </c>
      <c r="C51" s="647">
        <v>12</v>
      </c>
      <c r="D51" s="647">
        <v>12</v>
      </c>
      <c r="E51" s="647">
        <v>12</v>
      </c>
      <c r="F51" s="1719">
        <f t="shared" si="7"/>
        <v>1</v>
      </c>
      <c r="G51" s="1279"/>
      <c r="H51" s="1279"/>
      <c r="I51" s="1279"/>
      <c r="J51" s="1184"/>
    </row>
    <row r="52" spans="2:10" ht="18.75" customHeight="1" thickBot="1" x14ac:dyDescent="0.3">
      <c r="B52" s="1730" t="s">
        <v>338</v>
      </c>
      <c r="C52" s="1731">
        <f>SUM(C53)</f>
        <v>24</v>
      </c>
      <c r="D52" s="1732">
        <f>SUM(D53)</f>
        <v>24</v>
      </c>
      <c r="E52" s="1732">
        <f>SUM(E53)</f>
        <v>18</v>
      </c>
      <c r="F52" s="667">
        <f>IFERROR(E52/C52,0)</f>
        <v>0.75</v>
      </c>
      <c r="G52" s="1736">
        <f>SUM(G53+G54)</f>
        <v>48</v>
      </c>
      <c r="H52" s="1736">
        <f t="shared" ref="H52:I52" si="9">SUM(H53+H54)</f>
        <v>43</v>
      </c>
      <c r="I52" s="1736">
        <f t="shared" si="9"/>
        <v>35</v>
      </c>
      <c r="J52" s="667">
        <f>IFERROR(I52/G52,0)</f>
        <v>0.72916666666666663</v>
      </c>
    </row>
    <row r="53" spans="2:10" ht="18.75" customHeight="1" x14ac:dyDescent="0.25">
      <c r="B53" s="695" t="s">
        <v>4170</v>
      </c>
      <c r="C53" s="647">
        <v>24</v>
      </c>
      <c r="D53" s="647">
        <v>24</v>
      </c>
      <c r="E53" s="647">
        <v>18</v>
      </c>
      <c r="F53" s="1726">
        <f t="shared" si="0"/>
        <v>0.75</v>
      </c>
      <c r="G53" s="647">
        <v>43</v>
      </c>
      <c r="H53" s="647">
        <v>43</v>
      </c>
      <c r="I53" s="647">
        <v>35</v>
      </c>
      <c r="J53" s="1727">
        <f t="shared" si="1"/>
        <v>0.81395348837209303</v>
      </c>
    </row>
    <row r="54" spans="2:10" s="1428" customFormat="1" ht="18.75" customHeight="1" thickBot="1" x14ac:dyDescent="0.3">
      <c r="B54" s="695" t="s">
        <v>4171</v>
      </c>
      <c r="C54" s="647"/>
      <c r="D54" s="647"/>
      <c r="E54" s="647"/>
      <c r="F54" s="1734"/>
      <c r="G54" s="647">
        <v>5</v>
      </c>
      <c r="H54" s="647"/>
      <c r="I54" s="647"/>
      <c r="J54" s="1735"/>
    </row>
    <row r="55" spans="2:10" ht="18.75" customHeight="1" thickBot="1" x14ac:dyDescent="0.35">
      <c r="B55" s="1668" t="s">
        <v>152</v>
      </c>
      <c r="C55" s="1733">
        <f>SUM(C8+C18+C29+C35+C46+C49+C52)</f>
        <v>1257</v>
      </c>
      <c r="D55" s="1733">
        <f>SUM(D8+D18+D29+D35+D46+D49+D52)</f>
        <v>528</v>
      </c>
      <c r="E55" s="1733">
        <f>SUM(E8+E18+E29+E35+E46+E49+E52)</f>
        <v>463</v>
      </c>
      <c r="F55" s="667">
        <f>IFERROR(E55/C55,0)</f>
        <v>0.36833731105807477</v>
      </c>
      <c r="G55" s="1733">
        <f>SUM(G8+G18+G29+G35+G46+G49+G52)</f>
        <v>210</v>
      </c>
      <c r="H55" s="1733">
        <f>SUM(H8+H18+H29+H35+H46+H49+H52)</f>
        <v>162</v>
      </c>
      <c r="I55" s="1733">
        <f>SUM(I8+I18+I29+I35+I46+I49+I52)</f>
        <v>160</v>
      </c>
      <c r="J55" s="667">
        <f>IFERROR(I55/G55,0)</f>
        <v>0.76190476190476186</v>
      </c>
    </row>
  </sheetData>
  <sheetProtection formatCells="0" formatColumns="0" formatRows="0" insertColumns="0" insertRows="0" deleteColumns="0" deleteRows="0" sort="0"/>
  <mergeCells count="6">
    <mergeCell ref="B1:J3"/>
    <mergeCell ref="B4:J4"/>
    <mergeCell ref="B5:F5"/>
    <mergeCell ref="B6:B7"/>
    <mergeCell ref="C6:F6"/>
    <mergeCell ref="G6:J6"/>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dimension ref="A1:N304"/>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customWidth="1"/>
    <col min="2" max="12" width="15" customWidth="1"/>
    <col min="13" max="13" width="5" customWidth="1"/>
    <col min="14" max="14" width="0" hidden="1" customWidth="1"/>
    <col min="15" max="16384" width="9.140625" hidden="1"/>
  </cols>
  <sheetData>
    <row r="1" spans="2:14" x14ac:dyDescent="0.25">
      <c r="B1" s="2020"/>
      <c r="C1" s="2021"/>
      <c r="D1" s="2021"/>
      <c r="E1" s="2021"/>
      <c r="F1" s="2021"/>
      <c r="G1" s="2021"/>
      <c r="H1" s="2021"/>
      <c r="I1" s="2021"/>
      <c r="J1" s="2021"/>
      <c r="K1" s="2021"/>
      <c r="L1" s="2022"/>
    </row>
    <row r="2" spans="2:14" x14ac:dyDescent="0.25">
      <c r="B2" s="2023"/>
      <c r="C2" s="2024"/>
      <c r="D2" s="2024"/>
      <c r="E2" s="2024"/>
      <c r="F2" s="2024"/>
      <c r="G2" s="2024"/>
      <c r="H2" s="2024"/>
      <c r="I2" s="2024"/>
      <c r="J2" s="2024"/>
      <c r="K2" s="2024"/>
      <c r="L2" s="2025"/>
    </row>
    <row r="3" spans="2:14" ht="16.5" thickBot="1" x14ac:dyDescent="0.3">
      <c r="B3" s="2026"/>
      <c r="C3" s="2027"/>
      <c r="D3" s="2027"/>
      <c r="E3" s="2027"/>
      <c r="F3" s="2027"/>
      <c r="G3" s="2027"/>
      <c r="H3" s="2027"/>
      <c r="I3" s="2027"/>
      <c r="J3" s="2027"/>
      <c r="K3" s="2027"/>
      <c r="L3" s="2028"/>
    </row>
    <row r="4" spans="2:14" ht="21.75" thickBot="1" x14ac:dyDescent="0.4">
      <c r="B4" s="2029" t="s">
        <v>2490</v>
      </c>
      <c r="C4" s="2030"/>
      <c r="D4" s="2030"/>
      <c r="E4" s="2030"/>
      <c r="F4" s="2030"/>
      <c r="G4" s="2030"/>
      <c r="H4" s="2030"/>
      <c r="I4" s="2030"/>
      <c r="J4" s="2030"/>
      <c r="K4" s="2030"/>
      <c r="L4" s="2031"/>
    </row>
  </sheetData>
  <mergeCells count="3">
    <mergeCell ref="B1:L3"/>
    <mergeCell ref="B4:L4"/>
    <mergeCell ref="B5:L5"/>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dimension ref="A1:N304"/>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customWidth="1"/>
    <col min="2" max="12" width="15" customWidth="1"/>
    <col min="13" max="13" width="5" customWidth="1"/>
    <col min="14" max="14" width="0" hidden="1" customWidth="1"/>
    <col min="15" max="16384" width="9.140625" hidden="1"/>
  </cols>
  <sheetData>
    <row r="1" spans="2:14" x14ac:dyDescent="0.25">
      <c r="B1" s="2020"/>
      <c r="C1" s="2021"/>
      <c r="D1" s="2021"/>
      <c r="E1" s="2021"/>
      <c r="F1" s="2021"/>
      <c r="G1" s="2021"/>
      <c r="H1" s="2021"/>
      <c r="I1" s="2021"/>
      <c r="J1" s="2021"/>
      <c r="K1" s="2021"/>
      <c r="L1" s="2022"/>
    </row>
    <row r="2" spans="2:14" x14ac:dyDescent="0.25">
      <c r="B2" s="2023"/>
      <c r="C2" s="2024"/>
      <c r="D2" s="2024"/>
      <c r="E2" s="2024"/>
      <c r="F2" s="2024"/>
      <c r="G2" s="2024"/>
      <c r="H2" s="2024"/>
      <c r="I2" s="2024"/>
      <c r="J2" s="2024"/>
      <c r="K2" s="2024"/>
      <c r="L2" s="2025"/>
    </row>
    <row r="3" spans="2:14" ht="16.5" thickBot="1" x14ac:dyDescent="0.3">
      <c r="B3" s="2026"/>
      <c r="C3" s="2027"/>
      <c r="D3" s="2027"/>
      <c r="E3" s="2027"/>
      <c r="F3" s="2027"/>
      <c r="G3" s="2027"/>
      <c r="H3" s="2027"/>
      <c r="I3" s="2027"/>
      <c r="J3" s="2027"/>
      <c r="K3" s="2027"/>
      <c r="L3" s="2028"/>
    </row>
    <row r="4" spans="2:14" ht="21.75" thickBot="1" x14ac:dyDescent="0.4">
      <c r="B4" s="2029" t="s">
        <v>2887</v>
      </c>
      <c r="C4" s="2030"/>
      <c r="D4" s="2030"/>
      <c r="E4" s="2030"/>
      <c r="F4" s="2030"/>
      <c r="G4" s="2030"/>
      <c r="H4" s="2030"/>
      <c r="I4" s="2030"/>
      <c r="J4" s="2030"/>
      <c r="K4" s="2030"/>
      <c r="L4" s="2031"/>
    </row>
  </sheetData>
  <mergeCells count="3">
    <mergeCell ref="B1:L3"/>
    <mergeCell ref="B4:L4"/>
    <mergeCell ref="B5:L5"/>
  </mergeCell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dimension ref="A1:O69"/>
  <sheetViews>
    <sheetView showGridLines="0" zoomScaleNormal="100" workbookViewId="0">
      <pane xSplit="2" ySplit="8" topLeftCell="C51"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580" customWidth="1"/>
    <col min="2" max="2" width="58.85546875" style="580" customWidth="1"/>
    <col min="3" max="3" width="10" style="580" bestFit="1" customWidth="1"/>
    <col min="4" max="4" width="10.42578125" style="580" bestFit="1" customWidth="1"/>
    <col min="5" max="5" width="9.5703125" style="580" bestFit="1" customWidth="1"/>
    <col min="6" max="6" width="10.42578125" style="580" bestFit="1" customWidth="1"/>
    <col min="7" max="7" width="14.42578125" style="580" customWidth="1"/>
    <col min="8" max="8" width="11.140625" style="580" bestFit="1" customWidth="1"/>
    <col min="9" max="9" width="10.28515625" style="580" bestFit="1" customWidth="1"/>
    <col min="10" max="10" width="9.7109375" style="580" bestFit="1" customWidth="1"/>
    <col min="11" max="11" width="10.28515625" style="580" bestFit="1" customWidth="1"/>
    <col min="12" max="12" width="14.42578125" style="580" customWidth="1"/>
    <col min="13" max="13" width="5" style="580" customWidth="1"/>
    <col min="14" max="15" width="0" style="580" hidden="1" customWidth="1"/>
    <col min="16" max="16384" width="9.140625" style="580" hidden="1"/>
  </cols>
  <sheetData>
    <row r="1" spans="2:12" ht="15" x14ac:dyDescent="0.25">
      <c r="B1" s="2047"/>
      <c r="C1" s="2048"/>
      <c r="D1" s="2048"/>
      <c r="E1" s="2048"/>
      <c r="F1" s="2048"/>
      <c r="G1" s="2048"/>
      <c r="H1" s="2048"/>
      <c r="I1" s="2048"/>
      <c r="J1" s="2048"/>
      <c r="K1" s="2048"/>
      <c r="L1" s="2049"/>
    </row>
    <row r="2" spans="2:12" ht="15" x14ac:dyDescent="0.25">
      <c r="B2" s="2050"/>
      <c r="C2" s="2051"/>
      <c r="D2" s="2051"/>
      <c r="E2" s="2051"/>
      <c r="F2" s="2051"/>
      <c r="G2" s="2051"/>
      <c r="H2" s="2051"/>
      <c r="I2" s="2051"/>
      <c r="J2" s="2051"/>
      <c r="K2" s="2051"/>
      <c r="L2" s="2052"/>
    </row>
    <row r="3" spans="2:12" ht="15.75" thickBot="1" x14ac:dyDescent="0.3">
      <c r="B3" s="2053"/>
      <c r="C3" s="2054"/>
      <c r="D3" s="2054"/>
      <c r="E3" s="2054"/>
      <c r="F3" s="2054"/>
      <c r="G3" s="2054"/>
      <c r="H3" s="2054"/>
      <c r="I3" s="2054"/>
      <c r="J3" s="2054"/>
      <c r="K3" s="2054"/>
      <c r="L3" s="2055"/>
    </row>
    <row r="4" spans="2:12" ht="21.75" thickBot="1" x14ac:dyDescent="0.4">
      <c r="B4" s="2056" t="s">
        <v>4219</v>
      </c>
      <c r="C4" s="2057"/>
      <c r="D4" s="2057"/>
      <c r="E4" s="2057"/>
      <c r="F4" s="2057"/>
      <c r="G4" s="2057"/>
      <c r="H4" s="2057"/>
      <c r="I4" s="2057"/>
      <c r="J4" s="2057"/>
      <c r="K4" s="2057"/>
      <c r="L4" s="2058"/>
    </row>
    <row r="5" spans="2:12" s="583" customFormat="1" ht="15.75" x14ac:dyDescent="0.25">
      <c r="B5" s="2086"/>
      <c r="C5" s="2086"/>
      <c r="D5" s="2086"/>
      <c r="E5" s="2086"/>
      <c r="F5" s="2086"/>
      <c r="G5" s="582"/>
      <c r="H5" s="582"/>
      <c r="I5" s="582"/>
      <c r="J5" s="582"/>
    </row>
    <row r="6" spans="2:12" s="583" customFormat="1" ht="18.75" customHeight="1" x14ac:dyDescent="0.25">
      <c r="B6" s="2094" t="s">
        <v>566</v>
      </c>
      <c r="C6" s="2166" t="s">
        <v>305</v>
      </c>
      <c r="D6" s="2166"/>
      <c r="E6" s="2166"/>
      <c r="F6" s="2166"/>
      <c r="G6" s="2166"/>
      <c r="H6" s="2167" t="s">
        <v>306</v>
      </c>
      <c r="I6" s="2167"/>
      <c r="J6" s="2167"/>
      <c r="K6" s="2167"/>
      <c r="L6" s="2167"/>
    </row>
    <row r="7" spans="2:12" s="583" customFormat="1" ht="32.25" customHeight="1" x14ac:dyDescent="0.25">
      <c r="B7" s="2094"/>
      <c r="C7" s="2166" t="s">
        <v>147</v>
      </c>
      <c r="D7" s="2166"/>
      <c r="E7" s="2166" t="s">
        <v>564</v>
      </c>
      <c r="F7" s="2166"/>
      <c r="G7" s="2166" t="s">
        <v>565</v>
      </c>
      <c r="H7" s="2168" t="s">
        <v>147</v>
      </c>
      <c r="I7" s="2168"/>
      <c r="J7" s="2166" t="s">
        <v>564</v>
      </c>
      <c r="K7" s="2166"/>
      <c r="L7" s="2166" t="s">
        <v>565</v>
      </c>
    </row>
    <row r="8" spans="2:12" s="629" customFormat="1" ht="15.75" x14ac:dyDescent="0.25">
      <c r="B8" s="2094"/>
      <c r="C8" s="619" t="s">
        <v>585</v>
      </c>
      <c r="D8" s="619" t="s">
        <v>586</v>
      </c>
      <c r="E8" s="619" t="s">
        <v>585</v>
      </c>
      <c r="F8" s="619" t="s">
        <v>586</v>
      </c>
      <c r="G8" s="2166"/>
      <c r="H8" s="619" t="s">
        <v>585</v>
      </c>
      <c r="I8" s="619" t="s">
        <v>586</v>
      </c>
      <c r="J8" s="619" t="s">
        <v>585</v>
      </c>
      <c r="K8" s="619" t="s">
        <v>586</v>
      </c>
      <c r="L8" s="2166"/>
    </row>
    <row r="9" spans="2:12" ht="18.75" customHeight="1" x14ac:dyDescent="0.25">
      <c r="B9" s="619" t="s">
        <v>580</v>
      </c>
      <c r="C9" s="179">
        <f>SUM(C10:C22)</f>
        <v>542</v>
      </c>
      <c r="D9" s="179">
        <f>SUM(D10:D22)</f>
        <v>383</v>
      </c>
      <c r="E9" s="179">
        <f>SUM(E10:E22)</f>
        <v>304</v>
      </c>
      <c r="F9" s="179">
        <f>SUM(F10:F22)</f>
        <v>216</v>
      </c>
      <c r="G9" s="1235">
        <f>IFERROR((F9+E9)/(D9+C9),0)</f>
        <v>0.56216216216216219</v>
      </c>
      <c r="H9" s="1230">
        <f>SUM(H10:H22)</f>
        <v>346</v>
      </c>
      <c r="I9" s="1230">
        <f>SUM(I10:I22)</f>
        <v>245</v>
      </c>
      <c r="J9" s="1230">
        <f>SUM(J10:J22)</f>
        <v>257</v>
      </c>
      <c r="K9" s="1230">
        <f>SUM(K10:K22)</f>
        <v>189</v>
      </c>
      <c r="L9" s="1235">
        <f>IFERROR((K9+J9)/(I9+H9),0)</f>
        <v>0.75465313028764802</v>
      </c>
    </row>
    <row r="10" spans="2:12" ht="18.75" customHeight="1" x14ac:dyDescent="0.25">
      <c r="B10" s="695" t="s">
        <v>4097</v>
      </c>
      <c r="C10" s="716">
        <v>59</v>
      </c>
      <c r="D10" s="716">
        <v>33</v>
      </c>
      <c r="E10" s="716">
        <v>24</v>
      </c>
      <c r="F10" s="716">
        <v>15</v>
      </c>
      <c r="G10" s="1236">
        <f t="shared" ref="G10:G64" si="0">IFERROR((F10+E10)/(D10+C10),0)</f>
        <v>0.42391304347826086</v>
      </c>
      <c r="H10" s="713">
        <v>35</v>
      </c>
      <c r="I10" s="713">
        <v>22</v>
      </c>
      <c r="J10" s="713">
        <v>28</v>
      </c>
      <c r="K10" s="713">
        <v>20</v>
      </c>
      <c r="L10" s="1236">
        <f t="shared" ref="L10:L64" si="1">IFERROR((K10+J10)/(I10+H10),0)</f>
        <v>0.84210526315789469</v>
      </c>
    </row>
    <row r="11" spans="2:12" ht="18.75" customHeight="1" x14ac:dyDescent="0.25">
      <c r="B11" s="695" t="s">
        <v>4096</v>
      </c>
      <c r="C11" s="716">
        <v>50</v>
      </c>
      <c r="D11" s="716">
        <v>36</v>
      </c>
      <c r="E11" s="716">
        <v>25</v>
      </c>
      <c r="F11" s="716">
        <v>16</v>
      </c>
      <c r="G11" s="1236">
        <f t="shared" si="0"/>
        <v>0.47674418604651164</v>
      </c>
      <c r="H11" s="713">
        <v>40</v>
      </c>
      <c r="I11" s="713">
        <v>41</v>
      </c>
      <c r="J11" s="713">
        <v>20</v>
      </c>
      <c r="K11" s="713">
        <v>25</v>
      </c>
      <c r="L11" s="1236">
        <f t="shared" si="1"/>
        <v>0.55555555555555558</v>
      </c>
    </row>
    <row r="12" spans="2:12" ht="18.75" customHeight="1" x14ac:dyDescent="0.25">
      <c r="B12" s="695" t="s">
        <v>4098</v>
      </c>
      <c r="C12" s="716">
        <v>27</v>
      </c>
      <c r="D12" s="716">
        <v>21</v>
      </c>
      <c r="E12" s="716">
        <v>25</v>
      </c>
      <c r="F12" s="716">
        <v>18</v>
      </c>
      <c r="G12" s="1236">
        <f t="shared" si="0"/>
        <v>0.89583333333333337</v>
      </c>
      <c r="H12" s="713">
        <v>22</v>
      </c>
      <c r="I12" s="713">
        <v>15</v>
      </c>
      <c r="J12" s="713">
        <v>18</v>
      </c>
      <c r="K12" s="713">
        <v>14</v>
      </c>
      <c r="L12" s="1236">
        <f t="shared" si="1"/>
        <v>0.86486486486486491</v>
      </c>
    </row>
    <row r="13" spans="2:12" ht="18.75" customHeight="1" x14ac:dyDescent="0.25">
      <c r="B13" s="695" t="s">
        <v>4099</v>
      </c>
      <c r="C13" s="716">
        <v>27</v>
      </c>
      <c r="D13" s="716">
        <v>12</v>
      </c>
      <c r="E13" s="716">
        <v>24</v>
      </c>
      <c r="F13" s="716">
        <v>12</v>
      </c>
      <c r="G13" s="1236">
        <f t="shared" si="0"/>
        <v>0.92307692307692313</v>
      </c>
      <c r="H13" s="713">
        <v>23</v>
      </c>
      <c r="I13" s="713">
        <v>9</v>
      </c>
      <c r="J13" s="713">
        <v>22</v>
      </c>
      <c r="K13" s="713">
        <v>9</v>
      </c>
      <c r="L13" s="1236">
        <f t="shared" si="1"/>
        <v>0.96875</v>
      </c>
    </row>
    <row r="14" spans="2:12" ht="18.75" customHeight="1" x14ac:dyDescent="0.25">
      <c r="B14" s="695" t="s">
        <v>4100</v>
      </c>
      <c r="C14" s="716">
        <v>35</v>
      </c>
      <c r="D14" s="716">
        <v>28</v>
      </c>
      <c r="E14" s="716">
        <v>22</v>
      </c>
      <c r="F14" s="716">
        <v>15</v>
      </c>
      <c r="G14" s="1236">
        <f t="shared" si="0"/>
        <v>0.58730158730158732</v>
      </c>
      <c r="H14" s="713">
        <v>33</v>
      </c>
      <c r="I14" s="713">
        <v>14</v>
      </c>
      <c r="J14" s="713">
        <v>27</v>
      </c>
      <c r="K14" s="713">
        <v>13</v>
      </c>
      <c r="L14" s="1236">
        <f t="shared" si="1"/>
        <v>0.85106382978723405</v>
      </c>
    </row>
    <row r="15" spans="2:12" ht="18.75" customHeight="1" x14ac:dyDescent="0.25">
      <c r="B15" s="695" t="s">
        <v>4102</v>
      </c>
      <c r="C15" s="716">
        <v>65</v>
      </c>
      <c r="D15" s="716">
        <v>37</v>
      </c>
      <c r="E15" s="716">
        <v>29</v>
      </c>
      <c r="F15" s="716">
        <v>17</v>
      </c>
      <c r="G15" s="1236">
        <f t="shared" si="0"/>
        <v>0.45098039215686275</v>
      </c>
      <c r="H15" s="713">
        <v>31</v>
      </c>
      <c r="I15" s="713">
        <v>22</v>
      </c>
      <c r="J15" s="713">
        <v>29</v>
      </c>
      <c r="K15" s="713">
        <v>20</v>
      </c>
      <c r="L15" s="1236">
        <f t="shared" si="1"/>
        <v>0.92452830188679247</v>
      </c>
    </row>
    <row r="16" spans="2:12" ht="15.75" x14ac:dyDescent="0.25">
      <c r="B16" s="695" t="s">
        <v>4101</v>
      </c>
      <c r="C16" s="716">
        <v>29</v>
      </c>
      <c r="D16" s="716">
        <v>8</v>
      </c>
      <c r="E16" s="716">
        <v>23</v>
      </c>
      <c r="F16" s="716">
        <v>8</v>
      </c>
      <c r="G16" s="1236">
        <f t="shared" si="0"/>
        <v>0.83783783783783783</v>
      </c>
      <c r="H16" s="713">
        <v>10</v>
      </c>
      <c r="I16" s="713">
        <v>3</v>
      </c>
      <c r="J16" s="713">
        <v>0</v>
      </c>
      <c r="K16" s="713">
        <v>0</v>
      </c>
      <c r="L16" s="1236">
        <f t="shared" si="1"/>
        <v>0</v>
      </c>
    </row>
    <row r="17" spans="2:12" ht="15.75" x14ac:dyDescent="0.25">
      <c r="B17" s="695" t="s">
        <v>4103</v>
      </c>
      <c r="C17" s="716">
        <v>56</v>
      </c>
      <c r="D17" s="716">
        <v>49</v>
      </c>
      <c r="E17" s="716">
        <v>19</v>
      </c>
      <c r="F17" s="716">
        <v>21</v>
      </c>
      <c r="G17" s="1236">
        <f t="shared" si="0"/>
        <v>0.38095238095238093</v>
      </c>
      <c r="H17" s="713">
        <v>29</v>
      </c>
      <c r="I17" s="713">
        <v>16</v>
      </c>
      <c r="J17" s="713">
        <v>19</v>
      </c>
      <c r="K17" s="713">
        <v>14</v>
      </c>
      <c r="L17" s="1236">
        <f t="shared" si="1"/>
        <v>0.73333333333333328</v>
      </c>
    </row>
    <row r="18" spans="2:12" ht="18.75" customHeight="1" x14ac:dyDescent="0.25">
      <c r="B18" s="695" t="s">
        <v>4104</v>
      </c>
      <c r="C18" s="716">
        <v>49</v>
      </c>
      <c r="D18" s="716">
        <v>58</v>
      </c>
      <c r="E18" s="716">
        <v>14</v>
      </c>
      <c r="F18" s="716">
        <v>27</v>
      </c>
      <c r="G18" s="1236">
        <f t="shared" si="0"/>
        <v>0.38317757009345793</v>
      </c>
      <c r="H18" s="713">
        <v>37</v>
      </c>
      <c r="I18" s="713">
        <v>37</v>
      </c>
      <c r="J18" s="713">
        <v>21</v>
      </c>
      <c r="K18" s="713">
        <v>20</v>
      </c>
      <c r="L18" s="1236">
        <f t="shared" si="1"/>
        <v>0.55405405405405406</v>
      </c>
    </row>
    <row r="19" spans="2:12" ht="18.75" customHeight="1" x14ac:dyDescent="0.25">
      <c r="B19" s="695" t="s">
        <v>4105</v>
      </c>
      <c r="C19" s="716">
        <v>31</v>
      </c>
      <c r="D19" s="716">
        <v>18</v>
      </c>
      <c r="E19" s="716">
        <v>28</v>
      </c>
      <c r="F19" s="716">
        <v>16</v>
      </c>
      <c r="G19" s="1236">
        <f t="shared" si="0"/>
        <v>0.89795918367346939</v>
      </c>
      <c r="H19" s="713">
        <v>27</v>
      </c>
      <c r="I19" s="713">
        <v>16</v>
      </c>
      <c r="J19" s="713">
        <v>24</v>
      </c>
      <c r="K19" s="713">
        <v>14</v>
      </c>
      <c r="L19" s="1236">
        <f t="shared" si="1"/>
        <v>0.88372093023255816</v>
      </c>
    </row>
    <row r="20" spans="2:12" ht="18.75" customHeight="1" x14ac:dyDescent="0.25">
      <c r="B20" s="695" t="s">
        <v>4106</v>
      </c>
      <c r="C20" s="716">
        <v>32</v>
      </c>
      <c r="D20" s="716">
        <v>14</v>
      </c>
      <c r="E20" s="716">
        <v>29</v>
      </c>
      <c r="F20" s="716">
        <v>12</v>
      </c>
      <c r="G20" s="1236">
        <f t="shared" si="0"/>
        <v>0.89130434782608692</v>
      </c>
      <c r="H20" s="713">
        <v>16</v>
      </c>
      <c r="I20" s="713">
        <v>9</v>
      </c>
      <c r="J20" s="713">
        <v>15</v>
      </c>
      <c r="K20" s="713">
        <v>7</v>
      </c>
      <c r="L20" s="1236">
        <f t="shared" si="1"/>
        <v>0.88</v>
      </c>
    </row>
    <row r="21" spans="2:12" ht="18.75" customHeight="1" x14ac:dyDescent="0.25">
      <c r="B21" s="695" t="s">
        <v>4107</v>
      </c>
      <c r="C21" s="716">
        <v>46</v>
      </c>
      <c r="D21" s="716">
        <v>39</v>
      </c>
      <c r="E21" s="716">
        <v>21</v>
      </c>
      <c r="F21" s="716">
        <v>19</v>
      </c>
      <c r="G21" s="1236">
        <f>IFERROR((F21+E21)/(D21+C21),0)</f>
        <v>0.47058823529411764</v>
      </c>
      <c r="H21" s="713">
        <v>34</v>
      </c>
      <c r="I21" s="713">
        <v>20</v>
      </c>
      <c r="J21" s="713">
        <v>27</v>
      </c>
      <c r="K21" s="713">
        <v>18</v>
      </c>
      <c r="L21" s="1236">
        <f>IFERROR((K21+J21)/(I21+H21),0)</f>
        <v>0.83333333333333337</v>
      </c>
    </row>
    <row r="22" spans="2:12" ht="18.75" customHeight="1" x14ac:dyDescent="0.25">
      <c r="B22" s="695" t="s">
        <v>4108</v>
      </c>
      <c r="C22" s="716">
        <v>36</v>
      </c>
      <c r="D22" s="716">
        <v>30</v>
      </c>
      <c r="E22" s="716">
        <v>21</v>
      </c>
      <c r="F22" s="716">
        <v>20</v>
      </c>
      <c r="G22" s="1236">
        <f t="shared" si="0"/>
        <v>0.62121212121212122</v>
      </c>
      <c r="H22" s="1231">
        <v>9</v>
      </c>
      <c r="I22" s="1231">
        <v>21</v>
      </c>
      <c r="J22" s="713">
        <v>7</v>
      </c>
      <c r="K22" s="713">
        <v>15</v>
      </c>
      <c r="L22" s="1236">
        <f t="shared" si="1"/>
        <v>0.73333333333333328</v>
      </c>
    </row>
    <row r="23" spans="2:12" ht="18.75" customHeight="1" x14ac:dyDescent="0.25">
      <c r="B23" s="619" t="s">
        <v>568</v>
      </c>
      <c r="C23" s="1237">
        <f>SUM(C24:C34)</f>
        <v>439</v>
      </c>
      <c r="D23" s="1237">
        <f>SUM(D24:D34)</f>
        <v>462</v>
      </c>
      <c r="E23" s="1237">
        <f>SUM(E24:E34)</f>
        <v>182</v>
      </c>
      <c r="F23" s="1237">
        <f>SUM(F24:F34)</f>
        <v>202</v>
      </c>
      <c r="G23" s="1235">
        <f>IFERROR((F23+E23)/(D23+C23),0)</f>
        <v>0.42619311875693672</v>
      </c>
      <c r="H23" s="1230">
        <f>SUM(H24:H34)</f>
        <v>231</v>
      </c>
      <c r="I23" s="1230">
        <f>SUM(I24:I34)</f>
        <v>240</v>
      </c>
      <c r="J23" s="1230">
        <f>SUM(J24:J34)</f>
        <v>152</v>
      </c>
      <c r="K23" s="1230">
        <f>SUM(K24:K34)</f>
        <v>163</v>
      </c>
      <c r="L23" s="1235">
        <f>IFERROR((K23+J23)/(I23+H23),0)</f>
        <v>0.66878980891719741</v>
      </c>
    </row>
    <row r="24" spans="2:12" ht="31.5" x14ac:dyDescent="0.25">
      <c r="B24" s="695" t="s">
        <v>4109</v>
      </c>
      <c r="C24" s="1238">
        <v>22</v>
      </c>
      <c r="D24" s="1238">
        <v>21</v>
      </c>
      <c r="E24" s="1238">
        <v>17</v>
      </c>
      <c r="F24" s="1238">
        <v>18</v>
      </c>
      <c r="G24" s="1236">
        <f t="shared" si="0"/>
        <v>0.81395348837209303</v>
      </c>
      <c r="H24" s="713">
        <v>20</v>
      </c>
      <c r="I24" s="713">
        <v>13</v>
      </c>
      <c r="J24" s="713">
        <v>12</v>
      </c>
      <c r="K24" s="1232">
        <v>9</v>
      </c>
      <c r="L24" s="1236">
        <f t="shared" si="1"/>
        <v>0.63636363636363635</v>
      </c>
    </row>
    <row r="25" spans="2:12" ht="15.75" x14ac:dyDescent="0.25">
      <c r="B25" s="695" t="s">
        <v>4110</v>
      </c>
      <c r="C25" s="1238">
        <v>20</v>
      </c>
      <c r="D25" s="1238">
        <v>38</v>
      </c>
      <c r="E25" s="1238">
        <v>12</v>
      </c>
      <c r="F25" s="1238">
        <v>24</v>
      </c>
      <c r="G25" s="1236">
        <f t="shared" si="0"/>
        <v>0.62068965517241381</v>
      </c>
      <c r="H25" s="713">
        <v>17</v>
      </c>
      <c r="I25" s="713">
        <v>22</v>
      </c>
      <c r="J25" s="713">
        <v>13</v>
      </c>
      <c r="K25" s="1232">
        <v>16</v>
      </c>
      <c r="L25" s="1236">
        <f t="shared" si="1"/>
        <v>0.74358974358974361</v>
      </c>
    </row>
    <row r="26" spans="2:12" s="1428" customFormat="1" ht="15.75" x14ac:dyDescent="0.25">
      <c r="B26" s="695" t="s">
        <v>4111</v>
      </c>
      <c r="C26" s="1238">
        <v>30</v>
      </c>
      <c r="D26" s="1238">
        <v>21</v>
      </c>
      <c r="E26" s="1238">
        <v>26</v>
      </c>
      <c r="F26" s="1238">
        <v>18</v>
      </c>
      <c r="G26" s="1236">
        <f t="shared" si="0"/>
        <v>0.86274509803921573</v>
      </c>
      <c r="H26" s="713"/>
      <c r="I26" s="713"/>
      <c r="J26" s="713"/>
      <c r="K26" s="1232"/>
      <c r="L26" s="1236">
        <f t="shared" si="1"/>
        <v>0</v>
      </c>
    </row>
    <row r="27" spans="2:12" s="1428" customFormat="1" ht="31.5" x14ac:dyDescent="0.25">
      <c r="B27" s="695" t="s">
        <v>4113</v>
      </c>
      <c r="C27" s="1238">
        <v>22</v>
      </c>
      <c r="D27" s="1238">
        <v>106</v>
      </c>
      <c r="E27" s="1238">
        <v>9</v>
      </c>
      <c r="F27" s="1238">
        <v>31</v>
      </c>
      <c r="G27" s="1236">
        <f t="shared" si="0"/>
        <v>0.3125</v>
      </c>
      <c r="H27" s="713">
        <v>11</v>
      </c>
      <c r="I27" s="713">
        <v>69</v>
      </c>
      <c r="J27" s="713">
        <v>4</v>
      </c>
      <c r="K27" s="1232">
        <v>39</v>
      </c>
      <c r="L27" s="1236">
        <f t="shared" si="1"/>
        <v>0.53749999999999998</v>
      </c>
    </row>
    <row r="28" spans="2:12" s="1428" customFormat="1" ht="31.5" x14ac:dyDescent="0.25">
      <c r="B28" s="695" t="s">
        <v>4116</v>
      </c>
      <c r="C28" s="1238">
        <v>18</v>
      </c>
      <c r="D28" s="1238">
        <v>59</v>
      </c>
      <c r="E28" s="1238">
        <v>11</v>
      </c>
      <c r="F28" s="1238">
        <v>27</v>
      </c>
      <c r="G28" s="1236">
        <f t="shared" si="0"/>
        <v>0.4935064935064935</v>
      </c>
      <c r="H28" s="713">
        <v>10</v>
      </c>
      <c r="I28" s="713">
        <v>31</v>
      </c>
      <c r="J28" s="713">
        <v>9</v>
      </c>
      <c r="K28" s="1232">
        <v>29</v>
      </c>
      <c r="L28" s="1236">
        <f t="shared" si="1"/>
        <v>0.92682926829268297</v>
      </c>
    </row>
    <row r="29" spans="2:12" s="1428" customFormat="1" ht="31.5" x14ac:dyDescent="0.25">
      <c r="B29" s="695" t="s">
        <v>4114</v>
      </c>
      <c r="C29" s="1238">
        <v>28</v>
      </c>
      <c r="D29" s="1238">
        <v>80</v>
      </c>
      <c r="E29" s="1238">
        <v>6</v>
      </c>
      <c r="F29" s="1238">
        <v>34</v>
      </c>
      <c r="G29" s="1236">
        <f t="shared" si="0"/>
        <v>0.37037037037037035</v>
      </c>
      <c r="H29" s="713"/>
      <c r="I29" s="713"/>
      <c r="J29" s="713"/>
      <c r="K29" s="1232"/>
      <c r="L29" s="1236">
        <f t="shared" si="1"/>
        <v>0</v>
      </c>
    </row>
    <row r="30" spans="2:12" s="1428" customFormat="1" ht="31.5" x14ac:dyDescent="0.25">
      <c r="B30" s="695" t="s">
        <v>4115</v>
      </c>
      <c r="C30" s="1238"/>
      <c r="D30" s="1238"/>
      <c r="E30" s="1238"/>
      <c r="F30" s="1238"/>
      <c r="G30" s="1236">
        <f t="shared" si="0"/>
        <v>0</v>
      </c>
      <c r="H30" s="713">
        <v>11</v>
      </c>
      <c r="I30" s="713">
        <v>41</v>
      </c>
      <c r="J30" s="713">
        <v>7</v>
      </c>
      <c r="K30" s="1232">
        <v>35</v>
      </c>
      <c r="L30" s="1236">
        <f t="shared" si="1"/>
        <v>0.80769230769230771</v>
      </c>
    </row>
    <row r="31" spans="2:12" ht="15.75" x14ac:dyDescent="0.25">
      <c r="B31" s="695" t="s">
        <v>4117</v>
      </c>
      <c r="C31" s="1238">
        <v>92</v>
      </c>
      <c r="D31" s="1238">
        <v>4</v>
      </c>
      <c r="E31" s="1238">
        <v>40</v>
      </c>
      <c r="F31" s="1238">
        <v>2</v>
      </c>
      <c r="G31" s="1236">
        <f t="shared" si="0"/>
        <v>0.4375</v>
      </c>
      <c r="H31" s="1231">
        <v>50</v>
      </c>
      <c r="I31" s="1231">
        <v>3</v>
      </c>
      <c r="J31" s="1231">
        <v>42</v>
      </c>
      <c r="K31" s="1232">
        <v>3</v>
      </c>
      <c r="L31" s="1236">
        <f t="shared" si="1"/>
        <v>0.84905660377358494</v>
      </c>
    </row>
    <row r="32" spans="2:12" ht="31.5" x14ac:dyDescent="0.25">
      <c r="B32" s="695" t="s">
        <v>4112</v>
      </c>
      <c r="C32" s="1238">
        <v>117</v>
      </c>
      <c r="D32" s="1238">
        <v>79</v>
      </c>
      <c r="E32" s="1238">
        <v>19</v>
      </c>
      <c r="F32" s="1238">
        <v>18</v>
      </c>
      <c r="G32" s="1236">
        <f t="shared" si="0"/>
        <v>0.18877551020408162</v>
      </c>
      <c r="H32" s="713">
        <v>68</v>
      </c>
      <c r="I32" s="713">
        <v>39</v>
      </c>
      <c r="J32" s="713">
        <v>26</v>
      </c>
      <c r="K32" s="1232">
        <v>15</v>
      </c>
      <c r="L32" s="1236">
        <f t="shared" si="1"/>
        <v>0.38317757009345793</v>
      </c>
    </row>
    <row r="33" spans="2:12" ht="18.75" customHeight="1" x14ac:dyDescent="0.25">
      <c r="B33" s="695" t="s">
        <v>2526</v>
      </c>
      <c r="C33" s="1238">
        <v>66</v>
      </c>
      <c r="D33" s="1238">
        <v>22</v>
      </c>
      <c r="E33" s="1238">
        <v>27</v>
      </c>
      <c r="F33" s="1238">
        <v>10</v>
      </c>
      <c r="G33" s="1236">
        <f t="shared" si="0"/>
        <v>0.42045454545454547</v>
      </c>
      <c r="H33" s="713">
        <v>30</v>
      </c>
      <c r="I33" s="713">
        <v>8</v>
      </c>
      <c r="J33" s="713">
        <v>26</v>
      </c>
      <c r="K33" s="1232">
        <v>7</v>
      </c>
      <c r="L33" s="1236">
        <f t="shared" si="1"/>
        <v>0.86842105263157898</v>
      </c>
    </row>
    <row r="34" spans="2:12" ht="18.75" customHeight="1" x14ac:dyDescent="0.25">
      <c r="B34" s="695" t="s">
        <v>2527</v>
      </c>
      <c r="C34" s="1238">
        <v>24</v>
      </c>
      <c r="D34" s="1238">
        <v>32</v>
      </c>
      <c r="E34" s="1238">
        <v>15</v>
      </c>
      <c r="F34" s="1238">
        <v>20</v>
      </c>
      <c r="G34" s="1236">
        <f t="shared" si="0"/>
        <v>0.625</v>
      </c>
      <c r="H34" s="713">
        <v>14</v>
      </c>
      <c r="I34" s="713">
        <v>14</v>
      </c>
      <c r="J34" s="713">
        <v>13</v>
      </c>
      <c r="K34" s="1232">
        <v>10</v>
      </c>
      <c r="L34" s="1236">
        <f t="shared" si="1"/>
        <v>0.8214285714285714</v>
      </c>
    </row>
    <row r="35" spans="2:12" ht="18.75" customHeight="1" x14ac:dyDescent="0.25">
      <c r="B35" s="619" t="s">
        <v>209</v>
      </c>
      <c r="C35" s="1237">
        <f>SUM(C36:C46)</f>
        <v>244</v>
      </c>
      <c r="D35" s="1237">
        <f>SUM(D36:D46)</f>
        <v>605</v>
      </c>
      <c r="E35" s="1237">
        <f>SUM(E36:E46)</f>
        <v>129</v>
      </c>
      <c r="F35" s="1237">
        <f>SUM(F36:F46)</f>
        <v>294</v>
      </c>
      <c r="G35" s="1235">
        <f>IFERROR((F35+E35)/(D35+C35),0)</f>
        <v>0.49823321554770317</v>
      </c>
      <c r="H35" s="1230">
        <f>SUM(H36:H46)</f>
        <v>132</v>
      </c>
      <c r="I35" s="1230">
        <f>SUM(I36:I46)</f>
        <v>315</v>
      </c>
      <c r="J35" s="1230">
        <f>SUM(J36:J46)</f>
        <v>83</v>
      </c>
      <c r="K35" s="1230">
        <f>SUM(K36:K46)</f>
        <v>214</v>
      </c>
      <c r="L35" s="1235">
        <f>IFERROR((K35+J35)/(I35+H35),0)</f>
        <v>0.66442953020134232</v>
      </c>
    </row>
    <row r="36" spans="2:12" ht="18.75" customHeight="1" x14ac:dyDescent="0.25">
      <c r="B36" s="695" t="s">
        <v>4118</v>
      </c>
      <c r="C36" s="716">
        <v>22</v>
      </c>
      <c r="D36" s="716">
        <v>30</v>
      </c>
      <c r="E36" s="716">
        <v>16</v>
      </c>
      <c r="F36" s="1238">
        <v>21</v>
      </c>
      <c r="G36" s="1236">
        <f t="shared" si="0"/>
        <v>0.71153846153846156</v>
      </c>
      <c r="H36" s="713">
        <v>12</v>
      </c>
      <c r="I36" s="713">
        <v>24</v>
      </c>
      <c r="J36" s="713">
        <v>10</v>
      </c>
      <c r="K36" s="1232">
        <v>18</v>
      </c>
      <c r="L36" s="1236">
        <f t="shared" si="1"/>
        <v>0.77777777777777779</v>
      </c>
    </row>
    <row r="37" spans="2:12" ht="18.75" customHeight="1" x14ac:dyDescent="0.25">
      <c r="B37" s="695" t="s">
        <v>4121</v>
      </c>
      <c r="C37" s="716">
        <v>31</v>
      </c>
      <c r="D37" s="716">
        <v>25</v>
      </c>
      <c r="E37" s="716">
        <v>24</v>
      </c>
      <c r="F37" s="1238">
        <v>17</v>
      </c>
      <c r="G37" s="1236">
        <f t="shared" si="0"/>
        <v>0.7321428571428571</v>
      </c>
      <c r="H37" s="713">
        <v>8</v>
      </c>
      <c r="I37" s="1231">
        <v>19</v>
      </c>
      <c r="J37" s="1231">
        <v>6</v>
      </c>
      <c r="K37" s="1232">
        <v>16</v>
      </c>
      <c r="L37" s="1236">
        <f t="shared" si="1"/>
        <v>0.81481481481481477</v>
      </c>
    </row>
    <row r="38" spans="2:12" ht="18.75" customHeight="1" x14ac:dyDescent="0.25">
      <c r="B38" s="695" t="s">
        <v>4120</v>
      </c>
      <c r="C38" s="716">
        <v>14</v>
      </c>
      <c r="D38" s="716">
        <v>18</v>
      </c>
      <c r="E38" s="716">
        <v>11</v>
      </c>
      <c r="F38" s="1238">
        <v>17</v>
      </c>
      <c r="G38" s="1236">
        <f t="shared" si="0"/>
        <v>0.875</v>
      </c>
      <c r="H38" s="1231">
        <v>15</v>
      </c>
      <c r="I38" s="1231">
        <v>10</v>
      </c>
      <c r="J38" s="1231">
        <v>11</v>
      </c>
      <c r="K38" s="1232">
        <v>7</v>
      </c>
      <c r="L38" s="1236">
        <f t="shared" si="1"/>
        <v>0.72</v>
      </c>
    </row>
    <row r="39" spans="2:12" ht="18.75" customHeight="1" x14ac:dyDescent="0.25">
      <c r="B39" s="695" t="s">
        <v>4119</v>
      </c>
      <c r="C39" s="716">
        <v>14</v>
      </c>
      <c r="D39" s="716">
        <v>32</v>
      </c>
      <c r="E39" s="716">
        <v>12</v>
      </c>
      <c r="F39" s="1238">
        <v>26</v>
      </c>
      <c r="G39" s="1236">
        <f t="shared" si="0"/>
        <v>0.82608695652173914</v>
      </c>
      <c r="H39" s="713">
        <v>7</v>
      </c>
      <c r="I39" s="713">
        <v>6</v>
      </c>
      <c r="J39" s="713">
        <v>0</v>
      </c>
      <c r="K39" s="1232">
        <v>0</v>
      </c>
      <c r="L39" s="1236">
        <f t="shared" si="1"/>
        <v>0</v>
      </c>
    </row>
    <row r="40" spans="2:12" ht="18.75" customHeight="1" x14ac:dyDescent="0.25">
      <c r="B40" s="695" t="s">
        <v>4126</v>
      </c>
      <c r="C40" s="716">
        <v>38</v>
      </c>
      <c r="D40" s="716">
        <v>48</v>
      </c>
      <c r="E40" s="716">
        <v>12</v>
      </c>
      <c r="F40" s="1238">
        <v>28</v>
      </c>
      <c r="G40" s="1236">
        <f t="shared" si="0"/>
        <v>0.46511627906976744</v>
      </c>
      <c r="H40" s="713">
        <v>17</v>
      </c>
      <c r="I40" s="713">
        <v>23</v>
      </c>
      <c r="J40" s="713">
        <v>14</v>
      </c>
      <c r="K40" s="1232">
        <v>21</v>
      </c>
      <c r="L40" s="1236">
        <f t="shared" si="1"/>
        <v>0.875</v>
      </c>
    </row>
    <row r="41" spans="2:12" ht="18.75" customHeight="1" x14ac:dyDescent="0.25">
      <c r="B41" s="695" t="s">
        <v>4125</v>
      </c>
      <c r="C41" s="716">
        <v>47</v>
      </c>
      <c r="D41" s="716">
        <v>111</v>
      </c>
      <c r="E41" s="716">
        <v>13</v>
      </c>
      <c r="F41" s="1238">
        <v>28</v>
      </c>
      <c r="G41" s="1236">
        <f t="shared" si="0"/>
        <v>0.25949367088607594</v>
      </c>
      <c r="H41" s="713">
        <v>29</v>
      </c>
      <c r="I41" s="713">
        <v>50</v>
      </c>
      <c r="J41" s="713">
        <v>14</v>
      </c>
      <c r="K41" s="1232">
        <v>26</v>
      </c>
      <c r="L41" s="1236">
        <f t="shared" si="1"/>
        <v>0.50632911392405067</v>
      </c>
    </row>
    <row r="42" spans="2:12" ht="18.75" customHeight="1" x14ac:dyDescent="0.25">
      <c r="B42" s="695" t="s">
        <v>4122</v>
      </c>
      <c r="C42" s="716">
        <v>19</v>
      </c>
      <c r="D42" s="716">
        <v>32</v>
      </c>
      <c r="E42" s="716">
        <v>12</v>
      </c>
      <c r="F42" s="1238">
        <v>27</v>
      </c>
      <c r="G42" s="1236">
        <f t="shared" si="0"/>
        <v>0.76470588235294112</v>
      </c>
      <c r="H42" s="713">
        <v>3</v>
      </c>
      <c r="I42" s="713">
        <v>17</v>
      </c>
      <c r="J42" s="713">
        <v>2</v>
      </c>
      <c r="K42" s="1232">
        <v>13</v>
      </c>
      <c r="L42" s="1236">
        <f t="shared" si="1"/>
        <v>0.75</v>
      </c>
    </row>
    <row r="43" spans="2:12" ht="18.75" customHeight="1" x14ac:dyDescent="0.25">
      <c r="B43" s="695" t="s">
        <v>4124</v>
      </c>
      <c r="C43" s="716">
        <v>22</v>
      </c>
      <c r="D43" s="716">
        <v>128</v>
      </c>
      <c r="E43" s="716">
        <v>6</v>
      </c>
      <c r="F43" s="1238">
        <v>33</v>
      </c>
      <c r="G43" s="1236">
        <f t="shared" si="0"/>
        <v>0.26</v>
      </c>
      <c r="H43" s="713">
        <v>18</v>
      </c>
      <c r="I43" s="713">
        <v>68</v>
      </c>
      <c r="J43" s="713">
        <v>7</v>
      </c>
      <c r="K43" s="1232">
        <v>35</v>
      </c>
      <c r="L43" s="1236">
        <f t="shared" si="1"/>
        <v>0.48837209302325579</v>
      </c>
    </row>
    <row r="44" spans="2:12" ht="18.75" customHeight="1" x14ac:dyDescent="0.25">
      <c r="B44" s="695" t="s">
        <v>4123</v>
      </c>
      <c r="C44" s="716">
        <v>9</v>
      </c>
      <c r="D44" s="716">
        <v>78</v>
      </c>
      <c r="E44" s="716">
        <v>6</v>
      </c>
      <c r="F44" s="1238">
        <v>34</v>
      </c>
      <c r="G44" s="1236">
        <f t="shared" si="0"/>
        <v>0.45977011494252873</v>
      </c>
      <c r="H44" s="1231">
        <v>5</v>
      </c>
      <c r="I44" s="1231">
        <v>38</v>
      </c>
      <c r="J44" s="1231">
        <v>5</v>
      </c>
      <c r="K44" s="1232">
        <v>35</v>
      </c>
      <c r="L44" s="1236">
        <f t="shared" si="1"/>
        <v>0.93023255813953487</v>
      </c>
    </row>
    <row r="45" spans="2:12" ht="18.75" customHeight="1" x14ac:dyDescent="0.25">
      <c r="B45" s="695" t="s">
        <v>4128</v>
      </c>
      <c r="C45" s="716">
        <v>20</v>
      </c>
      <c r="D45" s="716">
        <v>47</v>
      </c>
      <c r="E45" s="716">
        <v>13</v>
      </c>
      <c r="F45" s="1238">
        <v>27</v>
      </c>
      <c r="G45" s="1236">
        <f t="shared" si="0"/>
        <v>0.59701492537313428</v>
      </c>
      <c r="H45" s="713">
        <v>7</v>
      </c>
      <c r="I45" s="713">
        <v>23</v>
      </c>
      <c r="J45" s="713">
        <v>6</v>
      </c>
      <c r="K45" s="1232">
        <v>11</v>
      </c>
      <c r="L45" s="1236">
        <f t="shared" si="1"/>
        <v>0.56666666666666665</v>
      </c>
    </row>
    <row r="46" spans="2:12" ht="18.75" customHeight="1" x14ac:dyDescent="0.25">
      <c r="B46" s="695" t="s">
        <v>4127</v>
      </c>
      <c r="C46" s="716">
        <v>8</v>
      </c>
      <c r="D46" s="716">
        <v>56</v>
      </c>
      <c r="E46" s="716">
        <v>4</v>
      </c>
      <c r="F46" s="1238">
        <v>36</v>
      </c>
      <c r="G46" s="1236">
        <f t="shared" si="0"/>
        <v>0.625</v>
      </c>
      <c r="H46" s="713">
        <v>11</v>
      </c>
      <c r="I46" s="1231">
        <v>37</v>
      </c>
      <c r="J46" s="1231">
        <v>8</v>
      </c>
      <c r="K46" s="1232">
        <v>32</v>
      </c>
      <c r="L46" s="1236">
        <f t="shared" si="1"/>
        <v>0.83333333333333337</v>
      </c>
    </row>
    <row r="47" spans="2:12" ht="18.75" customHeight="1" x14ac:dyDescent="0.25">
      <c r="B47" s="619" t="s">
        <v>234</v>
      </c>
      <c r="C47" s="1239">
        <f>SUM(C48:C50)</f>
        <v>72</v>
      </c>
      <c r="D47" s="1239">
        <f t="shared" ref="D47:F47" si="2">SUM(D48:D50)</f>
        <v>68</v>
      </c>
      <c r="E47" s="1239">
        <f t="shared" si="2"/>
        <v>45</v>
      </c>
      <c r="F47" s="1239">
        <f t="shared" si="2"/>
        <v>45</v>
      </c>
      <c r="G47" s="1235">
        <f>IFERROR((F47+E47)/(D47+C47),0)</f>
        <v>0.6428571428571429</v>
      </c>
      <c r="H47" s="1233">
        <f>SUM(H48:H50)</f>
        <v>30</v>
      </c>
      <c r="I47" s="1233">
        <f t="shared" ref="I47:K47" si="3">SUM(I48:I50)</f>
        <v>16</v>
      </c>
      <c r="J47" s="1233">
        <f t="shared" si="3"/>
        <v>22</v>
      </c>
      <c r="K47" s="1233">
        <f t="shared" si="3"/>
        <v>9</v>
      </c>
      <c r="L47" s="1235">
        <f>IFERROR((K47+J47)/(I47+H47),0)</f>
        <v>0.67391304347826086</v>
      </c>
    </row>
    <row r="48" spans="2:12" ht="18.75" customHeight="1" x14ac:dyDescent="0.25">
      <c r="B48" s="695" t="s">
        <v>4130</v>
      </c>
      <c r="C48" s="1240">
        <v>50</v>
      </c>
      <c r="D48" s="1240">
        <v>27</v>
      </c>
      <c r="E48" s="1240">
        <v>28</v>
      </c>
      <c r="F48" s="1240">
        <v>16</v>
      </c>
      <c r="G48" s="1236">
        <f t="shared" si="0"/>
        <v>0.5714285714285714</v>
      </c>
      <c r="H48" s="1229">
        <v>26</v>
      </c>
      <c r="I48" s="1229">
        <v>10</v>
      </c>
      <c r="J48" s="1229">
        <v>22</v>
      </c>
      <c r="K48" s="1234">
        <v>9</v>
      </c>
      <c r="L48" s="1236">
        <f t="shared" si="1"/>
        <v>0.86111111111111116</v>
      </c>
    </row>
    <row r="49" spans="2:12" ht="18.75" customHeight="1" x14ac:dyDescent="0.25">
      <c r="B49" s="695" t="s">
        <v>572</v>
      </c>
      <c r="C49" s="1240">
        <v>6</v>
      </c>
      <c r="D49" s="1240">
        <v>19</v>
      </c>
      <c r="E49" s="1240">
        <v>4</v>
      </c>
      <c r="F49" s="1240">
        <v>14</v>
      </c>
      <c r="G49" s="1236">
        <f t="shared" si="0"/>
        <v>0.72</v>
      </c>
      <c r="H49" s="1229">
        <v>1</v>
      </c>
      <c r="I49" s="1229">
        <v>6</v>
      </c>
      <c r="J49" s="1229">
        <v>0</v>
      </c>
      <c r="K49" s="1234">
        <v>0</v>
      </c>
      <c r="L49" s="1236">
        <f t="shared" si="1"/>
        <v>0</v>
      </c>
    </row>
    <row r="50" spans="2:12" ht="18.75" customHeight="1" x14ac:dyDescent="0.25">
      <c r="B50" s="695" t="s">
        <v>4129</v>
      </c>
      <c r="C50" s="1240">
        <v>16</v>
      </c>
      <c r="D50" s="1240">
        <v>22</v>
      </c>
      <c r="E50" s="1240">
        <v>13</v>
      </c>
      <c r="F50" s="1240">
        <v>15</v>
      </c>
      <c r="G50" s="1236">
        <f t="shared" si="0"/>
        <v>0.73684210526315785</v>
      </c>
      <c r="H50" s="1229">
        <v>3</v>
      </c>
      <c r="I50" s="1229">
        <v>0</v>
      </c>
      <c r="J50" s="1229">
        <v>0</v>
      </c>
      <c r="K50" s="1234">
        <v>0</v>
      </c>
      <c r="L50" s="1236">
        <f t="shared" si="1"/>
        <v>0</v>
      </c>
    </row>
    <row r="51" spans="2:12" ht="18.75" customHeight="1" x14ac:dyDescent="0.25">
      <c r="B51" s="619" t="s">
        <v>261</v>
      </c>
      <c r="C51" s="1237">
        <f>SUM(C52:C53)</f>
        <v>333</v>
      </c>
      <c r="D51" s="1237">
        <f>SUM(D52:D53)</f>
        <v>208</v>
      </c>
      <c r="E51" s="1237">
        <f>SUM(E52:E53)</f>
        <v>54</v>
      </c>
      <c r="F51" s="1237">
        <f>SUM(F52:F53)</f>
        <v>37</v>
      </c>
      <c r="G51" s="1235">
        <f>IFERROR((F51+E51)/(D51+C51),0)</f>
        <v>0.16820702402957485</v>
      </c>
      <c r="H51" s="1230">
        <f>SUM(H52:H53)</f>
        <v>154</v>
      </c>
      <c r="I51" s="1230">
        <f>SUM(I52:I53)</f>
        <v>105</v>
      </c>
      <c r="J51" s="1230">
        <f>SUM(J52:J53)</f>
        <v>42</v>
      </c>
      <c r="K51" s="1230">
        <f>SUM(K52:K53)</f>
        <v>47</v>
      </c>
      <c r="L51" s="1235">
        <f>IFERROR((K51+J51)/(I51+H51),0)</f>
        <v>0.34362934362934361</v>
      </c>
    </row>
    <row r="52" spans="2:12" ht="18.75" customHeight="1" x14ac:dyDescent="0.25">
      <c r="B52" s="695" t="s">
        <v>2524</v>
      </c>
      <c r="C52" s="716">
        <v>116</v>
      </c>
      <c r="D52" s="716">
        <v>60</v>
      </c>
      <c r="E52" s="716">
        <v>28</v>
      </c>
      <c r="F52" s="1238">
        <v>18</v>
      </c>
      <c r="G52" s="1236">
        <f t="shared" si="0"/>
        <v>0.26136363636363635</v>
      </c>
      <c r="H52" s="713">
        <v>63</v>
      </c>
      <c r="I52" s="713">
        <v>29</v>
      </c>
      <c r="J52" s="713">
        <v>28</v>
      </c>
      <c r="K52" s="1232">
        <v>17</v>
      </c>
      <c r="L52" s="1236">
        <f t="shared" si="1"/>
        <v>0.4891304347826087</v>
      </c>
    </row>
    <row r="53" spans="2:12" ht="18.75" customHeight="1" x14ac:dyDescent="0.25">
      <c r="B53" s="695" t="s">
        <v>2525</v>
      </c>
      <c r="C53" s="716">
        <v>217</v>
      </c>
      <c r="D53" s="716">
        <v>148</v>
      </c>
      <c r="E53" s="716">
        <v>26</v>
      </c>
      <c r="F53" s="1238">
        <v>19</v>
      </c>
      <c r="G53" s="1236">
        <f t="shared" si="0"/>
        <v>0.12328767123287671</v>
      </c>
      <c r="H53" s="713">
        <v>91</v>
      </c>
      <c r="I53" s="713">
        <v>76</v>
      </c>
      <c r="J53" s="713">
        <v>14</v>
      </c>
      <c r="K53" s="1232">
        <v>30</v>
      </c>
      <c r="L53" s="1236">
        <f t="shared" si="1"/>
        <v>0.26347305389221559</v>
      </c>
    </row>
    <row r="54" spans="2:12" ht="18.75" customHeight="1" x14ac:dyDescent="0.25">
      <c r="B54" s="619" t="s">
        <v>575</v>
      </c>
      <c r="C54" s="1237">
        <f>SUM(C55:C58)</f>
        <v>200</v>
      </c>
      <c r="D54" s="1237">
        <f>SUM(D55:D58)</f>
        <v>79</v>
      </c>
      <c r="E54" s="1237">
        <f>SUM(E55:E58)</f>
        <v>93</v>
      </c>
      <c r="F54" s="1237">
        <f>SUM(F55:F58)</f>
        <v>44</v>
      </c>
      <c r="G54" s="1235">
        <f>IFERROR((F54+E54)/(D54+C54),0)</f>
        <v>0.49103942652329752</v>
      </c>
      <c r="H54" s="1230">
        <f>SUM(H55:H58)</f>
        <v>68</v>
      </c>
      <c r="I54" s="1230">
        <f>SUM(I55:I58)</f>
        <v>28</v>
      </c>
      <c r="J54" s="1230">
        <f>SUM(J55:J58)</f>
        <v>45</v>
      </c>
      <c r="K54" s="1230">
        <f>SUM(K55:K58)</f>
        <v>22</v>
      </c>
      <c r="L54" s="1235">
        <f>IFERROR((K54+J54)/(I54+H54),0)</f>
        <v>0.69791666666666663</v>
      </c>
    </row>
    <row r="55" spans="2:12" ht="18.75" customHeight="1" x14ac:dyDescent="0.25">
      <c r="B55" s="695" t="s">
        <v>4134</v>
      </c>
      <c r="C55" s="716">
        <v>32</v>
      </c>
      <c r="D55" s="716">
        <v>20</v>
      </c>
      <c r="E55" s="716">
        <v>18</v>
      </c>
      <c r="F55" s="1238">
        <v>17</v>
      </c>
      <c r="G55" s="1236">
        <f t="shared" si="0"/>
        <v>0.67307692307692313</v>
      </c>
      <c r="H55" s="1231">
        <v>19</v>
      </c>
      <c r="I55" s="1231">
        <v>11</v>
      </c>
      <c r="J55" s="713">
        <v>13</v>
      </c>
      <c r="K55" s="1232">
        <v>9</v>
      </c>
      <c r="L55" s="1236">
        <f t="shared" si="1"/>
        <v>0.73333333333333328</v>
      </c>
    </row>
    <row r="56" spans="2:12" ht="18.75" customHeight="1" x14ac:dyDescent="0.25">
      <c r="B56" s="695" t="s">
        <v>4131</v>
      </c>
      <c r="C56" s="716">
        <v>38</v>
      </c>
      <c r="D56" s="716">
        <v>13</v>
      </c>
      <c r="E56" s="716">
        <v>30</v>
      </c>
      <c r="F56" s="1238">
        <v>9</v>
      </c>
      <c r="G56" s="1236">
        <f t="shared" si="0"/>
        <v>0.76470588235294112</v>
      </c>
      <c r="H56" s="1231">
        <v>0</v>
      </c>
      <c r="I56" s="1231">
        <v>0</v>
      </c>
      <c r="J56" s="1231">
        <v>0</v>
      </c>
      <c r="K56" s="1232">
        <v>0</v>
      </c>
      <c r="L56" s="1236">
        <f t="shared" si="1"/>
        <v>0</v>
      </c>
    </row>
    <row r="57" spans="2:12" ht="18.75" customHeight="1" x14ac:dyDescent="0.25">
      <c r="B57" s="695" t="s">
        <v>4133</v>
      </c>
      <c r="C57" s="716">
        <v>18</v>
      </c>
      <c r="D57" s="716">
        <v>8</v>
      </c>
      <c r="E57" s="716">
        <v>12</v>
      </c>
      <c r="F57" s="1238">
        <v>4</v>
      </c>
      <c r="G57" s="1236">
        <f t="shared" si="0"/>
        <v>0.61538461538461542</v>
      </c>
      <c r="H57" s="713">
        <v>0</v>
      </c>
      <c r="I57" s="713">
        <v>0</v>
      </c>
      <c r="J57" s="713">
        <v>0</v>
      </c>
      <c r="K57" s="1232">
        <v>0</v>
      </c>
      <c r="L57" s="1236">
        <f t="shared" si="1"/>
        <v>0</v>
      </c>
    </row>
    <row r="58" spans="2:12" ht="18.75" customHeight="1" x14ac:dyDescent="0.25">
      <c r="B58" s="695" t="s">
        <v>4132</v>
      </c>
      <c r="C58" s="716">
        <v>112</v>
      </c>
      <c r="D58" s="716">
        <v>38</v>
      </c>
      <c r="E58" s="716">
        <v>33</v>
      </c>
      <c r="F58" s="1238">
        <v>14</v>
      </c>
      <c r="G58" s="1236">
        <f t="shared" si="0"/>
        <v>0.31333333333333335</v>
      </c>
      <c r="H58" s="1231">
        <v>49</v>
      </c>
      <c r="I58" s="1231">
        <v>17</v>
      </c>
      <c r="J58" s="1231">
        <v>32</v>
      </c>
      <c r="K58" s="1232">
        <v>13</v>
      </c>
      <c r="L58" s="1236">
        <f t="shared" si="1"/>
        <v>0.68181818181818177</v>
      </c>
    </row>
    <row r="59" spans="2:12" ht="18.75" customHeight="1" x14ac:dyDescent="0.25">
      <c r="B59" s="619" t="s">
        <v>338</v>
      </c>
      <c r="C59" s="1237">
        <f>SUM(C60:C64)</f>
        <v>325</v>
      </c>
      <c r="D59" s="1237">
        <f>SUM(D60:D64)</f>
        <v>202</v>
      </c>
      <c r="E59" s="1237">
        <f>SUM(E60:E64)</f>
        <v>144</v>
      </c>
      <c r="F59" s="1237">
        <f>SUM(F60:F64)</f>
        <v>81</v>
      </c>
      <c r="G59" s="1235">
        <f>IFERROR((F59+E59)/(D59+C59),0)</f>
        <v>0.42694497153700189</v>
      </c>
      <c r="H59" s="1230">
        <f>SUM(H60:H64)</f>
        <v>173</v>
      </c>
      <c r="I59" s="1230">
        <f>SUM(I60:I64)</f>
        <v>140</v>
      </c>
      <c r="J59" s="1230">
        <f>SUM(J60:J64)</f>
        <v>100</v>
      </c>
      <c r="K59" s="1230">
        <f>SUM(K60:K64)</f>
        <v>91</v>
      </c>
      <c r="L59" s="1235">
        <f>IFERROR((K59+J59)/(I59+H59),0)</f>
        <v>0.61022364217252401</v>
      </c>
    </row>
    <row r="60" spans="2:12" ht="18.75" customHeight="1" x14ac:dyDescent="0.25">
      <c r="B60" s="695" t="s">
        <v>4135</v>
      </c>
      <c r="C60" s="716">
        <v>37</v>
      </c>
      <c r="D60" s="716">
        <v>25</v>
      </c>
      <c r="E60" s="716">
        <v>29</v>
      </c>
      <c r="F60" s="1238">
        <v>14</v>
      </c>
      <c r="G60" s="1236">
        <f t="shared" si="0"/>
        <v>0.69354838709677424</v>
      </c>
      <c r="H60" s="713">
        <v>15</v>
      </c>
      <c r="I60" s="713">
        <v>15</v>
      </c>
      <c r="J60" s="713">
        <v>5</v>
      </c>
      <c r="K60" s="1232">
        <v>11</v>
      </c>
      <c r="L60" s="1236">
        <f t="shared" si="1"/>
        <v>0.53333333333333333</v>
      </c>
    </row>
    <row r="61" spans="2:12" ht="18.75" customHeight="1" x14ac:dyDescent="0.25">
      <c r="B61" s="695" t="s">
        <v>577</v>
      </c>
      <c r="C61" s="716">
        <v>85</v>
      </c>
      <c r="D61" s="716">
        <v>58</v>
      </c>
      <c r="E61" s="716">
        <v>33</v>
      </c>
      <c r="F61" s="1238">
        <v>14</v>
      </c>
      <c r="G61" s="1236">
        <f t="shared" si="0"/>
        <v>0.32867132867132864</v>
      </c>
      <c r="H61" s="1231">
        <v>37</v>
      </c>
      <c r="I61" s="1231">
        <v>17</v>
      </c>
      <c r="J61" s="1231">
        <v>29</v>
      </c>
      <c r="K61" s="1232">
        <v>13</v>
      </c>
      <c r="L61" s="1236">
        <f t="shared" si="1"/>
        <v>0.77777777777777779</v>
      </c>
    </row>
    <row r="62" spans="2:12" s="1428" customFormat="1" ht="18.75" customHeight="1" x14ac:dyDescent="0.25">
      <c r="B62" s="695" t="s">
        <v>578</v>
      </c>
      <c r="C62" s="716">
        <v>41</v>
      </c>
      <c r="D62" s="716">
        <v>32</v>
      </c>
      <c r="E62" s="716">
        <v>25</v>
      </c>
      <c r="F62" s="1238">
        <v>20</v>
      </c>
      <c r="G62" s="1236"/>
      <c r="H62" s="1231">
        <v>48</v>
      </c>
      <c r="I62" s="1231">
        <v>55</v>
      </c>
      <c r="J62" s="1231">
        <v>15</v>
      </c>
      <c r="K62" s="1232">
        <v>28</v>
      </c>
      <c r="L62" s="1236">
        <f t="shared" si="1"/>
        <v>0.41747572815533979</v>
      </c>
    </row>
    <row r="63" spans="2:12" ht="18.75" customHeight="1" x14ac:dyDescent="0.25">
      <c r="B63" s="695" t="s">
        <v>579</v>
      </c>
      <c r="C63" s="716">
        <v>91</v>
      </c>
      <c r="D63" s="716">
        <v>57</v>
      </c>
      <c r="E63" s="716">
        <v>25</v>
      </c>
      <c r="F63" s="1238">
        <v>20</v>
      </c>
      <c r="G63" s="1236">
        <f t="shared" si="0"/>
        <v>0.30405405405405406</v>
      </c>
      <c r="H63" s="1231">
        <v>32</v>
      </c>
      <c r="I63" s="1231">
        <v>27</v>
      </c>
      <c r="J63" s="1231">
        <v>24</v>
      </c>
      <c r="K63" s="1232">
        <v>20</v>
      </c>
      <c r="L63" s="1236">
        <f t="shared" si="1"/>
        <v>0.74576271186440679</v>
      </c>
    </row>
    <row r="64" spans="2:12" ht="18.75" customHeight="1" x14ac:dyDescent="0.25">
      <c r="B64" s="695" t="s">
        <v>2531</v>
      </c>
      <c r="C64" s="716">
        <v>71</v>
      </c>
      <c r="D64" s="716">
        <v>30</v>
      </c>
      <c r="E64" s="716">
        <v>32</v>
      </c>
      <c r="F64" s="1238">
        <v>13</v>
      </c>
      <c r="G64" s="1236">
        <f t="shared" si="0"/>
        <v>0.44554455445544555</v>
      </c>
      <c r="H64" s="1231">
        <v>41</v>
      </c>
      <c r="I64" s="1231">
        <v>26</v>
      </c>
      <c r="J64" s="1231">
        <v>27</v>
      </c>
      <c r="K64" s="1232">
        <v>19</v>
      </c>
      <c r="L64" s="1236">
        <f t="shared" si="1"/>
        <v>0.68656716417910446</v>
      </c>
    </row>
    <row r="65" spans="2:12" ht="18.75" customHeight="1" x14ac:dyDescent="0.3">
      <c r="B65" s="2094" t="s">
        <v>152</v>
      </c>
      <c r="C65" s="1241">
        <f>C9+C23+C35+C47+C51+C54+C59</f>
        <v>2155</v>
      </c>
      <c r="D65" s="1241">
        <f>D9+D23+D35+D47+D51+D54+D59</f>
        <v>2007</v>
      </c>
      <c r="E65" s="1241">
        <f>E9+E23+E35+E47+E51+E54+E59</f>
        <v>951</v>
      </c>
      <c r="F65" s="1241">
        <f>F9+F23+F35+F47+F51+F54+F59</f>
        <v>919</v>
      </c>
      <c r="G65" s="2163">
        <f>IFERROR((F65+E65)/(D65+C65),0)</f>
        <v>0.44930321960595865</v>
      </c>
      <c r="H65" s="121">
        <f>H9+H23+H35+H47+H51+H54+H59</f>
        <v>1134</v>
      </c>
      <c r="I65" s="121">
        <f>I9+I23+I35+I47+I51+I54+I59</f>
        <v>1089</v>
      </c>
      <c r="J65" s="121">
        <f>J9+J23+J35+J47+J51+J54+J59</f>
        <v>701</v>
      </c>
      <c r="K65" s="121">
        <f>K9+K23+K35+K47+K51+K54+K59</f>
        <v>735</v>
      </c>
      <c r="L65" s="2163">
        <f>IFERROR((K65+J65)/(I65+H65),0)</f>
        <v>0.64597390913180386</v>
      </c>
    </row>
    <row r="66" spans="2:12" ht="18.75" customHeight="1" x14ac:dyDescent="0.3">
      <c r="B66" s="2094"/>
      <c r="C66" s="693">
        <f>IFERROR(C65/$C$67,0)</f>
        <v>0.51777991350312347</v>
      </c>
      <c r="D66" s="693">
        <f t="shared" ref="D66" si="4">IFERROR(D65/$C$67,0)</f>
        <v>0.48222008649687648</v>
      </c>
      <c r="E66" s="693">
        <f>IFERROR(E65/$E$67,0)</f>
        <v>0.50855614973262031</v>
      </c>
      <c r="F66" s="693">
        <f>IFERROR(F65/$E$67,0)</f>
        <v>0.49144385026737969</v>
      </c>
      <c r="G66" s="2164"/>
      <c r="H66" s="693">
        <f>IFERROR(H65/$H$67,0)</f>
        <v>0.51012145748987858</v>
      </c>
      <c r="I66" s="693">
        <f t="shared" ref="I66" si="5">IFERROR(I65/$H$67,0)</f>
        <v>0.48987854251012147</v>
      </c>
      <c r="J66" s="693">
        <f>IFERROR(J65/$J$67,0)</f>
        <v>0.4881615598885794</v>
      </c>
      <c r="K66" s="693">
        <f>IFERROR(K65/$J$67,0)</f>
        <v>0.51183844011142066</v>
      </c>
      <c r="L66" s="2164"/>
    </row>
    <row r="67" spans="2:12" ht="18.75" customHeight="1" x14ac:dyDescent="0.3">
      <c r="B67" s="2094"/>
      <c r="C67" s="2118">
        <f>C65+D65</f>
        <v>4162</v>
      </c>
      <c r="D67" s="2118"/>
      <c r="E67" s="2118">
        <f>E65+F65</f>
        <v>1870</v>
      </c>
      <c r="F67" s="2118"/>
      <c r="G67" s="2165"/>
      <c r="H67" s="2118">
        <f>H65+I65</f>
        <v>2223</v>
      </c>
      <c r="I67" s="2118"/>
      <c r="J67" s="2118">
        <f>J65+K65</f>
        <v>1436</v>
      </c>
      <c r="K67" s="2118"/>
      <c r="L67" s="2165"/>
    </row>
    <row r="68" spans="2:12" ht="18" customHeight="1" x14ac:dyDescent="0.25"/>
    <row r="69" spans="2:12" ht="0" hidden="1" customHeight="1" x14ac:dyDescent="0.25"/>
  </sheetData>
  <sheetProtection formatCells="0" formatColumns="0" formatRows="0" insertColumns="0" insertRows="0" deleteColumns="0" deleteRows="0" sort="0"/>
  <mergeCells count="19">
    <mergeCell ref="B1:L3"/>
    <mergeCell ref="B4:L4"/>
    <mergeCell ref="C6:G6"/>
    <mergeCell ref="H6:L6"/>
    <mergeCell ref="G7:G8"/>
    <mergeCell ref="L7:L8"/>
    <mergeCell ref="B5:F5"/>
    <mergeCell ref="B6:B8"/>
    <mergeCell ref="C7:D7"/>
    <mergeCell ref="E7:F7"/>
    <mergeCell ref="H7:I7"/>
    <mergeCell ref="G65:G67"/>
    <mergeCell ref="L65:L67"/>
    <mergeCell ref="J7:K7"/>
    <mergeCell ref="B65:B67"/>
    <mergeCell ref="C67:D67"/>
    <mergeCell ref="E67:F67"/>
    <mergeCell ref="H67:I67"/>
    <mergeCell ref="J67:K67"/>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dimension ref="A1:L295"/>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customWidth="1"/>
    <col min="2" max="10" width="15" customWidth="1"/>
    <col min="11" max="11" width="5" customWidth="1"/>
    <col min="12" max="12" width="0" hidden="1" customWidth="1"/>
    <col min="13" max="16384" width="9.140625" hidden="1"/>
  </cols>
  <sheetData>
    <row r="1" spans="2:12" x14ac:dyDescent="0.25">
      <c r="B1" s="2020"/>
      <c r="C1" s="2021"/>
      <c r="D1" s="2021"/>
      <c r="E1" s="2021"/>
      <c r="F1" s="2021"/>
      <c r="G1" s="2021"/>
      <c r="H1" s="2021"/>
      <c r="I1" s="2021"/>
      <c r="J1" s="2022"/>
    </row>
    <row r="2" spans="2:12" x14ac:dyDescent="0.25">
      <c r="B2" s="2023"/>
      <c r="C2" s="2024"/>
      <c r="D2" s="2024"/>
      <c r="E2" s="2024"/>
      <c r="F2" s="2024"/>
      <c r="G2" s="2024"/>
      <c r="H2" s="2024"/>
      <c r="I2" s="2024"/>
      <c r="J2" s="2025"/>
    </row>
    <row r="3" spans="2:12" ht="16.5" thickBot="1" x14ac:dyDescent="0.3">
      <c r="B3" s="2026"/>
      <c r="C3" s="2027"/>
      <c r="D3" s="2027"/>
      <c r="E3" s="2027"/>
      <c r="F3" s="2027"/>
      <c r="G3" s="2027"/>
      <c r="H3" s="2027"/>
      <c r="I3" s="2027"/>
      <c r="J3" s="2028"/>
    </row>
    <row r="4" spans="2:12" ht="21.75" thickBot="1" x14ac:dyDescent="0.4">
      <c r="B4" s="2029" t="s">
        <v>2465</v>
      </c>
      <c r="C4" s="2030"/>
      <c r="D4" s="2030"/>
      <c r="E4" s="2030"/>
      <c r="F4" s="2030"/>
      <c r="G4" s="2030"/>
      <c r="H4" s="2030"/>
      <c r="I4" s="2030"/>
      <c r="J4" s="2031"/>
    </row>
  </sheetData>
  <mergeCells count="3">
    <mergeCell ref="B1:J3"/>
    <mergeCell ref="B4:J4"/>
    <mergeCell ref="B5:J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P356"/>
  <sheetViews>
    <sheetView showGridLines="0" zoomScale="80" zoomScaleNormal="80" workbookViewId="0">
      <pane xSplit="1" ySplit="8" topLeftCell="B21" activePane="bottomRight" state="frozen"/>
      <selection activeCell="I25" sqref="I25"/>
      <selection pane="topRight" activeCell="I25" sqref="I25"/>
      <selection pane="bottomLeft" activeCell="I25" sqref="I25"/>
      <selection pane="bottomRight" activeCell="B8" sqref="B8:M8"/>
    </sheetView>
  </sheetViews>
  <sheetFormatPr baseColWidth="10" defaultColWidth="0" defaultRowHeight="15" zeroHeight="1" x14ac:dyDescent="0.25"/>
  <cols>
    <col min="1" max="2" width="4" style="83" customWidth="1"/>
    <col min="3" max="7" width="18.42578125" style="83" customWidth="1"/>
    <col min="8" max="13" width="4.28515625" style="83" customWidth="1"/>
    <col min="14" max="14" width="4" style="83" customWidth="1"/>
    <col min="15" max="16" width="0" style="83" hidden="1" customWidth="1"/>
    <col min="17" max="16384" width="9.140625" style="83" hidden="1"/>
  </cols>
  <sheetData>
    <row r="1" spans="2:14" ht="15.75" thickBot="1" x14ac:dyDescent="0.3"/>
    <row r="2" spans="2:14" ht="13.5" customHeight="1" x14ac:dyDescent="0.25">
      <c r="B2" s="1967"/>
      <c r="C2" s="1968"/>
      <c r="D2" s="1968"/>
      <c r="E2" s="1968"/>
      <c r="F2" s="1968"/>
      <c r="G2" s="1968"/>
      <c r="H2" s="1968"/>
      <c r="I2" s="1968"/>
      <c r="J2" s="1968"/>
      <c r="K2" s="1968"/>
      <c r="L2" s="1968"/>
      <c r="M2" s="1969"/>
    </row>
    <row r="3" spans="2:14" ht="14.25" customHeight="1" x14ac:dyDescent="0.25">
      <c r="B3" s="1970" t="s">
        <v>1</v>
      </c>
      <c r="C3" s="1971"/>
      <c r="D3" s="1971"/>
      <c r="E3" s="1971"/>
      <c r="F3" s="1971"/>
      <c r="G3" s="1971"/>
      <c r="H3" s="1971"/>
      <c r="I3" s="1971"/>
      <c r="J3" s="1971"/>
      <c r="K3" s="1971"/>
      <c r="L3" s="1971"/>
      <c r="M3" s="1972"/>
    </row>
    <row r="4" spans="2:14" ht="13.5" customHeight="1" x14ac:dyDescent="0.25">
      <c r="B4" s="1970"/>
      <c r="C4" s="1971"/>
      <c r="D4" s="1971"/>
      <c r="E4" s="1971"/>
      <c r="F4" s="1971"/>
      <c r="G4" s="1971"/>
      <c r="H4" s="1971"/>
      <c r="I4" s="1971"/>
      <c r="J4" s="1971"/>
      <c r="K4" s="1971"/>
      <c r="L4" s="1971"/>
      <c r="M4" s="1972"/>
    </row>
    <row r="5" spans="2:14" ht="18.75" customHeight="1" x14ac:dyDescent="0.25">
      <c r="B5" s="1970"/>
      <c r="C5" s="1971"/>
      <c r="D5" s="1971"/>
      <c r="E5" s="1971"/>
      <c r="F5" s="1971"/>
      <c r="G5" s="1971"/>
      <c r="H5" s="1971"/>
      <c r="I5" s="1971"/>
      <c r="J5" s="1971"/>
      <c r="K5" s="1971"/>
      <c r="L5" s="1971"/>
      <c r="M5" s="1972"/>
    </row>
    <row r="6" spans="2:14" ht="20.25" customHeight="1" x14ac:dyDescent="0.25">
      <c r="B6" s="1973" t="s">
        <v>4017</v>
      </c>
      <c r="C6" s="1974"/>
      <c r="D6" s="1974"/>
      <c r="E6" s="1974"/>
      <c r="F6" s="1974"/>
      <c r="G6" s="1974"/>
      <c r="H6" s="1974"/>
      <c r="I6" s="1974"/>
      <c r="J6" s="1974"/>
      <c r="K6" s="1974"/>
      <c r="L6" s="1974"/>
      <c r="M6" s="1975"/>
    </row>
    <row r="7" spans="2:14" ht="11.25" customHeight="1" x14ac:dyDescent="0.25">
      <c r="B7" s="1976"/>
      <c r="C7" s="1977"/>
      <c r="D7" s="1977"/>
      <c r="E7" s="1977"/>
      <c r="F7" s="1977"/>
      <c r="G7" s="1977"/>
      <c r="H7" s="1977"/>
      <c r="I7" s="1977"/>
      <c r="J7" s="1977"/>
      <c r="K7" s="1977"/>
      <c r="L7" s="1977"/>
      <c r="M7" s="1978"/>
    </row>
    <row r="8" spans="2:14" ht="18" customHeight="1" x14ac:dyDescent="0.25">
      <c r="B8" s="1982" t="s">
        <v>0</v>
      </c>
      <c r="C8" s="1983"/>
      <c r="D8" s="1983"/>
      <c r="E8" s="1983"/>
      <c r="F8" s="1983"/>
      <c r="G8" s="1983"/>
      <c r="H8" s="1983"/>
      <c r="I8" s="1983"/>
      <c r="J8" s="1983"/>
      <c r="K8" s="1983"/>
      <c r="L8" s="1983"/>
      <c r="M8" s="1984"/>
    </row>
    <row r="9" spans="2:14" ht="6.75" customHeight="1" x14ac:dyDescent="0.25">
      <c r="B9" s="1979"/>
      <c r="C9" s="1980"/>
      <c r="D9" s="1980"/>
      <c r="E9" s="1980"/>
      <c r="F9" s="1980"/>
      <c r="G9" s="1980"/>
      <c r="H9" s="1980"/>
      <c r="I9" s="1980"/>
      <c r="J9" s="1980"/>
      <c r="K9" s="1980"/>
      <c r="L9" s="1980"/>
      <c r="M9" s="1981"/>
    </row>
    <row r="10" spans="2:14" ht="18.75" customHeight="1" x14ac:dyDescent="0.25">
      <c r="B10" s="1985" t="s">
        <v>1069</v>
      </c>
      <c r="C10" s="1986"/>
      <c r="D10" s="1986"/>
      <c r="E10" s="1986"/>
      <c r="F10" s="1986"/>
      <c r="G10" s="1986"/>
      <c r="H10" s="1986"/>
      <c r="I10" s="1986"/>
      <c r="J10" s="1986"/>
      <c r="K10" s="1986"/>
      <c r="L10" s="1986"/>
      <c r="M10" s="1987"/>
    </row>
    <row r="11" spans="2:14" ht="18.75" customHeight="1" x14ac:dyDescent="0.25">
      <c r="B11" s="1985" t="s">
        <v>2840</v>
      </c>
      <c r="C11" s="1986" t="s">
        <v>1054</v>
      </c>
      <c r="D11" s="1986"/>
      <c r="E11" s="1986"/>
      <c r="F11" s="1986"/>
      <c r="G11" s="1986"/>
      <c r="H11" s="1986"/>
      <c r="I11" s="1986"/>
      <c r="J11" s="1986"/>
      <c r="K11" s="1986"/>
      <c r="L11" s="1986"/>
      <c r="M11" s="1987"/>
    </row>
    <row r="12" spans="2:14" ht="18.75" customHeight="1" x14ac:dyDescent="0.25">
      <c r="B12" s="1985" t="s">
        <v>1070</v>
      </c>
      <c r="C12" s="1986" t="s">
        <v>1055</v>
      </c>
      <c r="D12" s="1986"/>
      <c r="E12" s="1986"/>
      <c r="F12" s="1986"/>
      <c r="G12" s="1986"/>
      <c r="H12" s="1986"/>
      <c r="I12" s="1986"/>
      <c r="J12" s="1986"/>
      <c r="K12" s="1986"/>
      <c r="L12" s="1986"/>
      <c r="M12" s="1987"/>
    </row>
    <row r="13" spans="2:14" ht="18.75" customHeight="1" x14ac:dyDescent="0.25">
      <c r="B13" s="1985" t="s">
        <v>2790</v>
      </c>
      <c r="C13" s="1986" t="s">
        <v>32</v>
      </c>
      <c r="D13" s="1986"/>
      <c r="E13" s="1986"/>
      <c r="F13" s="1986"/>
      <c r="G13" s="1986"/>
      <c r="H13" s="1986"/>
      <c r="I13" s="1986"/>
      <c r="J13" s="1986"/>
      <c r="K13" s="1986"/>
      <c r="L13" s="1986"/>
      <c r="M13" s="1987"/>
    </row>
    <row r="14" spans="2:14" ht="18.75" customHeight="1" x14ac:dyDescent="0.25">
      <c r="B14" s="1985" t="s">
        <v>1071</v>
      </c>
      <c r="C14" s="1986" t="s">
        <v>34</v>
      </c>
      <c r="D14" s="1986"/>
      <c r="E14" s="1986"/>
      <c r="F14" s="1986"/>
      <c r="G14" s="1986"/>
      <c r="H14" s="1986"/>
      <c r="I14" s="1986"/>
      <c r="J14" s="1986"/>
      <c r="K14" s="1986"/>
      <c r="L14" s="1986"/>
      <c r="M14" s="1987"/>
    </row>
    <row r="15" spans="2:14" ht="18.75" customHeight="1" x14ac:dyDescent="0.25">
      <c r="B15" s="1985" t="s">
        <v>1072</v>
      </c>
      <c r="C15" s="1986" t="s">
        <v>45</v>
      </c>
      <c r="D15" s="1986"/>
      <c r="E15" s="1986"/>
      <c r="F15" s="1986"/>
      <c r="G15" s="1986"/>
      <c r="H15" s="1986"/>
      <c r="I15" s="1986"/>
      <c r="J15" s="1986"/>
      <c r="K15" s="1986"/>
      <c r="L15" s="1986"/>
      <c r="M15" s="1987"/>
    </row>
    <row r="16" spans="2:14" ht="18.75" customHeight="1" x14ac:dyDescent="0.25">
      <c r="B16" s="1985" t="s">
        <v>1073</v>
      </c>
      <c r="C16" s="1986" t="s">
        <v>79</v>
      </c>
      <c r="D16" s="1986"/>
      <c r="E16" s="1986"/>
      <c r="F16" s="1986"/>
      <c r="G16" s="1986"/>
      <c r="H16" s="1986"/>
      <c r="I16" s="1986"/>
      <c r="J16" s="1986"/>
      <c r="K16" s="1986"/>
      <c r="L16" s="1986"/>
      <c r="M16" s="1987"/>
    </row>
    <row r="17" spans="2:14" ht="18.75" customHeight="1" x14ac:dyDescent="0.25">
      <c r="B17" s="1985" t="s">
        <v>2788</v>
      </c>
      <c r="C17" s="1986" t="s">
        <v>80</v>
      </c>
      <c r="D17" s="1986"/>
      <c r="E17" s="1986"/>
      <c r="F17" s="1986"/>
      <c r="G17" s="1986"/>
      <c r="H17" s="1986"/>
      <c r="I17" s="1986"/>
      <c r="J17" s="1986"/>
      <c r="K17" s="1986"/>
      <c r="L17" s="1986"/>
      <c r="M17" s="1987"/>
    </row>
    <row r="18" spans="2:14" ht="18.75" customHeight="1" x14ac:dyDescent="0.25">
      <c r="B18" s="1985" t="s">
        <v>2789</v>
      </c>
      <c r="C18" s="1986" t="s">
        <v>1056</v>
      </c>
      <c r="D18" s="1986"/>
      <c r="E18" s="1986"/>
      <c r="F18" s="1986"/>
      <c r="G18" s="1986"/>
      <c r="H18" s="1986"/>
      <c r="I18" s="1986"/>
      <c r="J18" s="1986"/>
      <c r="K18" s="1986"/>
      <c r="L18" s="1986"/>
      <c r="M18" s="1987"/>
    </row>
    <row r="19" spans="2:14" ht="18.75" customHeight="1" x14ac:dyDescent="0.25">
      <c r="B19" s="1985" t="s">
        <v>2791</v>
      </c>
      <c r="C19" s="1986" t="s">
        <v>81</v>
      </c>
      <c r="D19" s="1986"/>
      <c r="E19" s="1986"/>
      <c r="F19" s="1986"/>
      <c r="G19" s="1986"/>
      <c r="H19" s="1986"/>
      <c r="I19" s="1986"/>
      <c r="J19" s="1986"/>
      <c r="K19" s="1986"/>
      <c r="L19" s="1986"/>
      <c r="M19" s="1987"/>
    </row>
    <row r="20" spans="2:14" ht="18.75" customHeight="1" x14ac:dyDescent="0.25">
      <c r="B20" s="1985" t="s">
        <v>2787</v>
      </c>
      <c r="C20" s="1986" t="s">
        <v>82</v>
      </c>
      <c r="D20" s="1986"/>
      <c r="E20" s="1986"/>
      <c r="F20" s="1986"/>
      <c r="G20" s="1986"/>
      <c r="H20" s="1986"/>
      <c r="I20" s="1986"/>
      <c r="J20" s="1986"/>
      <c r="K20" s="1986"/>
      <c r="L20" s="1986"/>
      <c r="M20" s="1987"/>
    </row>
    <row r="21" spans="2:14" ht="18.75" customHeight="1" x14ac:dyDescent="0.25">
      <c r="B21" s="1985" t="s">
        <v>1074</v>
      </c>
      <c r="C21" s="1986" t="s">
        <v>83</v>
      </c>
      <c r="D21" s="1986"/>
      <c r="E21" s="1986"/>
      <c r="F21" s="1986"/>
      <c r="G21" s="1986"/>
      <c r="H21" s="1986"/>
      <c r="I21" s="1986"/>
      <c r="J21" s="1986"/>
      <c r="K21" s="1986"/>
      <c r="L21" s="1986"/>
      <c r="M21" s="1987"/>
    </row>
    <row r="22" spans="2:14" ht="18" customHeight="1" thickBot="1" x14ac:dyDescent="0.4">
      <c r="B22" s="1955"/>
      <c r="C22" s="1956"/>
      <c r="D22" s="1956"/>
      <c r="E22" s="1956"/>
      <c r="F22" s="1956"/>
      <c r="G22" s="1956"/>
      <c r="H22" s="1956"/>
      <c r="I22" s="1956"/>
      <c r="J22" s="1956"/>
      <c r="K22" s="1956"/>
      <c r="L22" s="1956"/>
      <c r="M22" s="1957"/>
    </row>
    <row r="23" spans="2:14" ht="21.75" thickBot="1" x14ac:dyDescent="0.3">
      <c r="B23" s="1948" t="s">
        <v>2</v>
      </c>
      <c r="C23" s="1949"/>
      <c r="D23" s="1949"/>
      <c r="E23" s="1949"/>
      <c r="F23" s="1949"/>
      <c r="G23" s="1949"/>
      <c r="H23" s="1949"/>
      <c r="I23" s="1949"/>
      <c r="J23" s="1949"/>
      <c r="K23" s="1949"/>
      <c r="L23" s="1949"/>
      <c r="M23" s="1950"/>
    </row>
    <row r="24" spans="2:14" ht="7.5" customHeight="1" x14ac:dyDescent="0.35">
      <c r="B24" s="535"/>
      <c r="C24" s="536"/>
      <c r="D24" s="536"/>
      <c r="E24" s="536"/>
      <c r="F24" s="536"/>
      <c r="G24" s="536"/>
      <c r="H24" s="536"/>
      <c r="I24" s="536"/>
      <c r="J24" s="536"/>
      <c r="K24" s="536"/>
      <c r="L24" s="536"/>
      <c r="M24" s="229"/>
    </row>
    <row r="25" spans="2:14" ht="18.75" customHeight="1" x14ac:dyDescent="0.25">
      <c r="B25" s="1112"/>
      <c r="C25" s="1958" t="s">
        <v>2792</v>
      </c>
      <c r="D25" s="1958"/>
      <c r="E25" s="1958"/>
      <c r="F25" s="1958"/>
      <c r="G25" s="1958"/>
      <c r="H25" s="230"/>
      <c r="I25" s="230"/>
      <c r="J25" s="230"/>
      <c r="K25" s="230"/>
      <c r="L25" s="231"/>
      <c r="M25" s="232"/>
    </row>
    <row r="26" spans="2:14" ht="18.75" customHeight="1" x14ac:dyDescent="0.25">
      <c r="B26" s="1112"/>
      <c r="C26" s="1958" t="s">
        <v>7</v>
      </c>
      <c r="D26" s="1958"/>
      <c r="E26" s="1958"/>
      <c r="F26" s="1958"/>
      <c r="G26" s="1958"/>
      <c r="H26" s="230"/>
      <c r="I26" s="233"/>
      <c r="J26" s="233"/>
      <c r="K26" s="233"/>
      <c r="L26" s="231"/>
      <c r="M26" s="232"/>
    </row>
    <row r="27" spans="2:14" ht="18.75" customHeight="1" x14ac:dyDescent="0.25">
      <c r="B27" s="1112"/>
      <c r="C27" s="1958" t="s">
        <v>2793</v>
      </c>
      <c r="D27" s="1958"/>
      <c r="E27" s="1958"/>
      <c r="F27" s="1958"/>
      <c r="G27" s="1958"/>
      <c r="H27" s="230"/>
      <c r="I27" s="233"/>
      <c r="J27" s="233"/>
      <c r="K27" s="233"/>
      <c r="L27" s="231"/>
      <c r="M27" s="232"/>
    </row>
    <row r="28" spans="2:14" ht="18.75" customHeight="1" x14ac:dyDescent="0.25">
      <c r="B28" s="1112"/>
      <c r="C28" s="1958" t="s">
        <v>8</v>
      </c>
      <c r="D28" s="1958"/>
      <c r="E28" s="1958"/>
      <c r="F28" s="1958"/>
      <c r="G28" s="1958"/>
      <c r="H28" s="231"/>
      <c r="I28" s="231"/>
      <c r="J28" s="230"/>
      <c r="K28" s="230"/>
      <c r="L28" s="231"/>
      <c r="M28" s="232"/>
    </row>
    <row r="29" spans="2:14" ht="18.75" customHeight="1" x14ac:dyDescent="0.25">
      <c r="B29" s="1112"/>
      <c r="C29" s="1958" t="s">
        <v>9</v>
      </c>
      <c r="D29" s="1958"/>
      <c r="E29" s="1958"/>
      <c r="F29" s="1958"/>
      <c r="G29" s="1958"/>
      <c r="H29" s="231"/>
      <c r="I29" s="231"/>
      <c r="J29" s="230"/>
      <c r="K29" s="230"/>
      <c r="L29" s="231"/>
      <c r="M29" s="232"/>
    </row>
    <row r="30" spans="2:14" ht="18.75" customHeight="1" x14ac:dyDescent="0.25">
      <c r="B30" s="1112"/>
      <c r="C30" s="1958" t="s">
        <v>2841</v>
      </c>
      <c r="D30" s="1958"/>
      <c r="E30" s="1958"/>
      <c r="F30" s="1958"/>
      <c r="G30" s="1958"/>
      <c r="H30" s="230"/>
      <c r="I30" s="233"/>
      <c r="J30" s="233"/>
      <c r="K30" s="233"/>
      <c r="L30" s="231"/>
      <c r="M30" s="232"/>
    </row>
    <row r="31" spans="2:14" ht="18.75" customHeight="1" x14ac:dyDescent="0.25">
      <c r="B31" s="1112"/>
      <c r="C31" s="1958" t="s">
        <v>2794</v>
      </c>
      <c r="D31" s="1958"/>
      <c r="E31" s="1958"/>
      <c r="F31" s="1958"/>
      <c r="G31" s="1958"/>
      <c r="H31" s="231"/>
      <c r="I31" s="230"/>
      <c r="J31" s="230"/>
      <c r="K31" s="231"/>
      <c r="L31" s="233"/>
      <c r="M31" s="234"/>
    </row>
    <row r="32" spans="2:14" ht="18.75" customHeight="1" x14ac:dyDescent="0.25">
      <c r="B32" s="1112"/>
      <c r="C32" s="1959" t="s">
        <v>1042</v>
      </c>
      <c r="D32" s="1959"/>
      <c r="E32" s="1959"/>
      <c r="F32" s="1959"/>
      <c r="G32" s="1959"/>
      <c r="H32" s="231"/>
      <c r="I32" s="230"/>
      <c r="J32" s="230"/>
      <c r="K32" s="231"/>
      <c r="L32" s="233"/>
      <c r="M32" s="234"/>
    </row>
    <row r="33" spans="1:14" ht="18.75" customHeight="1" x14ac:dyDescent="0.25">
      <c r="B33" s="1112"/>
      <c r="C33" s="1959" t="s">
        <v>1043</v>
      </c>
      <c r="D33" s="1959"/>
      <c r="E33" s="1959"/>
      <c r="F33" s="1959"/>
      <c r="G33" s="1959"/>
      <c r="H33" s="231"/>
      <c r="I33" s="230"/>
      <c r="J33" s="230"/>
      <c r="K33" s="231"/>
      <c r="L33" s="233"/>
      <c r="M33" s="234"/>
    </row>
    <row r="34" spans="1:14" ht="18.75" customHeight="1" x14ac:dyDescent="0.25">
      <c r="B34" s="1112"/>
      <c r="C34" s="1959" t="s">
        <v>1044</v>
      </c>
      <c r="D34" s="1959"/>
      <c r="E34" s="1959"/>
      <c r="F34" s="1959"/>
      <c r="G34" s="1959"/>
      <c r="H34" s="231"/>
      <c r="I34" s="230"/>
      <c r="J34" s="230"/>
      <c r="K34" s="231"/>
      <c r="L34" s="233"/>
      <c r="M34" s="234"/>
    </row>
    <row r="35" spans="1:14" ht="18.75" customHeight="1" x14ac:dyDescent="0.25">
      <c r="B35" s="1112"/>
      <c r="C35" s="1958" t="s">
        <v>2797</v>
      </c>
      <c r="D35" s="1958"/>
      <c r="E35" s="1958"/>
      <c r="F35" s="1958"/>
      <c r="G35" s="1958"/>
      <c r="H35" s="231"/>
      <c r="I35" s="230"/>
      <c r="J35" s="230"/>
      <c r="K35" s="231"/>
      <c r="L35" s="233"/>
      <c r="M35" s="234"/>
    </row>
    <row r="36" spans="1:14" ht="18.75" customHeight="1" x14ac:dyDescent="0.25">
      <c r="B36" s="1112"/>
      <c r="C36" s="1959" t="s">
        <v>4</v>
      </c>
      <c r="D36" s="1959"/>
      <c r="E36" s="1959"/>
      <c r="F36" s="1959"/>
      <c r="G36" s="1959"/>
      <c r="H36" s="231"/>
      <c r="I36" s="230"/>
      <c r="J36" s="230"/>
      <c r="K36" s="231"/>
      <c r="L36" s="233"/>
      <c r="M36" s="234"/>
    </row>
    <row r="37" spans="1:14" ht="18.75" customHeight="1" x14ac:dyDescent="0.25">
      <c r="A37" s="1118"/>
      <c r="B37" s="1112"/>
      <c r="C37" s="1958" t="s">
        <v>12</v>
      </c>
      <c r="D37" s="1958"/>
      <c r="E37" s="1958"/>
      <c r="F37" s="1958"/>
      <c r="G37" s="1958"/>
      <c r="H37" s="231"/>
      <c r="I37" s="230"/>
      <c r="J37" s="230"/>
      <c r="K37" s="231"/>
      <c r="L37" s="233"/>
      <c r="M37" s="234"/>
    </row>
    <row r="38" spans="1:14" ht="18.75" customHeight="1" x14ac:dyDescent="0.25">
      <c r="A38" s="541"/>
      <c r="B38" s="1112"/>
      <c r="C38" s="1958" t="s">
        <v>1892</v>
      </c>
      <c r="D38" s="1958"/>
      <c r="E38" s="1958"/>
      <c r="F38" s="1958"/>
      <c r="G38" s="1958"/>
      <c r="H38" s="231"/>
      <c r="I38" s="230"/>
      <c r="J38" s="230"/>
      <c r="K38" s="231"/>
      <c r="L38" s="233"/>
      <c r="M38" s="234"/>
    </row>
    <row r="39" spans="1:14" ht="18.75" customHeight="1" x14ac:dyDescent="0.25">
      <c r="A39" s="1118"/>
      <c r="B39" s="1112"/>
      <c r="C39" s="1958" t="s">
        <v>2795</v>
      </c>
      <c r="D39" s="1958"/>
      <c r="E39" s="1958"/>
      <c r="F39" s="1958"/>
      <c r="G39" s="1958"/>
      <c r="H39" s="231"/>
      <c r="I39" s="230"/>
      <c r="J39" s="230"/>
      <c r="K39" s="231"/>
      <c r="L39" s="233"/>
      <c r="M39" s="234"/>
    </row>
    <row r="40" spans="1:14" ht="18.75" customHeight="1" x14ac:dyDescent="0.25">
      <c r="B40" s="1112"/>
      <c r="C40" s="1958" t="s">
        <v>2798</v>
      </c>
      <c r="D40" s="1958"/>
      <c r="E40" s="1958"/>
      <c r="F40" s="1958"/>
      <c r="G40" s="1958"/>
      <c r="H40" s="231"/>
      <c r="I40" s="230"/>
      <c r="J40" s="230"/>
      <c r="K40" s="231"/>
      <c r="L40" s="233"/>
      <c r="M40" s="234"/>
    </row>
    <row r="41" spans="1:14" ht="18.75" customHeight="1" x14ac:dyDescent="0.25">
      <c r="B41" s="1113"/>
      <c r="C41" s="1958" t="s">
        <v>1045</v>
      </c>
      <c r="D41" s="1958"/>
      <c r="E41" s="1958"/>
      <c r="F41" s="1958"/>
      <c r="G41" s="1958"/>
      <c r="H41" s="231"/>
      <c r="I41" s="230"/>
      <c r="J41" s="230"/>
      <c r="K41" s="231"/>
      <c r="L41" s="233"/>
      <c r="M41" s="234"/>
    </row>
    <row r="42" spans="1:14" ht="18.75" customHeight="1" x14ac:dyDescent="0.25">
      <c r="B42" s="1112"/>
      <c r="C42" s="1958" t="s">
        <v>3</v>
      </c>
      <c r="D42" s="1958"/>
      <c r="E42" s="1958"/>
      <c r="F42" s="1958"/>
      <c r="G42" s="1958"/>
      <c r="H42" s="231"/>
      <c r="I42" s="230"/>
      <c r="J42" s="230"/>
      <c r="K42" s="231"/>
      <c r="L42" s="233"/>
      <c r="M42" s="234"/>
    </row>
    <row r="43" spans="1:14" ht="18.75" customHeight="1" x14ac:dyDescent="0.25">
      <c r="B43" s="1112"/>
      <c r="C43" s="1958" t="s">
        <v>2796</v>
      </c>
      <c r="D43" s="1958"/>
      <c r="E43" s="1958"/>
      <c r="F43" s="1958"/>
      <c r="G43" s="1958"/>
      <c r="H43" s="231"/>
      <c r="I43" s="230"/>
      <c r="J43" s="230"/>
      <c r="K43" s="231"/>
      <c r="L43" s="233"/>
      <c r="M43" s="234"/>
    </row>
    <row r="44" spans="1:14" ht="18.75" customHeight="1" x14ac:dyDescent="0.25">
      <c r="B44" s="1112"/>
      <c r="C44" s="1959" t="s">
        <v>2799</v>
      </c>
      <c r="D44" s="1959"/>
      <c r="E44" s="1959"/>
      <c r="F44" s="1959"/>
      <c r="G44" s="1959"/>
      <c r="H44" s="231"/>
      <c r="I44" s="230"/>
      <c r="J44" s="230"/>
      <c r="K44" s="231"/>
      <c r="L44" s="233"/>
      <c r="M44" s="234"/>
    </row>
    <row r="45" spans="1:14" ht="8.25" customHeight="1" thickBot="1" x14ac:dyDescent="0.3">
      <c r="B45" s="1961"/>
      <c r="C45" s="1962"/>
      <c r="D45" s="1962"/>
      <c r="E45" s="1962"/>
      <c r="F45" s="1962"/>
      <c r="G45" s="1962"/>
      <c r="H45" s="1962"/>
      <c r="I45" s="1962"/>
      <c r="J45" s="1962"/>
      <c r="K45" s="1962"/>
      <c r="L45" s="1962"/>
      <c r="M45" s="1963"/>
    </row>
    <row r="46" spans="1:14" ht="21.75" thickBot="1" x14ac:dyDescent="0.4">
      <c r="B46" s="1964" t="s">
        <v>2838</v>
      </c>
      <c r="C46" s="1965"/>
      <c r="D46" s="1965"/>
      <c r="E46" s="1965"/>
      <c r="F46" s="1965"/>
      <c r="G46" s="1965"/>
      <c r="H46" s="1965"/>
      <c r="I46" s="1965"/>
      <c r="J46" s="1965"/>
      <c r="K46" s="1965"/>
      <c r="L46" s="1965"/>
      <c r="M46" s="1966"/>
    </row>
    <row r="47" spans="1:14" ht="7.5" customHeight="1" x14ac:dyDescent="0.35">
      <c r="B47" s="535"/>
      <c r="C47" s="536"/>
      <c r="D47" s="536"/>
      <c r="E47" s="536"/>
      <c r="F47" s="536"/>
      <c r="G47" s="536"/>
      <c r="H47" s="536"/>
      <c r="I47" s="536"/>
      <c r="J47" s="536"/>
      <c r="K47" s="536"/>
      <c r="L47" s="536"/>
      <c r="M47" s="229"/>
    </row>
    <row r="48" spans="1:14" ht="18.75" customHeight="1" x14ac:dyDescent="0.25">
      <c r="B48" s="1112"/>
      <c r="C48" s="1958" t="s">
        <v>1046</v>
      </c>
      <c r="D48" s="1958"/>
      <c r="E48" s="1958"/>
      <c r="F48" s="1958"/>
      <c r="G48" s="1958"/>
      <c r="H48" s="231"/>
      <c r="I48" s="230"/>
      <c r="J48" s="230"/>
      <c r="K48" s="233"/>
      <c r="L48" s="233"/>
      <c r="M48" s="234"/>
    </row>
    <row r="49" spans="2:14" ht="18.75" customHeight="1" x14ac:dyDescent="0.25">
      <c r="B49" s="1112"/>
      <c r="C49" s="1958" t="s">
        <v>1048</v>
      </c>
      <c r="D49" s="1958"/>
      <c r="E49" s="1958"/>
      <c r="F49" s="1958"/>
      <c r="G49" s="1958"/>
      <c r="H49" s="231"/>
      <c r="I49" s="230"/>
      <c r="J49" s="235"/>
      <c r="K49" s="230"/>
      <c r="L49" s="230"/>
      <c r="M49" s="237"/>
    </row>
    <row r="50" spans="2:14" ht="18.75" customHeight="1" x14ac:dyDescent="0.25">
      <c r="B50" s="1112"/>
      <c r="C50" s="1959" t="s">
        <v>1960</v>
      </c>
      <c r="D50" s="1959"/>
      <c r="E50" s="1959"/>
      <c r="F50" s="1959"/>
      <c r="G50" s="1959"/>
      <c r="H50" s="231"/>
      <c r="I50" s="230"/>
      <c r="J50" s="235"/>
      <c r="K50" s="230"/>
      <c r="L50" s="230"/>
      <c r="M50" s="237"/>
    </row>
    <row r="51" spans="2:14" ht="18.75" customHeight="1" x14ac:dyDescent="0.25">
      <c r="B51" s="1112"/>
      <c r="C51" s="1959" t="s">
        <v>1961</v>
      </c>
      <c r="D51" s="1959"/>
      <c r="E51" s="1959"/>
      <c r="F51" s="1959"/>
      <c r="G51" s="1959"/>
      <c r="H51" s="231"/>
      <c r="I51" s="230"/>
      <c r="J51" s="235"/>
      <c r="K51" s="230"/>
      <c r="L51" s="230"/>
      <c r="M51" s="237"/>
    </row>
    <row r="52" spans="2:14" ht="18.75" customHeight="1" x14ac:dyDescent="0.25">
      <c r="B52" s="1114"/>
      <c r="C52" s="1959" t="s">
        <v>11</v>
      </c>
      <c r="D52" s="1959"/>
      <c r="E52" s="1959"/>
      <c r="F52" s="1959"/>
      <c r="G52" s="1959"/>
      <c r="H52" s="231"/>
      <c r="I52" s="230"/>
      <c r="J52" s="235"/>
      <c r="K52" s="230"/>
      <c r="L52" s="230"/>
      <c r="M52" s="237"/>
    </row>
    <row r="53" spans="2:14" ht="18.75" customHeight="1" x14ac:dyDescent="0.25">
      <c r="B53" s="1114"/>
      <c r="C53" s="1959" t="s">
        <v>346</v>
      </c>
      <c r="D53" s="1959"/>
      <c r="E53" s="1959"/>
      <c r="F53" s="1959"/>
      <c r="G53" s="1959"/>
      <c r="H53" s="231"/>
      <c r="I53" s="230"/>
      <c r="J53" s="235"/>
      <c r="K53" s="230"/>
      <c r="L53" s="230"/>
      <c r="M53" s="237"/>
    </row>
    <row r="54" spans="2:14" ht="18.75" customHeight="1" x14ac:dyDescent="0.25">
      <c r="B54" s="1114"/>
      <c r="C54" s="1958" t="s">
        <v>2796</v>
      </c>
      <c r="D54" s="1958"/>
      <c r="E54" s="1958"/>
      <c r="F54" s="1958"/>
      <c r="G54" s="1958"/>
      <c r="H54" s="231"/>
      <c r="I54" s="230"/>
      <c r="J54" s="235"/>
      <c r="K54" s="233"/>
      <c r="L54" s="233"/>
      <c r="M54" s="234"/>
    </row>
    <row r="55" spans="2:14" ht="18.75" customHeight="1" x14ac:dyDescent="0.25">
      <c r="B55" s="1114"/>
      <c r="C55" s="1959" t="s">
        <v>5</v>
      </c>
      <c r="D55" s="1959"/>
      <c r="E55" s="1959"/>
      <c r="F55" s="1959"/>
      <c r="G55" s="1959"/>
      <c r="H55" s="231"/>
      <c r="I55" s="230"/>
      <c r="J55" s="235"/>
      <c r="K55" s="233"/>
      <c r="L55" s="233"/>
      <c r="M55" s="234"/>
    </row>
    <row r="56" spans="2:14" ht="18.75" customHeight="1" x14ac:dyDescent="0.25">
      <c r="B56" s="1114"/>
      <c r="C56" s="1958" t="s">
        <v>2800</v>
      </c>
      <c r="D56" s="1958"/>
      <c r="E56" s="1958"/>
      <c r="F56" s="1958"/>
      <c r="G56" s="1958"/>
      <c r="H56" s="231"/>
      <c r="I56" s="230"/>
      <c r="J56" s="235"/>
      <c r="K56" s="230"/>
      <c r="L56" s="230"/>
      <c r="M56" s="237"/>
    </row>
    <row r="57" spans="2:14" ht="18.75" customHeight="1" x14ac:dyDescent="0.25">
      <c r="B57" s="1115"/>
      <c r="C57" s="1959" t="s">
        <v>1049</v>
      </c>
      <c r="D57" s="1959"/>
      <c r="E57" s="1959"/>
      <c r="F57" s="1959"/>
      <c r="G57" s="1959"/>
      <c r="H57" s="238"/>
      <c r="I57" s="230"/>
      <c r="J57" s="235"/>
      <c r="K57" s="230"/>
      <c r="L57" s="233"/>
      <c r="M57" s="234"/>
    </row>
    <row r="58" spans="2:14" ht="18.75" customHeight="1" x14ac:dyDescent="0.25">
      <c r="B58" s="1114"/>
      <c r="C58" s="1958" t="s">
        <v>2801</v>
      </c>
      <c r="D58" s="1958"/>
      <c r="E58" s="1958"/>
      <c r="F58" s="1958"/>
      <c r="G58" s="1958"/>
      <c r="H58" s="231"/>
      <c r="I58" s="230"/>
      <c r="J58" s="235"/>
      <c r="K58" s="230"/>
      <c r="L58" s="230"/>
      <c r="M58" s="237"/>
    </row>
    <row r="59" spans="2:14" ht="18.75" customHeight="1" x14ac:dyDescent="0.25">
      <c r="B59" s="1114"/>
      <c r="C59" s="1958" t="s">
        <v>20</v>
      </c>
      <c r="D59" s="1958"/>
      <c r="E59" s="1958"/>
      <c r="F59" s="1958"/>
      <c r="G59" s="1958"/>
      <c r="H59" s="231"/>
      <c r="I59" s="230"/>
      <c r="J59" s="230"/>
      <c r="K59" s="230"/>
      <c r="L59" s="230"/>
      <c r="M59" s="237"/>
    </row>
    <row r="60" spans="2:14" ht="18.75" customHeight="1" x14ac:dyDescent="0.25">
      <c r="B60" s="1114"/>
      <c r="C60" s="1959" t="s">
        <v>1052</v>
      </c>
      <c r="D60" s="1959"/>
      <c r="E60" s="1959"/>
      <c r="F60" s="1959"/>
      <c r="G60" s="1959"/>
      <c r="H60" s="231"/>
      <c r="I60" s="230"/>
      <c r="J60" s="230"/>
      <c r="K60" s="230"/>
      <c r="L60" s="230"/>
      <c r="M60" s="237"/>
    </row>
    <row r="61" spans="2:14" ht="18.75" customHeight="1" x14ac:dyDescent="0.25">
      <c r="B61" s="1114"/>
      <c r="C61" s="1943" t="s">
        <v>2802</v>
      </c>
      <c r="D61" s="1943"/>
      <c r="E61" s="1943"/>
      <c r="F61" s="1943"/>
      <c r="G61" s="1943"/>
      <c r="H61" s="231"/>
      <c r="I61" s="233"/>
      <c r="J61" s="233"/>
      <c r="K61" s="230"/>
      <c r="L61" s="230"/>
      <c r="M61" s="237"/>
    </row>
    <row r="62" spans="2:14" ht="18.75" customHeight="1" x14ac:dyDescent="0.25">
      <c r="B62" s="1114"/>
      <c r="C62" s="1943" t="s">
        <v>17</v>
      </c>
      <c r="D62" s="1943"/>
      <c r="E62" s="1943"/>
      <c r="F62" s="1943"/>
      <c r="G62" s="1943"/>
      <c r="H62" s="231"/>
      <c r="I62" s="233"/>
      <c r="J62" s="233"/>
      <c r="K62" s="230"/>
      <c r="L62" s="230"/>
      <c r="M62" s="237"/>
    </row>
    <row r="63" spans="2:14" ht="18.75" customHeight="1" x14ac:dyDescent="0.25">
      <c r="B63" s="1114"/>
      <c r="C63" s="1943" t="s">
        <v>2803</v>
      </c>
      <c r="D63" s="1943"/>
      <c r="E63" s="1943"/>
      <c r="F63" s="1943"/>
      <c r="G63" s="1943"/>
      <c r="H63" s="231"/>
      <c r="I63" s="233"/>
      <c r="J63" s="233"/>
      <c r="K63" s="230"/>
      <c r="L63" s="230"/>
      <c r="M63" s="237"/>
    </row>
    <row r="64" spans="2:14" ht="18.75" customHeight="1" x14ac:dyDescent="0.25">
      <c r="B64" s="1114"/>
      <c r="C64" s="1943" t="s">
        <v>2804</v>
      </c>
      <c r="D64" s="1943"/>
      <c r="E64" s="1943"/>
      <c r="F64" s="1943"/>
      <c r="G64" s="1943"/>
      <c r="H64" s="231"/>
      <c r="I64" s="233"/>
      <c r="J64" s="233"/>
      <c r="K64" s="230"/>
      <c r="L64" s="230"/>
      <c r="M64" s="237"/>
    </row>
    <row r="65" spans="2:14" ht="18.75" customHeight="1" x14ac:dyDescent="0.25">
      <c r="B65" s="1114"/>
      <c r="C65" s="1943" t="s">
        <v>19</v>
      </c>
      <c r="D65" s="1943"/>
      <c r="E65" s="1943"/>
      <c r="F65" s="1943"/>
      <c r="G65" s="1943"/>
      <c r="H65" s="231"/>
      <c r="I65" s="233"/>
      <c r="J65" s="233"/>
      <c r="K65" s="230"/>
      <c r="L65" s="230"/>
      <c r="M65" s="237"/>
    </row>
    <row r="66" spans="2:14" ht="18.75" customHeight="1" x14ac:dyDescent="0.25">
      <c r="B66" s="1114"/>
      <c r="C66" s="1943" t="s">
        <v>16</v>
      </c>
      <c r="D66" s="1943"/>
      <c r="E66" s="1943"/>
      <c r="F66" s="1943"/>
      <c r="G66" s="1943"/>
      <c r="H66" s="231"/>
      <c r="I66" s="233"/>
      <c r="J66" s="233"/>
      <c r="K66" s="230"/>
      <c r="L66" s="230"/>
      <c r="M66" s="237"/>
    </row>
    <row r="67" spans="2:14" ht="18.75" customHeight="1" x14ac:dyDescent="0.25">
      <c r="B67" s="1114"/>
      <c r="C67" s="1943" t="s">
        <v>2805</v>
      </c>
      <c r="D67" s="1943"/>
      <c r="E67" s="1943"/>
      <c r="F67" s="1943"/>
      <c r="G67" s="1943"/>
      <c r="H67" s="231"/>
      <c r="I67" s="233"/>
      <c r="J67" s="233"/>
      <c r="K67" s="230"/>
      <c r="L67" s="230"/>
      <c r="M67" s="237"/>
    </row>
    <row r="68" spans="2:14" ht="18.75" customHeight="1" x14ac:dyDescent="0.25">
      <c r="B68" s="1114"/>
      <c r="C68" s="1959" t="s">
        <v>1053</v>
      </c>
      <c r="D68" s="1959"/>
      <c r="E68" s="1959"/>
      <c r="F68" s="1959"/>
      <c r="G68" s="1959"/>
      <c r="H68" s="231"/>
      <c r="I68" s="230"/>
      <c r="J68" s="230"/>
      <c r="K68" s="230"/>
      <c r="L68" s="230"/>
      <c r="M68" s="237"/>
    </row>
    <row r="69" spans="2:14" ht="18.75" customHeight="1" x14ac:dyDescent="0.25">
      <c r="B69" s="1114"/>
      <c r="C69" s="1943" t="s">
        <v>2802</v>
      </c>
      <c r="D69" s="1943"/>
      <c r="E69" s="1943"/>
      <c r="F69" s="1943"/>
      <c r="G69" s="1943"/>
      <c r="H69" s="231"/>
      <c r="I69" s="233"/>
      <c r="J69" s="233"/>
      <c r="K69" s="230"/>
      <c r="L69" s="230"/>
      <c r="M69" s="237"/>
    </row>
    <row r="70" spans="2:14" ht="18.75" customHeight="1" x14ac:dyDescent="0.25">
      <c r="B70" s="1114"/>
      <c r="C70" s="1943" t="s">
        <v>17</v>
      </c>
      <c r="D70" s="1943"/>
      <c r="E70" s="1943"/>
      <c r="F70" s="1943"/>
      <c r="G70" s="1943"/>
      <c r="H70" s="231"/>
      <c r="I70" s="233"/>
      <c r="J70" s="233"/>
      <c r="K70" s="230"/>
      <c r="L70" s="230"/>
      <c r="M70" s="237"/>
    </row>
    <row r="71" spans="2:14" ht="18.75" customHeight="1" x14ac:dyDescent="0.25">
      <c r="B71" s="1114"/>
      <c r="C71" s="1943" t="s">
        <v>2803</v>
      </c>
      <c r="D71" s="1943"/>
      <c r="E71" s="1943"/>
      <c r="F71" s="1943"/>
      <c r="G71" s="1943"/>
      <c r="H71" s="231"/>
      <c r="I71" s="233"/>
      <c r="J71" s="233"/>
      <c r="K71" s="230"/>
      <c r="L71" s="230"/>
      <c r="M71" s="237"/>
    </row>
    <row r="72" spans="2:14" ht="18.75" customHeight="1" x14ac:dyDescent="0.25">
      <c r="B72" s="1114"/>
      <c r="C72" s="1943" t="s">
        <v>2804</v>
      </c>
      <c r="D72" s="1943"/>
      <c r="E72" s="1943"/>
      <c r="F72" s="1943"/>
      <c r="G72" s="1943"/>
      <c r="H72" s="231"/>
      <c r="I72" s="233"/>
      <c r="J72" s="233"/>
      <c r="K72" s="230"/>
      <c r="L72" s="230"/>
      <c r="M72" s="237"/>
    </row>
    <row r="73" spans="2:14" ht="18.75" customHeight="1" x14ac:dyDescent="0.25">
      <c r="B73" s="1114"/>
      <c r="C73" s="1943" t="s">
        <v>19</v>
      </c>
      <c r="D73" s="1943"/>
      <c r="E73" s="1943"/>
      <c r="F73" s="1943"/>
      <c r="G73" s="1943"/>
      <c r="H73" s="231"/>
      <c r="I73" s="233"/>
      <c r="J73" s="233"/>
      <c r="K73" s="230"/>
      <c r="L73" s="230"/>
      <c r="M73" s="237"/>
    </row>
    <row r="74" spans="2:14" ht="18.75" customHeight="1" x14ac:dyDescent="0.25">
      <c r="B74" s="1114"/>
      <c r="C74" s="1943" t="s">
        <v>16</v>
      </c>
      <c r="D74" s="1943"/>
      <c r="E74" s="1943"/>
      <c r="F74" s="1943"/>
      <c r="G74" s="1943"/>
      <c r="H74" s="231"/>
      <c r="I74" s="233"/>
      <c r="J74" s="233"/>
      <c r="K74" s="230"/>
      <c r="L74" s="230"/>
      <c r="M74" s="237"/>
    </row>
    <row r="75" spans="2:14" ht="18.75" customHeight="1" x14ac:dyDescent="0.25">
      <c r="B75" s="1114"/>
      <c r="C75" s="1943" t="s">
        <v>2806</v>
      </c>
      <c r="D75" s="1943"/>
      <c r="E75" s="1943"/>
      <c r="F75" s="1943"/>
      <c r="G75" s="1943"/>
      <c r="H75" s="231"/>
      <c r="I75" s="233"/>
      <c r="J75" s="233"/>
      <c r="K75" s="230"/>
      <c r="L75" s="230"/>
      <c r="M75" s="237"/>
    </row>
    <row r="76" spans="2:14" ht="18.75" customHeight="1" x14ac:dyDescent="0.25">
      <c r="B76" s="1114"/>
      <c r="C76" s="1958" t="s">
        <v>2807</v>
      </c>
      <c r="D76" s="1958"/>
      <c r="E76" s="1958"/>
      <c r="F76" s="1958"/>
      <c r="G76" s="1958"/>
      <c r="H76" s="231"/>
      <c r="I76" s="230"/>
      <c r="J76" s="235"/>
      <c r="K76" s="230"/>
      <c r="L76" s="230"/>
      <c r="M76" s="237"/>
    </row>
    <row r="77" spans="2:14" ht="18.75" customHeight="1" x14ac:dyDescent="0.25">
      <c r="B77" s="1115"/>
      <c r="C77" s="1959" t="s">
        <v>1936</v>
      </c>
      <c r="D77" s="1959"/>
      <c r="E77" s="1959"/>
      <c r="F77" s="1959"/>
      <c r="G77" s="1959"/>
      <c r="H77" s="238"/>
      <c r="I77" s="230"/>
      <c r="J77" s="235"/>
      <c r="K77" s="239"/>
      <c r="L77" s="239"/>
      <c r="M77" s="240"/>
    </row>
    <row r="78" spans="2:14" ht="18.75" customHeight="1" x14ac:dyDescent="0.25">
      <c r="B78" s="1114"/>
      <c r="C78" s="1958" t="s">
        <v>2808</v>
      </c>
      <c r="D78" s="1958"/>
      <c r="E78" s="1958"/>
      <c r="F78" s="1958"/>
      <c r="G78" s="1958"/>
      <c r="H78" s="231"/>
      <c r="I78" s="230"/>
      <c r="J78" s="235"/>
      <c r="K78" s="230"/>
      <c r="L78" s="230"/>
      <c r="M78" s="237"/>
    </row>
    <row r="79" spans="2:14" ht="18.75" customHeight="1" x14ac:dyDescent="0.25">
      <c r="B79" s="1114"/>
      <c r="C79" s="1959" t="s">
        <v>1935</v>
      </c>
      <c r="D79" s="1959"/>
      <c r="E79" s="1959"/>
      <c r="F79" s="1959"/>
      <c r="G79" s="1959"/>
      <c r="H79" s="231"/>
      <c r="I79" s="230"/>
      <c r="J79" s="235"/>
      <c r="K79" s="233"/>
      <c r="L79" s="233"/>
      <c r="M79" s="234"/>
    </row>
    <row r="80" spans="2:14" ht="18.75" customHeight="1" x14ac:dyDescent="0.25">
      <c r="B80" s="1114"/>
      <c r="C80" s="1959" t="s">
        <v>2809</v>
      </c>
      <c r="D80" s="1959"/>
      <c r="E80" s="1959"/>
      <c r="F80" s="1959"/>
      <c r="G80" s="1959"/>
      <c r="H80" s="231"/>
      <c r="I80" s="230"/>
      <c r="J80" s="230"/>
      <c r="K80" s="230"/>
      <c r="L80" s="230"/>
      <c r="M80" s="237"/>
    </row>
    <row r="81" spans="1:14" ht="18.75" customHeight="1" x14ac:dyDescent="0.25">
      <c r="B81" s="1115"/>
      <c r="C81" s="1943" t="s">
        <v>14</v>
      </c>
      <c r="D81" s="1943"/>
      <c r="E81" s="1943"/>
      <c r="F81" s="1943"/>
      <c r="G81" s="1943"/>
      <c r="H81" s="238"/>
      <c r="I81" s="230"/>
      <c r="J81" s="235"/>
      <c r="K81" s="230"/>
      <c r="L81" s="230"/>
      <c r="M81" s="237"/>
    </row>
    <row r="82" spans="1:14" ht="18.75" customHeight="1" x14ac:dyDescent="0.25">
      <c r="B82" s="1115"/>
      <c r="C82" s="1943" t="s">
        <v>21</v>
      </c>
      <c r="D82" s="1943"/>
      <c r="E82" s="1943"/>
      <c r="F82" s="1943"/>
      <c r="G82" s="1943"/>
      <c r="H82" s="238"/>
      <c r="I82" s="230"/>
      <c r="J82" s="235"/>
      <c r="K82" s="233"/>
      <c r="L82" s="233"/>
      <c r="M82" s="234"/>
    </row>
    <row r="83" spans="1:14" ht="18.75" customHeight="1" x14ac:dyDescent="0.25">
      <c r="B83" s="1115"/>
      <c r="C83" s="1943" t="s">
        <v>22</v>
      </c>
      <c r="D83" s="1943"/>
      <c r="E83" s="1943"/>
      <c r="F83" s="1943"/>
      <c r="G83" s="1943"/>
      <c r="H83" s="238"/>
      <c r="I83" s="230"/>
      <c r="J83" s="235"/>
      <c r="K83" s="233"/>
      <c r="L83" s="233"/>
      <c r="M83" s="234"/>
    </row>
    <row r="84" spans="1:14" ht="18.75" customHeight="1" x14ac:dyDescent="0.25">
      <c r="B84" s="1115"/>
      <c r="C84" s="1943" t="s">
        <v>23</v>
      </c>
      <c r="D84" s="1943"/>
      <c r="E84" s="1943"/>
      <c r="F84" s="1943"/>
      <c r="G84" s="1943"/>
      <c r="H84" s="238"/>
      <c r="I84" s="230"/>
      <c r="J84" s="235"/>
      <c r="K84" s="233"/>
      <c r="L84" s="233"/>
      <c r="M84" s="234"/>
    </row>
    <row r="85" spans="1:14" ht="18.75" customHeight="1" x14ac:dyDescent="0.25">
      <c r="B85" s="1114"/>
      <c r="C85" s="1959" t="s">
        <v>347</v>
      </c>
      <c r="D85" s="1959"/>
      <c r="E85" s="1959"/>
      <c r="F85" s="1959"/>
      <c r="G85" s="1959"/>
      <c r="H85" s="231"/>
      <c r="I85" s="230"/>
      <c r="J85" s="230"/>
      <c r="K85" s="230"/>
      <c r="L85" s="230"/>
      <c r="M85" s="237"/>
    </row>
    <row r="86" spans="1:14" ht="18.75" customHeight="1" x14ac:dyDescent="0.25">
      <c r="B86" s="1115"/>
      <c r="C86" s="1943" t="s">
        <v>15</v>
      </c>
      <c r="D86" s="1943"/>
      <c r="E86" s="1943"/>
      <c r="F86" s="1943"/>
      <c r="G86" s="1943"/>
      <c r="H86" s="238"/>
      <c r="I86" s="230"/>
      <c r="J86" s="235"/>
      <c r="K86" s="230"/>
      <c r="L86" s="230"/>
      <c r="M86" s="237"/>
    </row>
    <row r="87" spans="1:14" ht="18.75" customHeight="1" x14ac:dyDescent="0.25">
      <c r="B87" s="1115"/>
      <c r="C87" s="1943" t="s">
        <v>24</v>
      </c>
      <c r="D87" s="1943"/>
      <c r="E87" s="1943"/>
      <c r="F87" s="1943"/>
      <c r="G87" s="1943"/>
      <c r="H87" s="238"/>
      <c r="I87" s="230"/>
      <c r="J87" s="235"/>
      <c r="K87" s="233"/>
      <c r="L87" s="233"/>
      <c r="M87" s="234"/>
    </row>
    <row r="88" spans="1:14" ht="18.75" customHeight="1" x14ac:dyDescent="0.25">
      <c r="B88" s="1114"/>
      <c r="C88" s="1943" t="s">
        <v>25</v>
      </c>
      <c r="D88" s="1943"/>
      <c r="E88" s="1943"/>
      <c r="F88" s="1943"/>
      <c r="G88" s="1943"/>
      <c r="H88" s="231"/>
      <c r="I88" s="230"/>
      <c r="J88" s="235"/>
      <c r="K88" s="233"/>
      <c r="L88" s="233"/>
      <c r="M88" s="234"/>
    </row>
    <row r="89" spans="1:14" ht="18.75" customHeight="1" x14ac:dyDescent="0.25">
      <c r="B89" s="1114"/>
      <c r="C89" s="1958" t="s">
        <v>2810</v>
      </c>
      <c r="D89" s="1958"/>
      <c r="E89" s="1958"/>
      <c r="F89" s="1958"/>
      <c r="G89" s="1958"/>
      <c r="H89" s="231"/>
      <c r="I89" s="230"/>
      <c r="J89" s="230"/>
      <c r="K89" s="230"/>
      <c r="L89" s="230"/>
      <c r="M89" s="237"/>
    </row>
    <row r="90" spans="1:14" ht="18.75" customHeight="1" x14ac:dyDescent="0.25">
      <c r="B90" s="1114"/>
      <c r="C90" s="1958" t="s">
        <v>6</v>
      </c>
      <c r="D90" s="1958"/>
      <c r="E90" s="1958"/>
      <c r="F90" s="1958"/>
      <c r="G90" s="1958"/>
      <c r="H90" s="231"/>
      <c r="I90" s="230"/>
      <c r="J90" s="230"/>
      <c r="K90" s="230"/>
      <c r="L90" s="230"/>
      <c r="M90" s="237"/>
    </row>
    <row r="91" spans="1:14" ht="18.75" customHeight="1" x14ac:dyDescent="0.25">
      <c r="B91" s="1114"/>
      <c r="C91" s="1958" t="s">
        <v>10</v>
      </c>
      <c r="D91" s="1958"/>
      <c r="E91" s="1958"/>
      <c r="F91" s="1958"/>
      <c r="G91" s="1958"/>
      <c r="H91" s="231"/>
      <c r="I91" s="230"/>
      <c r="J91" s="230"/>
      <c r="K91" s="230"/>
      <c r="L91" s="235"/>
      <c r="M91" s="236"/>
    </row>
    <row r="92" spans="1:14" ht="18.75" customHeight="1" x14ac:dyDescent="0.25">
      <c r="B92" s="1114"/>
      <c r="C92" s="1959" t="s">
        <v>1057</v>
      </c>
      <c r="D92" s="1959"/>
      <c r="E92" s="1959"/>
      <c r="F92" s="1959"/>
      <c r="G92" s="1959"/>
      <c r="H92" s="231"/>
      <c r="I92" s="230"/>
      <c r="J92" s="230"/>
      <c r="K92" s="230"/>
      <c r="L92" s="235"/>
      <c r="M92" s="236"/>
    </row>
    <row r="93" spans="1:14" ht="18.75" customHeight="1" x14ac:dyDescent="0.25">
      <c r="B93" s="1114"/>
      <c r="C93" s="1958" t="s">
        <v>1951</v>
      </c>
      <c r="D93" s="1958"/>
      <c r="E93" s="1958"/>
      <c r="F93" s="1958"/>
      <c r="G93" s="1958"/>
      <c r="H93" s="231"/>
      <c r="I93" s="230"/>
      <c r="J93" s="230"/>
      <c r="K93" s="230"/>
      <c r="L93" s="235"/>
      <c r="M93" s="236"/>
    </row>
    <row r="94" spans="1:14" ht="18.75" customHeight="1" x14ac:dyDescent="0.25">
      <c r="A94" s="1118"/>
      <c r="B94" s="1114"/>
      <c r="C94" s="1958" t="s">
        <v>2839</v>
      </c>
      <c r="D94" s="1958"/>
      <c r="E94" s="1958"/>
      <c r="F94" s="1958"/>
      <c r="G94" s="1958"/>
      <c r="H94" s="231"/>
      <c r="I94" s="230"/>
      <c r="J94" s="235"/>
      <c r="K94" s="233"/>
      <c r="L94" s="233"/>
      <c r="M94" s="234"/>
    </row>
    <row r="95" spans="1:14" ht="7.5" customHeight="1" thickBot="1" x14ac:dyDescent="0.3">
      <c r="A95" s="1118"/>
      <c r="B95" s="1961"/>
      <c r="C95" s="1962"/>
      <c r="D95" s="1962"/>
      <c r="E95" s="1962"/>
      <c r="F95" s="1962"/>
      <c r="G95" s="1962"/>
      <c r="H95" s="1962"/>
      <c r="I95" s="1962"/>
      <c r="J95" s="1962"/>
      <c r="K95" s="1962"/>
      <c r="L95" s="1962"/>
      <c r="M95" s="1963"/>
    </row>
    <row r="96" spans="1:14" ht="18.75" customHeight="1" thickBot="1" x14ac:dyDescent="0.4">
      <c r="A96" s="1118"/>
      <c r="B96" s="1964" t="s">
        <v>26</v>
      </c>
      <c r="C96" s="1965"/>
      <c r="D96" s="1965"/>
      <c r="E96" s="1965"/>
      <c r="F96" s="1965"/>
      <c r="G96" s="1965"/>
      <c r="H96" s="1965"/>
      <c r="I96" s="1965"/>
      <c r="J96" s="1965"/>
      <c r="K96" s="1965"/>
      <c r="L96" s="1965"/>
      <c r="M96" s="1966"/>
    </row>
    <row r="97" spans="1:14" ht="7.5" customHeight="1" x14ac:dyDescent="0.35">
      <c r="A97" s="1118"/>
      <c r="B97" s="1952"/>
      <c r="C97" s="1953"/>
      <c r="D97" s="1953"/>
      <c r="E97" s="1953"/>
      <c r="F97" s="1953"/>
      <c r="G97" s="1953"/>
      <c r="H97" s="1953"/>
      <c r="I97" s="1953"/>
      <c r="J97" s="1953"/>
      <c r="K97" s="1953"/>
      <c r="L97" s="1953"/>
      <c r="M97" s="1954"/>
    </row>
    <row r="98" spans="1:14" ht="18.75" customHeight="1" x14ac:dyDescent="0.25">
      <c r="A98" s="1118"/>
      <c r="B98" s="1114"/>
      <c r="C98" s="1951" t="s">
        <v>2811</v>
      </c>
      <c r="D98" s="1951"/>
      <c r="E98" s="1951"/>
      <c r="F98" s="1951"/>
      <c r="G98" s="1951"/>
      <c r="H98" s="233"/>
      <c r="I98" s="230"/>
      <c r="J98" s="230"/>
      <c r="K98" s="230"/>
      <c r="L98" s="230"/>
      <c r="M98" s="237"/>
    </row>
    <row r="99" spans="1:14" ht="18.75" customHeight="1" x14ac:dyDescent="0.25">
      <c r="A99" s="1118"/>
      <c r="B99" s="1114"/>
      <c r="C99" s="1951" t="s">
        <v>27</v>
      </c>
      <c r="D99" s="1951"/>
      <c r="E99" s="1951"/>
      <c r="F99" s="1951"/>
      <c r="G99" s="1951"/>
      <c r="H99" s="233"/>
      <c r="I99" s="230"/>
      <c r="J99" s="230"/>
      <c r="K99" s="230"/>
      <c r="L99" s="230"/>
      <c r="M99" s="237"/>
    </row>
    <row r="100" spans="1:14" ht="18.75" customHeight="1" x14ac:dyDescent="0.25">
      <c r="A100" s="1118"/>
      <c r="B100" s="1114"/>
      <c r="C100" s="1951" t="s">
        <v>28</v>
      </c>
      <c r="D100" s="1951"/>
      <c r="E100" s="1951"/>
      <c r="F100" s="1951"/>
      <c r="G100" s="1951"/>
      <c r="H100" s="233"/>
      <c r="I100" s="230"/>
      <c r="J100" s="230"/>
      <c r="K100" s="230"/>
      <c r="L100" s="230"/>
      <c r="M100" s="237"/>
    </row>
    <row r="101" spans="1:14" ht="18.75" customHeight="1" x14ac:dyDescent="0.25">
      <c r="A101" s="1118"/>
      <c r="B101" s="1114"/>
      <c r="C101" s="1951" t="s">
        <v>29</v>
      </c>
      <c r="D101" s="1951"/>
      <c r="E101" s="1951"/>
      <c r="F101" s="1951"/>
      <c r="G101" s="1951"/>
      <c r="H101" s="233"/>
      <c r="I101" s="230"/>
      <c r="J101" s="230"/>
      <c r="K101" s="230"/>
      <c r="L101" s="230"/>
      <c r="M101" s="237"/>
    </row>
    <row r="102" spans="1:14" ht="18.75" customHeight="1" x14ac:dyDescent="0.25">
      <c r="A102" s="1118"/>
      <c r="B102" s="1114"/>
      <c r="C102" s="1951" t="s">
        <v>1998</v>
      </c>
      <c r="D102" s="1951"/>
      <c r="E102" s="1951"/>
      <c r="F102" s="1951"/>
      <c r="G102" s="1951"/>
      <c r="H102" s="233"/>
      <c r="I102" s="230"/>
      <c r="J102" s="230"/>
      <c r="K102" s="230"/>
      <c r="L102" s="230"/>
      <c r="M102" s="237"/>
    </row>
    <row r="103" spans="1:14" ht="18.75" customHeight="1" x14ac:dyDescent="0.25">
      <c r="A103" s="1118"/>
      <c r="B103" s="1114"/>
      <c r="C103" s="1951" t="s">
        <v>30</v>
      </c>
      <c r="D103" s="1951"/>
      <c r="E103" s="1951"/>
      <c r="F103" s="1951"/>
      <c r="G103" s="1951"/>
      <c r="H103" s="233"/>
      <c r="I103" s="230"/>
      <c r="J103" s="230"/>
      <c r="K103" s="230"/>
      <c r="L103" s="230"/>
      <c r="M103" s="237"/>
    </row>
    <row r="104" spans="1:14" ht="18.75" customHeight="1" x14ac:dyDescent="0.25">
      <c r="A104" s="1118"/>
      <c r="B104" s="1114"/>
      <c r="C104" s="1951" t="s">
        <v>1997</v>
      </c>
      <c r="D104" s="1951"/>
      <c r="E104" s="1951"/>
      <c r="F104" s="1951"/>
      <c r="G104" s="1951"/>
      <c r="H104" s="233"/>
      <c r="I104" s="230"/>
      <c r="J104" s="230"/>
      <c r="K104" s="230"/>
      <c r="L104" s="230"/>
      <c r="M104" s="237"/>
    </row>
    <row r="105" spans="1:14" ht="18.75" customHeight="1" x14ac:dyDescent="0.25">
      <c r="B105" s="1114"/>
      <c r="C105" s="1951" t="s">
        <v>13</v>
      </c>
      <c r="D105" s="1951"/>
      <c r="E105" s="1951"/>
      <c r="F105" s="1951"/>
      <c r="G105" s="1951"/>
      <c r="H105" s="233"/>
      <c r="I105" s="230"/>
      <c r="J105" s="233"/>
      <c r="K105" s="230"/>
      <c r="L105" s="233"/>
      <c r="M105" s="234"/>
    </row>
    <row r="106" spans="1:14" ht="18.75" customHeight="1" x14ac:dyDescent="0.25">
      <c r="B106" s="1112"/>
      <c r="C106" s="1944" t="s">
        <v>31</v>
      </c>
      <c r="D106" s="1944"/>
      <c r="E106" s="1944"/>
      <c r="F106" s="1944"/>
      <c r="G106" s="1944"/>
      <c r="H106" s="233"/>
      <c r="I106" s="230"/>
      <c r="J106" s="230"/>
      <c r="K106" s="233"/>
      <c r="L106" s="233"/>
      <c r="M106" s="234"/>
    </row>
    <row r="107" spans="1:14" ht="8.25" customHeight="1" thickBot="1" x14ac:dyDescent="0.4">
      <c r="B107" s="1955"/>
      <c r="C107" s="1956"/>
      <c r="D107" s="1956"/>
      <c r="E107" s="1956"/>
      <c r="F107" s="1956"/>
      <c r="G107" s="1956"/>
      <c r="H107" s="1956"/>
      <c r="I107" s="1956"/>
      <c r="J107" s="1956"/>
      <c r="K107" s="1956"/>
      <c r="L107" s="1956"/>
      <c r="M107" s="1957"/>
    </row>
    <row r="108" spans="1:14" ht="18.75" customHeight="1" thickBot="1" x14ac:dyDescent="0.3">
      <c r="B108" s="1948" t="s">
        <v>2837</v>
      </c>
      <c r="C108" s="1949"/>
      <c r="D108" s="1949"/>
      <c r="E108" s="1949"/>
      <c r="F108" s="1949"/>
      <c r="G108" s="1949"/>
      <c r="H108" s="1949"/>
      <c r="I108" s="1949"/>
      <c r="J108" s="1949"/>
      <c r="K108" s="1949"/>
      <c r="L108" s="1949"/>
      <c r="M108" s="1950"/>
    </row>
    <row r="109" spans="1:14" ht="7.5" customHeight="1" x14ac:dyDescent="0.35">
      <c r="B109" s="1952"/>
      <c r="C109" s="1953"/>
      <c r="D109" s="1953"/>
      <c r="E109" s="1953"/>
      <c r="F109" s="1953"/>
      <c r="G109" s="1953"/>
      <c r="H109" s="1953"/>
      <c r="I109" s="1953"/>
      <c r="J109" s="1953"/>
      <c r="K109" s="1953"/>
      <c r="L109" s="1953"/>
      <c r="M109" s="1954"/>
    </row>
    <row r="110" spans="1:14" ht="18.75" customHeight="1" x14ac:dyDescent="0.25">
      <c r="B110" s="1116"/>
      <c r="C110" s="1951" t="s">
        <v>2796</v>
      </c>
      <c r="D110" s="1951"/>
      <c r="E110" s="1951"/>
      <c r="F110" s="1951"/>
      <c r="G110" s="1951"/>
      <c r="H110" s="233"/>
      <c r="I110" s="230"/>
      <c r="J110" s="233"/>
      <c r="K110" s="233"/>
      <c r="L110" s="233"/>
      <c r="M110" s="234"/>
    </row>
    <row r="111" spans="1:14" ht="18.75" customHeight="1" x14ac:dyDescent="0.25">
      <c r="B111" s="1116"/>
      <c r="C111" s="1944" t="s">
        <v>33</v>
      </c>
      <c r="D111" s="1944"/>
      <c r="E111" s="1944"/>
      <c r="F111" s="1944"/>
      <c r="G111" s="1944"/>
      <c r="H111" s="233"/>
      <c r="I111" s="230"/>
      <c r="J111" s="233"/>
      <c r="K111" s="233"/>
      <c r="L111" s="233"/>
      <c r="M111" s="234"/>
    </row>
    <row r="112" spans="1:14" ht="18.75" customHeight="1" x14ac:dyDescent="0.25">
      <c r="B112" s="1116"/>
      <c r="C112" s="1944" t="s">
        <v>2813</v>
      </c>
      <c r="D112" s="1944"/>
      <c r="E112" s="1944"/>
      <c r="F112" s="1944"/>
      <c r="G112" s="1944"/>
      <c r="H112" s="233"/>
      <c r="I112" s="230"/>
      <c r="J112" s="233"/>
      <c r="K112" s="233"/>
      <c r="L112" s="233"/>
      <c r="M112" s="234"/>
    </row>
    <row r="113" spans="1:14" ht="18.75" customHeight="1" x14ac:dyDescent="0.25">
      <c r="B113" s="1116"/>
      <c r="C113" s="1951" t="s">
        <v>2816</v>
      </c>
      <c r="D113" s="1951"/>
      <c r="E113" s="1951"/>
      <c r="F113" s="1951"/>
      <c r="G113" s="1951"/>
      <c r="H113" s="233"/>
      <c r="I113" s="230"/>
      <c r="J113" s="233"/>
      <c r="K113" s="233"/>
      <c r="L113" s="233"/>
      <c r="M113" s="234"/>
    </row>
    <row r="114" spans="1:14" ht="18.75" customHeight="1" x14ac:dyDescent="0.25">
      <c r="B114" s="1116"/>
      <c r="C114" s="1944" t="s">
        <v>2812</v>
      </c>
      <c r="D114" s="1944"/>
      <c r="E114" s="1944"/>
      <c r="F114" s="1944"/>
      <c r="G114" s="1944"/>
      <c r="H114" s="233"/>
      <c r="I114" s="230"/>
      <c r="J114" s="233"/>
      <c r="K114" s="233"/>
      <c r="L114" s="233"/>
      <c r="M114" s="234"/>
    </row>
    <row r="115" spans="1:14" ht="18.75" customHeight="1" x14ac:dyDescent="0.25">
      <c r="B115" s="1116"/>
      <c r="C115" s="1951" t="s">
        <v>2814</v>
      </c>
      <c r="D115" s="1951"/>
      <c r="E115" s="1951"/>
      <c r="F115" s="1951"/>
      <c r="G115" s="1951"/>
      <c r="H115" s="233"/>
      <c r="I115" s="230"/>
      <c r="J115" s="233"/>
      <c r="K115" s="233"/>
      <c r="L115" s="233"/>
      <c r="M115" s="234"/>
    </row>
    <row r="116" spans="1:14" ht="18.75" customHeight="1" x14ac:dyDescent="0.25">
      <c r="B116" s="1116"/>
      <c r="C116" s="1951" t="s">
        <v>2815</v>
      </c>
      <c r="D116" s="1951"/>
      <c r="E116" s="1951"/>
      <c r="F116" s="1951"/>
      <c r="G116" s="1951"/>
      <c r="H116" s="233"/>
      <c r="I116" s="230"/>
      <c r="J116" s="233"/>
      <c r="K116" s="233"/>
      <c r="L116" s="233"/>
      <c r="M116" s="234"/>
    </row>
    <row r="117" spans="1:14" ht="7.5" customHeight="1" thickBot="1" x14ac:dyDescent="0.4">
      <c r="B117" s="1995"/>
      <c r="C117" s="1996"/>
      <c r="D117" s="1996"/>
      <c r="E117" s="1996"/>
      <c r="F117" s="1996"/>
      <c r="G117" s="1996"/>
      <c r="H117" s="1996"/>
      <c r="I117" s="1996"/>
      <c r="J117" s="1996"/>
      <c r="K117" s="1996"/>
      <c r="L117" s="1996"/>
      <c r="M117" s="1997"/>
    </row>
    <row r="118" spans="1:14" ht="21.75" thickBot="1" x14ac:dyDescent="0.3">
      <c r="B118" s="1948" t="s">
        <v>34</v>
      </c>
      <c r="C118" s="1949"/>
      <c r="D118" s="1949"/>
      <c r="E118" s="1949"/>
      <c r="F118" s="1949"/>
      <c r="G118" s="1949"/>
      <c r="H118" s="1949"/>
      <c r="I118" s="1949"/>
      <c r="J118" s="1949"/>
      <c r="K118" s="1949"/>
      <c r="L118" s="1949"/>
      <c r="M118" s="1950"/>
    </row>
    <row r="119" spans="1:14" ht="7.5" customHeight="1" x14ac:dyDescent="0.35">
      <c r="B119" s="535"/>
      <c r="C119" s="536"/>
      <c r="D119" s="536"/>
      <c r="E119" s="536"/>
      <c r="F119" s="536"/>
      <c r="G119" s="536"/>
      <c r="H119" s="536"/>
      <c r="I119" s="536"/>
      <c r="J119" s="536"/>
      <c r="K119" s="536"/>
      <c r="L119" s="536"/>
      <c r="M119" s="229"/>
    </row>
    <row r="120" spans="1:14" ht="18.75" customHeight="1" x14ac:dyDescent="0.25">
      <c r="B120" s="1116"/>
      <c r="C120" s="1951" t="s">
        <v>35</v>
      </c>
      <c r="D120" s="1951"/>
      <c r="E120" s="1951"/>
      <c r="F120" s="1951"/>
      <c r="G120" s="1951"/>
      <c r="H120" s="233"/>
      <c r="I120" s="230"/>
      <c r="J120" s="233"/>
      <c r="K120" s="233"/>
      <c r="L120" s="233"/>
      <c r="M120" s="234"/>
    </row>
    <row r="121" spans="1:14" ht="18.75" customHeight="1" x14ac:dyDescent="0.25">
      <c r="B121" s="1116"/>
      <c r="C121" s="1944" t="s">
        <v>1314</v>
      </c>
      <c r="D121" s="1944"/>
      <c r="E121" s="1944"/>
      <c r="F121" s="1944"/>
      <c r="G121" s="1944"/>
      <c r="H121" s="233"/>
      <c r="I121" s="230"/>
      <c r="J121" s="241"/>
      <c r="K121" s="230"/>
      <c r="L121" s="233"/>
      <c r="M121" s="234"/>
    </row>
    <row r="122" spans="1:14" ht="18.75" customHeight="1" x14ac:dyDescent="0.25">
      <c r="B122" s="1116"/>
      <c r="C122" s="1951" t="s">
        <v>2817</v>
      </c>
      <c r="D122" s="1951"/>
      <c r="E122" s="1951"/>
      <c r="F122" s="1951"/>
      <c r="G122" s="1951"/>
      <c r="H122" s="233"/>
      <c r="I122" s="230"/>
      <c r="J122" s="233"/>
      <c r="K122" s="233"/>
      <c r="L122" s="233"/>
      <c r="M122" s="234"/>
    </row>
    <row r="123" spans="1:14" ht="18.75" customHeight="1" x14ac:dyDescent="0.25">
      <c r="B123" s="1116"/>
      <c r="C123" s="1951" t="s">
        <v>36</v>
      </c>
      <c r="D123" s="1951"/>
      <c r="E123" s="1951"/>
      <c r="F123" s="1951"/>
      <c r="G123" s="1951"/>
      <c r="H123" s="233"/>
      <c r="I123" s="230"/>
      <c r="J123" s="233"/>
      <c r="K123" s="233"/>
      <c r="L123" s="233"/>
      <c r="M123" s="234"/>
    </row>
    <row r="124" spans="1:14" ht="18.75" customHeight="1" x14ac:dyDescent="0.25">
      <c r="B124" s="1116"/>
      <c r="C124" s="1951" t="s">
        <v>2724</v>
      </c>
      <c r="D124" s="1951"/>
      <c r="E124" s="1951"/>
      <c r="F124" s="1951"/>
      <c r="G124" s="1951"/>
      <c r="H124" s="233"/>
      <c r="I124" s="230"/>
      <c r="J124" s="233"/>
      <c r="K124" s="233"/>
      <c r="L124" s="233"/>
      <c r="M124" s="234"/>
    </row>
    <row r="125" spans="1:14" ht="18.75" customHeight="1" x14ac:dyDescent="0.25">
      <c r="B125" s="1116"/>
      <c r="C125" s="1951" t="s">
        <v>37</v>
      </c>
      <c r="D125" s="1951"/>
      <c r="E125" s="1951"/>
      <c r="F125" s="1951"/>
      <c r="G125" s="1951"/>
      <c r="H125" s="233"/>
      <c r="I125" s="230"/>
      <c r="J125" s="233"/>
      <c r="K125" s="233"/>
      <c r="L125" s="233"/>
      <c r="M125" s="234"/>
    </row>
    <row r="126" spans="1:14" s="1118" customFormat="1" ht="18.75" customHeight="1" x14ac:dyDescent="0.25">
      <c r="A126" s="83"/>
      <c r="B126" s="1116"/>
      <c r="C126" s="1951" t="s">
        <v>38</v>
      </c>
      <c r="D126" s="1951"/>
      <c r="E126" s="1951"/>
      <c r="F126" s="1951"/>
      <c r="G126" s="1951"/>
      <c r="H126" s="233"/>
      <c r="I126" s="230"/>
      <c r="J126" s="241"/>
      <c r="K126" s="230"/>
      <c r="L126" s="233"/>
      <c r="M126" s="234"/>
    </row>
    <row r="127" spans="1:14" s="1118" customFormat="1" ht="18.75" customHeight="1" x14ac:dyDescent="0.25">
      <c r="A127" s="83"/>
      <c r="B127" s="1116"/>
      <c r="C127" s="1951" t="s">
        <v>39</v>
      </c>
      <c r="D127" s="1951"/>
      <c r="E127" s="1951"/>
      <c r="F127" s="1951"/>
      <c r="G127" s="1951"/>
      <c r="H127" s="233"/>
      <c r="I127" s="230"/>
      <c r="J127" s="233"/>
      <c r="K127" s="233"/>
      <c r="L127" s="233"/>
      <c r="M127" s="234"/>
    </row>
    <row r="128" spans="1:14" s="1118" customFormat="1" ht="18.75" customHeight="1" x14ac:dyDescent="0.25">
      <c r="A128" s="83"/>
      <c r="B128" s="1116"/>
      <c r="C128" s="1951" t="s">
        <v>40</v>
      </c>
      <c r="D128" s="1951"/>
      <c r="E128" s="1951"/>
      <c r="F128" s="1951"/>
      <c r="G128" s="1951"/>
      <c r="H128" s="233"/>
      <c r="I128" s="230"/>
      <c r="J128" s="233"/>
      <c r="K128" s="233"/>
      <c r="L128" s="233"/>
      <c r="M128" s="234"/>
    </row>
    <row r="129" spans="1:14" s="1118" customFormat="1" ht="18.75" customHeight="1" x14ac:dyDescent="0.25">
      <c r="A129" s="83"/>
      <c r="B129" s="1116"/>
      <c r="C129" s="1951" t="s">
        <v>41</v>
      </c>
      <c r="D129" s="1951"/>
      <c r="E129" s="1951"/>
      <c r="F129" s="1951"/>
      <c r="G129" s="1951"/>
      <c r="H129" s="233"/>
      <c r="I129" s="230"/>
      <c r="J129" s="233"/>
      <c r="K129" s="233"/>
      <c r="L129" s="233"/>
      <c r="M129" s="234"/>
    </row>
    <row r="130" spans="1:14" s="1118" customFormat="1" ht="18.75" customHeight="1" x14ac:dyDescent="0.25">
      <c r="A130" s="83"/>
      <c r="B130" s="1116"/>
      <c r="C130" s="1951" t="s">
        <v>42</v>
      </c>
      <c r="D130" s="1951"/>
      <c r="E130" s="1951"/>
      <c r="F130" s="1951"/>
      <c r="G130" s="1951"/>
      <c r="H130" s="233"/>
      <c r="I130" s="230"/>
      <c r="J130" s="233"/>
      <c r="K130" s="233"/>
      <c r="L130" s="233"/>
      <c r="M130" s="234"/>
    </row>
    <row r="131" spans="1:14" s="1118" customFormat="1" ht="18.75" customHeight="1" x14ac:dyDescent="0.25">
      <c r="A131" s="83"/>
      <c r="B131" s="1116"/>
      <c r="C131" s="1951" t="s">
        <v>43</v>
      </c>
      <c r="D131" s="1951"/>
      <c r="E131" s="1951"/>
      <c r="F131" s="1951"/>
      <c r="G131" s="1951"/>
      <c r="H131" s="233"/>
      <c r="I131" s="230"/>
      <c r="J131" s="233"/>
      <c r="K131" s="233"/>
      <c r="L131" s="233"/>
      <c r="M131" s="234"/>
    </row>
    <row r="132" spans="1:14" s="1118" customFormat="1" ht="18.75" customHeight="1" x14ac:dyDescent="0.25">
      <c r="A132" s="83"/>
      <c r="B132" s="1116"/>
      <c r="C132" s="1951" t="s">
        <v>44</v>
      </c>
      <c r="D132" s="1951"/>
      <c r="E132" s="1951"/>
      <c r="F132" s="1951"/>
      <c r="G132" s="1951"/>
      <c r="H132" s="233"/>
      <c r="I132" s="230"/>
      <c r="J132" s="241"/>
      <c r="K132" s="230"/>
      <c r="L132" s="233"/>
      <c r="M132" s="234"/>
    </row>
    <row r="133" spans="1:14" s="1118" customFormat="1" ht="7.5" customHeight="1" thickBot="1" x14ac:dyDescent="0.4">
      <c r="A133" s="83"/>
      <c r="B133" s="535"/>
      <c r="C133" s="536"/>
      <c r="D133" s="536"/>
      <c r="E133" s="536"/>
      <c r="F133" s="536"/>
      <c r="G133" s="536"/>
      <c r="H133" s="536"/>
      <c r="I133" s="536"/>
      <c r="J133" s="536"/>
      <c r="K133" s="536"/>
      <c r="L133" s="536"/>
      <c r="M133" s="229"/>
    </row>
    <row r="134" spans="1:14" s="1118" customFormat="1" ht="21.75" thickBot="1" x14ac:dyDescent="0.3">
      <c r="A134" s="83"/>
      <c r="B134" s="1948" t="s">
        <v>45</v>
      </c>
      <c r="C134" s="1949"/>
      <c r="D134" s="1949"/>
      <c r="E134" s="1949"/>
      <c r="F134" s="1949"/>
      <c r="G134" s="1949"/>
      <c r="H134" s="1949"/>
      <c r="I134" s="1949"/>
      <c r="J134" s="1949"/>
      <c r="K134" s="1949"/>
      <c r="L134" s="1949"/>
      <c r="M134" s="1950"/>
    </row>
    <row r="135" spans="1:14" s="1118" customFormat="1" ht="7.5" customHeight="1" x14ac:dyDescent="0.25">
      <c r="A135" s="83"/>
      <c r="B135" s="2007"/>
      <c r="C135" s="2008"/>
      <c r="D135" s="2008"/>
      <c r="E135" s="2008"/>
      <c r="F135" s="2008"/>
      <c r="G135" s="2008"/>
      <c r="H135" s="2008"/>
      <c r="I135" s="2008"/>
      <c r="J135" s="2008"/>
      <c r="K135" s="2008"/>
      <c r="L135" s="2008"/>
      <c r="M135" s="2009"/>
    </row>
    <row r="136" spans="1:14" s="1118" customFormat="1" ht="18.75" customHeight="1" x14ac:dyDescent="0.25">
      <c r="A136" s="83"/>
      <c r="B136" s="1117"/>
      <c r="C136" s="1951" t="s">
        <v>2535</v>
      </c>
      <c r="D136" s="1951"/>
      <c r="E136" s="1951"/>
      <c r="F136" s="1951"/>
      <c r="G136" s="1951"/>
      <c r="H136" s="1315"/>
      <c r="I136" s="1317"/>
      <c r="J136" s="230"/>
      <c r="K136" s="1316"/>
      <c r="L136" s="1316"/>
      <c r="M136" s="234"/>
    </row>
    <row r="137" spans="1:14" s="1118" customFormat="1" ht="18.75" customHeight="1" x14ac:dyDescent="0.25">
      <c r="A137" s="83"/>
      <c r="B137" s="1116"/>
      <c r="C137" s="1951" t="s">
        <v>2536</v>
      </c>
      <c r="D137" s="1951"/>
      <c r="E137" s="1951"/>
      <c r="F137" s="1951"/>
      <c r="G137" s="1951"/>
      <c r="H137" s="1315"/>
      <c r="I137" s="1317"/>
      <c r="J137" s="230"/>
      <c r="K137" s="1316"/>
      <c r="L137" s="1316"/>
      <c r="M137" s="234"/>
    </row>
    <row r="138" spans="1:14" s="1118" customFormat="1" ht="18.75" customHeight="1" x14ac:dyDescent="0.25">
      <c r="A138" s="83"/>
      <c r="B138" s="1116"/>
      <c r="C138" s="1951" t="s">
        <v>2818</v>
      </c>
      <c r="D138" s="1951"/>
      <c r="E138" s="1951"/>
      <c r="F138" s="1951"/>
      <c r="G138" s="1951"/>
      <c r="H138" s="1315"/>
      <c r="I138" s="1317"/>
      <c r="J138" s="230"/>
      <c r="K138" s="1317"/>
      <c r="L138" s="1316"/>
      <c r="M138" s="234"/>
    </row>
    <row r="139" spans="1:14" s="1118" customFormat="1" ht="18.75" customHeight="1" x14ac:dyDescent="0.25">
      <c r="A139" s="83"/>
      <c r="B139" s="1116"/>
      <c r="C139" s="1951" t="s">
        <v>5767</v>
      </c>
      <c r="D139" s="1951"/>
      <c r="E139" s="1951"/>
      <c r="F139" s="1951"/>
      <c r="G139" s="1951"/>
      <c r="H139" s="1315"/>
      <c r="I139" s="1317"/>
      <c r="J139" s="230"/>
      <c r="K139" s="1317"/>
      <c r="L139" s="1316"/>
      <c r="M139" s="234"/>
    </row>
    <row r="140" spans="1:14" ht="36.75" customHeight="1" thickBot="1" x14ac:dyDescent="0.4">
      <c r="B140" s="1955"/>
      <c r="C140" s="1956"/>
      <c r="D140" s="1956"/>
      <c r="E140" s="1956"/>
      <c r="F140" s="1956"/>
      <c r="G140" s="1956"/>
      <c r="H140" s="1956"/>
      <c r="I140" s="1956"/>
      <c r="J140" s="1956"/>
      <c r="K140" s="1956"/>
      <c r="L140" s="1956"/>
      <c r="M140" s="1957"/>
    </row>
    <row r="141" spans="1:14" ht="21.75" thickBot="1" x14ac:dyDescent="0.3">
      <c r="B141" s="1948" t="s">
        <v>46</v>
      </c>
      <c r="C141" s="1949"/>
      <c r="D141" s="1949"/>
      <c r="E141" s="1949"/>
      <c r="F141" s="1949"/>
      <c r="G141" s="1949"/>
      <c r="H141" s="1949"/>
      <c r="I141" s="1949"/>
      <c r="J141" s="1949"/>
      <c r="K141" s="1949"/>
      <c r="L141" s="1949"/>
      <c r="M141" s="1950"/>
    </row>
    <row r="142" spans="1:14" ht="7.5" customHeight="1" x14ac:dyDescent="0.35">
      <c r="B142" s="1952"/>
      <c r="C142" s="1953"/>
      <c r="D142" s="1953"/>
      <c r="E142" s="1953"/>
      <c r="F142" s="1953"/>
      <c r="G142" s="1953"/>
      <c r="H142" s="1953"/>
      <c r="I142" s="1953"/>
      <c r="J142" s="1953"/>
      <c r="K142" s="1953"/>
      <c r="L142" s="1953"/>
      <c r="M142" s="1954"/>
    </row>
    <row r="143" spans="1:14" ht="18.75" customHeight="1" x14ac:dyDescent="0.25">
      <c r="B143" s="1116"/>
      <c r="C143" s="1951" t="s">
        <v>47</v>
      </c>
      <c r="D143" s="1951"/>
      <c r="E143" s="1951"/>
      <c r="F143" s="1951"/>
      <c r="G143" s="1951"/>
      <c r="H143" s="233"/>
      <c r="I143" s="230"/>
      <c r="J143" s="230"/>
      <c r="K143" s="230"/>
      <c r="L143" s="230"/>
      <c r="M143" s="237"/>
    </row>
    <row r="144" spans="1:14" ht="18.75" customHeight="1" x14ac:dyDescent="0.25">
      <c r="B144" s="1116"/>
      <c r="C144" s="1951" t="s">
        <v>48</v>
      </c>
      <c r="D144" s="1951"/>
      <c r="E144" s="1951"/>
      <c r="F144" s="1951"/>
      <c r="G144" s="1951"/>
      <c r="H144" s="233"/>
      <c r="I144" s="230"/>
      <c r="J144" s="230"/>
      <c r="K144" s="230"/>
      <c r="L144" s="230"/>
      <c r="M144" s="237"/>
    </row>
    <row r="145" spans="1:14" ht="7.5" customHeight="1" thickBot="1" x14ac:dyDescent="0.4">
      <c r="B145" s="1955"/>
      <c r="C145" s="1956"/>
      <c r="D145" s="1956"/>
      <c r="E145" s="1956"/>
      <c r="F145" s="1956"/>
      <c r="G145" s="1956"/>
      <c r="H145" s="1956"/>
      <c r="I145" s="1956"/>
      <c r="J145" s="1956"/>
      <c r="K145" s="1956"/>
      <c r="L145" s="1956"/>
      <c r="M145" s="1957"/>
    </row>
    <row r="146" spans="1:14" ht="21.75" thickBot="1" x14ac:dyDescent="0.3">
      <c r="B146" s="1948" t="s">
        <v>2836</v>
      </c>
      <c r="C146" s="1949"/>
      <c r="D146" s="1949"/>
      <c r="E146" s="1949"/>
      <c r="F146" s="1949"/>
      <c r="G146" s="1949"/>
      <c r="H146" s="1949"/>
      <c r="I146" s="1949"/>
      <c r="J146" s="1949"/>
      <c r="K146" s="1949"/>
      <c r="L146" s="1949"/>
      <c r="M146" s="1950"/>
    </row>
    <row r="147" spans="1:14" ht="7.5" customHeight="1" x14ac:dyDescent="0.35">
      <c r="B147" s="1952"/>
      <c r="C147" s="1953"/>
      <c r="D147" s="1953"/>
      <c r="E147" s="1953"/>
      <c r="F147" s="1953"/>
      <c r="G147" s="1953"/>
      <c r="H147" s="1953"/>
      <c r="I147" s="1953"/>
      <c r="J147" s="1953"/>
      <c r="K147" s="1953"/>
      <c r="L147" s="1953"/>
      <c r="M147" s="1954"/>
    </row>
    <row r="148" spans="1:14" ht="18.75" customHeight="1" x14ac:dyDescent="0.25">
      <c r="B148" s="1116"/>
      <c r="C148" s="1951" t="s">
        <v>49</v>
      </c>
      <c r="D148" s="1951"/>
      <c r="E148" s="1951"/>
      <c r="F148" s="1951"/>
      <c r="G148" s="1951"/>
      <c r="H148" s="233"/>
      <c r="I148" s="230"/>
      <c r="J148" s="233"/>
      <c r="K148" s="233"/>
      <c r="L148" s="233"/>
      <c r="M148" s="234"/>
    </row>
    <row r="149" spans="1:14" ht="18.75" customHeight="1" x14ac:dyDescent="0.25">
      <c r="B149" s="1116"/>
      <c r="C149" s="1944" t="s">
        <v>2802</v>
      </c>
      <c r="D149" s="1944"/>
      <c r="E149" s="1944"/>
      <c r="F149" s="1944"/>
      <c r="G149" s="1944"/>
      <c r="H149" s="233"/>
      <c r="I149" s="230"/>
      <c r="J149" s="233"/>
      <c r="K149" s="233"/>
      <c r="L149" s="233"/>
      <c r="M149" s="234"/>
    </row>
    <row r="150" spans="1:14" ht="18.75" customHeight="1" x14ac:dyDescent="0.25">
      <c r="B150" s="1116"/>
      <c r="C150" s="1944" t="s">
        <v>17</v>
      </c>
      <c r="D150" s="1944"/>
      <c r="E150" s="1944"/>
      <c r="F150" s="1944"/>
      <c r="G150" s="1944"/>
      <c r="H150" s="233"/>
      <c r="I150" s="230"/>
      <c r="J150" s="233"/>
      <c r="K150" s="233"/>
      <c r="L150" s="233"/>
      <c r="M150" s="234"/>
    </row>
    <row r="151" spans="1:14" ht="18.75" customHeight="1" x14ac:dyDescent="0.25">
      <c r="B151" s="1116"/>
      <c r="C151" s="1944" t="s">
        <v>2803</v>
      </c>
      <c r="D151" s="1944"/>
      <c r="E151" s="1944"/>
      <c r="F151" s="1944"/>
      <c r="G151" s="1944"/>
      <c r="H151" s="233"/>
      <c r="I151" s="230"/>
      <c r="J151" s="233"/>
      <c r="K151" s="233"/>
      <c r="L151" s="233"/>
      <c r="M151" s="234"/>
    </row>
    <row r="152" spans="1:14" s="1118" customFormat="1" ht="18.75" customHeight="1" x14ac:dyDescent="0.25">
      <c r="A152" s="83"/>
      <c r="B152" s="1116"/>
      <c r="C152" s="1944" t="s">
        <v>18</v>
      </c>
      <c r="D152" s="1944"/>
      <c r="E152" s="1944"/>
      <c r="F152" s="1944"/>
      <c r="G152" s="1944"/>
      <c r="H152" s="233"/>
      <c r="I152" s="230"/>
      <c r="J152" s="233"/>
      <c r="K152" s="233"/>
      <c r="L152" s="233"/>
      <c r="M152" s="234"/>
    </row>
    <row r="153" spans="1:14" s="1118" customFormat="1" ht="18.75" customHeight="1" x14ac:dyDescent="0.25">
      <c r="A153" s="83"/>
      <c r="B153" s="1116"/>
      <c r="C153" s="1944" t="s">
        <v>19</v>
      </c>
      <c r="D153" s="1944"/>
      <c r="E153" s="1944"/>
      <c r="F153" s="1944"/>
      <c r="G153" s="1944"/>
      <c r="H153" s="233"/>
      <c r="I153" s="230"/>
      <c r="J153" s="233"/>
      <c r="K153" s="233"/>
      <c r="L153" s="233"/>
      <c r="M153" s="234"/>
    </row>
    <row r="154" spans="1:14" s="1118" customFormat="1" ht="18.75" customHeight="1" x14ac:dyDescent="0.25">
      <c r="A154" s="83"/>
      <c r="B154" s="1116"/>
      <c r="C154" s="1944" t="s">
        <v>16</v>
      </c>
      <c r="D154" s="1944"/>
      <c r="E154" s="1944"/>
      <c r="F154" s="1944"/>
      <c r="G154" s="1944"/>
      <c r="H154" s="233"/>
      <c r="I154" s="230"/>
      <c r="J154" s="233"/>
      <c r="K154" s="233"/>
      <c r="L154" s="233"/>
      <c r="M154" s="234"/>
    </row>
    <row r="155" spans="1:14" s="1118" customFormat="1" ht="18.75" customHeight="1" x14ac:dyDescent="0.25">
      <c r="A155" s="83"/>
      <c r="B155" s="1116"/>
      <c r="C155" s="1944" t="s">
        <v>2805</v>
      </c>
      <c r="D155" s="1944"/>
      <c r="E155" s="1944"/>
      <c r="F155" s="1944"/>
      <c r="G155" s="1944"/>
      <c r="H155" s="233"/>
      <c r="I155" s="230"/>
      <c r="J155" s="233"/>
      <c r="K155" s="233"/>
      <c r="L155" s="233"/>
      <c r="M155" s="234"/>
    </row>
    <row r="156" spans="1:14" s="1118" customFormat="1" ht="18.75" customHeight="1" x14ac:dyDescent="0.25">
      <c r="A156" s="83"/>
      <c r="B156" s="1116"/>
      <c r="C156" s="1951" t="s">
        <v>2819</v>
      </c>
      <c r="D156" s="1951"/>
      <c r="E156" s="1951"/>
      <c r="F156" s="1951"/>
      <c r="G156" s="1951"/>
      <c r="H156" s="233"/>
      <c r="I156" s="230"/>
      <c r="J156" s="233"/>
      <c r="K156" s="233"/>
      <c r="L156" s="233"/>
      <c r="M156" s="234"/>
    </row>
    <row r="157" spans="1:14" s="1118" customFormat="1" ht="18.75" customHeight="1" x14ac:dyDescent="0.25">
      <c r="A157" s="83"/>
      <c r="B157" s="1116"/>
      <c r="C157" s="1951" t="s">
        <v>2820</v>
      </c>
      <c r="D157" s="1951"/>
      <c r="E157" s="1951"/>
      <c r="F157" s="1951"/>
      <c r="G157" s="1951"/>
      <c r="H157" s="233"/>
      <c r="I157" s="230"/>
      <c r="J157" s="230"/>
      <c r="K157" s="233"/>
      <c r="L157" s="233"/>
      <c r="M157" s="234"/>
    </row>
    <row r="158" spans="1:14" s="1118" customFormat="1" ht="18.75" customHeight="1" x14ac:dyDescent="0.25">
      <c r="A158" s="83"/>
      <c r="B158" s="1116"/>
      <c r="C158" s="1960" t="s">
        <v>2767</v>
      </c>
      <c r="D158" s="1960"/>
      <c r="E158" s="1960"/>
      <c r="F158" s="1960"/>
      <c r="G158" s="1960"/>
      <c r="H158" s="233"/>
      <c r="I158" s="230"/>
      <c r="J158" s="230"/>
      <c r="K158" s="233"/>
      <c r="L158" s="233"/>
      <c r="M158" s="234"/>
    </row>
    <row r="159" spans="1:14" s="1118" customFormat="1" ht="18.75" customHeight="1" x14ac:dyDescent="0.25">
      <c r="A159" s="83"/>
      <c r="B159" s="1116"/>
      <c r="C159" s="1951" t="s">
        <v>2821</v>
      </c>
      <c r="D159" s="1951"/>
      <c r="E159" s="1951"/>
      <c r="F159" s="1951"/>
      <c r="G159" s="1951"/>
      <c r="H159" s="233"/>
      <c r="I159" s="230"/>
      <c r="J159" s="233"/>
      <c r="K159" s="230"/>
      <c r="L159" s="233"/>
      <c r="M159" s="234"/>
    </row>
    <row r="160" spans="1:14" ht="7.5" customHeight="1" thickBot="1" x14ac:dyDescent="0.3">
      <c r="B160" s="1945"/>
      <c r="C160" s="1946"/>
      <c r="D160" s="1946"/>
      <c r="E160" s="1946"/>
      <c r="F160" s="1946"/>
      <c r="G160" s="1946"/>
      <c r="H160" s="1946"/>
      <c r="I160" s="1946"/>
      <c r="J160" s="1946"/>
      <c r="K160" s="1946"/>
      <c r="L160" s="1946"/>
      <c r="M160" s="1947"/>
    </row>
    <row r="161" spans="2:14" ht="21.75" thickBot="1" x14ac:dyDescent="0.3">
      <c r="B161" s="1948" t="s">
        <v>2835</v>
      </c>
      <c r="C161" s="1949"/>
      <c r="D161" s="1949"/>
      <c r="E161" s="1949"/>
      <c r="F161" s="1949"/>
      <c r="G161" s="1949"/>
      <c r="H161" s="1949"/>
      <c r="I161" s="1949"/>
      <c r="J161" s="1949"/>
      <c r="K161" s="1949"/>
      <c r="L161" s="1949"/>
      <c r="M161" s="1950"/>
    </row>
    <row r="162" spans="2:14" ht="7.5" customHeight="1" x14ac:dyDescent="0.35">
      <c r="B162" s="1952"/>
      <c r="C162" s="1953"/>
      <c r="D162" s="1953"/>
      <c r="E162" s="1953"/>
      <c r="F162" s="1953"/>
      <c r="G162" s="1953"/>
      <c r="H162" s="1953"/>
      <c r="I162" s="1953"/>
      <c r="J162" s="1953"/>
      <c r="K162" s="1953"/>
      <c r="L162" s="1953"/>
      <c r="M162" s="1954"/>
    </row>
    <row r="163" spans="2:14" ht="18.75" customHeight="1" x14ac:dyDescent="0.25">
      <c r="B163" s="1116"/>
      <c r="C163" s="1951" t="s">
        <v>50</v>
      </c>
      <c r="D163" s="1951"/>
      <c r="E163" s="1951"/>
      <c r="F163" s="1951"/>
      <c r="G163" s="1951"/>
      <c r="H163" s="233"/>
      <c r="I163" s="230"/>
      <c r="J163" s="233"/>
      <c r="K163" s="233"/>
      <c r="L163" s="233"/>
      <c r="M163" s="234"/>
    </row>
    <row r="164" spans="2:14" ht="18.75" customHeight="1" x14ac:dyDescent="0.25">
      <c r="B164" s="1116"/>
      <c r="C164" s="1944" t="s">
        <v>2802</v>
      </c>
      <c r="D164" s="1944"/>
      <c r="E164" s="1944"/>
      <c r="F164" s="1944"/>
      <c r="G164" s="1944"/>
      <c r="H164" s="233"/>
      <c r="I164" s="230"/>
      <c r="J164" s="233"/>
      <c r="K164" s="233"/>
      <c r="L164" s="233"/>
      <c r="M164" s="234"/>
    </row>
    <row r="165" spans="2:14" ht="18.75" customHeight="1" x14ac:dyDescent="0.25">
      <c r="B165" s="1116"/>
      <c r="C165" s="1944" t="s">
        <v>17</v>
      </c>
      <c r="D165" s="1944"/>
      <c r="E165" s="1944"/>
      <c r="F165" s="1944"/>
      <c r="G165" s="1944"/>
      <c r="H165" s="233"/>
      <c r="I165" s="230"/>
      <c r="J165" s="233"/>
      <c r="K165" s="233"/>
      <c r="L165" s="233"/>
      <c r="M165" s="234"/>
    </row>
    <row r="166" spans="2:14" ht="18.75" customHeight="1" x14ac:dyDescent="0.25">
      <c r="B166" s="1116"/>
      <c r="C166" s="1944" t="s">
        <v>2803</v>
      </c>
      <c r="D166" s="1944"/>
      <c r="E166" s="1944"/>
      <c r="F166" s="1944"/>
      <c r="G166" s="1944"/>
      <c r="H166" s="233"/>
      <c r="I166" s="230"/>
      <c r="J166" s="233"/>
      <c r="K166" s="233"/>
      <c r="L166" s="233"/>
      <c r="M166" s="234"/>
    </row>
    <row r="167" spans="2:14" ht="18.75" customHeight="1" x14ac:dyDescent="0.25">
      <c r="B167" s="1116"/>
      <c r="C167" s="1944" t="s">
        <v>2804</v>
      </c>
      <c r="D167" s="1944"/>
      <c r="E167" s="1944"/>
      <c r="F167" s="1944"/>
      <c r="G167" s="1944"/>
      <c r="H167" s="233"/>
      <c r="I167" s="230"/>
      <c r="J167" s="233"/>
      <c r="K167" s="233"/>
      <c r="L167" s="233"/>
      <c r="M167" s="234"/>
    </row>
    <row r="168" spans="2:14" ht="18.75" customHeight="1" x14ac:dyDescent="0.25">
      <c r="B168" s="1116"/>
      <c r="C168" s="1944" t="s">
        <v>19</v>
      </c>
      <c r="D168" s="1944"/>
      <c r="E168" s="1944"/>
      <c r="F168" s="1944"/>
      <c r="G168" s="1944"/>
      <c r="H168" s="233"/>
      <c r="I168" s="230"/>
      <c r="J168" s="233"/>
      <c r="K168" s="233"/>
      <c r="L168" s="233"/>
      <c r="M168" s="234"/>
    </row>
    <row r="169" spans="2:14" ht="18.75" customHeight="1" x14ac:dyDescent="0.25">
      <c r="B169" s="1116"/>
      <c r="C169" s="1944" t="s">
        <v>16</v>
      </c>
      <c r="D169" s="1944"/>
      <c r="E169" s="1944"/>
      <c r="F169" s="1944"/>
      <c r="G169" s="1944"/>
      <c r="H169" s="233"/>
      <c r="I169" s="230"/>
      <c r="J169" s="233"/>
      <c r="K169" s="233"/>
      <c r="L169" s="233"/>
      <c r="M169" s="234"/>
    </row>
    <row r="170" spans="2:14" ht="18.75" customHeight="1" x14ac:dyDescent="0.25">
      <c r="B170" s="1116"/>
      <c r="C170" s="1944" t="s">
        <v>2805</v>
      </c>
      <c r="D170" s="1944"/>
      <c r="E170" s="1944"/>
      <c r="F170" s="1944"/>
      <c r="G170" s="1944"/>
      <c r="H170" s="233"/>
      <c r="I170" s="230"/>
      <c r="J170" s="233"/>
      <c r="K170" s="233"/>
      <c r="L170" s="233"/>
      <c r="M170" s="234"/>
    </row>
    <row r="171" spans="2:14" ht="7.5" customHeight="1" thickBot="1" x14ac:dyDescent="0.3">
      <c r="B171" s="1945"/>
      <c r="C171" s="1946"/>
      <c r="D171" s="1946"/>
      <c r="E171" s="1946"/>
      <c r="F171" s="1946"/>
      <c r="G171" s="1946"/>
      <c r="H171" s="1946"/>
      <c r="I171" s="1946"/>
      <c r="J171" s="1946"/>
      <c r="K171" s="1946"/>
      <c r="L171" s="1946"/>
      <c r="M171" s="1947"/>
    </row>
    <row r="172" spans="2:14" ht="21.75" thickBot="1" x14ac:dyDescent="0.3">
      <c r="B172" s="1948" t="s">
        <v>2834</v>
      </c>
      <c r="C172" s="1949"/>
      <c r="D172" s="1949"/>
      <c r="E172" s="1949"/>
      <c r="F172" s="1949"/>
      <c r="G172" s="1949"/>
      <c r="H172" s="1949"/>
      <c r="I172" s="1949"/>
      <c r="J172" s="1949"/>
      <c r="K172" s="1949"/>
      <c r="L172" s="1949"/>
      <c r="M172" s="1950"/>
    </row>
    <row r="173" spans="2:14" ht="7.5" customHeight="1" x14ac:dyDescent="0.35">
      <c r="B173" s="1989"/>
      <c r="C173" s="1990"/>
      <c r="D173" s="1990"/>
      <c r="E173" s="1990"/>
      <c r="F173" s="1990"/>
      <c r="G173" s="1990"/>
      <c r="H173" s="1990"/>
      <c r="I173" s="1990"/>
      <c r="J173" s="1990"/>
      <c r="K173" s="1990"/>
      <c r="L173" s="1990"/>
      <c r="M173" s="1991"/>
    </row>
    <row r="174" spans="2:14" ht="18.75" customHeight="1" x14ac:dyDescent="0.25">
      <c r="B174" s="1116"/>
      <c r="C174" s="1951" t="s">
        <v>51</v>
      </c>
      <c r="D174" s="1951"/>
      <c r="E174" s="1951"/>
      <c r="F174" s="1951"/>
      <c r="G174" s="1951"/>
      <c r="H174" s="230"/>
      <c r="I174" s="233"/>
      <c r="J174" s="233"/>
      <c r="K174" s="233"/>
      <c r="L174" s="233"/>
      <c r="M174" s="234"/>
    </row>
    <row r="175" spans="2:14" ht="18.75" customHeight="1" x14ac:dyDescent="0.25">
      <c r="B175" s="1116"/>
      <c r="C175" s="1951" t="s">
        <v>2822</v>
      </c>
      <c r="D175" s="1951"/>
      <c r="E175" s="1951"/>
      <c r="F175" s="1951"/>
      <c r="G175" s="1951"/>
      <c r="H175" s="233"/>
      <c r="I175" s="230"/>
      <c r="J175" s="233"/>
      <c r="K175" s="233"/>
      <c r="L175" s="233"/>
      <c r="M175" s="234"/>
    </row>
    <row r="176" spans="2:14" ht="18.75" customHeight="1" x14ac:dyDescent="0.25">
      <c r="B176" s="1116"/>
      <c r="C176" s="1944" t="s">
        <v>52</v>
      </c>
      <c r="D176" s="1944"/>
      <c r="E176" s="1944"/>
      <c r="F176" s="1944"/>
      <c r="G176" s="1944"/>
      <c r="H176" s="233"/>
      <c r="I176" s="233"/>
      <c r="J176" s="233"/>
      <c r="K176" s="230"/>
      <c r="L176" s="233"/>
      <c r="M176" s="234"/>
    </row>
    <row r="177" spans="1:14" ht="18.75" customHeight="1" x14ac:dyDescent="0.25">
      <c r="B177" s="1116"/>
      <c r="C177" s="1988" t="s">
        <v>53</v>
      </c>
      <c r="D177" s="1988"/>
      <c r="E177" s="1988"/>
      <c r="F177" s="1988"/>
      <c r="G177" s="1988"/>
      <c r="H177" s="233"/>
      <c r="I177" s="233"/>
      <c r="J177" s="233"/>
      <c r="K177" s="230"/>
      <c r="L177" s="233"/>
      <c r="M177" s="234"/>
    </row>
    <row r="178" spans="1:14" ht="18.75" customHeight="1" x14ac:dyDescent="0.25">
      <c r="B178" s="1116"/>
      <c r="C178" s="1988" t="s">
        <v>54</v>
      </c>
      <c r="D178" s="1988"/>
      <c r="E178" s="1988"/>
      <c r="F178" s="1988"/>
      <c r="G178" s="1988"/>
      <c r="H178" s="233"/>
      <c r="I178" s="233"/>
      <c r="J178" s="233"/>
      <c r="K178" s="230"/>
      <c r="L178" s="233"/>
      <c r="M178" s="234"/>
    </row>
    <row r="179" spans="1:14" ht="18.75" customHeight="1" x14ac:dyDescent="0.25">
      <c r="B179" s="1116"/>
      <c r="C179" s="1988" t="s">
        <v>55</v>
      </c>
      <c r="D179" s="1988"/>
      <c r="E179" s="1988"/>
      <c r="F179" s="1988"/>
      <c r="G179" s="1988"/>
      <c r="H179" s="233"/>
      <c r="I179" s="233"/>
      <c r="J179" s="233"/>
      <c r="K179" s="230"/>
      <c r="L179" s="233"/>
      <c r="M179" s="234"/>
    </row>
    <row r="180" spans="1:14" ht="18.75" customHeight="1" x14ac:dyDescent="0.25">
      <c r="B180" s="1116"/>
      <c r="C180" s="1988" t="s">
        <v>56</v>
      </c>
      <c r="D180" s="1988"/>
      <c r="E180" s="1988"/>
      <c r="F180" s="1988"/>
      <c r="G180" s="1988"/>
      <c r="H180" s="233"/>
      <c r="I180" s="233"/>
      <c r="J180" s="233"/>
      <c r="K180" s="230"/>
      <c r="L180" s="233"/>
      <c r="M180" s="234"/>
    </row>
    <row r="181" spans="1:14" ht="18.75" customHeight="1" x14ac:dyDescent="0.25">
      <c r="B181" s="1116"/>
      <c r="C181" s="1988" t="s">
        <v>57</v>
      </c>
      <c r="D181" s="1988"/>
      <c r="E181" s="1988"/>
      <c r="F181" s="1988"/>
      <c r="G181" s="1988"/>
      <c r="H181" s="233"/>
      <c r="I181" s="233"/>
      <c r="J181" s="233"/>
      <c r="K181" s="230"/>
      <c r="L181" s="233"/>
      <c r="M181" s="234"/>
    </row>
    <row r="182" spans="1:14" ht="18.75" customHeight="1" x14ac:dyDescent="0.25">
      <c r="B182" s="1116"/>
      <c r="C182" s="1988" t="s">
        <v>58</v>
      </c>
      <c r="D182" s="1988"/>
      <c r="E182" s="1988"/>
      <c r="F182" s="1988"/>
      <c r="G182" s="1988"/>
      <c r="H182" s="233"/>
      <c r="I182" s="233"/>
      <c r="J182" s="233"/>
      <c r="K182" s="230"/>
      <c r="L182" s="233"/>
      <c r="M182" s="234"/>
    </row>
    <row r="183" spans="1:14" ht="18.75" customHeight="1" x14ac:dyDescent="0.25">
      <c r="B183" s="1116"/>
      <c r="C183" s="1988" t="s">
        <v>59</v>
      </c>
      <c r="D183" s="1988"/>
      <c r="E183" s="1988"/>
      <c r="F183" s="1988"/>
      <c r="G183" s="1988"/>
      <c r="H183" s="233"/>
      <c r="I183" s="233"/>
      <c r="J183" s="233"/>
      <c r="K183" s="230"/>
      <c r="L183" s="233"/>
      <c r="M183" s="234"/>
    </row>
    <row r="184" spans="1:14" ht="18.75" customHeight="1" x14ac:dyDescent="0.25">
      <c r="B184" s="1116"/>
      <c r="C184" s="1988" t="s">
        <v>60</v>
      </c>
      <c r="D184" s="1988"/>
      <c r="E184" s="1988"/>
      <c r="F184" s="1988"/>
      <c r="G184" s="1988"/>
      <c r="H184" s="239"/>
      <c r="I184" s="239"/>
      <c r="J184" s="239"/>
      <c r="K184" s="230"/>
      <c r="L184" s="239"/>
      <c r="M184" s="240"/>
    </row>
    <row r="185" spans="1:14" ht="18.75" customHeight="1" x14ac:dyDescent="0.25">
      <c r="B185" s="1116"/>
      <c r="C185" s="1944" t="s">
        <v>2823</v>
      </c>
      <c r="D185" s="1944"/>
      <c r="E185" s="1944"/>
      <c r="F185" s="1944"/>
      <c r="G185" s="1944"/>
      <c r="H185" s="233"/>
      <c r="I185" s="233"/>
      <c r="J185" s="233"/>
      <c r="K185" s="230"/>
      <c r="L185" s="233"/>
      <c r="M185" s="234"/>
    </row>
    <row r="186" spans="1:14" ht="18.75" customHeight="1" x14ac:dyDescent="0.25">
      <c r="B186" s="1116"/>
      <c r="C186" s="1944" t="s">
        <v>61</v>
      </c>
      <c r="D186" s="1944"/>
      <c r="E186" s="1944"/>
      <c r="F186" s="1944"/>
      <c r="G186" s="1944"/>
      <c r="H186" s="233"/>
      <c r="I186" s="233"/>
      <c r="J186" s="233"/>
      <c r="K186" s="230"/>
      <c r="L186" s="233"/>
      <c r="M186" s="234"/>
    </row>
    <row r="187" spans="1:14" ht="18.75" customHeight="1" x14ac:dyDescent="0.25">
      <c r="B187" s="1116"/>
      <c r="C187" s="1944" t="s">
        <v>62</v>
      </c>
      <c r="D187" s="1944"/>
      <c r="E187" s="1944"/>
      <c r="F187" s="1944"/>
      <c r="G187" s="1944"/>
      <c r="H187" s="233"/>
      <c r="I187" s="233"/>
      <c r="J187" s="233"/>
      <c r="K187" s="230"/>
      <c r="L187" s="233"/>
      <c r="M187" s="234"/>
    </row>
    <row r="188" spans="1:14" ht="18.75" customHeight="1" x14ac:dyDescent="0.25">
      <c r="A188" s="1118"/>
      <c r="B188" s="1116"/>
      <c r="C188" s="1951" t="s">
        <v>64</v>
      </c>
      <c r="D188" s="1951"/>
      <c r="E188" s="1951"/>
      <c r="F188" s="1951"/>
      <c r="G188" s="1951"/>
      <c r="H188" s="233"/>
      <c r="I188" s="230"/>
      <c r="J188" s="230"/>
      <c r="K188" s="233"/>
      <c r="L188" s="233"/>
      <c r="M188" s="234"/>
    </row>
    <row r="189" spans="1:14" ht="18.75" customHeight="1" x14ac:dyDescent="0.25">
      <c r="B189" s="1116"/>
      <c r="C189" s="1944" t="s">
        <v>65</v>
      </c>
      <c r="D189" s="1944"/>
      <c r="E189" s="1944"/>
      <c r="F189" s="1944"/>
      <c r="G189" s="1944"/>
      <c r="H189" s="233"/>
      <c r="I189" s="230"/>
      <c r="J189" s="233"/>
      <c r="K189" s="233"/>
      <c r="L189" s="233"/>
      <c r="M189" s="234"/>
    </row>
    <row r="190" spans="1:14" ht="18.75" customHeight="1" x14ac:dyDescent="0.25">
      <c r="B190" s="1116"/>
      <c r="C190" s="1944" t="s">
        <v>66</v>
      </c>
      <c r="D190" s="1944"/>
      <c r="E190" s="1944"/>
      <c r="F190" s="1944"/>
      <c r="G190" s="1944"/>
      <c r="H190" s="233"/>
      <c r="I190" s="230"/>
      <c r="J190" s="233"/>
      <c r="K190" s="233"/>
      <c r="L190" s="233"/>
      <c r="M190" s="234"/>
    </row>
    <row r="191" spans="1:14" ht="18.75" customHeight="1" x14ac:dyDescent="0.25">
      <c r="B191" s="1116"/>
      <c r="C191" s="1951" t="s">
        <v>63</v>
      </c>
      <c r="D191" s="1951"/>
      <c r="E191" s="1951"/>
      <c r="F191" s="1951"/>
      <c r="G191" s="1951"/>
      <c r="H191" s="233"/>
      <c r="I191" s="230"/>
      <c r="J191" s="233"/>
      <c r="K191" s="233"/>
      <c r="L191" s="233"/>
      <c r="M191" s="234"/>
    </row>
    <row r="192" spans="1:14" ht="18.75" customHeight="1" x14ac:dyDescent="0.25">
      <c r="B192" s="1116"/>
      <c r="C192" s="1944" t="s">
        <v>67</v>
      </c>
      <c r="D192" s="1944"/>
      <c r="E192" s="1944"/>
      <c r="F192" s="1944"/>
      <c r="G192" s="1944"/>
      <c r="H192" s="233"/>
      <c r="I192" s="230"/>
      <c r="J192" s="233"/>
      <c r="K192" s="233"/>
      <c r="L192" s="233"/>
      <c r="M192" s="234"/>
    </row>
    <row r="193" spans="1:14" ht="18.75" customHeight="1" x14ac:dyDescent="0.25">
      <c r="B193" s="1116"/>
      <c r="C193" s="1944" t="s">
        <v>68</v>
      </c>
      <c r="D193" s="1944"/>
      <c r="E193" s="1944"/>
      <c r="F193" s="1944"/>
      <c r="G193" s="1944"/>
      <c r="H193" s="233"/>
      <c r="I193" s="230"/>
      <c r="J193" s="233"/>
      <c r="K193" s="233"/>
      <c r="L193" s="233"/>
      <c r="M193" s="234"/>
    </row>
    <row r="194" spans="1:14" ht="18.75" customHeight="1" x14ac:dyDescent="0.25">
      <c r="A194" s="1118"/>
      <c r="B194" s="1116"/>
      <c r="C194" s="1951" t="s">
        <v>2824</v>
      </c>
      <c r="D194" s="1951"/>
      <c r="E194" s="1951"/>
      <c r="F194" s="1951"/>
      <c r="G194" s="1951"/>
      <c r="H194" s="233"/>
      <c r="I194" s="230"/>
      <c r="J194" s="233"/>
      <c r="K194" s="233"/>
      <c r="L194" s="233"/>
      <c r="M194" s="234"/>
    </row>
    <row r="195" spans="1:14" ht="7.5" customHeight="1" thickBot="1" x14ac:dyDescent="0.3">
      <c r="B195" s="1992"/>
      <c r="C195" s="1993"/>
      <c r="D195" s="1993"/>
      <c r="E195" s="1993"/>
      <c r="F195" s="1993"/>
      <c r="G195" s="1993"/>
      <c r="H195" s="1993"/>
      <c r="I195" s="1993"/>
      <c r="J195" s="1993"/>
      <c r="K195" s="1993"/>
      <c r="L195" s="1993"/>
      <c r="M195" s="1994"/>
    </row>
    <row r="196" spans="1:14" ht="21.75" thickBot="1" x14ac:dyDescent="0.3">
      <c r="B196" s="1948" t="s">
        <v>2833</v>
      </c>
      <c r="C196" s="1949"/>
      <c r="D196" s="1949"/>
      <c r="E196" s="1949"/>
      <c r="F196" s="1949"/>
      <c r="G196" s="1949"/>
      <c r="H196" s="1949"/>
      <c r="I196" s="1949"/>
      <c r="J196" s="1949"/>
      <c r="K196" s="1949"/>
      <c r="L196" s="1949"/>
      <c r="M196" s="1950"/>
    </row>
    <row r="197" spans="1:14" ht="7.5" customHeight="1" x14ac:dyDescent="0.35">
      <c r="B197" s="1952"/>
      <c r="C197" s="1953"/>
      <c r="D197" s="1953"/>
      <c r="E197" s="1953"/>
      <c r="F197" s="1953"/>
      <c r="G197" s="1953"/>
      <c r="H197" s="1953"/>
      <c r="I197" s="1953"/>
      <c r="J197" s="1953"/>
      <c r="K197" s="1953"/>
      <c r="L197" s="1953"/>
      <c r="M197" s="1954"/>
    </row>
    <row r="198" spans="1:14" ht="18.75" customHeight="1" x14ac:dyDescent="0.25">
      <c r="B198" s="1116"/>
      <c r="C198" s="1951" t="s">
        <v>2825</v>
      </c>
      <c r="D198" s="1951"/>
      <c r="E198" s="1951"/>
      <c r="F198" s="1951"/>
      <c r="G198" s="1951"/>
      <c r="H198" s="230"/>
      <c r="I198" s="233"/>
      <c r="J198" s="233"/>
      <c r="K198" s="233"/>
      <c r="L198" s="233"/>
      <c r="M198" s="234"/>
    </row>
    <row r="199" spans="1:14" ht="18.75" customHeight="1" x14ac:dyDescent="0.25">
      <c r="B199" s="1116"/>
      <c r="C199" s="1951" t="s">
        <v>69</v>
      </c>
      <c r="D199" s="1951"/>
      <c r="E199" s="1951"/>
      <c r="F199" s="1951"/>
      <c r="G199" s="1951"/>
      <c r="H199" s="233"/>
      <c r="I199" s="230"/>
      <c r="J199" s="233"/>
      <c r="K199" s="233"/>
      <c r="L199" s="233"/>
      <c r="M199" s="234"/>
    </row>
    <row r="200" spans="1:14" ht="18.75" customHeight="1" x14ac:dyDescent="0.25">
      <c r="B200" s="1116"/>
      <c r="C200" s="1944" t="s">
        <v>2437</v>
      </c>
      <c r="D200" s="1944"/>
      <c r="E200" s="1944"/>
      <c r="F200" s="1944"/>
      <c r="G200" s="1944"/>
      <c r="H200" s="233"/>
      <c r="I200" s="230"/>
      <c r="J200" s="233"/>
      <c r="K200" s="233"/>
      <c r="L200" s="233"/>
      <c r="M200" s="234"/>
    </row>
    <row r="201" spans="1:14" ht="18.75" customHeight="1" x14ac:dyDescent="0.25">
      <c r="B201" s="1116"/>
      <c r="C201" s="1951" t="s">
        <v>2438</v>
      </c>
      <c r="D201" s="1951"/>
      <c r="E201" s="1951"/>
      <c r="F201" s="1951"/>
      <c r="G201" s="1951"/>
      <c r="H201" s="233"/>
      <c r="I201" s="230"/>
      <c r="J201" s="233"/>
      <c r="K201" s="233"/>
      <c r="L201" s="233"/>
      <c r="M201" s="234"/>
    </row>
    <row r="202" spans="1:14" ht="18.75" customHeight="1" x14ac:dyDescent="0.25">
      <c r="B202" s="1116"/>
      <c r="C202" s="1951" t="s">
        <v>2826</v>
      </c>
      <c r="D202" s="1951"/>
      <c r="E202" s="1951"/>
      <c r="F202" s="1951"/>
      <c r="G202" s="1951"/>
      <c r="H202" s="233"/>
      <c r="I202" s="230"/>
      <c r="J202" s="233"/>
      <c r="K202" s="233"/>
      <c r="L202" s="233"/>
      <c r="M202" s="234"/>
    </row>
    <row r="203" spans="1:14" ht="18.75" customHeight="1" x14ac:dyDescent="0.25">
      <c r="B203" s="1116"/>
      <c r="C203" s="1951" t="s">
        <v>2827</v>
      </c>
      <c r="D203" s="1951"/>
      <c r="E203" s="1951"/>
      <c r="F203" s="1951"/>
      <c r="G203" s="1951"/>
      <c r="H203" s="233"/>
      <c r="I203" s="230"/>
      <c r="J203" s="233"/>
      <c r="K203" s="233"/>
      <c r="L203" s="233"/>
      <c r="M203" s="234"/>
    </row>
    <row r="204" spans="1:14" ht="18.75" customHeight="1" x14ac:dyDescent="0.25">
      <c r="B204" s="1116"/>
      <c r="C204" s="1951" t="s">
        <v>2828</v>
      </c>
      <c r="D204" s="1951"/>
      <c r="E204" s="1951"/>
      <c r="F204" s="1951"/>
      <c r="G204" s="1951"/>
      <c r="H204" s="233"/>
      <c r="I204" s="230"/>
      <c r="J204" s="233"/>
      <c r="K204" s="233"/>
      <c r="L204" s="233"/>
      <c r="M204" s="234"/>
    </row>
    <row r="205" spans="1:14" ht="18.75" customHeight="1" x14ac:dyDescent="0.25">
      <c r="B205" s="1116"/>
      <c r="C205" s="1951" t="s">
        <v>70</v>
      </c>
      <c r="D205" s="1951"/>
      <c r="E205" s="1951"/>
      <c r="F205" s="1951"/>
      <c r="G205" s="1951"/>
      <c r="H205" s="233"/>
      <c r="I205" s="230"/>
      <c r="J205" s="233"/>
      <c r="K205" s="233"/>
      <c r="L205" s="233"/>
      <c r="M205" s="234"/>
    </row>
    <row r="206" spans="1:14" ht="18.75" customHeight="1" x14ac:dyDescent="0.25">
      <c r="B206" s="1116"/>
      <c r="C206" s="1951" t="s">
        <v>71</v>
      </c>
      <c r="D206" s="1951"/>
      <c r="E206" s="1951"/>
      <c r="F206" s="1951"/>
      <c r="G206" s="1951"/>
      <c r="H206" s="233"/>
      <c r="I206" s="230"/>
      <c r="J206" s="233"/>
      <c r="K206" s="233"/>
      <c r="L206" s="233"/>
      <c r="M206" s="234"/>
    </row>
    <row r="207" spans="1:14" ht="18.75" customHeight="1" x14ac:dyDescent="0.25">
      <c r="B207" s="1116"/>
      <c r="C207" s="1951" t="s">
        <v>2829</v>
      </c>
      <c r="D207" s="1951"/>
      <c r="E207" s="1951"/>
      <c r="F207" s="1951"/>
      <c r="G207" s="1951"/>
      <c r="H207" s="233"/>
      <c r="I207" s="230"/>
      <c r="J207" s="233"/>
      <c r="K207" s="233"/>
      <c r="L207" s="233"/>
      <c r="M207" s="234"/>
    </row>
    <row r="208" spans="1:14" ht="18.75" customHeight="1" x14ac:dyDescent="0.25">
      <c r="B208" s="1116"/>
      <c r="C208" s="1951" t="s">
        <v>2831</v>
      </c>
      <c r="D208" s="1951"/>
      <c r="E208" s="1951"/>
      <c r="F208" s="1951"/>
      <c r="G208" s="1951"/>
      <c r="H208" s="233"/>
      <c r="I208" s="230"/>
      <c r="J208" s="233"/>
      <c r="K208" s="233"/>
      <c r="L208" s="233"/>
      <c r="M208" s="234"/>
    </row>
    <row r="209" spans="1:14" ht="18.75" customHeight="1" x14ac:dyDescent="0.25">
      <c r="B209" s="1116"/>
      <c r="C209" s="1951" t="s">
        <v>2830</v>
      </c>
      <c r="D209" s="1951"/>
      <c r="E209" s="1951"/>
      <c r="F209" s="1951"/>
      <c r="G209" s="1951"/>
      <c r="H209" s="233"/>
      <c r="I209" s="230"/>
      <c r="J209" s="233"/>
      <c r="K209" s="233"/>
      <c r="L209" s="233"/>
      <c r="M209" s="234"/>
    </row>
    <row r="210" spans="1:14" ht="18.75" customHeight="1" x14ac:dyDescent="0.25">
      <c r="B210" s="1116"/>
      <c r="C210" s="1951" t="s">
        <v>2832</v>
      </c>
      <c r="D210" s="1951"/>
      <c r="E210" s="1951"/>
      <c r="F210" s="1951"/>
      <c r="G210" s="1951"/>
      <c r="H210" s="230"/>
      <c r="I210" s="233"/>
      <c r="J210" s="233"/>
      <c r="K210" s="233"/>
      <c r="L210" s="233"/>
      <c r="M210" s="234"/>
    </row>
    <row r="211" spans="1:14" ht="7.5" customHeight="1" thickBot="1" x14ac:dyDescent="0.3">
      <c r="B211" s="1945"/>
      <c r="C211" s="1946"/>
      <c r="D211" s="1946"/>
      <c r="E211" s="1946"/>
      <c r="F211" s="1946"/>
      <c r="G211" s="1946"/>
      <c r="H211" s="1946"/>
      <c r="I211" s="1946"/>
      <c r="J211" s="1946"/>
      <c r="K211" s="1946"/>
      <c r="L211" s="1946"/>
      <c r="M211" s="1947"/>
    </row>
    <row r="212" spans="1:14" ht="21.75" thickBot="1" x14ac:dyDescent="0.3">
      <c r="B212" s="1948" t="s">
        <v>72</v>
      </c>
      <c r="C212" s="1949"/>
      <c r="D212" s="1949"/>
      <c r="E212" s="1949"/>
      <c r="F212" s="1949"/>
      <c r="G212" s="1949"/>
      <c r="H212" s="1949"/>
      <c r="I212" s="1949"/>
      <c r="J212" s="1949"/>
      <c r="K212" s="1949"/>
      <c r="L212" s="1949"/>
      <c r="M212" s="1950"/>
    </row>
    <row r="213" spans="1:14" ht="7.5" customHeight="1" x14ac:dyDescent="0.35">
      <c r="B213" s="1952"/>
      <c r="C213" s="1953"/>
      <c r="D213" s="1953"/>
      <c r="E213" s="1953"/>
      <c r="F213" s="1953"/>
      <c r="G213" s="1953"/>
      <c r="H213" s="1953"/>
      <c r="I213" s="1953"/>
      <c r="J213" s="1953"/>
      <c r="K213" s="1953"/>
      <c r="L213" s="1953"/>
      <c r="M213" s="1954"/>
    </row>
    <row r="214" spans="1:14" ht="18.75" customHeight="1" x14ac:dyDescent="0.25">
      <c r="A214" s="1119"/>
      <c r="B214" s="241"/>
      <c r="C214" s="1951" t="s">
        <v>74</v>
      </c>
      <c r="D214" s="1951"/>
      <c r="E214" s="1951"/>
      <c r="F214" s="1951"/>
      <c r="G214" s="1951"/>
      <c r="H214" s="233"/>
      <c r="I214" s="230"/>
      <c r="J214" s="233"/>
      <c r="K214" s="230"/>
      <c r="L214" s="233"/>
      <c r="M214" s="234"/>
    </row>
    <row r="215" spans="1:14" ht="18.75" customHeight="1" x14ac:dyDescent="0.25">
      <c r="B215" s="1116"/>
      <c r="C215" s="1944" t="s">
        <v>2439</v>
      </c>
      <c r="D215" s="1944"/>
      <c r="E215" s="1944"/>
      <c r="F215" s="1944"/>
      <c r="G215" s="1944"/>
      <c r="H215" s="233"/>
      <c r="I215" s="230"/>
      <c r="J215" s="233"/>
      <c r="K215" s="233"/>
      <c r="L215" s="233"/>
      <c r="M215" s="234"/>
    </row>
    <row r="216" spans="1:14" ht="18.75" customHeight="1" x14ac:dyDescent="0.25">
      <c r="B216" s="1116"/>
      <c r="C216" s="1944" t="s">
        <v>73</v>
      </c>
      <c r="D216" s="1944"/>
      <c r="E216" s="1944"/>
      <c r="F216" s="1944"/>
      <c r="G216" s="1944"/>
      <c r="H216" s="233"/>
      <c r="I216" s="230"/>
      <c r="J216" s="233"/>
      <c r="K216" s="233"/>
      <c r="L216" s="233"/>
      <c r="M216" s="234"/>
    </row>
    <row r="217" spans="1:14" ht="18.75" customHeight="1" x14ac:dyDescent="0.25">
      <c r="B217" s="1116"/>
      <c r="C217" s="1944" t="s">
        <v>2457</v>
      </c>
      <c r="D217" s="1944"/>
      <c r="E217" s="1944"/>
      <c r="F217" s="1944"/>
      <c r="G217" s="1944"/>
      <c r="H217" s="233"/>
      <c r="I217" s="230"/>
      <c r="J217" s="233"/>
      <c r="K217" s="233"/>
      <c r="L217" s="233"/>
      <c r="M217" s="234"/>
    </row>
    <row r="218" spans="1:14" ht="18.75" customHeight="1" x14ac:dyDescent="0.25">
      <c r="B218" s="1116"/>
      <c r="C218" s="1944" t="s">
        <v>2458</v>
      </c>
      <c r="D218" s="1944"/>
      <c r="E218" s="1944"/>
      <c r="F218" s="1944"/>
      <c r="G218" s="1944"/>
      <c r="H218" s="233"/>
      <c r="I218" s="230"/>
      <c r="J218" s="233"/>
      <c r="K218" s="233"/>
      <c r="L218" s="233"/>
      <c r="M218" s="234"/>
    </row>
    <row r="219" spans="1:14" ht="18.75" customHeight="1" x14ac:dyDescent="0.25">
      <c r="B219" s="1116"/>
      <c r="C219" s="1944" t="s">
        <v>3866</v>
      </c>
      <c r="D219" s="1944"/>
      <c r="E219" s="1944"/>
      <c r="F219" s="1944"/>
      <c r="G219" s="1944"/>
      <c r="H219" s="233"/>
      <c r="I219" s="230"/>
      <c r="J219" s="233"/>
      <c r="K219" s="233"/>
      <c r="L219" s="233"/>
      <c r="M219" s="234"/>
    </row>
  </sheetData>
  <mergeCells count="214">
    <mergeCell ref="C138:G138"/>
    <mergeCell ref="C139:G139"/>
    <mergeCell ref="C130:G130"/>
    <mergeCell ref="C125:G125"/>
    <mergeCell ref="C127:G127"/>
    <mergeCell ref="C126:G126"/>
    <mergeCell ref="C120:G120"/>
    <mergeCell ref="C110:G110"/>
    <mergeCell ref="C113:G113"/>
    <mergeCell ref="C111:G111"/>
    <mergeCell ref="C115:G115"/>
    <mergeCell ref="C114:G114"/>
    <mergeCell ref="C116:G116"/>
    <mergeCell ref="C44:G44"/>
    <mergeCell ref="B22:M22"/>
    <mergeCell ref="C48:G48"/>
    <mergeCell ref="C34:G34"/>
    <mergeCell ref="C29:G29"/>
    <mergeCell ref="C30:G30"/>
    <mergeCell ref="C31:G31"/>
    <mergeCell ref="C35:G35"/>
    <mergeCell ref="C36:G36"/>
    <mergeCell ref="C37:G37"/>
    <mergeCell ref="C39:G39"/>
    <mergeCell ref="C38:G38"/>
    <mergeCell ref="C28:G28"/>
    <mergeCell ref="C32:G32"/>
    <mergeCell ref="C76:G76"/>
    <mergeCell ref="C77:G77"/>
    <mergeCell ref="C52:G52"/>
    <mergeCell ref="C69:G69"/>
    <mergeCell ref="C62:G62"/>
    <mergeCell ref="C63:G63"/>
    <mergeCell ref="C53:G53"/>
    <mergeCell ref="C54:G54"/>
    <mergeCell ref="C55:G55"/>
    <mergeCell ref="C56:G56"/>
    <mergeCell ref="C65:G65"/>
    <mergeCell ref="C66:G66"/>
    <mergeCell ref="C67:G67"/>
    <mergeCell ref="C68:G68"/>
    <mergeCell ref="C70:G70"/>
    <mergeCell ref="C57:G57"/>
    <mergeCell ref="C58:G58"/>
    <mergeCell ref="C59:G59"/>
    <mergeCell ref="C60:G60"/>
    <mergeCell ref="C61:G61"/>
    <mergeCell ref="C75:G75"/>
    <mergeCell ref="C64:G64"/>
    <mergeCell ref="B220:M220"/>
    <mergeCell ref="B221:M223"/>
    <mergeCell ref="C202:G202"/>
    <mergeCell ref="C203:G203"/>
    <mergeCell ref="C204:G204"/>
    <mergeCell ref="C205:G205"/>
    <mergeCell ref="C206:G206"/>
    <mergeCell ref="C207:G207"/>
    <mergeCell ref="C193:G193"/>
    <mergeCell ref="C194:G194"/>
    <mergeCell ref="C198:G198"/>
    <mergeCell ref="C215:G215"/>
    <mergeCell ref="C216:G216"/>
    <mergeCell ref="C217:G217"/>
    <mergeCell ref="C218:G218"/>
    <mergeCell ref="C219:G219"/>
    <mergeCell ref="C208:G208"/>
    <mergeCell ref="C209:G209"/>
    <mergeCell ref="C210:G210"/>
    <mergeCell ref="C214:G214"/>
    <mergeCell ref="B211:M211"/>
    <mergeCell ref="B212:M212"/>
    <mergeCell ref="B213:M213"/>
    <mergeCell ref="C201:G201"/>
    <mergeCell ref="C187:G187"/>
    <mergeCell ref="C188:G188"/>
    <mergeCell ref="C189:G189"/>
    <mergeCell ref="C190:G190"/>
    <mergeCell ref="C191:G191"/>
    <mergeCell ref="C192:G192"/>
    <mergeCell ref="C199:G199"/>
    <mergeCell ref="B195:M195"/>
    <mergeCell ref="B196:M196"/>
    <mergeCell ref="B197:M197"/>
    <mergeCell ref="C181:G181"/>
    <mergeCell ref="C182:G182"/>
    <mergeCell ref="C183:G183"/>
    <mergeCell ref="B173:M173"/>
    <mergeCell ref="C169:G169"/>
    <mergeCell ref="C184:G184"/>
    <mergeCell ref="C185:G185"/>
    <mergeCell ref="C186:G186"/>
    <mergeCell ref="C175:G175"/>
    <mergeCell ref="C176:G176"/>
    <mergeCell ref="C177:G177"/>
    <mergeCell ref="C178:G178"/>
    <mergeCell ref="C179:G179"/>
    <mergeCell ref="C180:G180"/>
    <mergeCell ref="B2:M2"/>
    <mergeCell ref="B3:M5"/>
    <mergeCell ref="B6:M6"/>
    <mergeCell ref="B7:M7"/>
    <mergeCell ref="B9:M9"/>
    <mergeCell ref="B8:M8"/>
    <mergeCell ref="C25:G25"/>
    <mergeCell ref="C26:G26"/>
    <mergeCell ref="C27:G27"/>
    <mergeCell ref="B10:M10"/>
    <mergeCell ref="B11:M11"/>
    <mergeCell ref="B12:M12"/>
    <mergeCell ref="B13:M13"/>
    <mergeCell ref="B14:M14"/>
    <mergeCell ref="B15:M15"/>
    <mergeCell ref="B16:M16"/>
    <mergeCell ref="B17:M17"/>
    <mergeCell ref="B18:M18"/>
    <mergeCell ref="B19:M19"/>
    <mergeCell ref="B20:M20"/>
    <mergeCell ref="B21:M21"/>
    <mergeCell ref="C49:G49"/>
    <mergeCell ref="B23:M23"/>
    <mergeCell ref="B45:M45"/>
    <mergeCell ref="B46:M46"/>
    <mergeCell ref="C128:G128"/>
    <mergeCell ref="C129:G129"/>
    <mergeCell ref="C33:G33"/>
    <mergeCell ref="C40:G40"/>
    <mergeCell ref="C41:G41"/>
    <mergeCell ref="C42:G42"/>
    <mergeCell ref="C43:G43"/>
    <mergeCell ref="C100:G100"/>
    <mergeCell ref="C101:G101"/>
    <mergeCell ref="C103:G103"/>
    <mergeCell ref="C104:G104"/>
    <mergeCell ref="C71:G71"/>
    <mergeCell ref="C72:G72"/>
    <mergeCell ref="C93:G93"/>
    <mergeCell ref="C50:G50"/>
    <mergeCell ref="C51:G51"/>
    <mergeCell ref="C86:G86"/>
    <mergeCell ref="C87:G87"/>
    <mergeCell ref="C88:G88"/>
    <mergeCell ref="C89:G89"/>
    <mergeCell ref="C78:G78"/>
    <mergeCell ref="C79:G79"/>
    <mergeCell ref="C158:G158"/>
    <mergeCell ref="C92:G92"/>
    <mergeCell ref="C94:G94"/>
    <mergeCell ref="C98:G98"/>
    <mergeCell ref="C137:G137"/>
    <mergeCell ref="C132:G132"/>
    <mergeCell ref="C123:G123"/>
    <mergeCell ref="C105:G105"/>
    <mergeCell ref="C106:G106"/>
    <mergeCell ref="B95:M95"/>
    <mergeCell ref="B97:M97"/>
    <mergeCell ref="B96:M96"/>
    <mergeCell ref="B107:M107"/>
    <mergeCell ref="B108:M108"/>
    <mergeCell ref="B109:M109"/>
    <mergeCell ref="B117:M117"/>
    <mergeCell ref="B118:M118"/>
    <mergeCell ref="B134:M134"/>
    <mergeCell ref="C121:G121"/>
    <mergeCell ref="C122:G122"/>
    <mergeCell ref="C80:G80"/>
    <mergeCell ref="C81:G81"/>
    <mergeCell ref="C168:G168"/>
    <mergeCell ref="C170:G170"/>
    <mergeCell ref="B161:M161"/>
    <mergeCell ref="B160:M160"/>
    <mergeCell ref="B142:M142"/>
    <mergeCell ref="B141:M141"/>
    <mergeCell ref="C90:G90"/>
    <mergeCell ref="C91:G91"/>
    <mergeCell ref="C82:G82"/>
    <mergeCell ref="C83:G83"/>
    <mergeCell ref="C84:G84"/>
    <mergeCell ref="C85:G85"/>
    <mergeCell ref="C163:G163"/>
    <mergeCell ref="C164:G164"/>
    <mergeCell ref="C165:G165"/>
    <mergeCell ref="C166:G166"/>
    <mergeCell ref="C167:G167"/>
    <mergeCell ref="C112:G112"/>
    <mergeCell ref="C102:G102"/>
    <mergeCell ref="C99:G99"/>
    <mergeCell ref="B135:M135"/>
    <mergeCell ref="B140:M140"/>
    <mergeCell ref="C131:G131"/>
    <mergeCell ref="C124:G124"/>
    <mergeCell ref="C73:G73"/>
    <mergeCell ref="C74:G74"/>
    <mergeCell ref="C200:G200"/>
    <mergeCell ref="B171:M171"/>
    <mergeCell ref="B172:M172"/>
    <mergeCell ref="C149:G149"/>
    <mergeCell ref="C150:G150"/>
    <mergeCell ref="C151:G151"/>
    <mergeCell ref="C152:G152"/>
    <mergeCell ref="C153:G153"/>
    <mergeCell ref="C154:G154"/>
    <mergeCell ref="C143:G143"/>
    <mergeCell ref="C144:G144"/>
    <mergeCell ref="C148:G148"/>
    <mergeCell ref="B146:M146"/>
    <mergeCell ref="B147:M147"/>
    <mergeCell ref="C136:G136"/>
    <mergeCell ref="C155:G155"/>
    <mergeCell ref="C156:G156"/>
    <mergeCell ref="C157:G157"/>
    <mergeCell ref="B145:M145"/>
    <mergeCell ref="C174:G174"/>
    <mergeCell ref="B162:M162"/>
    <mergeCell ref="C159:G159"/>
  </mergeCells>
  <hyperlinks>
    <hyperlink ref="B10:L10" location="Indice!B23:B44" display="1.     GENERALIDADES"/>
    <hyperlink ref="B11:L11" location="Indice!B45:B91" display="2.     POBLACION ESTUDIANTIL "/>
    <hyperlink ref="B12:L12" location="Indice!B92:B102" display="3.     PERSONAL DOCENTE Y ADMINISTRATIVO"/>
    <hyperlink ref="B13:L13" location="Indice!B103:B114" display="4.     INVESTIGACION"/>
    <hyperlink ref="B14:L14" location="Indice!B115:B130" display="5.     BIENESTAR UNIVERSITARIO"/>
    <hyperlink ref="B15:L15" location="Indice!B131:B152" display="6.     BIBLIOTECA"/>
    <hyperlink ref="B16:L16" location="Indice!B153:B157" display="7.     PRESUPUESTO "/>
    <hyperlink ref="B17:L17" location="Indice!B158:B172" display="8.     PROYECCION SOCIAL"/>
    <hyperlink ref="B18:L18" location="Indice!B173:B183" display="9.     PRODUCCION INTELECTUAL DE LOS DOCENTES"/>
    <hyperlink ref="B19:L19" location="Indice!B184:B207" display="10.   PLANTA FISICA"/>
    <hyperlink ref="B20:L20" location="Indice!B208:B221" display="11.   RECURSOS TECNOLOGICOS"/>
    <hyperlink ref="B21:L21" location="Indice!B222:B231" display="12.   RELACIONES INTERNACIONALES"/>
    <hyperlink ref="B15:M15" location="Indice!B137:B153" display="6.     BIBLIOTECA"/>
    <hyperlink ref="B16:M16" location="Indice!B154:B158" display="7.     PRESUPUESTO "/>
    <hyperlink ref="B17:M17" location="Indice!B159:B180" display="8.     PROYECCION SOCIAL"/>
    <hyperlink ref="B18:M18" location="Indice!B181:B191" display="9.     PRODUCCION INTELECTUAL DE LOS DOCENTES"/>
    <hyperlink ref="B19:M19" location="Indice!B192:B215" display="10.   PLANTA FISICA"/>
    <hyperlink ref="B20:M20" location="Indice!B216:B231" display="11.   RECURSOS TECNOLOGICOS"/>
    <hyperlink ref="B21:M21" location="Indice!B232:B241" display="12.   RELACIONES INTERNACIONALES"/>
    <hyperlink ref="B11:M11" location="Indice!B46:B95" display="2.     POBLACION ESTUDIANTIL "/>
    <hyperlink ref="B13:M13" location="Indice!B108:B117" display="4.     INVESTIGACION"/>
    <hyperlink ref="B14:M14" location="Indice!B121:B136" display="5.     BIENESTAR UNIVERSITARIO"/>
    <hyperlink ref="B10:M10" location="Indice!B23:B45" display="1.     GENERALIDADES"/>
    <hyperlink ref="B12:M12" location="Indice!B96:B107" display="3.     PERSONAL DOCENTE Y ADMINISTRATIVO"/>
    <hyperlink ref="C158:G158" location="'MovilidadVIPS Facultades'!A1" display="► FACULTADES"/>
  </hyperlinks>
  <pageMargins left="0.19685039370078741" right="0.19685039370078741" top="0.15748031496062992" bottom="0.15748031496062992" header="0.31496062992125984" footer="0.31496062992125984"/>
  <pageSetup paperSize="3"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dimension ref="A1:L293"/>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0" width="15" customWidth="1"/>
    <col min="11" max="11" width="5" customWidth="1"/>
    <col min="12" max="12" width="0" hidden="1" customWidth="1"/>
    <col min="13" max="16384" width="9.140625" hidden="1"/>
  </cols>
  <sheetData>
    <row r="1" spans="2:12" ht="15" x14ac:dyDescent="0.25">
      <c r="B1" s="2020"/>
      <c r="C1" s="2021"/>
      <c r="D1" s="2021"/>
      <c r="E1" s="2021"/>
      <c r="F1" s="2021"/>
      <c r="G1" s="2021"/>
      <c r="H1" s="2021"/>
      <c r="I1" s="2021"/>
      <c r="J1" s="2022"/>
    </row>
    <row r="2" spans="2:12" ht="15" x14ac:dyDescent="0.25">
      <c r="B2" s="2023"/>
      <c r="C2" s="2024"/>
      <c r="D2" s="2024"/>
      <c r="E2" s="2024"/>
      <c r="F2" s="2024"/>
      <c r="G2" s="2024"/>
      <c r="H2" s="2024"/>
      <c r="I2" s="2024"/>
      <c r="J2" s="2025"/>
    </row>
    <row r="3" spans="2:12" ht="16.5" thickBot="1" x14ac:dyDescent="0.3">
      <c r="B3" s="2026"/>
      <c r="C3" s="2027"/>
      <c r="D3" s="2027"/>
      <c r="E3" s="2027"/>
      <c r="F3" s="2027"/>
      <c r="G3" s="2027"/>
      <c r="H3" s="2027"/>
      <c r="I3" s="2027"/>
      <c r="J3" s="2028"/>
    </row>
    <row r="4" spans="2:12" ht="21.75" thickBot="1" x14ac:dyDescent="0.4">
      <c r="B4" s="2029" t="s">
        <v>2466</v>
      </c>
      <c r="C4" s="2030"/>
      <c r="D4" s="2030"/>
      <c r="E4" s="2030"/>
      <c r="F4" s="2030"/>
      <c r="G4" s="2030"/>
      <c r="H4" s="2030"/>
      <c r="I4" s="2030"/>
      <c r="J4" s="2031"/>
    </row>
  </sheetData>
  <mergeCells count="3">
    <mergeCell ref="B1:J3"/>
    <mergeCell ref="B4:J4"/>
    <mergeCell ref="B5:J5"/>
  </mergeCell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dimension ref="A1:O1048575"/>
  <sheetViews>
    <sheetView showGridLines="0" zoomScale="70" zoomScaleNormal="70" workbookViewId="0">
      <pane xSplit="2" ySplit="8" topLeftCell="C36"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580" customWidth="1"/>
    <col min="2" max="2" width="58.85546875" style="580" customWidth="1"/>
    <col min="3" max="3" width="10" style="580" bestFit="1" customWidth="1"/>
    <col min="4" max="4" width="10.42578125" style="580" bestFit="1" customWidth="1"/>
    <col min="5" max="5" width="9.5703125" style="580" bestFit="1" customWidth="1"/>
    <col min="6" max="6" width="10.42578125" style="580" bestFit="1" customWidth="1"/>
    <col min="7" max="7" width="14.42578125" style="580" customWidth="1"/>
    <col min="8" max="8" width="11.140625" style="580" bestFit="1" customWidth="1"/>
    <col min="9" max="9" width="10.28515625" style="580" bestFit="1" customWidth="1"/>
    <col min="10" max="10" width="9.7109375" style="580" bestFit="1" customWidth="1"/>
    <col min="11" max="11" width="10.28515625" style="580" bestFit="1" customWidth="1"/>
    <col min="12" max="12" width="14.42578125" style="580" customWidth="1"/>
    <col min="13" max="13" width="5" style="580" customWidth="1"/>
    <col min="14" max="15" width="0" style="580" hidden="1" customWidth="1"/>
    <col min="16" max="16384" width="9.140625" style="580" hidden="1"/>
  </cols>
  <sheetData>
    <row r="1" spans="2:12" ht="15" x14ac:dyDescent="0.25">
      <c r="B1" s="2047"/>
      <c r="C1" s="2048"/>
      <c r="D1" s="2048"/>
      <c r="E1" s="2048"/>
      <c r="F1" s="2048"/>
      <c r="G1" s="2048"/>
      <c r="H1" s="2048"/>
      <c r="I1" s="2048"/>
      <c r="J1" s="2048"/>
      <c r="K1" s="2048"/>
      <c r="L1" s="2049"/>
    </row>
    <row r="2" spans="2:12" ht="15" x14ac:dyDescent="0.25">
      <c r="B2" s="2050"/>
      <c r="C2" s="2051"/>
      <c r="D2" s="2051"/>
      <c r="E2" s="2051"/>
      <c r="F2" s="2051"/>
      <c r="G2" s="2051"/>
      <c r="H2" s="2051"/>
      <c r="I2" s="2051"/>
      <c r="J2" s="2051"/>
      <c r="K2" s="2051"/>
      <c r="L2" s="2052"/>
    </row>
    <row r="3" spans="2:12" ht="15.75" thickBot="1" x14ac:dyDescent="0.3">
      <c r="B3" s="2053"/>
      <c r="C3" s="2054"/>
      <c r="D3" s="2054"/>
      <c r="E3" s="2054"/>
      <c r="F3" s="2054"/>
      <c r="G3" s="2054"/>
      <c r="H3" s="2054"/>
      <c r="I3" s="2054"/>
      <c r="J3" s="2054"/>
      <c r="K3" s="2054"/>
      <c r="L3" s="2055"/>
    </row>
    <row r="4" spans="2:12" ht="21.75" thickBot="1" x14ac:dyDescent="0.4">
      <c r="B4" s="2056" t="s">
        <v>4237</v>
      </c>
      <c r="C4" s="2057"/>
      <c r="D4" s="2057"/>
      <c r="E4" s="2057"/>
      <c r="F4" s="2057"/>
      <c r="G4" s="2057"/>
      <c r="H4" s="2057"/>
      <c r="I4" s="2057"/>
      <c r="J4" s="2057"/>
      <c r="K4" s="2057"/>
      <c r="L4" s="2058"/>
    </row>
    <row r="5" spans="2:12" s="583" customFormat="1" ht="16.5" thickBot="1" x14ac:dyDescent="0.3">
      <c r="B5" s="2086"/>
      <c r="C5" s="2086"/>
      <c r="D5" s="2086"/>
      <c r="E5" s="2086"/>
      <c r="F5" s="2086"/>
      <c r="G5" s="582"/>
      <c r="H5" s="582"/>
      <c r="I5" s="582"/>
      <c r="J5" s="582"/>
    </row>
    <row r="6" spans="2:12" s="583" customFormat="1" ht="18.75" customHeight="1" x14ac:dyDescent="0.25">
      <c r="B6" s="2161" t="s">
        <v>566</v>
      </c>
      <c r="C6" s="2192" t="s">
        <v>305</v>
      </c>
      <c r="D6" s="2193"/>
      <c r="E6" s="2193"/>
      <c r="F6" s="2193"/>
      <c r="G6" s="2193"/>
      <c r="H6" s="2159" t="s">
        <v>306</v>
      </c>
      <c r="I6" s="2159"/>
      <c r="J6" s="2159"/>
      <c r="K6" s="2159"/>
      <c r="L6" s="2160"/>
    </row>
    <row r="7" spans="2:12" s="583" customFormat="1" ht="32.25" customHeight="1" x14ac:dyDescent="0.25">
      <c r="B7" s="2181"/>
      <c r="C7" s="2182" t="s">
        <v>147</v>
      </c>
      <c r="D7" s="2183"/>
      <c r="E7" s="2184" t="s">
        <v>564</v>
      </c>
      <c r="F7" s="2183"/>
      <c r="G7" s="2189" t="s">
        <v>565</v>
      </c>
      <c r="H7" s="2185" t="s">
        <v>147</v>
      </c>
      <c r="I7" s="2186"/>
      <c r="J7" s="2187" t="s">
        <v>564</v>
      </c>
      <c r="K7" s="2188"/>
      <c r="L7" s="2191" t="s">
        <v>565</v>
      </c>
    </row>
    <row r="8" spans="2:12" s="629" customFormat="1" ht="16.5" thickBot="1" x14ac:dyDescent="0.3">
      <c r="B8" s="2162"/>
      <c r="C8" s="625" t="s">
        <v>585</v>
      </c>
      <c r="D8" s="626" t="s">
        <v>586</v>
      </c>
      <c r="E8" s="626" t="s">
        <v>585</v>
      </c>
      <c r="F8" s="626" t="s">
        <v>586</v>
      </c>
      <c r="G8" s="2190"/>
      <c r="H8" s="707" t="s">
        <v>585</v>
      </c>
      <c r="I8" s="708" t="s">
        <v>586</v>
      </c>
      <c r="J8" s="708" t="s">
        <v>585</v>
      </c>
      <c r="K8" s="708" t="s">
        <v>586</v>
      </c>
      <c r="L8" s="2191"/>
    </row>
    <row r="9" spans="2:12" ht="18.75" customHeight="1" thickBot="1" x14ac:dyDescent="0.3">
      <c r="B9" s="699" t="s">
        <v>580</v>
      </c>
      <c r="C9" s="1264">
        <f>SUM(C10:C19)</f>
        <v>153</v>
      </c>
      <c r="D9" s="1265">
        <f>SUM(D10:D19)</f>
        <v>68</v>
      </c>
      <c r="E9" s="1265">
        <f>SUM(E10:E19)</f>
        <v>131</v>
      </c>
      <c r="F9" s="1265">
        <f>SUM(F10:F19)</f>
        <v>48</v>
      </c>
      <c r="G9" s="727">
        <f>IFERROR((F9+E9)/(D9+C9),0)</f>
        <v>0.80995475113122173</v>
      </c>
      <c r="H9" s="728">
        <f>SUM(H10:H19)</f>
        <v>32</v>
      </c>
      <c r="I9" s="687">
        <f>SUM(I10:I19)</f>
        <v>17</v>
      </c>
      <c r="J9" s="687">
        <f>SUM(J10:J19)</f>
        <v>29</v>
      </c>
      <c r="K9" s="687">
        <f>SUM(K10:K19)</f>
        <v>13</v>
      </c>
      <c r="L9" s="729">
        <f>IFERROR((K9+J9)/(I9+H9),0)</f>
        <v>0.8571428571428571</v>
      </c>
    </row>
    <row r="10" spans="2:12" ht="15.75" x14ac:dyDescent="0.25">
      <c r="B10" s="709" t="s">
        <v>4139</v>
      </c>
      <c r="C10" s="1266"/>
      <c r="D10" s="1267"/>
      <c r="E10" s="1268"/>
      <c r="F10" s="1268"/>
      <c r="G10" s="1149">
        <f>IFERROR((F10+E10)/(D10+C10),0)</f>
        <v>0</v>
      </c>
      <c r="H10" s="1746">
        <v>14</v>
      </c>
      <c r="I10" s="1747">
        <v>9</v>
      </c>
      <c r="J10" s="1749">
        <v>13</v>
      </c>
      <c r="K10" s="1749">
        <v>6</v>
      </c>
      <c r="L10" s="733">
        <f>IFERROR((K10+J10)/(I10+H10),0)</f>
        <v>0.82608695652173914</v>
      </c>
    </row>
    <row r="11" spans="2:12" ht="18.75" customHeight="1" x14ac:dyDescent="0.25">
      <c r="B11" s="709" t="s">
        <v>4140</v>
      </c>
      <c r="C11" s="1269"/>
      <c r="D11" s="1174"/>
      <c r="E11" s="606"/>
      <c r="F11" s="606"/>
      <c r="G11" s="1149">
        <f t="shared" ref="G11:G14" si="0">IFERROR((F11+E11)/(D11+C11),0)</f>
        <v>0</v>
      </c>
      <c r="H11" s="1748">
        <v>18</v>
      </c>
      <c r="I11" s="1749">
        <v>8</v>
      </c>
      <c r="J11" s="1749">
        <v>16</v>
      </c>
      <c r="K11" s="1749">
        <v>7</v>
      </c>
      <c r="L11" s="733">
        <f>IFERROR((K11+J11)/(I11+H11),0)</f>
        <v>0.88461538461538458</v>
      </c>
    </row>
    <row r="12" spans="2:12" s="1428" customFormat="1" ht="18.75" customHeight="1" x14ac:dyDescent="0.25">
      <c r="B12" s="709" t="s">
        <v>4230</v>
      </c>
      <c r="C12" s="1269">
        <v>38</v>
      </c>
      <c r="D12" s="1437">
        <v>12</v>
      </c>
      <c r="E12" s="1429">
        <v>29</v>
      </c>
      <c r="F12" s="1429">
        <v>8</v>
      </c>
      <c r="G12" s="1149">
        <f t="shared" si="0"/>
        <v>0.74</v>
      </c>
      <c r="H12" s="1244"/>
      <c r="I12" s="1245"/>
      <c r="J12" s="713"/>
      <c r="K12" s="713"/>
      <c r="L12" s="733"/>
    </row>
    <row r="13" spans="2:12" s="1428" customFormat="1" ht="18.75" customHeight="1" x14ac:dyDescent="0.25">
      <c r="B13" s="709" t="s">
        <v>4145</v>
      </c>
      <c r="C13" s="1269">
        <v>18</v>
      </c>
      <c r="D13" s="1437">
        <v>6</v>
      </c>
      <c r="E13" s="1429">
        <v>15</v>
      </c>
      <c r="F13" s="1429">
        <v>4</v>
      </c>
      <c r="G13" s="1149">
        <f t="shared" si="0"/>
        <v>0.79166666666666663</v>
      </c>
      <c r="H13" s="1244"/>
      <c r="I13" s="1245"/>
      <c r="J13" s="713"/>
      <c r="K13" s="713"/>
      <c r="L13" s="733"/>
    </row>
    <row r="14" spans="2:12" s="1428" customFormat="1" ht="18.75" customHeight="1" x14ac:dyDescent="0.25">
      <c r="B14" s="709" t="s">
        <v>4142</v>
      </c>
      <c r="C14" s="1269">
        <v>24</v>
      </c>
      <c r="D14" s="1437">
        <v>7</v>
      </c>
      <c r="E14" s="1429">
        <v>22</v>
      </c>
      <c r="F14" s="1429">
        <v>6</v>
      </c>
      <c r="G14" s="1149">
        <f t="shared" si="0"/>
        <v>0.90322580645161288</v>
      </c>
      <c r="H14" s="1244"/>
      <c r="I14" s="1245"/>
      <c r="J14" s="713"/>
      <c r="K14" s="713"/>
      <c r="L14" s="733"/>
    </row>
    <row r="15" spans="2:12" ht="18.75" customHeight="1" x14ac:dyDescent="0.25">
      <c r="B15" s="709" t="s">
        <v>4143</v>
      </c>
      <c r="C15" s="1269">
        <v>14</v>
      </c>
      <c r="D15" s="1174">
        <v>11</v>
      </c>
      <c r="E15" s="1174">
        <v>14</v>
      </c>
      <c r="F15" s="1174">
        <v>8</v>
      </c>
      <c r="G15" s="1149">
        <f t="shared" ref="G15:G16" si="1">IFERROR((F15+E15)/(D15+C15),0)</f>
        <v>0.88</v>
      </c>
      <c r="H15" s="712"/>
      <c r="I15" s="713"/>
      <c r="J15" s="713"/>
      <c r="K15" s="713"/>
      <c r="L15" s="733">
        <f t="shared" ref="L15:L17" si="2">IFERROR((K15+J15)/(I15+H15),0)</f>
        <v>0</v>
      </c>
    </row>
    <row r="16" spans="2:12" ht="31.5" x14ac:dyDescent="0.25">
      <c r="B16" s="709" t="s">
        <v>4144</v>
      </c>
      <c r="C16" s="1269">
        <v>32</v>
      </c>
      <c r="D16" s="1174">
        <v>6</v>
      </c>
      <c r="E16" s="1174">
        <v>27</v>
      </c>
      <c r="F16" s="1174">
        <v>6</v>
      </c>
      <c r="G16" s="1149">
        <f t="shared" si="1"/>
        <v>0.86842105263157898</v>
      </c>
      <c r="H16" s="712"/>
      <c r="I16" s="713"/>
      <c r="J16" s="713"/>
      <c r="K16" s="713"/>
      <c r="L16" s="733">
        <f t="shared" si="2"/>
        <v>0</v>
      </c>
    </row>
    <row r="17" spans="2:12" ht="18.75" customHeight="1" x14ac:dyDescent="0.25">
      <c r="B17" s="714" t="s">
        <v>1888</v>
      </c>
      <c r="C17" s="1269"/>
      <c r="D17" s="1174"/>
      <c r="E17" s="1174"/>
      <c r="F17" s="1174"/>
      <c r="G17" s="1149">
        <f t="shared" ref="G17:G59" si="3">IFERROR((F17+E17)/(D17+C17),0)</f>
        <v>0</v>
      </c>
      <c r="H17" s="712"/>
      <c r="I17" s="713"/>
      <c r="J17" s="713"/>
      <c r="K17" s="713"/>
      <c r="L17" s="733">
        <f t="shared" si="2"/>
        <v>0</v>
      </c>
    </row>
    <row r="18" spans="2:12" ht="18.75" customHeight="1" x14ac:dyDescent="0.25">
      <c r="B18" s="717" t="s">
        <v>1889</v>
      </c>
      <c r="C18" s="1269">
        <v>15</v>
      </c>
      <c r="D18" s="1174">
        <v>16</v>
      </c>
      <c r="E18" s="1174">
        <v>13</v>
      </c>
      <c r="F18" s="1174">
        <v>8</v>
      </c>
      <c r="G18" s="1149">
        <f t="shared" si="3"/>
        <v>0.67741935483870963</v>
      </c>
      <c r="H18" s="712"/>
      <c r="I18" s="713"/>
      <c r="J18" s="716"/>
      <c r="K18" s="716"/>
      <c r="L18" s="733">
        <f t="shared" ref="L18:L59" si="4">IFERROR((K18+J18)/(I18+H18),0)</f>
        <v>0</v>
      </c>
    </row>
    <row r="19" spans="2:12" ht="18.75" customHeight="1" x14ac:dyDescent="0.25">
      <c r="B19" s="718" t="s">
        <v>4043</v>
      </c>
      <c r="C19" s="1270">
        <v>12</v>
      </c>
      <c r="D19" s="1176">
        <v>10</v>
      </c>
      <c r="E19" s="1176">
        <v>11</v>
      </c>
      <c r="F19" s="1176">
        <v>8</v>
      </c>
      <c r="G19" s="1149">
        <f t="shared" si="3"/>
        <v>0.86363636363636365</v>
      </c>
      <c r="H19" s="1043"/>
      <c r="I19" s="647"/>
      <c r="J19" s="647"/>
      <c r="K19" s="647"/>
      <c r="L19" s="733">
        <f t="shared" si="4"/>
        <v>0</v>
      </c>
    </row>
    <row r="20" spans="2:12" ht="18.75" customHeight="1" thickBot="1" x14ac:dyDescent="0.3">
      <c r="B20" s="721" t="s">
        <v>568</v>
      </c>
      <c r="C20" s="730">
        <f>SUM(C21:C31)</f>
        <v>74</v>
      </c>
      <c r="D20" s="162">
        <f>SUM(D21:D31)</f>
        <v>40</v>
      </c>
      <c r="E20" s="162">
        <f>SUM(E21:E31)</f>
        <v>66</v>
      </c>
      <c r="F20" s="162">
        <f>SUM(F21:F31)</f>
        <v>31</v>
      </c>
      <c r="G20" s="727">
        <f t="shared" ref="G20:G28" si="5">IFERROR((F20+E20)/(D20+C20),0)</f>
        <v>0.85087719298245612</v>
      </c>
      <c r="H20" s="730">
        <f>SUM(H21:H31)</f>
        <v>17</v>
      </c>
      <c r="I20" s="162">
        <f>SUM(I21:I31)</f>
        <v>21</v>
      </c>
      <c r="J20" s="162">
        <f>SUM(J21:J31)</f>
        <v>12</v>
      </c>
      <c r="K20" s="162">
        <f>SUM(K21:K31)</f>
        <v>16</v>
      </c>
      <c r="L20" s="731">
        <f t="shared" ref="L20:L28" si="6">IFERROR((K20+J20)/(I20+H20),0)</f>
        <v>0.73684210526315785</v>
      </c>
    </row>
    <row r="21" spans="2:12" ht="31.5" x14ac:dyDescent="0.25">
      <c r="B21" s="722" t="s">
        <v>581</v>
      </c>
      <c r="C21" s="710"/>
      <c r="D21" s="711"/>
      <c r="E21" s="1020"/>
      <c r="F21" s="1020"/>
      <c r="G21" s="1149">
        <f t="shared" si="5"/>
        <v>0</v>
      </c>
      <c r="H21" s="712"/>
      <c r="I21" s="713"/>
      <c r="J21" s="716"/>
      <c r="K21" s="716"/>
      <c r="L21" s="733">
        <f t="shared" si="6"/>
        <v>0</v>
      </c>
    </row>
    <row r="22" spans="2:12" ht="31.5" x14ac:dyDescent="0.25">
      <c r="B22" s="714" t="s">
        <v>582</v>
      </c>
      <c r="C22" s="715"/>
      <c r="D22" s="716"/>
      <c r="E22" s="647"/>
      <c r="F22" s="647"/>
      <c r="G22" s="1149">
        <f t="shared" si="5"/>
        <v>0</v>
      </c>
      <c r="H22" s="712"/>
      <c r="I22" s="713"/>
      <c r="J22" s="716"/>
      <c r="K22" s="716"/>
      <c r="L22" s="733">
        <f t="shared" si="6"/>
        <v>0</v>
      </c>
    </row>
    <row r="23" spans="2:12" ht="31.5" x14ac:dyDescent="0.25">
      <c r="B23" s="714" t="s">
        <v>2494</v>
      </c>
      <c r="C23" s="715"/>
      <c r="D23" s="716"/>
      <c r="E23" s="647"/>
      <c r="F23" s="647"/>
      <c r="G23" s="1149">
        <f t="shared" si="5"/>
        <v>0</v>
      </c>
      <c r="H23" s="712"/>
      <c r="I23" s="713"/>
      <c r="J23" s="716"/>
      <c r="K23" s="716"/>
      <c r="L23" s="733">
        <f t="shared" si="6"/>
        <v>0</v>
      </c>
    </row>
    <row r="24" spans="2:12" ht="31.5" x14ac:dyDescent="0.25">
      <c r="B24" s="714" t="s">
        <v>2495</v>
      </c>
      <c r="C24" s="715">
        <v>12</v>
      </c>
      <c r="D24" s="716">
        <v>9</v>
      </c>
      <c r="E24" s="647">
        <v>10</v>
      </c>
      <c r="F24" s="647">
        <v>6</v>
      </c>
      <c r="G24" s="1149">
        <f t="shared" si="5"/>
        <v>0.76190476190476186</v>
      </c>
      <c r="H24" s="712"/>
      <c r="I24" s="713"/>
      <c r="J24" s="716"/>
      <c r="K24" s="716"/>
      <c r="L24" s="733">
        <f t="shared" si="6"/>
        <v>0</v>
      </c>
    </row>
    <row r="25" spans="2:12" ht="18.75" customHeight="1" x14ac:dyDescent="0.25">
      <c r="B25" s="723" t="s">
        <v>1903</v>
      </c>
      <c r="C25" s="715">
        <v>2</v>
      </c>
      <c r="D25" s="716">
        <v>2</v>
      </c>
      <c r="E25" s="647"/>
      <c r="F25" s="647"/>
      <c r="G25" s="1149">
        <f t="shared" si="5"/>
        <v>0</v>
      </c>
      <c r="H25" s="712">
        <v>2</v>
      </c>
      <c r="I25" s="713"/>
      <c r="J25" s="713"/>
      <c r="K25" s="713"/>
      <c r="L25" s="733">
        <f t="shared" si="6"/>
        <v>0</v>
      </c>
    </row>
    <row r="26" spans="2:12" ht="18.75" customHeight="1" x14ac:dyDescent="0.25">
      <c r="B26" s="724" t="s">
        <v>1902</v>
      </c>
      <c r="C26" s="715"/>
      <c r="D26" s="716"/>
      <c r="E26" s="647"/>
      <c r="F26" s="647"/>
      <c r="G26" s="1149">
        <f t="shared" si="5"/>
        <v>0</v>
      </c>
      <c r="H26" s="712">
        <v>0</v>
      </c>
      <c r="I26" s="713">
        <v>1</v>
      </c>
      <c r="J26" s="713">
        <v>0</v>
      </c>
      <c r="K26" s="713">
        <v>0</v>
      </c>
      <c r="L26" s="733">
        <f t="shared" si="6"/>
        <v>0</v>
      </c>
    </row>
    <row r="27" spans="2:12" ht="18.75" customHeight="1" x14ac:dyDescent="0.25">
      <c r="B27" s="714" t="s">
        <v>583</v>
      </c>
      <c r="C27" s="715">
        <v>18</v>
      </c>
      <c r="D27" s="716">
        <v>1</v>
      </c>
      <c r="E27" s="647">
        <v>16</v>
      </c>
      <c r="F27" s="647">
        <v>1</v>
      </c>
      <c r="G27" s="1149">
        <f t="shared" si="5"/>
        <v>0.89473684210526316</v>
      </c>
      <c r="H27" s="712"/>
      <c r="I27" s="713"/>
      <c r="J27" s="713"/>
      <c r="K27" s="713"/>
      <c r="L27" s="733">
        <f t="shared" si="6"/>
        <v>0</v>
      </c>
    </row>
    <row r="28" spans="2:12" ht="18.75" customHeight="1" x14ac:dyDescent="0.25">
      <c r="B28" s="714" t="s">
        <v>584</v>
      </c>
      <c r="C28" s="715">
        <v>6</v>
      </c>
      <c r="D28" s="716">
        <v>7</v>
      </c>
      <c r="E28" s="647">
        <v>6</v>
      </c>
      <c r="F28" s="647">
        <v>6</v>
      </c>
      <c r="G28" s="1149">
        <f t="shared" si="5"/>
        <v>0.92307692307692313</v>
      </c>
      <c r="H28" s="712"/>
      <c r="I28" s="713"/>
      <c r="J28" s="713"/>
      <c r="K28" s="713"/>
      <c r="L28" s="733">
        <f t="shared" si="6"/>
        <v>0</v>
      </c>
    </row>
    <row r="29" spans="2:12" ht="18.75" customHeight="1" x14ac:dyDescent="0.25">
      <c r="B29" s="717" t="s">
        <v>926</v>
      </c>
      <c r="C29" s="715">
        <v>1</v>
      </c>
      <c r="D29" s="716"/>
      <c r="E29" s="647"/>
      <c r="F29" s="647"/>
      <c r="G29" s="1149">
        <f t="shared" si="3"/>
        <v>0</v>
      </c>
      <c r="H29" s="712">
        <v>10</v>
      </c>
      <c r="I29" s="713">
        <v>8</v>
      </c>
      <c r="J29" s="716">
        <v>8</v>
      </c>
      <c r="K29" s="716">
        <v>4</v>
      </c>
      <c r="L29" s="733">
        <f t="shared" si="4"/>
        <v>0.66666666666666663</v>
      </c>
    </row>
    <row r="30" spans="2:12" ht="18.75" customHeight="1" x14ac:dyDescent="0.25">
      <c r="B30" s="717" t="s">
        <v>4231</v>
      </c>
      <c r="C30" s="719">
        <v>30</v>
      </c>
      <c r="D30" s="720">
        <v>13</v>
      </c>
      <c r="E30" s="651">
        <v>30</v>
      </c>
      <c r="F30" s="651">
        <v>13</v>
      </c>
      <c r="G30" s="1149">
        <f t="shared" si="3"/>
        <v>1</v>
      </c>
      <c r="H30" s="712">
        <v>5</v>
      </c>
      <c r="I30" s="713">
        <v>12</v>
      </c>
      <c r="J30" s="716">
        <v>4</v>
      </c>
      <c r="K30" s="716">
        <v>12</v>
      </c>
      <c r="L30" s="733">
        <f t="shared" si="4"/>
        <v>0.94117647058823528</v>
      </c>
    </row>
    <row r="31" spans="2:12" ht="18.75" customHeight="1" x14ac:dyDescent="0.25">
      <c r="B31" s="718" t="s">
        <v>277</v>
      </c>
      <c r="C31" s="719">
        <v>5</v>
      </c>
      <c r="D31" s="720">
        <v>8</v>
      </c>
      <c r="E31" s="651">
        <v>4</v>
      </c>
      <c r="F31" s="651">
        <v>5</v>
      </c>
      <c r="G31" s="1149">
        <f t="shared" si="3"/>
        <v>0.69230769230769229</v>
      </c>
      <c r="H31" s="712"/>
      <c r="I31" s="713"/>
      <c r="J31" s="716"/>
      <c r="K31" s="716"/>
      <c r="L31" s="733">
        <f t="shared" si="4"/>
        <v>0</v>
      </c>
    </row>
    <row r="32" spans="2:12" ht="16.5" thickBot="1" x14ac:dyDescent="0.3">
      <c r="B32" s="721" t="s">
        <v>209</v>
      </c>
      <c r="C32" s="730">
        <f>SUM(C33:C36)</f>
        <v>16</v>
      </c>
      <c r="D32" s="162">
        <f>SUM(D33:D36)</f>
        <v>31</v>
      </c>
      <c r="E32" s="162">
        <f>SUM(E33:E36)</f>
        <v>13</v>
      </c>
      <c r="F32" s="162">
        <f>SUM(F33:F36)</f>
        <v>22</v>
      </c>
      <c r="G32" s="727">
        <f>IFERROR((F32+E32)/(D32+C32),0)</f>
        <v>0.74468085106382975</v>
      </c>
      <c r="H32" s="730">
        <f>SUM(H33:H36)</f>
        <v>2</v>
      </c>
      <c r="I32" s="162">
        <f>SUM(I33:I36)</f>
        <v>22</v>
      </c>
      <c r="J32" s="162">
        <f>SUM(J33:J36)</f>
        <v>0</v>
      </c>
      <c r="K32" s="162">
        <f>SUM(K33:K36)</f>
        <v>5</v>
      </c>
      <c r="L32" s="731">
        <f>IFERROR((K32+J32)/(I32+H32),0)</f>
        <v>0.20833333333333334</v>
      </c>
    </row>
    <row r="33" spans="2:12" ht="31.5" x14ac:dyDescent="0.25">
      <c r="B33" s="722" t="s">
        <v>900</v>
      </c>
      <c r="C33" s="1042">
        <v>0</v>
      </c>
      <c r="D33" s="1020">
        <v>1</v>
      </c>
      <c r="E33" s="1020">
        <v>1</v>
      </c>
      <c r="F33" s="1020">
        <v>2</v>
      </c>
      <c r="G33" s="1149">
        <f t="shared" si="3"/>
        <v>3</v>
      </c>
      <c r="H33" s="1046"/>
      <c r="I33" s="606"/>
      <c r="J33" s="606">
        <v>0</v>
      </c>
      <c r="K33" s="606">
        <v>0</v>
      </c>
      <c r="L33" s="733">
        <f t="shared" si="4"/>
        <v>0</v>
      </c>
    </row>
    <row r="34" spans="2:12" s="1428" customFormat="1" ht="15.75" x14ac:dyDescent="0.25">
      <c r="B34" s="695" t="s">
        <v>4157</v>
      </c>
      <c r="C34" s="647">
        <v>0</v>
      </c>
      <c r="D34" s="647">
        <v>3</v>
      </c>
      <c r="E34" s="647"/>
      <c r="F34" s="647"/>
      <c r="G34" s="1149">
        <f t="shared" si="3"/>
        <v>0</v>
      </c>
      <c r="H34" s="1046">
        <v>2</v>
      </c>
      <c r="I34" s="1429">
        <v>10</v>
      </c>
      <c r="J34" s="1429"/>
      <c r="K34" s="1429"/>
      <c r="L34" s="733">
        <f t="shared" si="4"/>
        <v>0</v>
      </c>
    </row>
    <row r="35" spans="2:12" s="1428" customFormat="1" ht="15.75" x14ac:dyDescent="0.25">
      <c r="B35" s="695" t="s">
        <v>4156</v>
      </c>
      <c r="C35" s="647">
        <v>11</v>
      </c>
      <c r="D35" s="647">
        <v>21</v>
      </c>
      <c r="E35" s="647">
        <v>10</v>
      </c>
      <c r="F35" s="647">
        <v>16</v>
      </c>
      <c r="G35" s="1149">
        <f t="shared" si="3"/>
        <v>0.8125</v>
      </c>
      <c r="H35" s="1046"/>
      <c r="I35" s="1429">
        <v>7</v>
      </c>
      <c r="J35" s="1429"/>
      <c r="K35" s="1429"/>
      <c r="L35" s="733">
        <f t="shared" si="4"/>
        <v>0</v>
      </c>
    </row>
    <row r="36" spans="2:12" ht="15.75" x14ac:dyDescent="0.25">
      <c r="B36" s="718" t="s">
        <v>4155</v>
      </c>
      <c r="C36" s="1048">
        <v>5</v>
      </c>
      <c r="D36" s="651">
        <v>6</v>
      </c>
      <c r="E36" s="651">
        <v>2</v>
      </c>
      <c r="F36" s="651">
        <v>4</v>
      </c>
      <c r="G36" s="1149">
        <f t="shared" si="3"/>
        <v>0.54545454545454541</v>
      </c>
      <c r="H36" s="1046" t="s">
        <v>561</v>
      </c>
      <c r="I36" s="606">
        <v>5</v>
      </c>
      <c r="J36" s="606"/>
      <c r="K36" s="606">
        <v>5</v>
      </c>
      <c r="L36" s="733">
        <f t="shared" si="4"/>
        <v>0</v>
      </c>
    </row>
    <row r="37" spans="2:12" ht="18.75" customHeight="1" thickBot="1" x14ac:dyDescent="0.3">
      <c r="B37" s="721" t="s">
        <v>261</v>
      </c>
      <c r="C37" s="730">
        <f>SUM(C38:C48)</f>
        <v>328</v>
      </c>
      <c r="D37" s="162">
        <f>SUM(D38:D48)</f>
        <v>416</v>
      </c>
      <c r="E37" s="162">
        <f>SUM(E38:E48)</f>
        <v>22</v>
      </c>
      <c r="F37" s="162">
        <f>SUM(F38:F48)</f>
        <v>18</v>
      </c>
      <c r="G37" s="727">
        <f>IFERROR((F37+E37)/(D37+C37),0)</f>
        <v>5.3763440860215055E-2</v>
      </c>
      <c r="H37" s="730">
        <f>SUM(H38:H48)</f>
        <v>0</v>
      </c>
      <c r="I37" s="162">
        <f>SUM(I38:I48)</f>
        <v>0</v>
      </c>
      <c r="J37" s="162">
        <f>SUM(J38:J48)</f>
        <v>0</v>
      </c>
      <c r="K37" s="162">
        <f>SUM(K38:K48)</f>
        <v>4</v>
      </c>
      <c r="L37" s="731">
        <f>IFERROR((K37+J37)/(I37+H37),0)</f>
        <v>0</v>
      </c>
    </row>
    <row r="38" spans="2:12" ht="18.75" customHeight="1" x14ac:dyDescent="0.25">
      <c r="B38" s="722" t="s">
        <v>1890</v>
      </c>
      <c r="C38" s="1042"/>
      <c r="D38" s="1020"/>
      <c r="E38" s="1020"/>
      <c r="F38" s="1020"/>
      <c r="G38" s="1149">
        <f t="shared" si="3"/>
        <v>0</v>
      </c>
      <c r="H38" s="712"/>
      <c r="I38" s="713"/>
      <c r="J38" s="713"/>
      <c r="K38" s="713"/>
      <c r="L38" s="733">
        <f t="shared" si="4"/>
        <v>0</v>
      </c>
    </row>
    <row r="39" spans="2:12" ht="18.75" customHeight="1" x14ac:dyDescent="0.25">
      <c r="B39" s="717" t="s">
        <v>4163</v>
      </c>
      <c r="C39" s="1043">
        <v>91</v>
      </c>
      <c r="D39" s="647">
        <v>148</v>
      </c>
      <c r="E39" s="647">
        <v>1</v>
      </c>
      <c r="F39" s="647">
        <v>2</v>
      </c>
      <c r="G39" s="1149">
        <f t="shared" si="3"/>
        <v>1.2552301255230125E-2</v>
      </c>
      <c r="H39" s="715"/>
      <c r="I39" s="716"/>
      <c r="J39" s="716"/>
      <c r="K39" s="716">
        <v>3</v>
      </c>
      <c r="L39" s="733">
        <f t="shared" si="4"/>
        <v>0</v>
      </c>
    </row>
    <row r="40" spans="2:12" ht="18.75" customHeight="1" x14ac:dyDescent="0.25">
      <c r="B40" s="717" t="s">
        <v>4162</v>
      </c>
      <c r="C40" s="1043">
        <v>31</v>
      </c>
      <c r="D40" s="647">
        <v>78</v>
      </c>
      <c r="E40" s="647">
        <v>1</v>
      </c>
      <c r="F40" s="647"/>
      <c r="G40" s="1149">
        <f t="shared" si="3"/>
        <v>9.1743119266055051E-3</v>
      </c>
      <c r="H40" s="715"/>
      <c r="I40" s="716"/>
      <c r="J40" s="716"/>
      <c r="K40" s="716">
        <v>1</v>
      </c>
      <c r="L40" s="733">
        <f t="shared" si="4"/>
        <v>0</v>
      </c>
    </row>
    <row r="41" spans="2:12" ht="18.75" customHeight="1" x14ac:dyDescent="0.25">
      <c r="B41" s="717" t="s">
        <v>4164</v>
      </c>
      <c r="C41" s="1043">
        <v>13</v>
      </c>
      <c r="D41" s="647">
        <v>5</v>
      </c>
      <c r="E41" s="647">
        <v>8</v>
      </c>
      <c r="F41" s="647">
        <v>4</v>
      </c>
      <c r="G41" s="1149">
        <f t="shared" si="3"/>
        <v>0.66666666666666663</v>
      </c>
      <c r="H41" s="715"/>
      <c r="I41" s="716"/>
      <c r="J41" s="716"/>
      <c r="K41" s="716"/>
      <c r="L41" s="733">
        <f t="shared" si="4"/>
        <v>0</v>
      </c>
    </row>
    <row r="42" spans="2:12" ht="18.75" customHeight="1" x14ac:dyDescent="0.25">
      <c r="B42" s="717" t="s">
        <v>4167</v>
      </c>
      <c r="C42" s="1043">
        <v>3</v>
      </c>
      <c r="D42" s="647">
        <v>10</v>
      </c>
      <c r="E42" s="647">
        <v>1</v>
      </c>
      <c r="F42" s="647">
        <v>4</v>
      </c>
      <c r="G42" s="1149">
        <f t="shared" si="3"/>
        <v>0.38461538461538464</v>
      </c>
      <c r="H42" s="715"/>
      <c r="I42" s="716"/>
      <c r="J42" s="716"/>
      <c r="K42" s="716"/>
      <c r="L42" s="733">
        <f t="shared" si="4"/>
        <v>0</v>
      </c>
    </row>
    <row r="43" spans="2:12" ht="18.75" customHeight="1" x14ac:dyDescent="0.25">
      <c r="B43" s="717" t="s">
        <v>4161</v>
      </c>
      <c r="C43" s="1043">
        <v>35</v>
      </c>
      <c r="D43" s="647">
        <v>62</v>
      </c>
      <c r="E43" s="647">
        <v>1</v>
      </c>
      <c r="F43" s="647">
        <v>3</v>
      </c>
      <c r="G43" s="1149">
        <f t="shared" si="3"/>
        <v>4.1237113402061855E-2</v>
      </c>
      <c r="H43" s="715"/>
      <c r="I43" s="716"/>
      <c r="J43" s="716"/>
      <c r="K43" s="716"/>
      <c r="L43" s="733">
        <f t="shared" si="4"/>
        <v>0</v>
      </c>
    </row>
    <row r="44" spans="2:12" ht="15.75" x14ac:dyDescent="0.25">
      <c r="B44" s="717" t="s">
        <v>4159</v>
      </c>
      <c r="C44" s="1043">
        <v>84</v>
      </c>
      <c r="D44" s="647">
        <v>52</v>
      </c>
      <c r="E44" s="647">
        <v>3</v>
      </c>
      <c r="F44" s="647">
        <v>1</v>
      </c>
      <c r="G44" s="1149">
        <f t="shared" si="3"/>
        <v>2.9411764705882353E-2</v>
      </c>
      <c r="H44" s="715"/>
      <c r="I44" s="716"/>
      <c r="J44" s="716"/>
      <c r="K44" s="716"/>
      <c r="L44" s="733">
        <f t="shared" si="4"/>
        <v>0</v>
      </c>
    </row>
    <row r="45" spans="2:12" ht="18.75" customHeight="1" x14ac:dyDescent="0.25">
      <c r="B45" s="717" t="s">
        <v>4160</v>
      </c>
      <c r="C45" s="1043">
        <v>66</v>
      </c>
      <c r="D45" s="647">
        <v>59</v>
      </c>
      <c r="E45" s="647">
        <v>3</v>
      </c>
      <c r="F45" s="647">
        <v>2</v>
      </c>
      <c r="G45" s="1149">
        <f t="shared" si="3"/>
        <v>0.04</v>
      </c>
      <c r="H45" s="715"/>
      <c r="I45" s="716"/>
      <c r="J45" s="716"/>
      <c r="K45" s="716"/>
      <c r="L45" s="733">
        <f t="shared" si="4"/>
        <v>0</v>
      </c>
    </row>
    <row r="46" spans="2:12" ht="15.75" x14ac:dyDescent="0.25">
      <c r="B46" s="717" t="s">
        <v>4232</v>
      </c>
      <c r="C46" s="1043">
        <v>3</v>
      </c>
      <c r="D46" s="647"/>
      <c r="E46" s="647">
        <v>2</v>
      </c>
      <c r="F46" s="647"/>
      <c r="G46" s="1149">
        <f t="shared" si="3"/>
        <v>0.66666666666666663</v>
      </c>
      <c r="H46" s="715"/>
      <c r="I46" s="716"/>
      <c r="J46" s="647"/>
      <c r="K46" s="647"/>
      <c r="L46" s="733">
        <f t="shared" si="4"/>
        <v>0</v>
      </c>
    </row>
    <row r="47" spans="2:12" ht="15.75" x14ac:dyDescent="0.25">
      <c r="B47" s="717" t="s">
        <v>2496</v>
      </c>
      <c r="C47" s="1043"/>
      <c r="D47" s="647"/>
      <c r="E47" s="647"/>
      <c r="F47" s="647"/>
      <c r="G47" s="1149">
        <f t="shared" si="3"/>
        <v>0</v>
      </c>
      <c r="H47" s="715"/>
      <c r="I47" s="716"/>
      <c r="J47" s="716"/>
      <c r="K47" s="716"/>
      <c r="L47" s="733">
        <f t="shared" si="4"/>
        <v>0</v>
      </c>
    </row>
    <row r="48" spans="2:12" ht="18.75" customHeight="1" thickBot="1" x14ac:dyDescent="0.3">
      <c r="B48" s="717" t="s">
        <v>4233</v>
      </c>
      <c r="C48" s="1043">
        <v>2</v>
      </c>
      <c r="D48" s="647">
        <v>2</v>
      </c>
      <c r="E48" s="647">
        <v>2</v>
      </c>
      <c r="F48" s="647">
        <v>2</v>
      </c>
      <c r="G48" s="1149">
        <f t="shared" si="3"/>
        <v>1</v>
      </c>
      <c r="H48" s="715"/>
      <c r="I48" s="716"/>
      <c r="J48" s="716"/>
      <c r="K48" s="716"/>
      <c r="L48" s="733">
        <f t="shared" si="4"/>
        <v>0</v>
      </c>
    </row>
    <row r="49" spans="2:12" ht="18.75" customHeight="1" thickBot="1" x14ac:dyDescent="0.3">
      <c r="B49" s="630" t="s">
        <v>2512</v>
      </c>
      <c r="C49" s="1252">
        <f>SUM(C50,C51)</f>
        <v>29</v>
      </c>
      <c r="D49" s="1252">
        <f t="shared" ref="D49:F49" si="7">SUM(D50,D51)</f>
        <v>8</v>
      </c>
      <c r="E49" s="1252">
        <f t="shared" si="7"/>
        <v>23</v>
      </c>
      <c r="F49" s="1252">
        <f t="shared" si="7"/>
        <v>8</v>
      </c>
      <c r="G49" s="1253">
        <f>IFERROR((F49+E49)/(D49+C49),0)</f>
        <v>0.83783783783783783</v>
      </c>
      <c r="H49" s="1254">
        <f>H50</f>
        <v>15</v>
      </c>
      <c r="I49" s="1254">
        <f t="shared" ref="I49:K49" si="8">I50</f>
        <v>4</v>
      </c>
      <c r="J49" s="1254">
        <f t="shared" si="8"/>
        <v>13</v>
      </c>
      <c r="K49" s="1254">
        <f t="shared" si="8"/>
        <v>4</v>
      </c>
      <c r="L49" s="1260">
        <f t="shared" si="4"/>
        <v>0.89473684210526316</v>
      </c>
    </row>
    <row r="50" spans="2:12" ht="18.75" customHeight="1" x14ac:dyDescent="0.25">
      <c r="B50" s="1302" t="s">
        <v>3403</v>
      </c>
      <c r="C50" s="1271">
        <v>21</v>
      </c>
      <c r="D50" s="1243">
        <v>4</v>
      </c>
      <c r="E50" s="1243">
        <v>15</v>
      </c>
      <c r="F50" s="1243">
        <v>4</v>
      </c>
      <c r="G50" s="1300"/>
      <c r="H50" s="1301">
        <v>15</v>
      </c>
      <c r="I50" s="1014">
        <v>4</v>
      </c>
      <c r="J50" s="1303">
        <v>13</v>
      </c>
      <c r="K50" s="1303">
        <v>4</v>
      </c>
      <c r="L50" s="1251">
        <f t="shared" si="4"/>
        <v>0.89473684210526316</v>
      </c>
    </row>
    <row r="51" spans="2:12" ht="18.75" customHeight="1" thickBot="1" x14ac:dyDescent="0.3">
      <c r="B51" s="1750" t="s">
        <v>4234</v>
      </c>
      <c r="C51" s="1044">
        <v>8</v>
      </c>
      <c r="D51" s="1027">
        <v>4</v>
      </c>
      <c r="E51" s="1027">
        <v>8</v>
      </c>
      <c r="F51" s="1027">
        <v>4</v>
      </c>
      <c r="G51" s="1305">
        <f>IFERROR((F51+E51)/(D51+C51),0)</f>
        <v>1</v>
      </c>
      <c r="H51" s="1306"/>
      <c r="I51" s="1307"/>
      <c r="J51" s="1307"/>
      <c r="K51" s="1307"/>
      <c r="L51" s="1308">
        <f>IFERROR((K51+J51)/(I51+H51),0)</f>
        <v>0</v>
      </c>
    </row>
    <row r="52" spans="2:12" ht="18.75" customHeight="1" thickBot="1" x14ac:dyDescent="0.3">
      <c r="B52" s="1255" t="s">
        <v>2513</v>
      </c>
      <c r="C52" s="1246">
        <f>SUM(C53:C54)</f>
        <v>23</v>
      </c>
      <c r="D52" s="1246">
        <f t="shared" ref="D52:F52" si="9">SUM(D53:D54)</f>
        <v>34</v>
      </c>
      <c r="E52" s="1246">
        <f t="shared" si="9"/>
        <v>22</v>
      </c>
      <c r="F52" s="1246">
        <f t="shared" si="9"/>
        <v>33</v>
      </c>
      <c r="G52" s="1228">
        <f>IFERROR((F52+E52)/(D52+C52),0)</f>
        <v>0.96491228070175439</v>
      </c>
      <c r="H52" s="1256">
        <f>H53+H54</f>
        <v>14</v>
      </c>
      <c r="I52" s="1256">
        <f t="shared" ref="I52:K52" si="10">I53+I54</f>
        <v>18</v>
      </c>
      <c r="J52" s="1256">
        <f t="shared" si="10"/>
        <v>12</v>
      </c>
      <c r="K52" s="1261">
        <f t="shared" si="10"/>
        <v>17</v>
      </c>
      <c r="L52" s="1304">
        <f>IFERROR((K52+J52)/(I52+H52),0)</f>
        <v>0.90625</v>
      </c>
    </row>
    <row r="53" spans="2:12" ht="18.75" customHeight="1" x14ac:dyDescent="0.25">
      <c r="B53" s="1257" t="s">
        <v>2514</v>
      </c>
      <c r="C53" s="1258"/>
      <c r="D53" s="1258"/>
      <c r="E53" s="1258"/>
      <c r="F53" s="1258"/>
      <c r="G53" s="1751"/>
      <c r="H53" s="1752">
        <v>14</v>
      </c>
      <c r="I53" s="1259">
        <v>18</v>
      </c>
      <c r="J53" s="1259">
        <v>12</v>
      </c>
      <c r="K53" s="1259">
        <v>17</v>
      </c>
      <c r="L53" s="1262">
        <f>IFERROR((K53+J53)/(I53+H53),0)</f>
        <v>0.90625</v>
      </c>
    </row>
    <row r="54" spans="2:12" ht="31.5" x14ac:dyDescent="0.25">
      <c r="B54" s="663" t="s">
        <v>928</v>
      </c>
      <c r="C54" s="1271">
        <v>23</v>
      </c>
      <c r="D54" s="1243">
        <v>34</v>
      </c>
      <c r="E54" s="1243">
        <v>22</v>
      </c>
      <c r="F54" s="1243">
        <v>33</v>
      </c>
      <c r="G54" s="1247">
        <f t="shared" ref="G54" si="11">IFERROR((F54+E54)/(D54+C54),0)</f>
        <v>0.96491228070175439</v>
      </c>
      <c r="H54" s="1248"/>
      <c r="I54" s="1249"/>
      <c r="J54" s="1250"/>
      <c r="K54" s="1250"/>
      <c r="L54" s="733">
        <f t="shared" ref="L54" si="12">IFERROR((K54+J54)/(I54+H54),0)</f>
        <v>0</v>
      </c>
    </row>
    <row r="55" spans="2:12" ht="18.75" customHeight="1" thickBot="1" x14ac:dyDescent="0.3">
      <c r="B55" s="721" t="s">
        <v>590</v>
      </c>
      <c r="C55" s="730">
        <f>SUM(C56+C57+C58+C59)</f>
        <v>14</v>
      </c>
      <c r="D55" s="730">
        <f t="shared" ref="D55:F55" si="13">SUM(D56+D57+D58+D59)</f>
        <v>10</v>
      </c>
      <c r="E55" s="730">
        <f t="shared" si="13"/>
        <v>12</v>
      </c>
      <c r="F55" s="730">
        <f t="shared" si="13"/>
        <v>6</v>
      </c>
      <c r="G55" s="727">
        <f>IFERROR((F55+E55)/(D55+C55),0)</f>
        <v>0.75</v>
      </c>
      <c r="H55" s="184">
        <f>SUM(H56+H57+H58+H59)</f>
        <v>25</v>
      </c>
      <c r="I55" s="184">
        <f t="shared" ref="I55:K55" si="14">SUM(I56+I57+I58+I59)</f>
        <v>23</v>
      </c>
      <c r="J55" s="184">
        <f t="shared" si="14"/>
        <v>19</v>
      </c>
      <c r="K55" s="184">
        <f t="shared" si="14"/>
        <v>16</v>
      </c>
      <c r="L55" s="1263">
        <f>IFERROR((K55+J55)/(I55+H55),0)</f>
        <v>0.72916666666666663</v>
      </c>
    </row>
    <row r="56" spans="2:12" ht="18.75" customHeight="1" x14ac:dyDescent="0.25">
      <c r="B56" s="695" t="s">
        <v>930</v>
      </c>
      <c r="C56" s="647"/>
      <c r="D56" s="647"/>
      <c r="E56" s="647"/>
      <c r="F56" s="647"/>
      <c r="G56" s="1149">
        <f t="shared" si="3"/>
        <v>0</v>
      </c>
      <c r="H56" s="1046"/>
      <c r="I56" s="647"/>
      <c r="J56" s="1429"/>
      <c r="K56" s="1429"/>
      <c r="L56" s="733">
        <f t="shared" si="4"/>
        <v>0</v>
      </c>
    </row>
    <row r="57" spans="2:12" s="1428" customFormat="1" ht="18.75" customHeight="1" x14ac:dyDescent="0.25">
      <c r="B57" s="695" t="s">
        <v>4171</v>
      </c>
      <c r="C57" s="647"/>
      <c r="D57" s="647"/>
      <c r="E57" s="647"/>
      <c r="F57" s="647"/>
      <c r="G57" s="1149">
        <f t="shared" si="3"/>
        <v>0</v>
      </c>
      <c r="H57" s="1046">
        <v>2</v>
      </c>
      <c r="I57" s="647">
        <v>3</v>
      </c>
      <c r="J57" s="1429"/>
      <c r="K57" s="1429"/>
      <c r="L57" s="733">
        <f t="shared" si="4"/>
        <v>0</v>
      </c>
    </row>
    <row r="58" spans="2:12" s="1428" customFormat="1" ht="18.75" customHeight="1" x14ac:dyDescent="0.25">
      <c r="B58" s="695" t="s">
        <v>4235</v>
      </c>
      <c r="C58" s="647">
        <v>14</v>
      </c>
      <c r="D58" s="647">
        <v>10</v>
      </c>
      <c r="E58" s="647">
        <v>12</v>
      </c>
      <c r="F58" s="647">
        <v>6</v>
      </c>
      <c r="G58" s="1149">
        <f t="shared" si="3"/>
        <v>0.75</v>
      </c>
      <c r="H58" s="1046">
        <v>23</v>
      </c>
      <c r="I58" s="647">
        <v>20</v>
      </c>
      <c r="J58" s="1429">
        <v>19</v>
      </c>
      <c r="K58" s="1429">
        <v>16</v>
      </c>
      <c r="L58" s="733">
        <f t="shared" si="4"/>
        <v>0.81395348837209303</v>
      </c>
    </row>
    <row r="59" spans="2:12" s="1428" customFormat="1" ht="18.75" customHeight="1" x14ac:dyDescent="0.25">
      <c r="B59" s="695" t="s">
        <v>4236</v>
      </c>
      <c r="C59" s="647"/>
      <c r="D59" s="647"/>
      <c r="E59" s="647"/>
      <c r="F59" s="647"/>
      <c r="G59" s="1149">
        <f t="shared" si="3"/>
        <v>0</v>
      </c>
      <c r="H59" s="1046"/>
      <c r="I59" s="647"/>
      <c r="J59" s="1429"/>
      <c r="K59" s="1429"/>
      <c r="L59" s="733">
        <f t="shared" si="4"/>
        <v>0</v>
      </c>
    </row>
    <row r="60" spans="2:12" ht="18.75" customHeight="1" x14ac:dyDescent="0.3">
      <c r="B60" s="2092" t="s">
        <v>152</v>
      </c>
      <c r="C60" s="119">
        <f>C9+C20+C32+C37+C49+C52+C55</f>
        <v>637</v>
      </c>
      <c r="D60" s="119">
        <f>D9+D20+D32+D37+D49+D52+D55</f>
        <v>607</v>
      </c>
      <c r="E60" s="119">
        <f>E9+E20+E32+E37+E49+E52+E55</f>
        <v>289</v>
      </c>
      <c r="F60" s="119">
        <f>F9+F20+F32+F37+F49+F52+F55</f>
        <v>166</v>
      </c>
      <c r="G60" s="2178">
        <f>IFERROR((F60+E60)/(D60+C60),0)</f>
        <v>0.36575562700964631</v>
      </c>
      <c r="H60" s="119">
        <f>H9+H20+H32+H37+H49+H52+H55</f>
        <v>105</v>
      </c>
      <c r="I60" s="119">
        <f>I9+I20+I32+I37+I49+I52+I55</f>
        <v>105</v>
      </c>
      <c r="J60" s="119">
        <f>J9+J20+J32+J37+J49+J52+J55</f>
        <v>85</v>
      </c>
      <c r="K60" s="119">
        <f>K9+K20+K32+K37+K49+K52+K55</f>
        <v>75</v>
      </c>
      <c r="L60" s="2169">
        <f>IFERROR((K60+J60)/(I60+H60),0)</f>
        <v>0.76190476190476186</v>
      </c>
    </row>
    <row r="61" spans="2:12" ht="18.75" customHeight="1" x14ac:dyDescent="0.3">
      <c r="B61" s="2172"/>
      <c r="C61" s="693">
        <f>IFERROR(C60/C62,0)</f>
        <v>0.51205787781350487</v>
      </c>
      <c r="D61" s="693">
        <f>IFERROR(D60/C62,0)</f>
        <v>0.48794212218649519</v>
      </c>
      <c r="E61" s="693">
        <f>IFERROR(E60/E62,0)</f>
        <v>0.63516483516483513</v>
      </c>
      <c r="F61" s="693">
        <f>IFERROR(F60/E62,0)</f>
        <v>0.36483516483516482</v>
      </c>
      <c r="G61" s="2179"/>
      <c r="H61" s="732">
        <f>IFERROR(H60/H62,0)</f>
        <v>0.5</v>
      </c>
      <c r="I61" s="693">
        <f>IFERROR(I60/H62,0)</f>
        <v>0.5</v>
      </c>
      <c r="J61" s="693">
        <f>IFERROR(J60/J62,0)</f>
        <v>0.53125</v>
      </c>
      <c r="K61" s="693">
        <f>IFERROR(K60/J62,0)</f>
        <v>0.46875</v>
      </c>
      <c r="L61" s="2170"/>
    </row>
    <row r="62" spans="2:12" ht="18.75" customHeight="1" thickBot="1" x14ac:dyDescent="0.35">
      <c r="B62" s="2093"/>
      <c r="C62" s="2173">
        <f>C60+D60</f>
        <v>1244</v>
      </c>
      <c r="D62" s="2174"/>
      <c r="E62" s="2175">
        <f>E60+F60</f>
        <v>455</v>
      </c>
      <c r="F62" s="2174"/>
      <c r="G62" s="2180"/>
      <c r="H62" s="2176">
        <f>H60+I60</f>
        <v>210</v>
      </c>
      <c r="I62" s="2177"/>
      <c r="J62" s="2177">
        <f>J60+K60</f>
        <v>160</v>
      </c>
      <c r="K62" s="2177"/>
      <c r="L62" s="2171"/>
    </row>
  </sheetData>
  <sheetProtection formatCells="0" formatColumns="0" formatRows="0" insertColumns="0" insertRows="0" deleteColumns="0" deleteRows="0" sort="0"/>
  <sortState ref="B21:L28">
    <sortCondition ref="B21"/>
  </sortState>
  <mergeCells count="19">
    <mergeCell ref="B1:L3"/>
    <mergeCell ref="B4:L4"/>
    <mergeCell ref="B5:F5"/>
    <mergeCell ref="B6:B8"/>
    <mergeCell ref="C7:D7"/>
    <mergeCell ref="E7:F7"/>
    <mergeCell ref="H7:I7"/>
    <mergeCell ref="J7:K7"/>
    <mergeCell ref="G7:G8"/>
    <mergeCell ref="L7:L8"/>
    <mergeCell ref="C6:G6"/>
    <mergeCell ref="H6:L6"/>
    <mergeCell ref="L60:L62"/>
    <mergeCell ref="B60:B62"/>
    <mergeCell ref="C62:D62"/>
    <mergeCell ref="E62:F62"/>
    <mergeCell ref="H62:I62"/>
    <mergeCell ref="J62:K62"/>
    <mergeCell ref="G60:G62"/>
  </mergeCell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dimension ref="A1:L295"/>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customWidth="1"/>
    <col min="2" max="10" width="15" customWidth="1"/>
    <col min="11" max="11" width="5" customWidth="1"/>
    <col min="12" max="12" width="0" hidden="1" customWidth="1"/>
    <col min="13" max="16384" width="9.140625" hidden="1"/>
  </cols>
  <sheetData>
    <row r="1" spans="2:12" x14ac:dyDescent="0.25">
      <c r="B1" s="2020"/>
      <c r="C1" s="2021"/>
      <c r="D1" s="2021"/>
      <c r="E1" s="2021"/>
      <c r="F1" s="2021"/>
      <c r="G1" s="2021"/>
      <c r="H1" s="2021"/>
      <c r="I1" s="2021"/>
      <c r="J1" s="2022"/>
    </row>
    <row r="2" spans="2:12" x14ac:dyDescent="0.25">
      <c r="B2" s="2023"/>
      <c r="C2" s="2024"/>
      <c r="D2" s="2024"/>
      <c r="E2" s="2024"/>
      <c r="F2" s="2024"/>
      <c r="G2" s="2024"/>
      <c r="H2" s="2024"/>
      <c r="I2" s="2024"/>
      <c r="J2" s="2025"/>
    </row>
    <row r="3" spans="2:12" ht="16.5" thickBot="1" x14ac:dyDescent="0.3">
      <c r="B3" s="2026"/>
      <c r="C3" s="2027"/>
      <c r="D3" s="2027"/>
      <c r="E3" s="2027"/>
      <c r="F3" s="2027"/>
      <c r="G3" s="2027"/>
      <c r="H3" s="2027"/>
      <c r="I3" s="2027"/>
      <c r="J3" s="2028"/>
    </row>
    <row r="4" spans="2:12" ht="21.75" thickBot="1" x14ac:dyDescent="0.4">
      <c r="B4" s="2029" t="s">
        <v>2467</v>
      </c>
      <c r="C4" s="2030"/>
      <c r="D4" s="2030"/>
      <c r="E4" s="2030"/>
      <c r="F4" s="2030"/>
      <c r="G4" s="2030"/>
      <c r="H4" s="2030"/>
      <c r="I4" s="2030"/>
      <c r="J4" s="2031"/>
    </row>
  </sheetData>
  <mergeCells count="3">
    <mergeCell ref="B1:J3"/>
    <mergeCell ref="B4:J4"/>
    <mergeCell ref="B5:J5"/>
  </mergeCell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dimension ref="A1:L293"/>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0" width="15" customWidth="1"/>
    <col min="11" max="11" width="5" customWidth="1"/>
    <col min="12" max="12" width="0" hidden="1" customWidth="1"/>
    <col min="13" max="16384" width="9.140625" hidden="1"/>
  </cols>
  <sheetData>
    <row r="1" spans="2:12" ht="15" x14ac:dyDescent="0.25">
      <c r="B1" s="2020"/>
      <c r="C1" s="2021"/>
      <c r="D1" s="2021"/>
      <c r="E1" s="2021"/>
      <c r="F1" s="2021"/>
      <c r="G1" s="2021"/>
      <c r="H1" s="2021"/>
      <c r="I1" s="2021"/>
      <c r="J1" s="2022"/>
    </row>
    <row r="2" spans="2:12" ht="15" x14ac:dyDescent="0.25">
      <c r="B2" s="2023"/>
      <c r="C2" s="2024"/>
      <c r="D2" s="2024"/>
      <c r="E2" s="2024"/>
      <c r="F2" s="2024"/>
      <c r="G2" s="2024"/>
      <c r="H2" s="2024"/>
      <c r="I2" s="2024"/>
      <c r="J2" s="2025"/>
    </row>
    <row r="3" spans="2:12" ht="16.5" thickBot="1" x14ac:dyDescent="0.3">
      <c r="B3" s="2026"/>
      <c r="C3" s="2027"/>
      <c r="D3" s="2027"/>
      <c r="E3" s="2027"/>
      <c r="F3" s="2027"/>
      <c r="G3" s="2027"/>
      <c r="H3" s="2027"/>
      <c r="I3" s="2027"/>
      <c r="J3" s="2028"/>
    </row>
    <row r="4" spans="2:12" ht="21.75" thickBot="1" x14ac:dyDescent="0.4">
      <c r="B4" s="2029" t="s">
        <v>2468</v>
      </c>
      <c r="C4" s="2030"/>
      <c r="D4" s="2030"/>
      <c r="E4" s="2030"/>
      <c r="F4" s="2030"/>
      <c r="G4" s="2030"/>
      <c r="H4" s="2030"/>
      <c r="I4" s="2030"/>
      <c r="J4" s="2031"/>
    </row>
  </sheetData>
  <mergeCells count="3">
    <mergeCell ref="B1:J3"/>
    <mergeCell ref="B4:J4"/>
    <mergeCell ref="B5:J5"/>
  </mergeCell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dimension ref="A1:J317"/>
  <sheetViews>
    <sheetView showGridLines="0" zoomScaleNormal="100" workbookViewId="0">
      <pane xSplit="1" ySplit="5" topLeftCell="B66"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style="580" customWidth="1"/>
    <col min="2" max="2" width="80.85546875" style="580" customWidth="1"/>
    <col min="3" max="5" width="21.85546875" style="580" customWidth="1"/>
    <col min="6" max="6" width="5" style="580" customWidth="1"/>
    <col min="7" max="10" width="0" style="580" hidden="1" customWidth="1"/>
    <col min="11" max="16384" width="9.140625" style="580" hidden="1"/>
  </cols>
  <sheetData>
    <row r="1" spans="2:7" x14ac:dyDescent="0.25">
      <c r="B1" s="2047"/>
      <c r="C1" s="2048"/>
      <c r="D1" s="2048"/>
      <c r="E1" s="2049"/>
    </row>
    <row r="2" spans="2:7" x14ac:dyDescent="0.25">
      <c r="B2" s="2050"/>
      <c r="C2" s="2051"/>
      <c r="D2" s="2051"/>
      <c r="E2" s="2052"/>
    </row>
    <row r="3" spans="2:7" ht="16.5" thickBot="1" x14ac:dyDescent="0.3">
      <c r="B3" s="2053"/>
      <c r="C3" s="2054"/>
      <c r="D3" s="2054"/>
      <c r="E3" s="2055"/>
      <c r="F3" s="581"/>
      <c r="G3" s="581"/>
    </row>
    <row r="4" spans="2:7" ht="21.75" thickBot="1" x14ac:dyDescent="0.4">
      <c r="B4" s="2082" t="s">
        <v>4302</v>
      </c>
      <c r="C4" s="2083"/>
      <c r="D4" s="2083"/>
      <c r="E4" s="2085"/>
      <c r="F4" s="581"/>
      <c r="G4" s="581"/>
    </row>
    <row r="5" spans="2:7" ht="22.5" customHeight="1" thickBot="1" x14ac:dyDescent="0.3">
      <c r="B5" s="734" t="s">
        <v>593</v>
      </c>
      <c r="C5" s="735" t="s">
        <v>585</v>
      </c>
      <c r="D5" s="735" t="s">
        <v>586</v>
      </c>
      <c r="E5" s="736" t="s">
        <v>594</v>
      </c>
      <c r="F5" s="581"/>
      <c r="G5" s="581"/>
    </row>
    <row r="6" spans="2:7" s="583" customFormat="1" ht="18.75" customHeight="1" thickBot="1" x14ac:dyDescent="0.3">
      <c r="B6" s="2086"/>
      <c r="C6" s="2086"/>
      <c r="D6" s="2086"/>
      <c r="E6" s="2086"/>
      <c r="F6" s="582"/>
      <c r="G6" s="582"/>
    </row>
    <row r="7" spans="2:7" ht="18.75" customHeight="1" thickBot="1" x14ac:dyDescent="0.35">
      <c r="B7" s="2197" t="s">
        <v>591</v>
      </c>
      <c r="C7" s="2198"/>
      <c r="D7" s="2198"/>
      <c r="E7" s="2199"/>
    </row>
    <row r="8" spans="2:7" ht="18.75" customHeight="1" thickBot="1" x14ac:dyDescent="0.35">
      <c r="B8" s="2200" t="s">
        <v>592</v>
      </c>
      <c r="C8" s="2201"/>
      <c r="D8" s="2201"/>
      <c r="E8" s="2202"/>
    </row>
    <row r="9" spans="2:7" ht="18.75" customHeight="1" x14ac:dyDescent="0.25">
      <c r="B9" s="738" t="s">
        <v>4262</v>
      </c>
      <c r="C9" s="1004">
        <v>27</v>
      </c>
      <c r="D9" s="1004">
        <v>138</v>
      </c>
      <c r="E9" s="1005">
        <f>SUM(C9:D9)</f>
        <v>165</v>
      </c>
    </row>
    <row r="10" spans="2:7" ht="18.75" customHeight="1" x14ac:dyDescent="0.25">
      <c r="B10" s="738" t="s">
        <v>4263</v>
      </c>
      <c r="C10" s="1004">
        <v>64</v>
      </c>
      <c r="D10" s="1004">
        <v>135</v>
      </c>
      <c r="E10" s="1005">
        <f t="shared" ref="E10:E11" si="0">SUM(C10:D10)</f>
        <v>199</v>
      </c>
    </row>
    <row r="11" spans="2:7" ht="18.75" customHeight="1" thickBot="1" x14ac:dyDescent="0.3">
      <c r="B11" s="739" t="s">
        <v>4264</v>
      </c>
      <c r="C11" s="621">
        <v>6</v>
      </c>
      <c r="D11" s="621">
        <v>7</v>
      </c>
      <c r="E11" s="1005">
        <f t="shared" si="0"/>
        <v>13</v>
      </c>
    </row>
    <row r="12" spans="2:7" ht="18.75" customHeight="1" thickBot="1" x14ac:dyDescent="0.3">
      <c r="B12" s="740" t="s">
        <v>595</v>
      </c>
      <c r="C12" s="669">
        <f>SUM(C9:C11)</f>
        <v>97</v>
      </c>
      <c r="D12" s="669">
        <f>SUM(D9:D11)</f>
        <v>280</v>
      </c>
      <c r="E12" s="763">
        <f>SUM(E9:E11)</f>
        <v>377</v>
      </c>
    </row>
    <row r="13" spans="2:7" ht="18.75" customHeight="1" thickBot="1" x14ac:dyDescent="0.3">
      <c r="B13" s="741"/>
    </row>
    <row r="14" spans="2:7" ht="18.75" customHeight="1" thickBot="1" x14ac:dyDescent="0.35">
      <c r="B14" s="742" t="s">
        <v>596</v>
      </c>
      <c r="C14" s="743"/>
      <c r="D14" s="743"/>
      <c r="E14" s="744"/>
    </row>
    <row r="15" spans="2:7" ht="18.75" customHeight="1" x14ac:dyDescent="0.25">
      <c r="B15" s="745" t="s">
        <v>4273</v>
      </c>
      <c r="C15" s="635">
        <v>219</v>
      </c>
      <c r="D15" s="635">
        <v>154</v>
      </c>
      <c r="E15" s="1007">
        <f>SUM(C15:D15)</f>
        <v>373</v>
      </c>
    </row>
    <row r="16" spans="2:7" ht="18.75" customHeight="1" x14ac:dyDescent="0.25">
      <c r="B16" s="746" t="s">
        <v>4266</v>
      </c>
      <c r="C16" s="606">
        <v>188</v>
      </c>
      <c r="D16" s="606">
        <v>176</v>
      </c>
      <c r="E16" s="1007">
        <f t="shared" ref="E16:E46" si="1">SUM(C16:D16)</f>
        <v>364</v>
      </c>
    </row>
    <row r="17" spans="2:5" ht="18.75" customHeight="1" x14ac:dyDescent="0.25">
      <c r="B17" s="746" t="s">
        <v>4274</v>
      </c>
      <c r="C17" s="606">
        <v>62</v>
      </c>
      <c r="D17" s="606">
        <v>38</v>
      </c>
      <c r="E17" s="1007">
        <f t="shared" si="1"/>
        <v>100</v>
      </c>
    </row>
    <row r="18" spans="2:5" ht="18.75" customHeight="1" x14ac:dyDescent="0.25">
      <c r="B18" s="746" t="s">
        <v>4275</v>
      </c>
      <c r="C18" s="606">
        <v>191</v>
      </c>
      <c r="D18" s="606">
        <v>158</v>
      </c>
      <c r="E18" s="1007">
        <f t="shared" si="1"/>
        <v>349</v>
      </c>
    </row>
    <row r="19" spans="2:5" ht="18.75" customHeight="1" x14ac:dyDescent="0.25">
      <c r="B19" s="746" t="s">
        <v>4267</v>
      </c>
      <c r="C19" s="606">
        <v>216</v>
      </c>
      <c r="D19" s="606">
        <v>204</v>
      </c>
      <c r="E19" s="1007">
        <f t="shared" si="1"/>
        <v>420</v>
      </c>
    </row>
    <row r="20" spans="2:5" ht="18.75" customHeight="1" x14ac:dyDescent="0.25">
      <c r="B20" s="746" t="s">
        <v>4276</v>
      </c>
      <c r="C20" s="606">
        <v>161</v>
      </c>
      <c r="D20" s="606">
        <v>159</v>
      </c>
      <c r="E20" s="1007">
        <f t="shared" si="1"/>
        <v>320</v>
      </c>
    </row>
    <row r="21" spans="2:5" ht="18.75" customHeight="1" x14ac:dyDescent="0.25">
      <c r="B21" s="746" t="s">
        <v>4277</v>
      </c>
      <c r="C21" s="606">
        <v>145</v>
      </c>
      <c r="D21" s="606">
        <v>90</v>
      </c>
      <c r="E21" s="1007">
        <f t="shared" si="1"/>
        <v>235</v>
      </c>
    </row>
    <row r="22" spans="2:5" ht="18.75" customHeight="1" x14ac:dyDescent="0.25">
      <c r="B22" s="746" t="s">
        <v>4278</v>
      </c>
      <c r="C22" s="606">
        <v>60</v>
      </c>
      <c r="D22" s="606">
        <v>38</v>
      </c>
      <c r="E22" s="1007">
        <f t="shared" si="1"/>
        <v>98</v>
      </c>
    </row>
    <row r="23" spans="2:5" ht="18.75" customHeight="1" x14ac:dyDescent="0.25">
      <c r="B23" s="746" t="s">
        <v>4265</v>
      </c>
      <c r="C23" s="606">
        <v>77</v>
      </c>
      <c r="D23" s="606">
        <v>110</v>
      </c>
      <c r="E23" s="1007">
        <f t="shared" si="1"/>
        <v>187</v>
      </c>
    </row>
    <row r="24" spans="2:5" ht="18.75" customHeight="1" x14ac:dyDescent="0.25">
      <c r="B24" s="746" t="s">
        <v>4279</v>
      </c>
      <c r="C24" s="606">
        <v>108</v>
      </c>
      <c r="D24" s="606">
        <v>96</v>
      </c>
      <c r="E24" s="1007">
        <f t="shared" si="1"/>
        <v>204</v>
      </c>
    </row>
    <row r="25" spans="2:5" ht="18.75" customHeight="1" x14ac:dyDescent="0.25">
      <c r="B25" s="746" t="s">
        <v>4280</v>
      </c>
      <c r="C25" s="606">
        <v>81</v>
      </c>
      <c r="D25" s="606">
        <v>305</v>
      </c>
      <c r="E25" s="1007">
        <f t="shared" si="1"/>
        <v>386</v>
      </c>
    </row>
    <row r="26" spans="2:5" ht="18.75" customHeight="1" x14ac:dyDescent="0.25">
      <c r="B26" s="746" t="s">
        <v>4281</v>
      </c>
      <c r="C26" s="606">
        <v>190</v>
      </c>
      <c r="D26" s="606">
        <v>142</v>
      </c>
      <c r="E26" s="1007">
        <f t="shared" si="1"/>
        <v>332</v>
      </c>
    </row>
    <row r="27" spans="2:5" ht="18.75" customHeight="1" x14ac:dyDescent="0.25">
      <c r="B27" s="746" t="s">
        <v>4282</v>
      </c>
      <c r="C27" s="606">
        <v>237</v>
      </c>
      <c r="D27" s="606">
        <v>122</v>
      </c>
      <c r="E27" s="1007">
        <f t="shared" si="1"/>
        <v>359</v>
      </c>
    </row>
    <row r="28" spans="2:5" ht="15.75" x14ac:dyDescent="0.25">
      <c r="B28" s="746" t="s">
        <v>4283</v>
      </c>
      <c r="C28" s="606">
        <v>363</v>
      </c>
      <c r="D28" s="606">
        <v>10</v>
      </c>
      <c r="E28" s="1007">
        <f t="shared" si="1"/>
        <v>373</v>
      </c>
    </row>
    <row r="29" spans="2:5" ht="15.75" x14ac:dyDescent="0.25">
      <c r="B29" s="746" t="s">
        <v>4284</v>
      </c>
      <c r="C29" s="606">
        <v>116</v>
      </c>
      <c r="D29" s="606">
        <v>162</v>
      </c>
      <c r="E29" s="1007">
        <f t="shared" si="1"/>
        <v>278</v>
      </c>
    </row>
    <row r="30" spans="2:5" ht="15.75" x14ac:dyDescent="0.25">
      <c r="B30" s="746" t="s">
        <v>4271</v>
      </c>
      <c r="C30" s="606">
        <v>109</v>
      </c>
      <c r="D30" s="606">
        <v>172</v>
      </c>
      <c r="E30" s="1007">
        <f t="shared" si="1"/>
        <v>281</v>
      </c>
    </row>
    <row r="31" spans="2:5" ht="15.75" x14ac:dyDescent="0.25">
      <c r="B31" s="746" t="s">
        <v>4285</v>
      </c>
      <c r="C31" s="606">
        <v>105</v>
      </c>
      <c r="D31" s="606">
        <v>160</v>
      </c>
      <c r="E31" s="1007">
        <f t="shared" si="1"/>
        <v>265</v>
      </c>
    </row>
    <row r="32" spans="2:5" ht="15.75" x14ac:dyDescent="0.25">
      <c r="B32" s="746" t="s">
        <v>4286</v>
      </c>
      <c r="C32" s="606">
        <v>113</v>
      </c>
      <c r="D32" s="606">
        <v>278</v>
      </c>
      <c r="E32" s="1007">
        <f t="shared" si="1"/>
        <v>391</v>
      </c>
    </row>
    <row r="33" spans="2:5" ht="18.75" customHeight="1" x14ac:dyDescent="0.25">
      <c r="B33" s="746" t="s">
        <v>4287</v>
      </c>
      <c r="C33" s="606">
        <v>77</v>
      </c>
      <c r="D33" s="606">
        <v>198</v>
      </c>
      <c r="E33" s="1007">
        <f t="shared" si="1"/>
        <v>275</v>
      </c>
    </row>
    <row r="34" spans="2:5" ht="15.75" x14ac:dyDescent="0.25">
      <c r="B34" s="746" t="s">
        <v>4288</v>
      </c>
      <c r="C34" s="606">
        <v>46</v>
      </c>
      <c r="D34" s="606">
        <v>325</v>
      </c>
      <c r="E34" s="1007">
        <f t="shared" si="1"/>
        <v>371</v>
      </c>
    </row>
    <row r="35" spans="2:5" ht="18.75" customHeight="1" x14ac:dyDescent="0.25">
      <c r="B35" s="746" t="s">
        <v>4289</v>
      </c>
      <c r="C35" s="606">
        <v>57</v>
      </c>
      <c r="D35" s="606">
        <v>305</v>
      </c>
      <c r="E35" s="1007">
        <f t="shared" si="1"/>
        <v>362</v>
      </c>
    </row>
    <row r="36" spans="2:5" ht="18.75" customHeight="1" x14ac:dyDescent="0.25">
      <c r="B36" s="746" t="s">
        <v>4290</v>
      </c>
      <c r="C36" s="606">
        <v>123</v>
      </c>
      <c r="D36" s="606">
        <v>78</v>
      </c>
      <c r="E36" s="1007">
        <f t="shared" si="1"/>
        <v>201</v>
      </c>
    </row>
    <row r="37" spans="2:5" ht="18.75" customHeight="1" x14ac:dyDescent="0.25">
      <c r="B37" s="746" t="s">
        <v>4291</v>
      </c>
      <c r="C37" s="606">
        <v>70</v>
      </c>
      <c r="D37" s="606">
        <v>160</v>
      </c>
      <c r="E37" s="1007">
        <f t="shared" si="1"/>
        <v>230</v>
      </c>
    </row>
    <row r="38" spans="2:5" ht="18.75" customHeight="1" x14ac:dyDescent="0.25">
      <c r="B38" s="746" t="s">
        <v>4292</v>
      </c>
      <c r="C38" s="606">
        <v>88</v>
      </c>
      <c r="D38" s="606">
        <v>119</v>
      </c>
      <c r="E38" s="1007">
        <f t="shared" si="1"/>
        <v>207</v>
      </c>
    </row>
    <row r="39" spans="2:5" ht="18.75" customHeight="1" x14ac:dyDescent="0.25">
      <c r="B39" s="746" t="s">
        <v>4293</v>
      </c>
      <c r="C39" s="606">
        <v>153</v>
      </c>
      <c r="D39" s="606">
        <v>80</v>
      </c>
      <c r="E39" s="1007">
        <f t="shared" si="1"/>
        <v>233</v>
      </c>
    </row>
    <row r="40" spans="2:5" ht="18.75" customHeight="1" x14ac:dyDescent="0.25">
      <c r="B40" s="746" t="s">
        <v>4294</v>
      </c>
      <c r="C40" s="606">
        <v>294</v>
      </c>
      <c r="D40" s="606">
        <v>231</v>
      </c>
      <c r="E40" s="1007">
        <f t="shared" si="1"/>
        <v>525</v>
      </c>
    </row>
    <row r="41" spans="2:5" ht="18.75" customHeight="1" x14ac:dyDescent="0.25">
      <c r="B41" s="746" t="s">
        <v>4295</v>
      </c>
      <c r="C41" s="606">
        <v>142</v>
      </c>
      <c r="D41" s="606">
        <v>75</v>
      </c>
      <c r="E41" s="1007">
        <f t="shared" si="1"/>
        <v>217</v>
      </c>
    </row>
    <row r="42" spans="2:5" ht="18.75" customHeight="1" x14ac:dyDescent="0.25">
      <c r="B42" s="746" t="s">
        <v>4270</v>
      </c>
      <c r="C42" s="606">
        <v>292</v>
      </c>
      <c r="D42" s="606">
        <v>95</v>
      </c>
      <c r="E42" s="1007">
        <f t="shared" si="1"/>
        <v>387</v>
      </c>
    </row>
    <row r="43" spans="2:5" ht="18.75" customHeight="1" x14ac:dyDescent="0.25">
      <c r="B43" s="746" t="s">
        <v>4296</v>
      </c>
      <c r="C43" s="606">
        <v>17</v>
      </c>
      <c r="D43" s="606">
        <v>17</v>
      </c>
      <c r="E43" s="1007">
        <f t="shared" si="1"/>
        <v>34</v>
      </c>
    </row>
    <row r="44" spans="2:5" ht="18.75" customHeight="1" x14ac:dyDescent="0.25">
      <c r="B44" s="746" t="s">
        <v>4297</v>
      </c>
      <c r="C44" s="606">
        <v>191</v>
      </c>
      <c r="D44" s="606">
        <v>146</v>
      </c>
      <c r="E44" s="1007">
        <f t="shared" si="1"/>
        <v>337</v>
      </c>
    </row>
    <row r="45" spans="2:5" ht="18.75" customHeight="1" x14ac:dyDescent="0.25">
      <c r="B45" s="746" t="s">
        <v>4298</v>
      </c>
      <c r="C45" s="606">
        <v>286</v>
      </c>
      <c r="D45" s="606">
        <v>207</v>
      </c>
      <c r="E45" s="1007">
        <f t="shared" si="1"/>
        <v>493</v>
      </c>
    </row>
    <row r="46" spans="2:5" ht="18.75" customHeight="1" x14ac:dyDescent="0.25">
      <c r="B46" s="746" t="s">
        <v>4299</v>
      </c>
      <c r="C46" s="606">
        <v>98</v>
      </c>
      <c r="D46" s="606">
        <v>98</v>
      </c>
      <c r="E46" s="1007">
        <f t="shared" si="1"/>
        <v>196</v>
      </c>
    </row>
    <row r="47" spans="2:5" ht="18.75" customHeight="1" x14ac:dyDescent="0.25">
      <c r="B47" s="747" t="s">
        <v>598</v>
      </c>
      <c r="C47" s="172">
        <f>SUM(C15:C46)</f>
        <v>4675</v>
      </c>
      <c r="D47" s="172">
        <f>SUM(D15:D46)</f>
        <v>4708</v>
      </c>
      <c r="E47" s="172">
        <f>SUM(E15:E46)</f>
        <v>9383</v>
      </c>
    </row>
    <row r="48" spans="2:5" ht="18.75" customHeight="1" thickBot="1" x14ac:dyDescent="0.3">
      <c r="B48" s="741"/>
    </row>
    <row r="49" spans="2:5" ht="18.75" customHeight="1" thickBot="1" x14ac:dyDescent="0.35">
      <c r="B49" s="2194" t="s">
        <v>599</v>
      </c>
      <c r="C49" s="2195"/>
      <c r="D49" s="2195"/>
      <c r="E49" s="2196"/>
    </row>
    <row r="50" spans="2:5" ht="18.75" customHeight="1" thickBot="1" x14ac:dyDescent="0.35">
      <c r="B50" s="742" t="s">
        <v>596</v>
      </c>
      <c r="C50" s="750"/>
      <c r="D50" s="750"/>
      <c r="E50" s="751"/>
    </row>
    <row r="51" spans="2:5" ht="18.75" customHeight="1" x14ac:dyDescent="0.25">
      <c r="B51" s="752" t="s">
        <v>4266</v>
      </c>
      <c r="C51" s="635">
        <v>220</v>
      </c>
      <c r="D51" s="635">
        <v>142</v>
      </c>
      <c r="E51" s="540">
        <f t="shared" ref="E51:E55" si="2">SUM(C51:D51)</f>
        <v>362</v>
      </c>
    </row>
    <row r="52" spans="2:5" ht="18.75" customHeight="1" x14ac:dyDescent="0.25">
      <c r="B52" s="753" t="s">
        <v>4267</v>
      </c>
      <c r="C52" s="606">
        <v>84</v>
      </c>
      <c r="D52" s="606">
        <v>43</v>
      </c>
      <c r="E52" s="1372">
        <f t="shared" si="2"/>
        <v>127</v>
      </c>
    </row>
    <row r="53" spans="2:5" ht="18.75" customHeight="1" x14ac:dyDescent="0.25">
      <c r="B53" s="753" t="s">
        <v>4271</v>
      </c>
      <c r="C53" s="606">
        <v>96</v>
      </c>
      <c r="D53" s="606">
        <v>118</v>
      </c>
      <c r="E53" s="1372">
        <f t="shared" si="2"/>
        <v>214</v>
      </c>
    </row>
    <row r="54" spans="2:5" ht="18.75" customHeight="1" x14ac:dyDescent="0.25">
      <c r="B54" s="753" t="s">
        <v>4269</v>
      </c>
      <c r="C54" s="606">
        <v>6</v>
      </c>
      <c r="D54" s="606">
        <v>34</v>
      </c>
      <c r="E54" s="1372">
        <f t="shared" si="2"/>
        <v>40</v>
      </c>
    </row>
    <row r="55" spans="2:5" ht="18.75" customHeight="1" thickBot="1" x14ac:dyDescent="0.3">
      <c r="B55" s="754" t="s">
        <v>4272</v>
      </c>
      <c r="C55" s="1008">
        <v>181</v>
      </c>
      <c r="D55" s="1008">
        <v>84</v>
      </c>
      <c r="E55" s="1372">
        <f t="shared" si="2"/>
        <v>265</v>
      </c>
    </row>
    <row r="56" spans="2:5" ht="18.75" customHeight="1" thickBot="1" x14ac:dyDescent="0.3">
      <c r="B56" s="748" t="s">
        <v>598</v>
      </c>
      <c r="C56" s="764">
        <f t="shared" ref="C56:D56" si="3">SUM(C51:C55)</f>
        <v>587</v>
      </c>
      <c r="D56" s="764">
        <f t="shared" si="3"/>
        <v>421</v>
      </c>
      <c r="E56" s="764">
        <f>SUM(E51:E55)</f>
        <v>1008</v>
      </c>
    </row>
    <row r="57" spans="2:5" ht="18.75" customHeight="1" thickBot="1" x14ac:dyDescent="0.3">
      <c r="B57" s="749"/>
      <c r="C57" s="581"/>
      <c r="D57" s="581"/>
      <c r="E57" s="581"/>
    </row>
    <row r="58" spans="2:5" ht="18.75" customHeight="1" thickBot="1" x14ac:dyDescent="0.35">
      <c r="B58" s="2194" t="s">
        <v>600</v>
      </c>
      <c r="C58" s="2195"/>
      <c r="D58" s="2195"/>
      <c r="E58" s="2196"/>
    </row>
    <row r="59" spans="2:5" ht="18.75" customHeight="1" thickBot="1" x14ac:dyDescent="0.35">
      <c r="B59" s="755" t="s">
        <v>596</v>
      </c>
      <c r="C59" s="756"/>
      <c r="D59" s="756"/>
      <c r="E59" s="757"/>
    </row>
    <row r="60" spans="2:5" ht="18.75" customHeight="1" x14ac:dyDescent="0.25">
      <c r="B60" s="752" t="s">
        <v>4266</v>
      </c>
      <c r="C60" s="635">
        <v>167</v>
      </c>
      <c r="D60" s="635">
        <v>78</v>
      </c>
      <c r="E60" s="540">
        <f t="shared" ref="E60:E64" si="4">SUM(C60:D60)</f>
        <v>245</v>
      </c>
    </row>
    <row r="61" spans="2:5" ht="18.75" customHeight="1" x14ac:dyDescent="0.25">
      <c r="B61" s="753" t="s">
        <v>4267</v>
      </c>
      <c r="C61" s="606">
        <v>132</v>
      </c>
      <c r="D61" s="606">
        <v>73</v>
      </c>
      <c r="E61" s="540">
        <f t="shared" si="4"/>
        <v>205</v>
      </c>
    </row>
    <row r="62" spans="2:5" s="1428" customFormat="1" ht="18.75" customHeight="1" x14ac:dyDescent="0.25">
      <c r="B62" s="753" t="s">
        <v>4268</v>
      </c>
      <c r="C62" s="1429">
        <v>92</v>
      </c>
      <c r="D62" s="1429">
        <v>104</v>
      </c>
      <c r="E62" s="1372">
        <f t="shared" si="4"/>
        <v>196</v>
      </c>
    </row>
    <row r="63" spans="2:5" ht="18.75" customHeight="1" x14ac:dyDescent="0.25">
      <c r="B63" s="753" t="s">
        <v>4269</v>
      </c>
      <c r="C63" s="606">
        <v>9</v>
      </c>
      <c r="D63" s="606">
        <v>30</v>
      </c>
      <c r="E63" s="540">
        <f t="shared" si="4"/>
        <v>39</v>
      </c>
    </row>
    <row r="64" spans="2:5" ht="18.75" customHeight="1" thickBot="1" x14ac:dyDescent="0.3">
      <c r="B64" s="754" t="s">
        <v>4270</v>
      </c>
      <c r="C64" s="1008">
        <v>115</v>
      </c>
      <c r="D64" s="1008">
        <v>26</v>
      </c>
      <c r="E64" s="540">
        <f t="shared" si="4"/>
        <v>141</v>
      </c>
    </row>
    <row r="65" spans="2:5" ht="18.75" customHeight="1" thickBot="1" x14ac:dyDescent="0.3">
      <c r="B65" s="748" t="s">
        <v>598</v>
      </c>
      <c r="C65" s="764">
        <f>SUM(C60:C64)</f>
        <v>515</v>
      </c>
      <c r="D65" s="764">
        <f>SUM(D60:D64)</f>
        <v>311</v>
      </c>
      <c r="E65" s="764">
        <f>SUM(E60:E64)</f>
        <v>826</v>
      </c>
    </row>
    <row r="66" spans="2:5" ht="18.75" customHeight="1" thickBot="1" x14ac:dyDescent="0.3">
      <c r="B66" s="749"/>
      <c r="C66" s="581"/>
      <c r="D66" s="581"/>
      <c r="E66" s="581"/>
    </row>
    <row r="67" spans="2:5" ht="18.75" customHeight="1" thickBot="1" x14ac:dyDescent="0.35">
      <c r="B67" s="2194" t="s">
        <v>601</v>
      </c>
      <c r="C67" s="2195"/>
      <c r="D67" s="2195"/>
      <c r="E67" s="2196"/>
    </row>
    <row r="68" spans="2:5" ht="18.75" customHeight="1" thickBot="1" x14ac:dyDescent="0.35">
      <c r="B68" s="755" t="s">
        <v>2888</v>
      </c>
      <c r="C68" s="756"/>
      <c r="D68" s="756"/>
      <c r="E68" s="757"/>
    </row>
    <row r="69" spans="2:5" ht="18.75" customHeight="1" x14ac:dyDescent="0.25">
      <c r="B69" s="752" t="s">
        <v>4266</v>
      </c>
      <c r="C69" s="635">
        <v>201</v>
      </c>
      <c r="D69" s="635">
        <v>139</v>
      </c>
      <c r="E69" s="540">
        <f t="shared" ref="E69:E75" si="5">SUM(C69:D69)</f>
        <v>340</v>
      </c>
    </row>
    <row r="70" spans="2:5" ht="18.75" customHeight="1" x14ac:dyDescent="0.25">
      <c r="B70" s="753" t="s">
        <v>4300</v>
      </c>
      <c r="C70" s="606">
        <v>100</v>
      </c>
      <c r="D70" s="606">
        <v>38</v>
      </c>
      <c r="E70" s="540">
        <f t="shared" si="5"/>
        <v>138</v>
      </c>
    </row>
    <row r="71" spans="2:5" ht="18.75" customHeight="1" x14ac:dyDescent="0.25">
      <c r="B71" s="753" t="s">
        <v>4275</v>
      </c>
      <c r="C71" s="606">
        <v>291</v>
      </c>
      <c r="D71" s="606">
        <v>143</v>
      </c>
      <c r="E71" s="540">
        <f t="shared" si="5"/>
        <v>434</v>
      </c>
    </row>
    <row r="72" spans="2:5" ht="18.75" customHeight="1" x14ac:dyDescent="0.25">
      <c r="B72" s="753" t="s">
        <v>4271</v>
      </c>
      <c r="C72" s="606">
        <v>103</v>
      </c>
      <c r="D72" s="606">
        <v>101</v>
      </c>
      <c r="E72" s="540">
        <f t="shared" si="5"/>
        <v>204</v>
      </c>
    </row>
    <row r="73" spans="2:5" ht="18.75" customHeight="1" x14ac:dyDescent="0.25">
      <c r="B73" s="753" t="s">
        <v>4301</v>
      </c>
      <c r="C73" s="606">
        <v>15</v>
      </c>
      <c r="D73" s="606">
        <v>49</v>
      </c>
      <c r="E73" s="540">
        <f t="shared" si="5"/>
        <v>64</v>
      </c>
    </row>
    <row r="74" spans="2:5" ht="18.75" customHeight="1" x14ac:dyDescent="0.25">
      <c r="B74" s="753" t="s">
        <v>4295</v>
      </c>
      <c r="C74" s="606">
        <v>75</v>
      </c>
      <c r="D74" s="606">
        <v>36</v>
      </c>
      <c r="E74" s="540">
        <f t="shared" si="5"/>
        <v>111</v>
      </c>
    </row>
    <row r="75" spans="2:5" ht="18.75" customHeight="1" thickBot="1" x14ac:dyDescent="0.3">
      <c r="B75" s="754" t="s">
        <v>4272</v>
      </c>
      <c r="C75" s="1008">
        <v>178</v>
      </c>
      <c r="D75" s="1008">
        <v>111</v>
      </c>
      <c r="E75" s="540">
        <f t="shared" si="5"/>
        <v>289</v>
      </c>
    </row>
    <row r="76" spans="2:5" ht="18.75" customHeight="1" thickBot="1" x14ac:dyDescent="0.3">
      <c r="B76" s="748" t="s">
        <v>598</v>
      </c>
      <c r="C76" s="764">
        <f t="shared" ref="C76:D76" si="6">SUM(C69:C75)</f>
        <v>963</v>
      </c>
      <c r="D76" s="764">
        <f t="shared" si="6"/>
        <v>617</v>
      </c>
      <c r="E76" s="764">
        <f>SUM(E69:E75)</f>
        <v>1580</v>
      </c>
    </row>
    <row r="77" spans="2:5" ht="18.75" customHeight="1" thickBot="1" x14ac:dyDescent="0.3">
      <c r="B77" s="758"/>
      <c r="C77" s="759"/>
      <c r="D77" s="759"/>
      <c r="E77" s="759"/>
    </row>
    <row r="78" spans="2:5" ht="18.75" customHeight="1" x14ac:dyDescent="0.3">
      <c r="B78" s="760" t="s">
        <v>2889</v>
      </c>
      <c r="C78" s="1009">
        <f>C12</f>
        <v>97</v>
      </c>
      <c r="D78" s="1009">
        <f t="shared" ref="D78:E78" si="7">D12</f>
        <v>280</v>
      </c>
      <c r="E78" s="1009">
        <f t="shared" si="7"/>
        <v>377</v>
      </c>
    </row>
    <row r="79" spans="2:5" ht="18.75" customHeight="1" x14ac:dyDescent="0.3">
      <c r="B79" s="761" t="s">
        <v>603</v>
      </c>
      <c r="C79" s="119">
        <f>C47+C56+C65+C76</f>
        <v>6740</v>
      </c>
      <c r="D79" s="119">
        <f>D47+D56+D65+D76</f>
        <v>6057</v>
      </c>
      <c r="E79" s="1010">
        <f>E47+E56+E65+E76</f>
        <v>12797</v>
      </c>
    </row>
    <row r="80" spans="2:5" ht="18.75" customHeight="1" thickBot="1" x14ac:dyDescent="0.35">
      <c r="B80" s="762" t="s">
        <v>1050</v>
      </c>
      <c r="C80" s="165">
        <f>C12+C47+C56+C65+C76</f>
        <v>6837</v>
      </c>
      <c r="D80" s="1682">
        <f t="shared" ref="D80:E80" si="8">D12+D47+D56+D65+D76</f>
        <v>6337</v>
      </c>
      <c r="E80" s="1682">
        <f t="shared" si="8"/>
        <v>13174</v>
      </c>
    </row>
    <row r="81" spans="2:5" ht="18.75" customHeight="1" x14ac:dyDescent="0.25">
      <c r="B81" s="581"/>
      <c r="C81" s="581"/>
      <c r="D81" s="581"/>
      <c r="E81" s="581"/>
    </row>
    <row r="82" spans="2:5" ht="18.75" hidden="1" customHeight="1" x14ac:dyDescent="0.25">
      <c r="B82" s="581"/>
      <c r="C82" s="581"/>
      <c r="D82" s="581"/>
      <c r="E82" s="581"/>
    </row>
    <row r="83" spans="2:5" ht="18.75" hidden="1" customHeight="1" x14ac:dyDescent="0.25">
      <c r="B83" s="581"/>
      <c r="C83" s="581"/>
      <c r="D83" s="581"/>
      <c r="E83" s="581"/>
    </row>
    <row r="84" spans="2:5" ht="15" hidden="1" customHeight="1" x14ac:dyDescent="0.25">
      <c r="B84" s="581"/>
      <c r="C84" s="581"/>
      <c r="D84" s="581"/>
      <c r="E84" s="581"/>
    </row>
    <row r="85" spans="2:5" ht="15" hidden="1" customHeight="1" x14ac:dyDescent="0.25"/>
    <row r="86" spans="2:5" ht="15" hidden="1" customHeight="1" x14ac:dyDescent="0.25"/>
    <row r="87" spans="2:5" ht="15" hidden="1" customHeight="1" x14ac:dyDescent="0.25"/>
    <row r="88" spans="2:5" ht="15" hidden="1" customHeight="1" x14ac:dyDescent="0.25"/>
    <row r="89" spans="2:5" ht="15" hidden="1" customHeight="1" x14ac:dyDescent="0.25"/>
    <row r="90" spans="2:5" ht="15" hidden="1" customHeight="1" x14ac:dyDescent="0.25"/>
    <row r="91" spans="2:5" ht="15" hidden="1" customHeight="1" x14ac:dyDescent="0.25"/>
    <row r="92" spans="2:5" ht="15" hidden="1" customHeight="1" x14ac:dyDescent="0.25"/>
    <row r="93" spans="2:5" ht="15" hidden="1" customHeight="1" x14ac:dyDescent="0.25"/>
    <row r="94" spans="2:5" ht="15" hidden="1" customHeight="1" x14ac:dyDescent="0.25"/>
    <row r="95" spans="2:5" ht="15" hidden="1" customHeight="1" x14ac:dyDescent="0.25"/>
    <row r="96" spans="2:5"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0" hidden="1" customHeight="1" x14ac:dyDescent="0.25"/>
    <row r="258" ht="0" hidden="1" customHeight="1" x14ac:dyDescent="0.25"/>
    <row r="259" ht="0" hidden="1" customHeight="1" x14ac:dyDescent="0.25"/>
    <row r="260" ht="0" hidden="1" customHeight="1" x14ac:dyDescent="0.25"/>
    <row r="261" ht="0" hidden="1" customHeight="1" x14ac:dyDescent="0.25"/>
    <row r="262" ht="0" hidden="1" customHeight="1" x14ac:dyDescent="0.25"/>
    <row r="263" ht="0" hidden="1" customHeight="1" x14ac:dyDescent="0.25"/>
    <row r="264" ht="0" hidden="1" customHeight="1" x14ac:dyDescent="0.25"/>
    <row r="265" ht="0" hidden="1" customHeight="1" x14ac:dyDescent="0.25"/>
    <row r="266" ht="0" hidden="1" customHeight="1" x14ac:dyDescent="0.25"/>
    <row r="267" ht="0" hidden="1" customHeight="1" x14ac:dyDescent="0.25"/>
    <row r="268" ht="0" hidden="1" customHeight="1" x14ac:dyDescent="0.25"/>
    <row r="269" ht="0" hidden="1" customHeight="1" x14ac:dyDescent="0.25"/>
    <row r="270" ht="0" hidden="1" customHeight="1" x14ac:dyDescent="0.25"/>
    <row r="271" hidden="1" x14ac:dyDescent="0.25"/>
    <row r="272" hidden="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sheetData>
  <sheetProtection formatCells="0" formatColumns="0" formatRows="0" insertColumns="0" insertRows="0" deleteColumns="0" deleteRows="0" sort="0"/>
  <mergeCells count="8">
    <mergeCell ref="B49:E49"/>
    <mergeCell ref="B58:E58"/>
    <mergeCell ref="B67:E67"/>
    <mergeCell ref="B1:E3"/>
    <mergeCell ref="B4:E4"/>
    <mergeCell ref="B6:E6"/>
    <mergeCell ref="B7:E7"/>
    <mergeCell ref="B8:E8"/>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dimension ref="A1:J321"/>
  <sheetViews>
    <sheetView showGridLines="0" zoomScaleNormal="100" workbookViewId="0">
      <pane xSplit="1" ySplit="5" topLeftCell="B60"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style="580" customWidth="1"/>
    <col min="2" max="2" width="80.85546875" style="580" customWidth="1"/>
    <col min="3" max="5" width="21.85546875" style="580" customWidth="1"/>
    <col min="6" max="6" width="5" style="580" customWidth="1"/>
    <col min="7" max="10" width="0" style="580" hidden="1" customWidth="1"/>
    <col min="11" max="16384" width="9.140625" style="580" hidden="1"/>
  </cols>
  <sheetData>
    <row r="1" spans="2:7" x14ac:dyDescent="0.25">
      <c r="B1" s="2047"/>
      <c r="C1" s="2048"/>
      <c r="D1" s="2048"/>
      <c r="E1" s="2049"/>
    </row>
    <row r="2" spans="2:7" x14ac:dyDescent="0.25">
      <c r="B2" s="2050"/>
      <c r="C2" s="2051"/>
      <c r="D2" s="2051"/>
      <c r="E2" s="2052"/>
    </row>
    <row r="3" spans="2:7" ht="16.5" thickBot="1" x14ac:dyDescent="0.3">
      <c r="B3" s="2053"/>
      <c r="C3" s="2054"/>
      <c r="D3" s="2054"/>
      <c r="E3" s="2055"/>
      <c r="F3" s="581"/>
      <c r="G3" s="581"/>
    </row>
    <row r="4" spans="2:7" ht="21.75" thickBot="1" x14ac:dyDescent="0.4">
      <c r="B4" s="2082" t="s">
        <v>4312</v>
      </c>
      <c r="C4" s="2083"/>
      <c r="D4" s="2083"/>
      <c r="E4" s="2085"/>
      <c r="F4" s="581"/>
      <c r="G4" s="581"/>
    </row>
    <row r="5" spans="2:7" ht="22.5" customHeight="1" thickBot="1" x14ac:dyDescent="0.3">
      <c r="B5" s="734" t="s">
        <v>593</v>
      </c>
      <c r="C5" s="735" t="s">
        <v>585</v>
      </c>
      <c r="D5" s="735" t="s">
        <v>586</v>
      </c>
      <c r="E5" s="736" t="s">
        <v>594</v>
      </c>
      <c r="F5" s="581"/>
      <c r="G5" s="581"/>
    </row>
    <row r="6" spans="2:7" s="583" customFormat="1" ht="18.75" customHeight="1" thickBot="1" x14ac:dyDescent="0.3">
      <c r="B6" s="2086"/>
      <c r="C6" s="2086"/>
      <c r="D6" s="2086"/>
      <c r="E6" s="2086"/>
      <c r="F6" s="582"/>
      <c r="G6" s="582"/>
    </row>
    <row r="7" spans="2:7" ht="18.75" customHeight="1" thickBot="1" x14ac:dyDescent="0.35">
      <c r="B7" s="2197" t="s">
        <v>591</v>
      </c>
      <c r="C7" s="2198"/>
      <c r="D7" s="2198"/>
      <c r="E7" s="2199"/>
    </row>
    <row r="8" spans="2:7" ht="18.75" customHeight="1" thickBot="1" x14ac:dyDescent="0.35">
      <c r="B8" s="2203" t="s">
        <v>592</v>
      </c>
      <c r="C8" s="2204"/>
      <c r="D8" s="2204"/>
      <c r="E8" s="2205"/>
    </row>
    <row r="9" spans="2:7" ht="18.75" customHeight="1" x14ac:dyDescent="0.25">
      <c r="B9" s="738" t="s">
        <v>4303</v>
      </c>
      <c r="C9" s="1004">
        <v>3</v>
      </c>
      <c r="D9" s="1004">
        <v>3</v>
      </c>
      <c r="E9" s="1005">
        <f>SUM(C9:D9)</f>
        <v>6</v>
      </c>
    </row>
    <row r="10" spans="2:7" ht="18.75" customHeight="1" x14ac:dyDescent="0.25">
      <c r="B10" s="738" t="s">
        <v>4128</v>
      </c>
      <c r="C10" s="1004">
        <v>60</v>
      </c>
      <c r="D10" s="1004">
        <v>109</v>
      </c>
      <c r="E10" s="1005">
        <f>SUM(C10:D10)</f>
        <v>169</v>
      </c>
    </row>
    <row r="11" spans="2:7" ht="18.75" customHeight="1" x14ac:dyDescent="0.25">
      <c r="B11" s="739" t="s">
        <v>4127</v>
      </c>
      <c r="C11" s="621">
        <v>140</v>
      </c>
      <c r="D11" s="621">
        <v>30</v>
      </c>
      <c r="E11" s="1005">
        <f t="shared" ref="E11" si="0">SUM(C11:D11)</f>
        <v>170</v>
      </c>
    </row>
    <row r="12" spans="2:7" ht="18.75" customHeight="1" thickBot="1" x14ac:dyDescent="0.3">
      <c r="B12" s="748" t="s">
        <v>595</v>
      </c>
      <c r="C12" s="764">
        <f>SUM(C9:C11)</f>
        <v>203</v>
      </c>
      <c r="D12" s="764">
        <f>SUM(D9:D11)</f>
        <v>142</v>
      </c>
      <c r="E12" s="764">
        <f>SUM(E9:E11)</f>
        <v>345</v>
      </c>
    </row>
    <row r="13" spans="2:7" ht="18.75" customHeight="1" thickBot="1" x14ac:dyDescent="0.3">
      <c r="B13" s="741"/>
    </row>
    <row r="14" spans="2:7" ht="18.75" customHeight="1" thickBot="1" x14ac:dyDescent="0.35">
      <c r="B14" s="742" t="s">
        <v>596</v>
      </c>
      <c r="C14" s="743"/>
      <c r="D14" s="743"/>
      <c r="E14" s="744"/>
    </row>
    <row r="15" spans="2:7" ht="18.75" customHeight="1" x14ac:dyDescent="0.25">
      <c r="B15" s="752" t="s">
        <v>4096</v>
      </c>
      <c r="C15" s="635">
        <v>210</v>
      </c>
      <c r="D15" s="635">
        <v>149</v>
      </c>
      <c r="E15" s="1005">
        <f>SUM(C15:D15)</f>
        <v>359</v>
      </c>
    </row>
    <row r="16" spans="2:7" ht="18.75" customHeight="1" x14ac:dyDescent="0.25">
      <c r="B16" s="753" t="s">
        <v>4097</v>
      </c>
      <c r="C16" s="606">
        <v>191</v>
      </c>
      <c r="D16" s="606">
        <v>175</v>
      </c>
      <c r="E16" s="1005">
        <f t="shared" ref="E16:E46" si="1">SUM(C16:D16)</f>
        <v>366</v>
      </c>
    </row>
    <row r="17" spans="2:5" ht="18.75" customHeight="1" x14ac:dyDescent="0.25">
      <c r="B17" s="753" t="s">
        <v>4103</v>
      </c>
      <c r="C17" s="606">
        <v>179</v>
      </c>
      <c r="D17" s="606">
        <v>146</v>
      </c>
      <c r="E17" s="1005">
        <f t="shared" si="1"/>
        <v>325</v>
      </c>
    </row>
    <row r="18" spans="2:5" ht="18.75" customHeight="1" x14ac:dyDescent="0.25">
      <c r="B18" s="753" t="s">
        <v>4104</v>
      </c>
      <c r="C18" s="606">
        <v>200</v>
      </c>
      <c r="D18" s="606">
        <v>188</v>
      </c>
      <c r="E18" s="1005">
        <f t="shared" si="1"/>
        <v>388</v>
      </c>
    </row>
    <row r="19" spans="2:5" ht="18.75" customHeight="1" x14ac:dyDescent="0.25">
      <c r="B19" s="753" t="s">
        <v>4108</v>
      </c>
      <c r="C19" s="606">
        <v>135</v>
      </c>
      <c r="D19" s="606">
        <v>155</v>
      </c>
      <c r="E19" s="1005">
        <f t="shared" si="1"/>
        <v>290</v>
      </c>
    </row>
    <row r="20" spans="2:5" ht="18.75" customHeight="1" x14ac:dyDescent="0.25">
      <c r="B20" s="753" t="s">
        <v>4102</v>
      </c>
      <c r="C20" s="606">
        <v>80</v>
      </c>
      <c r="D20" s="606">
        <v>50</v>
      </c>
      <c r="E20" s="1005">
        <f t="shared" si="1"/>
        <v>130</v>
      </c>
    </row>
    <row r="21" spans="2:5" ht="18.75" customHeight="1" x14ac:dyDescent="0.25">
      <c r="B21" s="753" t="s">
        <v>4118</v>
      </c>
      <c r="C21" s="606">
        <v>94</v>
      </c>
      <c r="D21" s="606">
        <v>145</v>
      </c>
      <c r="E21" s="1005">
        <f t="shared" si="1"/>
        <v>239</v>
      </c>
    </row>
    <row r="22" spans="2:5" ht="18.75" customHeight="1" x14ac:dyDescent="0.25">
      <c r="B22" s="753" t="s">
        <v>4126</v>
      </c>
      <c r="C22" s="606">
        <v>114</v>
      </c>
      <c r="D22" s="606">
        <v>161</v>
      </c>
      <c r="E22" s="1005">
        <f t="shared" si="1"/>
        <v>275</v>
      </c>
    </row>
    <row r="23" spans="2:5" ht="18.75" customHeight="1" x14ac:dyDescent="0.25">
      <c r="B23" s="753" t="s">
        <v>4125</v>
      </c>
      <c r="C23" s="606">
        <v>107</v>
      </c>
      <c r="D23" s="606">
        <v>261</v>
      </c>
      <c r="E23" s="1005">
        <f t="shared" si="1"/>
        <v>368</v>
      </c>
    </row>
    <row r="24" spans="2:5" ht="18.75" customHeight="1" x14ac:dyDescent="0.25">
      <c r="B24" s="753" t="s">
        <v>4122</v>
      </c>
      <c r="C24" s="606">
        <v>68</v>
      </c>
      <c r="D24" s="606">
        <v>169</v>
      </c>
      <c r="E24" s="1005">
        <f t="shared" si="1"/>
        <v>237</v>
      </c>
    </row>
    <row r="25" spans="2:5" ht="18.75" customHeight="1" x14ac:dyDescent="0.25">
      <c r="B25" s="753" t="s">
        <v>4123</v>
      </c>
      <c r="C25" s="606">
        <v>53</v>
      </c>
      <c r="D25" s="606">
        <v>304</v>
      </c>
      <c r="E25" s="1005">
        <f t="shared" si="1"/>
        <v>357</v>
      </c>
    </row>
    <row r="26" spans="2:5" ht="18.75" customHeight="1" x14ac:dyDescent="0.25">
      <c r="B26" s="753" t="s">
        <v>4124</v>
      </c>
      <c r="C26" s="606">
        <v>51</v>
      </c>
      <c r="D26" s="606">
        <v>315</v>
      </c>
      <c r="E26" s="1005">
        <f t="shared" si="1"/>
        <v>366</v>
      </c>
    </row>
    <row r="27" spans="2:5" ht="18.75" customHeight="1" x14ac:dyDescent="0.25">
      <c r="B27" s="753" t="s">
        <v>4109</v>
      </c>
      <c r="C27" s="606">
        <v>144</v>
      </c>
      <c r="D27" s="606">
        <v>88</v>
      </c>
      <c r="E27" s="1005">
        <f t="shared" si="1"/>
        <v>232</v>
      </c>
    </row>
    <row r="28" spans="2:5" ht="15.75" x14ac:dyDescent="0.25">
      <c r="B28" s="753" t="s">
        <v>4304</v>
      </c>
      <c r="C28" s="606">
        <v>44</v>
      </c>
      <c r="D28" s="606">
        <v>31</v>
      </c>
      <c r="E28" s="1005">
        <f t="shared" si="1"/>
        <v>75</v>
      </c>
    </row>
    <row r="29" spans="2:5" ht="15.75" x14ac:dyDescent="0.25">
      <c r="B29" s="753" t="s">
        <v>4110</v>
      </c>
      <c r="C29" s="606">
        <v>84</v>
      </c>
      <c r="D29" s="606">
        <v>108</v>
      </c>
      <c r="E29" s="1005">
        <f t="shared" si="1"/>
        <v>192</v>
      </c>
    </row>
    <row r="30" spans="2:5" ht="15.75" x14ac:dyDescent="0.25">
      <c r="B30" s="753" t="s">
        <v>4111</v>
      </c>
      <c r="C30" s="606">
        <v>94</v>
      </c>
      <c r="D30" s="606">
        <v>81</v>
      </c>
      <c r="E30" s="1005">
        <f t="shared" si="1"/>
        <v>175</v>
      </c>
    </row>
    <row r="31" spans="2:5" ht="15.75" x14ac:dyDescent="0.25">
      <c r="B31" s="753" t="s">
        <v>4113</v>
      </c>
      <c r="C31" s="606">
        <v>78</v>
      </c>
      <c r="D31" s="606">
        <v>302</v>
      </c>
      <c r="E31" s="1005">
        <f t="shared" si="1"/>
        <v>380</v>
      </c>
    </row>
    <row r="32" spans="2:5" ht="15.75" x14ac:dyDescent="0.25">
      <c r="B32" s="753" t="s">
        <v>4305</v>
      </c>
      <c r="C32" s="606">
        <v>177</v>
      </c>
      <c r="D32" s="606">
        <v>130</v>
      </c>
      <c r="E32" s="1005">
        <f t="shared" si="1"/>
        <v>307</v>
      </c>
    </row>
    <row r="33" spans="2:5" ht="18.75" customHeight="1" x14ac:dyDescent="0.25">
      <c r="B33" s="753" t="s">
        <v>2526</v>
      </c>
      <c r="C33" s="606">
        <v>241</v>
      </c>
      <c r="D33" s="606">
        <v>110</v>
      </c>
      <c r="E33" s="1005">
        <f t="shared" si="1"/>
        <v>351</v>
      </c>
    </row>
    <row r="34" spans="2:5" ht="15.75" x14ac:dyDescent="0.25">
      <c r="B34" s="753" t="s">
        <v>4306</v>
      </c>
      <c r="C34" s="606">
        <v>363</v>
      </c>
      <c r="D34" s="606">
        <v>9</v>
      </c>
      <c r="E34" s="1005">
        <f t="shared" si="1"/>
        <v>372</v>
      </c>
    </row>
    <row r="35" spans="2:5" ht="18.75" customHeight="1" x14ac:dyDescent="0.25">
      <c r="B35" s="753" t="s">
        <v>2527</v>
      </c>
      <c r="C35" s="606">
        <v>112</v>
      </c>
      <c r="D35" s="606">
        <v>150</v>
      </c>
      <c r="E35" s="1005">
        <f t="shared" si="1"/>
        <v>262</v>
      </c>
    </row>
    <row r="36" spans="2:5" ht="18.75" customHeight="1" x14ac:dyDescent="0.25">
      <c r="B36" s="753" t="s">
        <v>4129</v>
      </c>
      <c r="C36" s="606">
        <v>81</v>
      </c>
      <c r="D36" s="606">
        <v>104</v>
      </c>
      <c r="E36" s="1005">
        <f t="shared" si="1"/>
        <v>185</v>
      </c>
    </row>
    <row r="37" spans="2:5" ht="18.75" customHeight="1" x14ac:dyDescent="0.25">
      <c r="B37" s="753" t="s">
        <v>572</v>
      </c>
      <c r="C37" s="606">
        <v>62</v>
      </c>
      <c r="D37" s="606">
        <v>142</v>
      </c>
      <c r="E37" s="1005">
        <f t="shared" si="1"/>
        <v>204</v>
      </c>
    </row>
    <row r="38" spans="2:5" ht="18.75" customHeight="1" x14ac:dyDescent="0.25">
      <c r="B38" s="753" t="s">
        <v>4130</v>
      </c>
      <c r="C38" s="606">
        <v>138</v>
      </c>
      <c r="D38" s="606">
        <v>74</v>
      </c>
      <c r="E38" s="1005">
        <f t="shared" si="1"/>
        <v>212</v>
      </c>
    </row>
    <row r="39" spans="2:5" ht="18.75" customHeight="1" x14ac:dyDescent="0.25">
      <c r="B39" s="753" t="s">
        <v>2524</v>
      </c>
      <c r="C39" s="606">
        <v>157</v>
      </c>
      <c r="D39" s="606">
        <v>79</v>
      </c>
      <c r="E39" s="1005">
        <f t="shared" si="1"/>
        <v>236</v>
      </c>
    </row>
    <row r="40" spans="2:5" ht="18.75" customHeight="1" x14ac:dyDescent="0.25">
      <c r="B40" s="753" t="s">
        <v>2525</v>
      </c>
      <c r="C40" s="606">
        <v>267</v>
      </c>
      <c r="D40" s="606">
        <v>228</v>
      </c>
      <c r="E40" s="1005">
        <f t="shared" si="1"/>
        <v>495</v>
      </c>
    </row>
    <row r="41" spans="2:5" ht="18.75" customHeight="1" x14ac:dyDescent="0.25">
      <c r="B41" s="753" t="s">
        <v>4131</v>
      </c>
      <c r="C41" s="606">
        <v>130</v>
      </c>
      <c r="D41" s="606">
        <v>68</v>
      </c>
      <c r="E41" s="1005">
        <f t="shared" si="1"/>
        <v>198</v>
      </c>
    </row>
    <row r="42" spans="2:5" ht="18.75" customHeight="1" x14ac:dyDescent="0.25">
      <c r="B42" s="753" t="s">
        <v>4132</v>
      </c>
      <c r="C42" s="606">
        <v>292</v>
      </c>
      <c r="D42" s="606">
        <v>96</v>
      </c>
      <c r="E42" s="1005">
        <f t="shared" si="1"/>
        <v>388</v>
      </c>
    </row>
    <row r="43" spans="2:5" ht="18.75" customHeight="1" x14ac:dyDescent="0.25">
      <c r="B43" s="753" t="s">
        <v>4175</v>
      </c>
      <c r="C43" s="606">
        <v>28</v>
      </c>
      <c r="D43" s="606">
        <v>24</v>
      </c>
      <c r="E43" s="1005">
        <f t="shared" si="1"/>
        <v>52</v>
      </c>
    </row>
    <row r="44" spans="2:5" ht="18.75" customHeight="1" x14ac:dyDescent="0.25">
      <c r="B44" s="753" t="s">
        <v>4135</v>
      </c>
      <c r="C44" s="606">
        <v>168</v>
      </c>
      <c r="D44" s="606">
        <v>126</v>
      </c>
      <c r="E44" s="1005">
        <f t="shared" si="1"/>
        <v>294</v>
      </c>
    </row>
    <row r="45" spans="2:5" ht="18.75" customHeight="1" x14ac:dyDescent="0.25">
      <c r="B45" s="753" t="s">
        <v>577</v>
      </c>
      <c r="C45" s="606">
        <v>314</v>
      </c>
      <c r="D45" s="606">
        <v>205</v>
      </c>
      <c r="E45" s="1005">
        <f t="shared" si="1"/>
        <v>519</v>
      </c>
    </row>
    <row r="46" spans="2:5" ht="18.75" customHeight="1" x14ac:dyDescent="0.25">
      <c r="B46" s="753" t="s">
        <v>578</v>
      </c>
      <c r="C46" s="606">
        <v>99</v>
      </c>
      <c r="D46" s="606">
        <v>114</v>
      </c>
      <c r="E46" s="1005">
        <f t="shared" si="1"/>
        <v>213</v>
      </c>
    </row>
    <row r="47" spans="2:5" ht="18.75" customHeight="1" thickBot="1" x14ac:dyDescent="0.3">
      <c r="B47" s="748" t="s">
        <v>598</v>
      </c>
      <c r="C47" s="163">
        <f>SUM(C15:C46)</f>
        <v>4555</v>
      </c>
      <c r="D47" s="163">
        <f>SUM(D15:D46)</f>
        <v>4487</v>
      </c>
      <c r="E47" s="764">
        <f>SUM(E15:E46)</f>
        <v>9042</v>
      </c>
    </row>
    <row r="48" spans="2:5" ht="18.75" customHeight="1" thickBot="1" x14ac:dyDescent="0.3">
      <c r="B48" s="741"/>
    </row>
    <row r="49" spans="2:5" ht="18.75" customHeight="1" thickBot="1" x14ac:dyDescent="0.35">
      <c r="B49" s="2194" t="s">
        <v>599</v>
      </c>
      <c r="C49" s="2195"/>
      <c r="D49" s="2195"/>
      <c r="E49" s="2196"/>
    </row>
    <row r="50" spans="2:5" ht="18.75" customHeight="1" thickBot="1" x14ac:dyDescent="0.35">
      <c r="B50" s="742" t="s">
        <v>596</v>
      </c>
      <c r="C50" s="750"/>
      <c r="D50" s="750"/>
      <c r="E50" s="751"/>
    </row>
    <row r="51" spans="2:5" ht="18.75" customHeight="1" x14ac:dyDescent="0.25">
      <c r="B51" s="752" t="s">
        <v>4098</v>
      </c>
      <c r="C51" s="635">
        <v>207</v>
      </c>
      <c r="D51" s="635">
        <v>129</v>
      </c>
      <c r="E51" s="1005">
        <f t="shared" ref="E51:E55" si="2">SUM(C51:D51)</f>
        <v>336</v>
      </c>
    </row>
    <row r="52" spans="2:5" ht="18.75" customHeight="1" x14ac:dyDescent="0.25">
      <c r="B52" s="752" t="s">
        <v>4307</v>
      </c>
      <c r="C52" s="635">
        <v>95</v>
      </c>
      <c r="D52" s="635">
        <v>52</v>
      </c>
      <c r="E52" s="1005">
        <f t="shared" si="2"/>
        <v>147</v>
      </c>
    </row>
    <row r="53" spans="2:5" ht="18.75" customHeight="1" x14ac:dyDescent="0.25">
      <c r="B53" s="752" t="s">
        <v>4119</v>
      </c>
      <c r="C53" s="635">
        <v>81</v>
      </c>
      <c r="D53" s="635">
        <v>92</v>
      </c>
      <c r="E53" s="1005">
        <f t="shared" si="2"/>
        <v>173</v>
      </c>
    </row>
    <row r="54" spans="2:5" ht="18.75" customHeight="1" x14ac:dyDescent="0.25">
      <c r="B54" s="753" t="s">
        <v>4172</v>
      </c>
      <c r="C54" s="606">
        <v>5</v>
      </c>
      <c r="D54" s="606">
        <v>31</v>
      </c>
      <c r="E54" s="1005">
        <f t="shared" si="2"/>
        <v>36</v>
      </c>
    </row>
    <row r="55" spans="2:5" ht="18.75" customHeight="1" x14ac:dyDescent="0.25">
      <c r="B55" s="753" t="s">
        <v>2531</v>
      </c>
      <c r="C55" s="606">
        <v>199</v>
      </c>
      <c r="D55" s="606">
        <v>96</v>
      </c>
      <c r="E55" s="1005">
        <f t="shared" si="2"/>
        <v>295</v>
      </c>
    </row>
    <row r="56" spans="2:5" ht="18.75" customHeight="1" thickBot="1" x14ac:dyDescent="0.3">
      <c r="B56" s="748" t="s">
        <v>598</v>
      </c>
      <c r="C56" s="764">
        <f>SUM(C51:C55)</f>
        <v>587</v>
      </c>
      <c r="D56" s="764">
        <f>SUM(D51:D55)</f>
        <v>400</v>
      </c>
      <c r="E56" s="764">
        <f>SUM(E51:E55)</f>
        <v>987</v>
      </c>
    </row>
    <row r="57" spans="2:5" ht="18.75" customHeight="1" thickBot="1" x14ac:dyDescent="0.3">
      <c r="B57" s="749"/>
      <c r="C57" s="581"/>
      <c r="D57" s="581"/>
      <c r="E57" s="581"/>
    </row>
    <row r="58" spans="2:5" ht="18.75" customHeight="1" thickBot="1" x14ac:dyDescent="0.35">
      <c r="B58" s="2194" t="s">
        <v>600</v>
      </c>
      <c r="C58" s="2195"/>
      <c r="D58" s="2195"/>
      <c r="E58" s="2196"/>
    </row>
    <row r="59" spans="2:5" ht="18.75" customHeight="1" thickBot="1" x14ac:dyDescent="0.35">
      <c r="B59" s="755" t="s">
        <v>596</v>
      </c>
      <c r="C59" s="756"/>
      <c r="D59" s="756"/>
      <c r="E59" s="757"/>
    </row>
    <row r="60" spans="2:5" ht="18.75" customHeight="1" x14ac:dyDescent="0.25">
      <c r="B60" s="752" t="s">
        <v>4099</v>
      </c>
      <c r="C60" s="635">
        <v>176</v>
      </c>
      <c r="D60" s="635">
        <v>73</v>
      </c>
      <c r="E60" s="1005">
        <f t="shared" ref="E60:E64" si="3">SUM(C60:D60)</f>
        <v>249</v>
      </c>
    </row>
    <row r="61" spans="2:5" ht="18.75" customHeight="1" x14ac:dyDescent="0.25">
      <c r="B61" s="753" t="s">
        <v>4308</v>
      </c>
      <c r="C61" s="606">
        <v>139</v>
      </c>
      <c r="D61" s="606">
        <v>66</v>
      </c>
      <c r="E61" s="1005">
        <f t="shared" si="3"/>
        <v>205</v>
      </c>
    </row>
    <row r="62" spans="2:5" ht="18.75" customHeight="1" x14ac:dyDescent="0.25">
      <c r="B62" s="753" t="s">
        <v>4120</v>
      </c>
      <c r="C62" s="606">
        <v>78</v>
      </c>
      <c r="D62" s="606">
        <v>101</v>
      </c>
      <c r="E62" s="1005">
        <f t="shared" si="3"/>
        <v>179</v>
      </c>
    </row>
    <row r="63" spans="2:5" ht="18.75" customHeight="1" x14ac:dyDescent="0.25">
      <c r="B63" s="753" t="s">
        <v>4177</v>
      </c>
      <c r="C63" s="606">
        <v>15</v>
      </c>
      <c r="D63" s="606">
        <v>63</v>
      </c>
      <c r="E63" s="1005">
        <f t="shared" si="3"/>
        <v>78</v>
      </c>
    </row>
    <row r="64" spans="2:5" s="1428" customFormat="1" ht="18.75" customHeight="1" thickBot="1" x14ac:dyDescent="0.3">
      <c r="B64" s="773" t="s">
        <v>4309</v>
      </c>
      <c r="C64" s="1309">
        <v>100</v>
      </c>
      <c r="D64" s="1309">
        <v>18</v>
      </c>
      <c r="E64" s="1005">
        <f t="shared" si="3"/>
        <v>118</v>
      </c>
    </row>
    <row r="65" spans="2:5" ht="18.75" customHeight="1" thickBot="1" x14ac:dyDescent="0.3">
      <c r="B65" s="740" t="s">
        <v>598</v>
      </c>
      <c r="C65" s="763">
        <f>SUM(C60:C64)</f>
        <v>508</v>
      </c>
      <c r="D65" s="763">
        <f t="shared" ref="D65:E65" si="4">SUM(D60:D64)</f>
        <v>321</v>
      </c>
      <c r="E65" s="763">
        <f t="shared" si="4"/>
        <v>829</v>
      </c>
    </row>
    <row r="66" spans="2:5" ht="18.75" customHeight="1" thickBot="1" x14ac:dyDescent="0.3">
      <c r="B66" s="749"/>
      <c r="C66" s="581"/>
      <c r="D66" s="581"/>
      <c r="E66" s="581"/>
    </row>
    <row r="67" spans="2:5" ht="18.75" customHeight="1" thickBot="1" x14ac:dyDescent="0.35">
      <c r="B67" s="2194" t="s">
        <v>601</v>
      </c>
      <c r="C67" s="2195"/>
      <c r="D67" s="2195"/>
      <c r="E67" s="2196"/>
    </row>
    <row r="68" spans="2:5" ht="18.75" customHeight="1" thickBot="1" x14ac:dyDescent="0.35">
      <c r="B68" s="755" t="s">
        <v>2888</v>
      </c>
      <c r="C68" s="756"/>
      <c r="D68" s="756"/>
      <c r="E68" s="757"/>
    </row>
    <row r="69" spans="2:5" ht="18.75" customHeight="1" x14ac:dyDescent="0.25">
      <c r="B69" s="752" t="s">
        <v>4100</v>
      </c>
      <c r="C69" s="635">
        <v>202</v>
      </c>
      <c r="D69" s="635">
        <v>128</v>
      </c>
      <c r="E69" s="1005">
        <f t="shared" ref="E69:E75" si="5">SUM(C69:D69)</f>
        <v>330</v>
      </c>
    </row>
    <row r="70" spans="2:5" ht="18.75" customHeight="1" x14ac:dyDescent="0.25">
      <c r="B70" s="752" t="s">
        <v>4101</v>
      </c>
      <c r="C70" s="635">
        <v>91</v>
      </c>
      <c r="D70" s="635">
        <v>30</v>
      </c>
      <c r="E70" s="1005">
        <f t="shared" si="5"/>
        <v>121</v>
      </c>
    </row>
    <row r="71" spans="2:5" ht="18.75" customHeight="1" x14ac:dyDescent="0.25">
      <c r="B71" s="753" t="s">
        <v>4310</v>
      </c>
      <c r="C71" s="606">
        <v>259</v>
      </c>
      <c r="D71" s="606">
        <v>133</v>
      </c>
      <c r="E71" s="1005">
        <f t="shared" si="5"/>
        <v>392</v>
      </c>
    </row>
    <row r="72" spans="2:5" ht="18.75" customHeight="1" x14ac:dyDescent="0.25">
      <c r="B72" s="753" t="s">
        <v>4173</v>
      </c>
      <c r="C72" s="606">
        <v>24</v>
      </c>
      <c r="D72" s="606">
        <v>75</v>
      </c>
      <c r="E72" s="1005">
        <f t="shared" si="5"/>
        <v>99</v>
      </c>
    </row>
    <row r="73" spans="2:5" ht="18.75" customHeight="1" x14ac:dyDescent="0.25">
      <c r="B73" s="753" t="s">
        <v>4121</v>
      </c>
      <c r="C73" s="606">
        <v>94</v>
      </c>
      <c r="D73" s="606">
        <v>85</v>
      </c>
      <c r="E73" s="1005">
        <f t="shared" si="5"/>
        <v>179</v>
      </c>
    </row>
    <row r="74" spans="2:5" ht="18.75" customHeight="1" x14ac:dyDescent="0.25">
      <c r="B74" s="753" t="s">
        <v>4311</v>
      </c>
      <c r="C74" s="606">
        <v>61</v>
      </c>
      <c r="D74" s="606">
        <v>32</v>
      </c>
      <c r="E74" s="1005">
        <f t="shared" si="5"/>
        <v>93</v>
      </c>
    </row>
    <row r="75" spans="2:5" ht="18.75" customHeight="1" x14ac:dyDescent="0.25">
      <c r="B75" s="753" t="s">
        <v>579</v>
      </c>
      <c r="C75" s="606">
        <v>188</v>
      </c>
      <c r="D75" s="606">
        <v>120</v>
      </c>
      <c r="E75" s="1005">
        <f t="shared" si="5"/>
        <v>308</v>
      </c>
    </row>
    <row r="76" spans="2:5" ht="18.75" customHeight="1" thickBot="1" x14ac:dyDescent="0.3">
      <c r="B76" s="748" t="s">
        <v>598</v>
      </c>
      <c r="C76" s="764">
        <f>SUM(C69:C75)</f>
        <v>919</v>
      </c>
      <c r="D76" s="764">
        <f>SUM(D69:D75)</f>
        <v>603</v>
      </c>
      <c r="E76" s="764">
        <f>SUM(E69:E75)</f>
        <v>1522</v>
      </c>
    </row>
    <row r="77" spans="2:5" ht="18.75" customHeight="1" thickBot="1" x14ac:dyDescent="0.3">
      <c r="B77" s="758"/>
      <c r="C77" s="759"/>
      <c r="D77" s="759"/>
      <c r="E77" s="759"/>
    </row>
    <row r="78" spans="2:5" ht="18.75" customHeight="1" x14ac:dyDescent="0.3">
      <c r="B78" s="760" t="s">
        <v>2889</v>
      </c>
      <c r="C78" s="1009">
        <f>C12</f>
        <v>203</v>
      </c>
      <c r="D78" s="1009">
        <f>D12</f>
        <v>142</v>
      </c>
      <c r="E78" s="1009">
        <f>E12</f>
        <v>345</v>
      </c>
    </row>
    <row r="79" spans="2:5" ht="18.75" customHeight="1" x14ac:dyDescent="0.3">
      <c r="B79" s="761" t="s">
        <v>603</v>
      </c>
      <c r="C79" s="119">
        <f>C47+C56+C65+C76</f>
        <v>6569</v>
      </c>
      <c r="D79" s="119">
        <f>D47+D56+D65+D76</f>
        <v>5811</v>
      </c>
      <c r="E79" s="1010">
        <f>E47+E56+E65+E76</f>
        <v>12380</v>
      </c>
    </row>
    <row r="80" spans="2:5" ht="18.75" customHeight="1" thickBot="1" x14ac:dyDescent="0.35">
      <c r="B80" s="762" t="s">
        <v>1050</v>
      </c>
      <c r="C80" s="165">
        <f>C12+C47+C56+C65+C76</f>
        <v>6772</v>
      </c>
      <c r="D80" s="165">
        <f>D12+D47+D56+D65+D76</f>
        <v>5953</v>
      </c>
      <c r="E80" s="165">
        <f>E12+E47+E56+E65+E76</f>
        <v>12725</v>
      </c>
    </row>
    <row r="81" spans="2:5" ht="18.75" customHeight="1" x14ac:dyDescent="0.25">
      <c r="B81" s="581"/>
      <c r="C81" s="581"/>
      <c r="D81" s="581"/>
      <c r="E81" s="581"/>
    </row>
    <row r="82" spans="2:5" ht="18.75" hidden="1" customHeight="1" x14ac:dyDescent="0.25">
      <c r="B82" s="581"/>
      <c r="C82" s="581"/>
      <c r="D82" s="581"/>
      <c r="E82" s="581"/>
    </row>
    <row r="83" spans="2:5" ht="18.75" hidden="1" customHeight="1" x14ac:dyDescent="0.25">
      <c r="B83" s="581"/>
      <c r="C83" s="581"/>
      <c r="D83" s="581"/>
      <c r="E83" s="581"/>
    </row>
    <row r="84" spans="2:5" ht="15" hidden="1" customHeight="1" x14ac:dyDescent="0.25">
      <c r="B84" s="581"/>
      <c r="C84" s="581"/>
      <c r="D84" s="581"/>
      <c r="E84" s="581"/>
    </row>
    <row r="85" spans="2:5" ht="15" hidden="1" customHeight="1" x14ac:dyDescent="0.25"/>
    <row r="86" spans="2:5" ht="15" hidden="1" customHeight="1" x14ac:dyDescent="0.25"/>
    <row r="87" spans="2:5" ht="15" hidden="1" customHeight="1" x14ac:dyDescent="0.25"/>
    <row r="88" spans="2:5" ht="15" hidden="1" customHeight="1" x14ac:dyDescent="0.25"/>
    <row r="89" spans="2:5" ht="15" hidden="1" customHeight="1" x14ac:dyDescent="0.25"/>
    <row r="90" spans="2:5" ht="15" hidden="1" customHeight="1" x14ac:dyDescent="0.25"/>
    <row r="91" spans="2:5" ht="15" hidden="1" customHeight="1" x14ac:dyDescent="0.25"/>
    <row r="92" spans="2:5" ht="15" hidden="1" customHeight="1" x14ac:dyDescent="0.25"/>
    <row r="93" spans="2:5" ht="15" hidden="1" customHeight="1" x14ac:dyDescent="0.25"/>
    <row r="94" spans="2:5" ht="15" hidden="1" customHeight="1" x14ac:dyDescent="0.25"/>
    <row r="95" spans="2:5" ht="15" hidden="1" customHeight="1" x14ac:dyDescent="0.25"/>
    <row r="96" spans="2:5"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0" hidden="1" customHeight="1" x14ac:dyDescent="0.25"/>
    <row r="258" ht="0" hidden="1" customHeight="1" x14ac:dyDescent="0.25"/>
    <row r="259" ht="0" hidden="1" customHeight="1" x14ac:dyDescent="0.25"/>
    <row r="260" ht="0" hidden="1" customHeight="1" x14ac:dyDescent="0.25"/>
    <row r="261" ht="0" hidden="1" customHeight="1" x14ac:dyDescent="0.25"/>
    <row r="262" ht="0" hidden="1" customHeight="1" x14ac:dyDescent="0.25"/>
    <row r="263" ht="0" hidden="1" customHeight="1" x14ac:dyDescent="0.25"/>
    <row r="264" ht="0" hidden="1" customHeight="1" x14ac:dyDescent="0.25"/>
    <row r="265" ht="0" hidden="1" customHeight="1" x14ac:dyDescent="0.25"/>
    <row r="266" ht="0" hidden="1" customHeight="1" x14ac:dyDescent="0.25"/>
    <row r="267" ht="0" hidden="1" customHeight="1" x14ac:dyDescent="0.25"/>
    <row r="268" ht="0" hidden="1" customHeight="1" x14ac:dyDescent="0.25"/>
    <row r="269" ht="0" hidden="1" customHeight="1" x14ac:dyDescent="0.25"/>
    <row r="270" ht="0" hidden="1" customHeight="1" x14ac:dyDescent="0.25"/>
    <row r="271" hidden="1" x14ac:dyDescent="0.25"/>
    <row r="272" hidden="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sheetData>
  <sheetProtection formatCells="0" formatColumns="0" formatRows="0" insertColumns="0" insertRows="0" deleteColumns="0" deleteRows="0" sort="0"/>
  <mergeCells count="8">
    <mergeCell ref="B58:E58"/>
    <mergeCell ref="B67:E67"/>
    <mergeCell ref="B1:E3"/>
    <mergeCell ref="B4:E4"/>
    <mergeCell ref="B6:E6"/>
    <mergeCell ref="B7:E7"/>
    <mergeCell ref="B8:E8"/>
    <mergeCell ref="B49:E49"/>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dimension ref="A1:L295"/>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customWidth="1"/>
    <col min="2" max="10" width="15" customWidth="1"/>
    <col min="11" max="11" width="5" customWidth="1"/>
    <col min="12" max="12" width="0" hidden="1" customWidth="1"/>
    <col min="13" max="16384" width="9.140625" hidden="1"/>
  </cols>
  <sheetData>
    <row r="1" spans="2:12" x14ac:dyDescent="0.25">
      <c r="B1" s="2020"/>
      <c r="C1" s="2021"/>
      <c r="D1" s="2021"/>
      <c r="E1" s="2021"/>
      <c r="F1" s="2021"/>
      <c r="G1" s="2021"/>
      <c r="H1" s="2021"/>
      <c r="I1" s="2021"/>
      <c r="J1" s="2022"/>
    </row>
    <row r="2" spans="2:12" x14ac:dyDescent="0.25">
      <c r="B2" s="2023"/>
      <c r="C2" s="2024"/>
      <c r="D2" s="2024"/>
      <c r="E2" s="2024"/>
      <c r="F2" s="2024"/>
      <c r="G2" s="2024"/>
      <c r="H2" s="2024"/>
      <c r="I2" s="2024"/>
      <c r="J2" s="2025"/>
    </row>
    <row r="3" spans="2:12" ht="16.5" thickBot="1" x14ac:dyDescent="0.3">
      <c r="B3" s="2026"/>
      <c r="C3" s="2027"/>
      <c r="D3" s="2027"/>
      <c r="E3" s="2027"/>
      <c r="F3" s="2027"/>
      <c r="G3" s="2027"/>
      <c r="H3" s="2027"/>
      <c r="I3" s="2027"/>
      <c r="J3" s="2028"/>
    </row>
    <row r="4" spans="2:12" ht="21.75" thickBot="1" x14ac:dyDescent="0.4">
      <c r="B4" s="2029" t="s">
        <v>2890</v>
      </c>
      <c r="C4" s="2030"/>
      <c r="D4" s="2030"/>
      <c r="E4" s="2030"/>
      <c r="F4" s="2030"/>
      <c r="G4" s="2030"/>
      <c r="H4" s="2030"/>
      <c r="I4" s="2030"/>
      <c r="J4" s="2031"/>
    </row>
  </sheetData>
  <mergeCells count="3">
    <mergeCell ref="B1:J3"/>
    <mergeCell ref="B4:J4"/>
    <mergeCell ref="B5:J5"/>
  </mergeCell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dimension ref="A1:J324"/>
  <sheetViews>
    <sheetView showGridLines="0" zoomScaleNormal="100" workbookViewId="0">
      <pane xSplit="1" ySplit="5" topLeftCell="B45"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style="580" customWidth="1"/>
    <col min="2" max="2" width="62.28515625" style="580" customWidth="1"/>
    <col min="3" max="5" width="21.85546875" style="580" customWidth="1"/>
    <col min="6" max="6" width="4.140625" style="580" customWidth="1"/>
    <col min="7" max="10" width="0" style="580" hidden="1" customWidth="1"/>
    <col min="11" max="16384" width="9.140625" style="580" hidden="1"/>
  </cols>
  <sheetData>
    <row r="1" spans="2:7" x14ac:dyDescent="0.25">
      <c r="B1" s="2047"/>
      <c r="C1" s="2048"/>
      <c r="D1" s="2048"/>
      <c r="E1" s="2049"/>
    </row>
    <row r="2" spans="2:7" x14ac:dyDescent="0.25">
      <c r="B2" s="2050"/>
      <c r="C2" s="2051"/>
      <c r="D2" s="2051"/>
      <c r="E2" s="2052"/>
    </row>
    <row r="3" spans="2:7" ht="16.5" thickBot="1" x14ac:dyDescent="0.3">
      <c r="B3" s="2053"/>
      <c r="C3" s="2054"/>
      <c r="D3" s="2054"/>
      <c r="E3" s="2055"/>
      <c r="F3" s="581"/>
      <c r="G3" s="581"/>
    </row>
    <row r="4" spans="2:7" ht="21.75" thickBot="1" x14ac:dyDescent="0.4">
      <c r="B4" s="2082" t="s">
        <v>5437</v>
      </c>
      <c r="C4" s="2083"/>
      <c r="D4" s="2083"/>
      <c r="E4" s="2085"/>
      <c r="F4" s="581"/>
      <c r="G4" s="581"/>
    </row>
    <row r="5" spans="2:7" ht="22.5" customHeight="1" thickBot="1" x14ac:dyDescent="0.3">
      <c r="B5" s="734" t="s">
        <v>593</v>
      </c>
      <c r="C5" s="735" t="s">
        <v>585</v>
      </c>
      <c r="D5" s="735" t="s">
        <v>586</v>
      </c>
      <c r="E5" s="736" t="s">
        <v>594</v>
      </c>
      <c r="F5" s="581"/>
      <c r="G5" s="581"/>
    </row>
    <row r="6" spans="2:7" s="583" customFormat="1" ht="18.75" customHeight="1" thickBot="1" x14ac:dyDescent="0.3">
      <c r="B6" s="2086"/>
      <c r="C6" s="2086"/>
      <c r="D6" s="2086"/>
      <c r="E6" s="2086"/>
      <c r="F6" s="582"/>
      <c r="G6" s="582"/>
    </row>
    <row r="7" spans="2:7" ht="18.75" customHeight="1" thickBot="1" x14ac:dyDescent="0.35">
      <c r="B7" s="2200" t="s">
        <v>2895</v>
      </c>
      <c r="C7" s="2201"/>
      <c r="D7" s="2201"/>
      <c r="E7" s="2202"/>
    </row>
    <row r="8" spans="2:7" ht="18.75" customHeight="1" x14ac:dyDescent="0.25">
      <c r="B8" s="766" t="s">
        <v>4371</v>
      </c>
      <c r="C8" s="1012">
        <v>8</v>
      </c>
      <c r="D8" s="1012">
        <v>10</v>
      </c>
      <c r="E8" s="1107">
        <f>SUM(C8:D8)</f>
        <v>18</v>
      </c>
    </row>
    <row r="9" spans="2:7" ht="30" x14ac:dyDescent="0.25">
      <c r="B9" s="767" t="s">
        <v>4372</v>
      </c>
      <c r="C9" s="1013">
        <v>11</v>
      </c>
      <c r="D9" s="1013">
        <v>6</v>
      </c>
      <c r="E9" s="1108">
        <f t="shared" ref="E9:E25" si="0">SUM(C9:D9)</f>
        <v>17</v>
      </c>
    </row>
    <row r="10" spans="2:7" ht="18.75" customHeight="1" x14ac:dyDescent="0.25">
      <c r="B10" s="767" t="s">
        <v>5417</v>
      </c>
      <c r="C10" s="1013">
        <v>29</v>
      </c>
      <c r="D10" s="1013">
        <v>8</v>
      </c>
      <c r="E10" s="1108">
        <f t="shared" si="0"/>
        <v>37</v>
      </c>
    </row>
    <row r="11" spans="2:7" ht="30" x14ac:dyDescent="0.25">
      <c r="B11" s="767" t="s">
        <v>5418</v>
      </c>
      <c r="C11" s="1013">
        <v>15</v>
      </c>
      <c r="D11" s="1013">
        <v>4</v>
      </c>
      <c r="E11" s="1108">
        <f>SUM(C11:D11)</f>
        <v>19</v>
      </c>
    </row>
    <row r="12" spans="2:7" ht="18.75" customHeight="1" x14ac:dyDescent="0.25">
      <c r="B12" s="767" t="s">
        <v>4373</v>
      </c>
      <c r="C12" s="1013">
        <v>22</v>
      </c>
      <c r="D12" s="1013">
        <v>6</v>
      </c>
      <c r="E12" s="1108">
        <f t="shared" si="0"/>
        <v>28</v>
      </c>
    </row>
    <row r="13" spans="2:7" s="1428" customFormat="1" ht="18.75" customHeight="1" x14ac:dyDescent="0.25">
      <c r="B13" s="767" t="s">
        <v>5419</v>
      </c>
      <c r="C13" s="1013">
        <v>14</v>
      </c>
      <c r="D13" s="1013">
        <v>8</v>
      </c>
      <c r="E13" s="1108">
        <f t="shared" si="0"/>
        <v>22</v>
      </c>
    </row>
    <row r="14" spans="2:7" s="1428" customFormat="1" ht="18.75" customHeight="1" x14ac:dyDescent="0.25">
      <c r="B14" s="767" t="s">
        <v>4375</v>
      </c>
      <c r="C14" s="1013">
        <v>27</v>
      </c>
      <c r="D14" s="1013">
        <v>6</v>
      </c>
      <c r="E14" s="1108">
        <f t="shared" si="0"/>
        <v>33</v>
      </c>
    </row>
    <row r="15" spans="2:7" x14ac:dyDescent="0.25">
      <c r="B15" s="767" t="s">
        <v>4382</v>
      </c>
      <c r="C15" s="1013">
        <v>4</v>
      </c>
      <c r="D15" s="1013">
        <v>3</v>
      </c>
      <c r="E15" s="1108">
        <f t="shared" si="0"/>
        <v>7</v>
      </c>
    </row>
    <row r="16" spans="2:7" ht="18.75" customHeight="1" x14ac:dyDescent="0.25">
      <c r="B16" s="767" t="s">
        <v>5420</v>
      </c>
      <c r="C16" s="1013">
        <v>5</v>
      </c>
      <c r="D16" s="1013">
        <v>6</v>
      </c>
      <c r="E16" s="1108">
        <f t="shared" si="0"/>
        <v>11</v>
      </c>
    </row>
    <row r="17" spans="2:5" ht="30" x14ac:dyDescent="0.25">
      <c r="B17" s="767" t="s">
        <v>4383</v>
      </c>
      <c r="C17" s="1013">
        <v>2</v>
      </c>
      <c r="D17" s="1013">
        <v>0</v>
      </c>
      <c r="E17" s="1108">
        <f t="shared" si="0"/>
        <v>2</v>
      </c>
    </row>
    <row r="18" spans="2:5" x14ac:dyDescent="0.25">
      <c r="B18" s="767" t="s">
        <v>4248</v>
      </c>
      <c r="C18" s="1013">
        <v>8</v>
      </c>
      <c r="D18" s="1013">
        <v>4</v>
      </c>
      <c r="E18" s="1108">
        <f t="shared" si="0"/>
        <v>12</v>
      </c>
    </row>
    <row r="19" spans="2:5" ht="18.75" customHeight="1" x14ac:dyDescent="0.25">
      <c r="B19" s="767" t="s">
        <v>4385</v>
      </c>
      <c r="C19" s="1013">
        <v>4</v>
      </c>
      <c r="D19" s="1013">
        <v>7</v>
      </c>
      <c r="E19" s="1108">
        <f t="shared" si="0"/>
        <v>11</v>
      </c>
    </row>
    <row r="20" spans="2:5" x14ac:dyDescent="0.25">
      <c r="B20" s="767" t="s">
        <v>4386</v>
      </c>
      <c r="C20" s="1013">
        <v>4</v>
      </c>
      <c r="D20" s="1013">
        <v>4</v>
      </c>
      <c r="E20" s="1108">
        <f t="shared" si="0"/>
        <v>8</v>
      </c>
    </row>
    <row r="21" spans="2:5" ht="18.75" customHeight="1" x14ac:dyDescent="0.25">
      <c r="B21" s="767" t="s">
        <v>4387</v>
      </c>
      <c r="C21" s="1013">
        <v>4</v>
      </c>
      <c r="D21" s="1013">
        <v>8</v>
      </c>
      <c r="E21" s="1108">
        <f t="shared" si="0"/>
        <v>12</v>
      </c>
    </row>
    <row r="22" spans="2:5" ht="18.75" customHeight="1" x14ac:dyDescent="0.25">
      <c r="B22" s="767" t="s">
        <v>4388</v>
      </c>
      <c r="C22" s="1013">
        <v>14</v>
      </c>
      <c r="D22" s="1013">
        <v>4</v>
      </c>
      <c r="E22" s="1108">
        <f t="shared" si="0"/>
        <v>18</v>
      </c>
    </row>
    <row r="23" spans="2:5" ht="18.75" customHeight="1" x14ac:dyDescent="0.25">
      <c r="B23" s="767" t="s">
        <v>5421</v>
      </c>
      <c r="C23" s="1013">
        <v>6</v>
      </c>
      <c r="D23" s="1013">
        <v>6</v>
      </c>
      <c r="E23" s="1108">
        <f t="shared" si="0"/>
        <v>12</v>
      </c>
    </row>
    <row r="24" spans="2:5" ht="18.75" customHeight="1" x14ac:dyDescent="0.25">
      <c r="B24" s="767" t="s">
        <v>4401</v>
      </c>
      <c r="C24" s="1013">
        <v>7</v>
      </c>
      <c r="D24" s="1013">
        <v>20</v>
      </c>
      <c r="E24" s="1108">
        <f t="shared" si="0"/>
        <v>27</v>
      </c>
    </row>
    <row r="25" spans="2:5" ht="18.75" customHeight="1" thickBot="1" x14ac:dyDescent="0.3">
      <c r="B25" s="768" t="s">
        <v>5422</v>
      </c>
      <c r="C25" s="1310">
        <v>17</v>
      </c>
      <c r="D25" s="1310">
        <v>15</v>
      </c>
      <c r="E25" s="1311">
        <f t="shared" si="0"/>
        <v>32</v>
      </c>
    </row>
    <row r="26" spans="2:5" ht="18.75" customHeight="1" thickBot="1" x14ac:dyDescent="0.3">
      <c r="B26" s="769" t="s">
        <v>2891</v>
      </c>
      <c r="C26" s="669">
        <f>SUM(C8:C25)</f>
        <v>201</v>
      </c>
      <c r="D26" s="669">
        <f>SUM(D8:D25)</f>
        <v>125</v>
      </c>
      <c r="E26" s="763">
        <f>SUM(E8:E25)</f>
        <v>326</v>
      </c>
    </row>
    <row r="27" spans="2:5" ht="18.75" customHeight="1" x14ac:dyDescent="0.25">
      <c r="B27" s="771" t="s">
        <v>604</v>
      </c>
      <c r="E27" s="785">
        <f>IFERROR(E26/E58,0)</f>
        <v>0.27557058326289097</v>
      </c>
    </row>
    <row r="28" spans="2:5" ht="18.75" customHeight="1" thickBot="1" x14ac:dyDescent="0.3"/>
    <row r="29" spans="2:5" ht="18.75" customHeight="1" thickBot="1" x14ac:dyDescent="0.35">
      <c r="B29" s="737" t="s">
        <v>2894</v>
      </c>
      <c r="C29" s="750"/>
      <c r="D29" s="750"/>
      <c r="E29" s="751"/>
    </row>
    <row r="30" spans="2:5" ht="18.75" customHeight="1" x14ac:dyDescent="0.25">
      <c r="B30" s="752" t="s">
        <v>5423</v>
      </c>
      <c r="C30" s="635">
        <v>17</v>
      </c>
      <c r="D30" s="635">
        <v>11</v>
      </c>
      <c r="E30" s="1312">
        <f>SUM(C30:D30)</f>
        <v>28</v>
      </c>
    </row>
    <row r="31" spans="2:5" ht="18.75" customHeight="1" x14ac:dyDescent="0.25">
      <c r="B31" s="753" t="s">
        <v>5424</v>
      </c>
      <c r="C31" s="606">
        <v>25</v>
      </c>
      <c r="D31" s="606">
        <v>36</v>
      </c>
      <c r="E31" s="1313">
        <f t="shared" ref="E31:E49" si="1">SUM(C31:D31)</f>
        <v>61</v>
      </c>
    </row>
    <row r="32" spans="2:5" ht="18.75" customHeight="1" x14ac:dyDescent="0.25">
      <c r="B32" s="753" t="s">
        <v>4380</v>
      </c>
      <c r="C32" s="606">
        <v>11</v>
      </c>
      <c r="D32" s="606">
        <v>8</v>
      </c>
      <c r="E32" s="1313">
        <f t="shared" si="1"/>
        <v>19</v>
      </c>
    </row>
    <row r="33" spans="2:5" ht="18.75" customHeight="1" x14ac:dyDescent="0.25">
      <c r="B33" s="772" t="s">
        <v>4393</v>
      </c>
      <c r="C33" s="606">
        <v>17</v>
      </c>
      <c r="D33" s="606">
        <v>25</v>
      </c>
      <c r="E33" s="1313">
        <f t="shared" si="1"/>
        <v>42</v>
      </c>
    </row>
    <row r="34" spans="2:5" ht="15.75" x14ac:dyDescent="0.25">
      <c r="B34" s="753" t="s">
        <v>5425</v>
      </c>
      <c r="C34" s="606">
        <v>19</v>
      </c>
      <c r="D34" s="606">
        <v>15</v>
      </c>
      <c r="E34" s="1313">
        <f t="shared" si="1"/>
        <v>34</v>
      </c>
    </row>
    <row r="35" spans="2:5" ht="18.75" customHeight="1" x14ac:dyDescent="0.25">
      <c r="B35" s="753" t="s">
        <v>5426</v>
      </c>
      <c r="C35" s="606">
        <v>7</v>
      </c>
      <c r="D35" s="606">
        <v>13</v>
      </c>
      <c r="E35" s="1313">
        <f t="shared" si="1"/>
        <v>20</v>
      </c>
    </row>
    <row r="36" spans="2:5" ht="18.75" customHeight="1" x14ac:dyDescent="0.25">
      <c r="B36" s="753" t="s">
        <v>5427</v>
      </c>
      <c r="C36" s="606">
        <v>0</v>
      </c>
      <c r="D36" s="606">
        <v>3</v>
      </c>
      <c r="E36" s="1313">
        <f t="shared" si="1"/>
        <v>3</v>
      </c>
    </row>
    <row r="37" spans="2:5" ht="18.75" customHeight="1" x14ac:dyDescent="0.25">
      <c r="B37" s="753" t="s">
        <v>5428</v>
      </c>
      <c r="C37" s="606">
        <v>12</v>
      </c>
      <c r="D37" s="606">
        <v>7</v>
      </c>
      <c r="E37" s="1313">
        <f t="shared" si="1"/>
        <v>19</v>
      </c>
    </row>
    <row r="38" spans="2:5" s="1428" customFormat="1" ht="18.75" customHeight="1" x14ac:dyDescent="0.25">
      <c r="B38" s="753" t="s">
        <v>4255</v>
      </c>
      <c r="C38" s="1429">
        <v>6</v>
      </c>
      <c r="D38" s="1429">
        <v>12</v>
      </c>
      <c r="E38" s="1313">
        <f t="shared" si="1"/>
        <v>18</v>
      </c>
    </row>
    <row r="39" spans="2:5" s="1428" customFormat="1" ht="18.75" customHeight="1" x14ac:dyDescent="0.25">
      <c r="B39" s="753" t="s">
        <v>4256</v>
      </c>
      <c r="C39" s="1429">
        <v>1</v>
      </c>
      <c r="D39" s="1429">
        <v>21</v>
      </c>
      <c r="E39" s="1313">
        <f t="shared" si="1"/>
        <v>22</v>
      </c>
    </row>
    <row r="40" spans="2:5" s="1428" customFormat="1" ht="18.75" customHeight="1" x14ac:dyDescent="0.25">
      <c r="B40" s="753" t="s">
        <v>4257</v>
      </c>
      <c r="C40" s="1429">
        <v>73</v>
      </c>
      <c r="D40" s="1429">
        <v>10</v>
      </c>
      <c r="E40" s="1313">
        <f t="shared" si="1"/>
        <v>83</v>
      </c>
    </row>
    <row r="41" spans="2:5" s="1428" customFormat="1" ht="18.75" customHeight="1" x14ac:dyDescent="0.25">
      <c r="B41" s="753" t="s">
        <v>4251</v>
      </c>
      <c r="C41" s="1429">
        <v>64</v>
      </c>
      <c r="D41" s="1429">
        <v>38</v>
      </c>
      <c r="E41" s="1313">
        <f t="shared" si="1"/>
        <v>102</v>
      </c>
    </row>
    <row r="42" spans="2:5" ht="18.75" customHeight="1" x14ac:dyDescent="0.25">
      <c r="B42" s="753" t="s">
        <v>5429</v>
      </c>
      <c r="C42" s="606">
        <v>82</v>
      </c>
      <c r="D42" s="606">
        <v>47</v>
      </c>
      <c r="E42" s="1313">
        <f t="shared" si="1"/>
        <v>129</v>
      </c>
    </row>
    <row r="43" spans="2:5" ht="15.75" x14ac:dyDescent="0.25">
      <c r="B43" s="753" t="s">
        <v>5430</v>
      </c>
      <c r="C43" s="606">
        <v>4</v>
      </c>
      <c r="D43" s="606">
        <v>10</v>
      </c>
      <c r="E43" s="1313">
        <f t="shared" si="1"/>
        <v>14</v>
      </c>
    </row>
    <row r="44" spans="2:5" ht="15.75" x14ac:dyDescent="0.25">
      <c r="B44" s="753" t="s">
        <v>5431</v>
      </c>
      <c r="C44" s="606">
        <v>14</v>
      </c>
      <c r="D44" s="606">
        <v>4</v>
      </c>
      <c r="E44" s="1313">
        <f t="shared" si="1"/>
        <v>18</v>
      </c>
    </row>
    <row r="45" spans="2:5" ht="15.75" x14ac:dyDescent="0.25">
      <c r="B45" s="753" t="s">
        <v>4402</v>
      </c>
      <c r="C45" s="606">
        <v>12</v>
      </c>
      <c r="D45" s="606">
        <v>5</v>
      </c>
      <c r="E45" s="1313">
        <f t="shared" si="1"/>
        <v>17</v>
      </c>
    </row>
    <row r="46" spans="2:5" ht="18.75" customHeight="1" x14ac:dyDescent="0.25">
      <c r="B46" s="753" t="s">
        <v>5432</v>
      </c>
      <c r="C46" s="606">
        <v>53</v>
      </c>
      <c r="D46" s="606">
        <v>62</v>
      </c>
      <c r="E46" s="1313">
        <f t="shared" si="1"/>
        <v>115</v>
      </c>
    </row>
    <row r="47" spans="2:5" ht="18.75" customHeight="1" x14ac:dyDescent="0.25">
      <c r="B47" s="753" t="s">
        <v>5433</v>
      </c>
      <c r="C47" s="606">
        <v>12</v>
      </c>
      <c r="D47" s="606">
        <v>6</v>
      </c>
      <c r="E47" s="1313">
        <f t="shared" si="1"/>
        <v>18</v>
      </c>
    </row>
    <row r="48" spans="2:5" ht="18.75" customHeight="1" x14ac:dyDescent="0.25">
      <c r="B48" s="753" t="s">
        <v>4404</v>
      </c>
      <c r="C48" s="606">
        <v>17</v>
      </c>
      <c r="D48" s="606">
        <v>24</v>
      </c>
      <c r="E48" s="1313">
        <f t="shared" si="1"/>
        <v>41</v>
      </c>
    </row>
    <row r="49" spans="2:5" ht="18.75" customHeight="1" thickBot="1" x14ac:dyDescent="0.3">
      <c r="B49" s="754" t="s">
        <v>5434</v>
      </c>
      <c r="C49" s="1008">
        <v>10</v>
      </c>
      <c r="D49" s="1008">
        <v>10</v>
      </c>
      <c r="E49" s="1314">
        <f t="shared" si="1"/>
        <v>20</v>
      </c>
    </row>
    <row r="50" spans="2:5" ht="18.75" customHeight="1" thickBot="1" x14ac:dyDescent="0.3">
      <c r="B50" s="769" t="s">
        <v>2892</v>
      </c>
      <c r="C50" s="669">
        <f>SUM(C30:C49)</f>
        <v>456</v>
      </c>
      <c r="D50" s="669">
        <f>SUM(D30:D49)</f>
        <v>367</v>
      </c>
      <c r="E50" s="763">
        <f>SUM(E30:E49)</f>
        <v>823</v>
      </c>
    </row>
    <row r="51" spans="2:5" ht="18.75" customHeight="1" thickBot="1" x14ac:dyDescent="0.3">
      <c r="E51" s="784">
        <f>IFERROR(E50/E58,0)</f>
        <v>0.69568892645815728</v>
      </c>
    </row>
    <row r="52" spans="2:5" ht="18.75" customHeight="1" thickBot="1" x14ac:dyDescent="0.35">
      <c r="B52" s="737" t="s">
        <v>2893</v>
      </c>
      <c r="C52" s="750"/>
      <c r="D52" s="750"/>
      <c r="E52" s="751"/>
    </row>
    <row r="53" spans="2:5" ht="31.5" x14ac:dyDescent="0.25">
      <c r="B53" s="752" t="s">
        <v>5435</v>
      </c>
      <c r="C53" s="635">
        <v>3</v>
      </c>
      <c r="D53" s="635">
        <v>6</v>
      </c>
      <c r="E53" s="1312">
        <f>SUM(C53:D53)</f>
        <v>9</v>
      </c>
    </row>
    <row r="54" spans="2:5" ht="15.75" x14ac:dyDescent="0.25">
      <c r="B54" s="773" t="s">
        <v>1929</v>
      </c>
      <c r="C54" s="1014">
        <v>1</v>
      </c>
      <c r="D54" s="1014">
        <v>2</v>
      </c>
      <c r="E54" s="1312">
        <f>SUM(C54:D54)</f>
        <v>3</v>
      </c>
    </row>
    <row r="55" spans="2:5" ht="18.75" customHeight="1" thickBot="1" x14ac:dyDescent="0.3">
      <c r="B55" s="754" t="s">
        <v>5436</v>
      </c>
      <c r="C55" s="1008">
        <v>12</v>
      </c>
      <c r="D55" s="1008">
        <v>10</v>
      </c>
      <c r="E55" s="1314">
        <f>SUM(C55:D55)</f>
        <v>22</v>
      </c>
    </row>
    <row r="56" spans="2:5" ht="18.75" customHeight="1" thickBot="1" x14ac:dyDescent="0.3">
      <c r="B56" s="774" t="s">
        <v>607</v>
      </c>
      <c r="C56" s="163">
        <f>SUM(C53:C55)</f>
        <v>16</v>
      </c>
      <c r="D56" s="163">
        <f>SUM(D53:D55)</f>
        <v>18</v>
      </c>
      <c r="E56" s="764">
        <f>SUM(E53:E55)</f>
        <v>34</v>
      </c>
    </row>
    <row r="57" spans="2:5" ht="18.75" customHeight="1" thickBot="1" x14ac:dyDescent="0.3">
      <c r="B57" s="691"/>
      <c r="C57" s="691"/>
      <c r="D57" s="691"/>
      <c r="E57" s="783">
        <f>IFERROR(E56/E58,0)</f>
        <v>2.8740490278951817E-2</v>
      </c>
    </row>
    <row r="58" spans="2:5" ht="18.75" customHeight="1" thickBot="1" x14ac:dyDescent="0.35">
      <c r="B58" s="775" t="s">
        <v>606</v>
      </c>
      <c r="C58" s="661">
        <f>C26+C50+C56</f>
        <v>673</v>
      </c>
      <c r="D58" s="661">
        <f>D26+D50+D56</f>
        <v>510</v>
      </c>
      <c r="E58" s="1015">
        <f>E26+E50+E56</f>
        <v>1183</v>
      </c>
    </row>
    <row r="59" spans="2:5" ht="15" customHeight="1" x14ac:dyDescent="0.25"/>
    <row r="60" spans="2:5" ht="15" hidden="1" customHeight="1" x14ac:dyDescent="0.25"/>
    <row r="61" spans="2:5" ht="15" hidden="1" customHeight="1" x14ac:dyDescent="0.25"/>
    <row r="62" spans="2:5" ht="15" hidden="1" customHeight="1" x14ac:dyDescent="0.25"/>
    <row r="63" spans="2:5" ht="15" hidden="1" customHeight="1" x14ac:dyDescent="0.25"/>
    <row r="64" spans="2:5"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sheetData>
  <sheetProtection formatCells="0" formatColumns="0" formatRows="0" insertColumns="0" insertRows="0" deleteColumns="0" deleteRows="0" sort="0"/>
  <mergeCells count="4">
    <mergeCell ref="B1:E3"/>
    <mergeCell ref="B4:E4"/>
    <mergeCell ref="B6:E6"/>
    <mergeCell ref="B7:E7"/>
  </mergeCell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dimension ref="A1:J328"/>
  <sheetViews>
    <sheetView showGridLines="0" zoomScaleNormal="100" workbookViewId="0">
      <pane xSplit="1" ySplit="5" topLeftCell="B31"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580" customWidth="1"/>
    <col min="2" max="2" width="62.42578125" style="580" customWidth="1"/>
    <col min="3" max="5" width="21.85546875" style="580" customWidth="1"/>
    <col min="6" max="6" width="5" style="580" customWidth="1"/>
    <col min="7" max="10" width="0" style="580" hidden="1" customWidth="1"/>
    <col min="11" max="16384" width="9.140625" style="580" hidden="1"/>
  </cols>
  <sheetData>
    <row r="1" spans="2:7" ht="15" x14ac:dyDescent="0.25">
      <c r="B1" s="2047"/>
      <c r="C1" s="2048"/>
      <c r="D1" s="2048"/>
      <c r="E1" s="2049"/>
    </row>
    <row r="2" spans="2:7" ht="15" x14ac:dyDescent="0.25">
      <c r="B2" s="2050"/>
      <c r="C2" s="2051"/>
      <c r="D2" s="2051"/>
      <c r="E2" s="2052"/>
    </row>
    <row r="3" spans="2:7" ht="15.75" x14ac:dyDescent="0.25">
      <c r="B3" s="2050"/>
      <c r="C3" s="2051"/>
      <c r="D3" s="2051"/>
      <c r="E3" s="2052"/>
      <c r="F3" s="581"/>
      <c r="G3" s="581"/>
    </row>
    <row r="4" spans="2:7" ht="21.75" thickBot="1" x14ac:dyDescent="0.4">
      <c r="B4" s="2206" t="s">
        <v>5448</v>
      </c>
      <c r="C4" s="2206"/>
      <c r="D4" s="2206"/>
      <c r="E4" s="2206"/>
      <c r="F4" s="581"/>
      <c r="G4" s="581"/>
    </row>
    <row r="5" spans="2:7" ht="22.5" customHeight="1" x14ac:dyDescent="0.25">
      <c r="B5" s="776" t="s">
        <v>593</v>
      </c>
      <c r="C5" s="776" t="s">
        <v>585</v>
      </c>
      <c r="D5" s="776" t="s">
        <v>586</v>
      </c>
      <c r="E5" s="776" t="s">
        <v>594</v>
      </c>
      <c r="F5" s="581"/>
      <c r="G5" s="581"/>
    </row>
    <row r="6" spans="2:7" s="583" customFormat="1" ht="18.75" customHeight="1" x14ac:dyDescent="0.25">
      <c r="B6" s="2086"/>
      <c r="C6" s="2086"/>
      <c r="D6" s="2086"/>
      <c r="E6" s="2086"/>
      <c r="F6" s="582"/>
      <c r="G6" s="582"/>
    </row>
    <row r="7" spans="2:7" ht="18.75" customHeight="1" x14ac:dyDescent="0.3">
      <c r="B7" s="2207" t="s">
        <v>2895</v>
      </c>
      <c r="C7" s="2208"/>
      <c r="D7" s="2208"/>
      <c r="E7" s="2209"/>
    </row>
    <row r="8" spans="2:7" ht="18.75" customHeight="1" x14ac:dyDescent="0.25">
      <c r="B8" s="777" t="s">
        <v>1904</v>
      </c>
      <c r="C8" s="1012">
        <v>13</v>
      </c>
      <c r="D8" s="1012">
        <v>7</v>
      </c>
      <c r="E8" s="1016">
        <f>SUM(C8:D8)</f>
        <v>20</v>
      </c>
    </row>
    <row r="9" spans="2:7" s="1428" customFormat="1" ht="18.75" customHeight="1" x14ac:dyDescent="0.25">
      <c r="B9" s="777" t="s">
        <v>5438</v>
      </c>
      <c r="C9" s="1012">
        <v>29</v>
      </c>
      <c r="D9" s="1012">
        <v>8</v>
      </c>
      <c r="E9" s="1016">
        <f t="shared" ref="E9:E10" si="0">SUM(C9:D9)</f>
        <v>37</v>
      </c>
    </row>
    <row r="10" spans="2:7" s="1428" customFormat="1" ht="27" customHeight="1" x14ac:dyDescent="0.25">
      <c r="B10" s="1856" t="s">
        <v>5439</v>
      </c>
      <c r="C10" s="1012">
        <v>15</v>
      </c>
      <c r="D10" s="1012">
        <v>4</v>
      </c>
      <c r="E10" s="1016">
        <f t="shared" si="0"/>
        <v>19</v>
      </c>
    </row>
    <row r="11" spans="2:7" ht="30" x14ac:dyDescent="0.25">
      <c r="B11" s="778" t="s">
        <v>1914</v>
      </c>
      <c r="C11" s="1013">
        <v>4</v>
      </c>
      <c r="D11" s="1013">
        <v>4</v>
      </c>
      <c r="E11" s="1016">
        <f t="shared" ref="E11:E24" si="1">SUM(C11:D11)</f>
        <v>8</v>
      </c>
    </row>
    <row r="12" spans="2:7" ht="18.75" customHeight="1" x14ac:dyDescent="0.25">
      <c r="B12" s="778" t="s">
        <v>1915</v>
      </c>
      <c r="C12" s="1013">
        <v>3</v>
      </c>
      <c r="D12" s="1013">
        <v>9</v>
      </c>
      <c r="E12" s="1016">
        <f t="shared" si="1"/>
        <v>12</v>
      </c>
    </row>
    <row r="13" spans="2:7" ht="18.75" customHeight="1" x14ac:dyDescent="0.25">
      <c r="B13" s="778" t="s">
        <v>1905</v>
      </c>
      <c r="C13" s="1013">
        <v>3</v>
      </c>
      <c r="D13" s="1013">
        <v>5</v>
      </c>
      <c r="E13" s="1016">
        <f t="shared" si="1"/>
        <v>8</v>
      </c>
    </row>
    <row r="14" spans="2:7" ht="15" x14ac:dyDescent="0.25">
      <c r="B14" s="778" t="s">
        <v>2532</v>
      </c>
      <c r="C14" s="1013">
        <v>12</v>
      </c>
      <c r="D14" s="1013">
        <v>17</v>
      </c>
      <c r="E14" s="1016">
        <f t="shared" si="1"/>
        <v>29</v>
      </c>
    </row>
    <row r="15" spans="2:7" ht="18.75" customHeight="1" x14ac:dyDescent="0.25">
      <c r="B15" s="778" t="s">
        <v>1906</v>
      </c>
      <c r="C15" s="1013">
        <v>23</v>
      </c>
      <c r="D15" s="1013">
        <v>12</v>
      </c>
      <c r="E15" s="1016">
        <f t="shared" si="1"/>
        <v>35</v>
      </c>
    </row>
    <row r="16" spans="2:7" ht="30" x14ac:dyDescent="0.25">
      <c r="B16" s="778" t="s">
        <v>1916</v>
      </c>
      <c r="C16" s="1013">
        <v>16</v>
      </c>
      <c r="D16" s="1013">
        <v>7</v>
      </c>
      <c r="E16" s="1016">
        <f t="shared" si="1"/>
        <v>23</v>
      </c>
    </row>
    <row r="17" spans="2:5" ht="30" x14ac:dyDescent="0.25">
      <c r="B17" s="778" t="s">
        <v>2534</v>
      </c>
      <c r="C17" s="1013">
        <v>2</v>
      </c>
      <c r="D17" s="1013"/>
      <c r="E17" s="1016">
        <f t="shared" si="1"/>
        <v>2</v>
      </c>
    </row>
    <row r="18" spans="2:5" ht="18.75" customHeight="1" x14ac:dyDescent="0.25">
      <c r="B18" s="778" t="s">
        <v>1907</v>
      </c>
      <c r="C18" s="1013">
        <v>21</v>
      </c>
      <c r="D18" s="1013">
        <v>6</v>
      </c>
      <c r="E18" s="1016">
        <f t="shared" si="1"/>
        <v>27</v>
      </c>
    </row>
    <row r="19" spans="2:5" ht="18.75" customHeight="1" x14ac:dyDescent="0.25">
      <c r="B19" s="778" t="s">
        <v>1908</v>
      </c>
      <c r="C19" s="1013">
        <v>13</v>
      </c>
      <c r="D19" s="1013">
        <v>8</v>
      </c>
      <c r="E19" s="1016">
        <f t="shared" si="1"/>
        <v>21</v>
      </c>
    </row>
    <row r="20" spans="2:5" ht="18.75" customHeight="1" x14ac:dyDescent="0.25">
      <c r="B20" s="778" t="s">
        <v>1917</v>
      </c>
      <c r="C20" s="1013">
        <v>3</v>
      </c>
      <c r="D20" s="1013">
        <v>8</v>
      </c>
      <c r="E20" s="1016">
        <f t="shared" si="1"/>
        <v>11</v>
      </c>
    </row>
    <row r="21" spans="2:5" ht="15" x14ac:dyDescent="0.25">
      <c r="B21" s="778" t="s">
        <v>2533</v>
      </c>
      <c r="C21" s="1013">
        <v>2</v>
      </c>
      <c r="D21" s="1013">
        <v>2</v>
      </c>
      <c r="E21" s="1016">
        <f t="shared" si="1"/>
        <v>4</v>
      </c>
    </row>
    <row r="22" spans="2:5" ht="18.75" customHeight="1" x14ac:dyDescent="0.25">
      <c r="B22" s="778" t="s">
        <v>1918</v>
      </c>
      <c r="C22" s="1013">
        <v>13</v>
      </c>
      <c r="D22" s="1013">
        <v>4</v>
      </c>
      <c r="E22" s="1016">
        <f t="shared" si="1"/>
        <v>17</v>
      </c>
    </row>
    <row r="23" spans="2:5" ht="18.75" customHeight="1" x14ac:dyDescent="0.25">
      <c r="B23" s="778" t="s">
        <v>1909</v>
      </c>
      <c r="C23" s="1013">
        <v>26</v>
      </c>
      <c r="D23" s="1013">
        <v>9</v>
      </c>
      <c r="E23" s="1016">
        <f t="shared" si="1"/>
        <v>35</v>
      </c>
    </row>
    <row r="24" spans="2:5" ht="15" x14ac:dyDescent="0.25">
      <c r="B24" s="778" t="s">
        <v>1910</v>
      </c>
      <c r="C24" s="1013">
        <v>6</v>
      </c>
      <c r="D24" s="1013">
        <v>6</v>
      </c>
      <c r="E24" s="1016">
        <f t="shared" si="1"/>
        <v>12</v>
      </c>
    </row>
    <row r="25" spans="2:5" ht="18.75" customHeight="1" x14ac:dyDescent="0.25">
      <c r="B25" s="598" t="s">
        <v>2891</v>
      </c>
      <c r="C25" s="172">
        <f>SUM(C8:C24)</f>
        <v>204</v>
      </c>
      <c r="D25" s="172">
        <f>SUM(D8:D24)</f>
        <v>116</v>
      </c>
      <c r="E25" s="172">
        <f>SUM(E8:E24)</f>
        <v>320</v>
      </c>
    </row>
    <row r="26" spans="2:5" ht="18.75" customHeight="1" x14ac:dyDescent="0.25">
      <c r="B26" s="771" t="s">
        <v>604</v>
      </c>
      <c r="E26" s="783">
        <f>IFERROR(E25/E58,0)</f>
        <v>0.4892966360856269</v>
      </c>
    </row>
    <row r="27" spans="2:5" ht="18.75" customHeight="1" x14ac:dyDescent="0.25"/>
    <row r="28" spans="2:5" ht="18.75" customHeight="1" x14ac:dyDescent="0.3">
      <c r="B28" s="779" t="s">
        <v>2894</v>
      </c>
      <c r="C28" s="780"/>
      <c r="D28" s="780"/>
      <c r="E28" s="781"/>
    </row>
    <row r="29" spans="2:5" ht="18.75" customHeight="1" x14ac:dyDescent="0.25">
      <c r="B29" s="745" t="s">
        <v>1919</v>
      </c>
      <c r="C29" s="635">
        <v>17</v>
      </c>
      <c r="D29" s="635">
        <v>11</v>
      </c>
      <c r="E29" s="1007">
        <f>SUM(C29:D29)</f>
        <v>28</v>
      </c>
    </row>
    <row r="30" spans="2:5" ht="18.75" customHeight="1" x14ac:dyDescent="0.25">
      <c r="B30" s="745" t="s">
        <v>1923</v>
      </c>
      <c r="C30" s="635">
        <v>22</v>
      </c>
      <c r="D30" s="635">
        <v>30</v>
      </c>
      <c r="E30" s="1007">
        <f t="shared" ref="E30:E36" si="2">SUM(C30:D30)</f>
        <v>52</v>
      </c>
    </row>
    <row r="31" spans="2:5" ht="18.75" customHeight="1" x14ac:dyDescent="0.25">
      <c r="B31" s="745" t="s">
        <v>4043</v>
      </c>
      <c r="C31" s="635">
        <v>11</v>
      </c>
      <c r="D31" s="635">
        <v>9</v>
      </c>
      <c r="E31" s="1007">
        <f t="shared" si="2"/>
        <v>20</v>
      </c>
    </row>
    <row r="32" spans="2:5" ht="15.75" x14ac:dyDescent="0.25">
      <c r="B32" s="745" t="s">
        <v>5440</v>
      </c>
      <c r="C32" s="635">
        <v>16</v>
      </c>
      <c r="D32" s="635">
        <v>22</v>
      </c>
      <c r="E32" s="1007">
        <f t="shared" si="2"/>
        <v>38</v>
      </c>
    </row>
    <row r="33" spans="2:5" ht="15.75" x14ac:dyDescent="0.25">
      <c r="B33" s="745" t="s">
        <v>5441</v>
      </c>
      <c r="C33" s="635">
        <v>6</v>
      </c>
      <c r="D33" s="635">
        <v>12</v>
      </c>
      <c r="E33" s="1007">
        <f t="shared" si="2"/>
        <v>18</v>
      </c>
    </row>
    <row r="34" spans="2:5" ht="15.75" x14ac:dyDescent="0.25">
      <c r="B34" s="745" t="s">
        <v>1924</v>
      </c>
      <c r="C34" s="635">
        <v>12</v>
      </c>
      <c r="D34" s="635">
        <v>20</v>
      </c>
      <c r="E34" s="1007">
        <f t="shared" si="2"/>
        <v>32</v>
      </c>
    </row>
    <row r="35" spans="2:5" ht="18.75" customHeight="1" x14ac:dyDescent="0.25">
      <c r="B35" s="745" t="s">
        <v>1920</v>
      </c>
      <c r="C35" s="635"/>
      <c r="D35" s="635">
        <v>3</v>
      </c>
      <c r="E35" s="1007">
        <f t="shared" si="2"/>
        <v>3</v>
      </c>
    </row>
    <row r="36" spans="2:5" ht="18.75" customHeight="1" x14ac:dyDescent="0.25">
      <c r="B36" s="1841" t="s">
        <v>1921</v>
      </c>
      <c r="C36" s="606">
        <v>13</v>
      </c>
      <c r="D36" s="606">
        <v>8</v>
      </c>
      <c r="E36" s="1007">
        <f t="shared" si="2"/>
        <v>21</v>
      </c>
    </row>
    <row r="37" spans="2:5" ht="18.75" customHeight="1" x14ac:dyDescent="0.25">
      <c r="B37" s="746" t="s">
        <v>5442</v>
      </c>
      <c r="C37" s="606">
        <v>47</v>
      </c>
      <c r="D37" s="606">
        <v>22</v>
      </c>
      <c r="E37" s="1007">
        <f t="shared" ref="E37:E46" si="3">SUM(C37:D37)</f>
        <v>69</v>
      </c>
    </row>
    <row r="38" spans="2:5" ht="18.75" customHeight="1" x14ac:dyDescent="0.25">
      <c r="B38" s="746" t="s">
        <v>1925</v>
      </c>
      <c r="C38" s="606">
        <v>5</v>
      </c>
      <c r="D38" s="606">
        <v>10</v>
      </c>
      <c r="E38" s="1007">
        <f t="shared" si="3"/>
        <v>15</v>
      </c>
    </row>
    <row r="39" spans="2:5" ht="18.75" customHeight="1" x14ac:dyDescent="0.25">
      <c r="B39" s="782" t="s">
        <v>1926</v>
      </c>
      <c r="C39" s="606">
        <v>70</v>
      </c>
      <c r="D39" s="606">
        <v>11</v>
      </c>
      <c r="E39" s="1007">
        <f t="shared" si="3"/>
        <v>81</v>
      </c>
    </row>
    <row r="40" spans="2:5" ht="18.75" customHeight="1" x14ac:dyDescent="0.25">
      <c r="B40" s="746" t="s">
        <v>1911</v>
      </c>
      <c r="C40" s="606">
        <v>80</v>
      </c>
      <c r="D40" s="606">
        <v>44</v>
      </c>
      <c r="E40" s="1007">
        <f t="shared" si="3"/>
        <v>124</v>
      </c>
    </row>
    <row r="41" spans="2:5" ht="18.75" customHeight="1" x14ac:dyDescent="0.25">
      <c r="B41" s="1841" t="s">
        <v>1927</v>
      </c>
      <c r="C41" s="606">
        <v>11</v>
      </c>
      <c r="D41" s="606">
        <v>16</v>
      </c>
      <c r="E41" s="1007">
        <f t="shared" si="3"/>
        <v>27</v>
      </c>
    </row>
    <row r="42" spans="2:5" ht="18.75" customHeight="1" x14ac:dyDescent="0.25">
      <c r="B42" s="1841" t="s">
        <v>1922</v>
      </c>
      <c r="C42" s="606">
        <v>53</v>
      </c>
      <c r="D42" s="606">
        <v>62</v>
      </c>
      <c r="E42" s="1007">
        <f t="shared" si="3"/>
        <v>115</v>
      </c>
    </row>
    <row r="43" spans="2:5" ht="18.75" customHeight="1" x14ac:dyDescent="0.25">
      <c r="B43" s="746" t="s">
        <v>605</v>
      </c>
      <c r="C43" s="606">
        <v>12</v>
      </c>
      <c r="D43" s="606">
        <v>5</v>
      </c>
      <c r="E43" s="1007">
        <f t="shared" si="3"/>
        <v>17</v>
      </c>
    </row>
    <row r="44" spans="2:5" ht="18.75" customHeight="1" x14ac:dyDescent="0.25">
      <c r="B44" s="746" t="s">
        <v>5443</v>
      </c>
      <c r="C44" s="606">
        <v>4</v>
      </c>
      <c r="D44" s="606">
        <v>12</v>
      </c>
      <c r="E44" s="1007">
        <f t="shared" si="3"/>
        <v>16</v>
      </c>
    </row>
    <row r="45" spans="2:5" ht="18.75" customHeight="1" x14ac:dyDescent="0.25">
      <c r="B45" s="746" t="s">
        <v>5444</v>
      </c>
      <c r="C45" s="606">
        <v>17</v>
      </c>
      <c r="D45" s="606">
        <v>23</v>
      </c>
      <c r="E45" s="1007">
        <f t="shared" si="3"/>
        <v>40</v>
      </c>
    </row>
    <row r="46" spans="2:5" ht="18.75" customHeight="1" x14ac:dyDescent="0.25">
      <c r="B46" s="1841" t="s">
        <v>4414</v>
      </c>
      <c r="C46" s="606">
        <v>10</v>
      </c>
      <c r="D46" s="606">
        <v>3</v>
      </c>
      <c r="E46" s="1007">
        <f t="shared" si="3"/>
        <v>13</v>
      </c>
    </row>
    <row r="47" spans="2:5" ht="18.75" customHeight="1" x14ac:dyDescent="0.25">
      <c r="B47" s="598" t="s">
        <v>2892</v>
      </c>
      <c r="C47" s="172">
        <f>SUM(C29:C46)</f>
        <v>406</v>
      </c>
      <c r="D47" s="172">
        <f>SUM(D29:D46)</f>
        <v>323</v>
      </c>
      <c r="E47" s="172">
        <f>SUM(E29:E46)</f>
        <v>729</v>
      </c>
    </row>
    <row r="48" spans="2:5" ht="18.75" customHeight="1" x14ac:dyDescent="0.25">
      <c r="E48" s="783">
        <f>IFERROR(E47/E58,0)</f>
        <v>1.1146788990825689</v>
      </c>
    </row>
    <row r="49" spans="2:5" ht="18.75" x14ac:dyDescent="0.3">
      <c r="B49" s="779" t="s">
        <v>2893</v>
      </c>
      <c r="C49" s="780"/>
      <c r="D49" s="780"/>
      <c r="E49" s="781"/>
    </row>
    <row r="50" spans="2:5" s="1428" customFormat="1" ht="15.75" customHeight="1" x14ac:dyDescent="0.25">
      <c r="B50" s="1841" t="s">
        <v>1928</v>
      </c>
      <c r="C50" s="1429">
        <v>3</v>
      </c>
      <c r="D50" s="1429">
        <v>7</v>
      </c>
      <c r="E50" s="1429">
        <f>C50+D50</f>
        <v>10</v>
      </c>
    </row>
    <row r="51" spans="2:5" s="1428" customFormat="1" ht="22.5" customHeight="1" x14ac:dyDescent="0.25">
      <c r="B51" s="1841" t="s">
        <v>927</v>
      </c>
      <c r="C51" s="1429">
        <v>9</v>
      </c>
      <c r="D51" s="1429">
        <v>10</v>
      </c>
      <c r="E51" s="1429">
        <f t="shared" ref="E51:E53" si="4">C51+D51</f>
        <v>19</v>
      </c>
    </row>
    <row r="52" spans="2:5" s="1428" customFormat="1" ht="24.75" customHeight="1" x14ac:dyDescent="0.3">
      <c r="B52" s="1857" t="s">
        <v>5445</v>
      </c>
      <c r="C52" s="1429">
        <v>3</v>
      </c>
      <c r="D52" s="1429">
        <v>3</v>
      </c>
      <c r="E52" s="1429">
        <f t="shared" si="4"/>
        <v>6</v>
      </c>
    </row>
    <row r="53" spans="2:5" ht="15" customHeight="1" x14ac:dyDescent="0.25">
      <c r="B53" s="1858" t="s">
        <v>5446</v>
      </c>
      <c r="C53" s="1859">
        <f>SUM(C50:C52)</f>
        <v>15</v>
      </c>
      <c r="D53" s="1859">
        <f>SUM(D50:D52)</f>
        <v>20</v>
      </c>
      <c r="E53" s="1842">
        <f t="shared" si="4"/>
        <v>35</v>
      </c>
    </row>
    <row r="54" spans="2:5" ht="15" hidden="1" customHeight="1" x14ac:dyDescent="0.25">
      <c r="B54" s="1858" t="s">
        <v>5446</v>
      </c>
      <c r="C54" s="1859">
        <f t="shared" ref="C54:D54" si="5">SUM(C51:C53)</f>
        <v>27</v>
      </c>
      <c r="D54" s="1859">
        <f t="shared" si="5"/>
        <v>33</v>
      </c>
      <c r="E54" s="1842">
        <f t="shared" ref="E54:E117" si="6">C54+D54</f>
        <v>60</v>
      </c>
    </row>
    <row r="55" spans="2:5" ht="15" hidden="1" customHeight="1" x14ac:dyDescent="0.25">
      <c r="B55" s="1858" t="s">
        <v>5446</v>
      </c>
      <c r="C55" s="1859">
        <f t="shared" ref="C55:D55" si="7">SUM(C52:C54)</f>
        <v>45</v>
      </c>
      <c r="D55" s="1859">
        <f t="shared" si="7"/>
        <v>56</v>
      </c>
      <c r="E55" s="1842">
        <f t="shared" si="6"/>
        <v>101</v>
      </c>
    </row>
    <row r="56" spans="2:5" ht="15" hidden="1" customHeight="1" x14ac:dyDescent="0.25">
      <c r="B56" s="1858" t="s">
        <v>5446</v>
      </c>
      <c r="C56" s="1859">
        <f t="shared" ref="C56:D56" si="8">SUM(C53:C55)</f>
        <v>87</v>
      </c>
      <c r="D56" s="1859">
        <f t="shared" si="8"/>
        <v>109</v>
      </c>
      <c r="E56" s="1842">
        <f t="shared" si="6"/>
        <v>196</v>
      </c>
    </row>
    <row r="57" spans="2:5" ht="15" hidden="1" customHeight="1" x14ac:dyDescent="0.25">
      <c r="B57" s="1858" t="s">
        <v>5446</v>
      </c>
      <c r="C57" s="1859">
        <f t="shared" ref="C57:D57" si="9">SUM(C54:C56)</f>
        <v>159</v>
      </c>
      <c r="D57" s="1859">
        <f t="shared" si="9"/>
        <v>198</v>
      </c>
      <c r="E57" s="1842">
        <f t="shared" si="6"/>
        <v>357</v>
      </c>
    </row>
    <row r="58" spans="2:5" ht="15" hidden="1" customHeight="1" x14ac:dyDescent="0.25">
      <c r="B58" s="1858" t="s">
        <v>5446</v>
      </c>
      <c r="C58" s="1859">
        <f t="shared" ref="C58:D58" si="10">SUM(C55:C57)</f>
        <v>291</v>
      </c>
      <c r="D58" s="1859">
        <f t="shared" si="10"/>
        <v>363</v>
      </c>
      <c r="E58" s="1842">
        <f t="shared" si="6"/>
        <v>654</v>
      </c>
    </row>
    <row r="59" spans="2:5" ht="15" hidden="1" customHeight="1" x14ac:dyDescent="0.25">
      <c r="B59" s="1858" t="s">
        <v>5446</v>
      </c>
      <c r="C59" s="1859">
        <f t="shared" ref="C59:D59" si="11">SUM(C56:C58)</f>
        <v>537</v>
      </c>
      <c r="D59" s="1859">
        <f t="shared" si="11"/>
        <v>670</v>
      </c>
      <c r="E59" s="1842">
        <f t="shared" si="6"/>
        <v>1207</v>
      </c>
    </row>
    <row r="60" spans="2:5" ht="15" hidden="1" customHeight="1" x14ac:dyDescent="0.25">
      <c r="B60" s="1858" t="s">
        <v>5446</v>
      </c>
      <c r="C60" s="1859">
        <f t="shared" ref="C60:D60" si="12">SUM(C57:C59)</f>
        <v>987</v>
      </c>
      <c r="D60" s="1859">
        <f t="shared" si="12"/>
        <v>1231</v>
      </c>
      <c r="E60" s="1842">
        <f t="shared" si="6"/>
        <v>2218</v>
      </c>
    </row>
    <row r="61" spans="2:5" ht="15" hidden="1" customHeight="1" x14ac:dyDescent="0.25">
      <c r="B61" s="1858" t="s">
        <v>5446</v>
      </c>
      <c r="C61" s="1859">
        <f t="shared" ref="C61:D61" si="13">SUM(C58:C60)</f>
        <v>1815</v>
      </c>
      <c r="D61" s="1859">
        <f t="shared" si="13"/>
        <v>2264</v>
      </c>
      <c r="E61" s="1842">
        <f t="shared" si="6"/>
        <v>4079</v>
      </c>
    </row>
    <row r="62" spans="2:5" ht="15" hidden="1" customHeight="1" x14ac:dyDescent="0.25">
      <c r="B62" s="1858" t="s">
        <v>5446</v>
      </c>
      <c r="C62" s="1859">
        <f t="shared" ref="C62:D62" si="14">SUM(C59:C61)</f>
        <v>3339</v>
      </c>
      <c r="D62" s="1859">
        <f t="shared" si="14"/>
        <v>4165</v>
      </c>
      <c r="E62" s="1842">
        <f t="shared" si="6"/>
        <v>7504</v>
      </c>
    </row>
    <row r="63" spans="2:5" ht="15" hidden="1" customHeight="1" x14ac:dyDescent="0.25">
      <c r="B63" s="1858" t="s">
        <v>5446</v>
      </c>
      <c r="C63" s="1859">
        <f t="shared" ref="C63:D63" si="15">SUM(C60:C62)</f>
        <v>6141</v>
      </c>
      <c r="D63" s="1859">
        <f t="shared" si="15"/>
        <v>7660</v>
      </c>
      <c r="E63" s="1842">
        <f t="shared" si="6"/>
        <v>13801</v>
      </c>
    </row>
    <row r="64" spans="2:5" ht="15" hidden="1" customHeight="1" x14ac:dyDescent="0.25">
      <c r="B64" s="1858" t="s">
        <v>5446</v>
      </c>
      <c r="C64" s="1859">
        <f t="shared" ref="C64:D64" si="16">SUM(C61:C63)</f>
        <v>11295</v>
      </c>
      <c r="D64" s="1859">
        <f t="shared" si="16"/>
        <v>14089</v>
      </c>
      <c r="E64" s="1842">
        <f t="shared" si="6"/>
        <v>25384</v>
      </c>
    </row>
    <row r="65" spans="2:5" ht="15" hidden="1" customHeight="1" x14ac:dyDescent="0.25">
      <c r="B65" s="1858" t="s">
        <v>5446</v>
      </c>
      <c r="C65" s="1859">
        <f t="shared" ref="C65:D65" si="17">SUM(C62:C64)</f>
        <v>20775</v>
      </c>
      <c r="D65" s="1859">
        <f t="shared" si="17"/>
        <v>25914</v>
      </c>
      <c r="E65" s="1842">
        <f t="shared" si="6"/>
        <v>46689</v>
      </c>
    </row>
    <row r="66" spans="2:5" ht="15" hidden="1" customHeight="1" x14ac:dyDescent="0.25">
      <c r="B66" s="1858" t="s">
        <v>5446</v>
      </c>
      <c r="C66" s="1859">
        <f t="shared" ref="C66:D66" si="18">SUM(C63:C65)</f>
        <v>38211</v>
      </c>
      <c r="D66" s="1859">
        <f t="shared" si="18"/>
        <v>47663</v>
      </c>
      <c r="E66" s="1842">
        <f t="shared" si="6"/>
        <v>85874</v>
      </c>
    </row>
    <row r="67" spans="2:5" ht="15" hidden="1" customHeight="1" x14ac:dyDescent="0.25">
      <c r="B67" s="1858" t="s">
        <v>5446</v>
      </c>
      <c r="C67" s="1859">
        <f t="shared" ref="C67:D67" si="19">SUM(C64:C66)</f>
        <v>70281</v>
      </c>
      <c r="D67" s="1859">
        <f t="shared" si="19"/>
        <v>87666</v>
      </c>
      <c r="E67" s="1842">
        <f t="shared" si="6"/>
        <v>157947</v>
      </c>
    </row>
    <row r="68" spans="2:5" ht="15" hidden="1" customHeight="1" x14ac:dyDescent="0.25">
      <c r="B68" s="1858" t="s">
        <v>5446</v>
      </c>
      <c r="C68" s="1859">
        <f t="shared" ref="C68:D68" si="20">SUM(C65:C67)</f>
        <v>129267</v>
      </c>
      <c r="D68" s="1859">
        <f t="shared" si="20"/>
        <v>161243</v>
      </c>
      <c r="E68" s="1842">
        <f t="shared" si="6"/>
        <v>290510</v>
      </c>
    </row>
    <row r="69" spans="2:5" ht="15" hidden="1" customHeight="1" x14ac:dyDescent="0.25">
      <c r="B69" s="1858" t="s">
        <v>5446</v>
      </c>
      <c r="C69" s="1859">
        <f t="shared" ref="C69:D69" si="21">SUM(C66:C68)</f>
        <v>237759</v>
      </c>
      <c r="D69" s="1859">
        <f t="shared" si="21"/>
        <v>296572</v>
      </c>
      <c r="E69" s="1842">
        <f t="shared" si="6"/>
        <v>534331</v>
      </c>
    </row>
    <row r="70" spans="2:5" ht="15" hidden="1" customHeight="1" x14ac:dyDescent="0.25">
      <c r="B70" s="1858" t="s">
        <v>5446</v>
      </c>
      <c r="C70" s="1859">
        <f t="shared" ref="C70:D70" si="22">SUM(C67:C69)</f>
        <v>437307</v>
      </c>
      <c r="D70" s="1859">
        <f t="shared" si="22"/>
        <v>545481</v>
      </c>
      <c r="E70" s="1842">
        <f t="shared" si="6"/>
        <v>982788</v>
      </c>
    </row>
    <row r="71" spans="2:5" ht="15" hidden="1" customHeight="1" x14ac:dyDescent="0.25">
      <c r="B71" s="1858" t="s">
        <v>5446</v>
      </c>
      <c r="C71" s="1859">
        <f t="shared" ref="C71:D71" si="23">SUM(C68:C70)</f>
        <v>804333</v>
      </c>
      <c r="D71" s="1859">
        <f t="shared" si="23"/>
        <v>1003296</v>
      </c>
      <c r="E71" s="1842">
        <f t="shared" si="6"/>
        <v>1807629</v>
      </c>
    </row>
    <row r="72" spans="2:5" ht="15" hidden="1" customHeight="1" x14ac:dyDescent="0.25">
      <c r="B72" s="1858" t="s">
        <v>5446</v>
      </c>
      <c r="C72" s="1859">
        <f t="shared" ref="C72:D72" si="24">SUM(C69:C71)</f>
        <v>1479399</v>
      </c>
      <c r="D72" s="1859">
        <f t="shared" si="24"/>
        <v>1845349</v>
      </c>
      <c r="E72" s="1842">
        <f t="shared" si="6"/>
        <v>3324748</v>
      </c>
    </row>
    <row r="73" spans="2:5" ht="15" hidden="1" customHeight="1" x14ac:dyDescent="0.25">
      <c r="B73" s="1858" t="s">
        <v>5446</v>
      </c>
      <c r="C73" s="1859">
        <f t="shared" ref="C73:D73" si="25">SUM(C70:C72)</f>
        <v>2721039</v>
      </c>
      <c r="D73" s="1859">
        <f t="shared" si="25"/>
        <v>3394126</v>
      </c>
      <c r="E73" s="1842">
        <f t="shared" si="6"/>
        <v>6115165</v>
      </c>
    </row>
    <row r="74" spans="2:5" ht="15" hidden="1" customHeight="1" x14ac:dyDescent="0.25">
      <c r="B74" s="1858" t="s">
        <v>5446</v>
      </c>
      <c r="C74" s="1859">
        <f t="shared" ref="C74:D74" si="26">SUM(C71:C73)</f>
        <v>5004771</v>
      </c>
      <c r="D74" s="1859">
        <f t="shared" si="26"/>
        <v>6242771</v>
      </c>
      <c r="E74" s="1842">
        <f t="shared" si="6"/>
        <v>11247542</v>
      </c>
    </row>
    <row r="75" spans="2:5" ht="15" hidden="1" customHeight="1" x14ac:dyDescent="0.25">
      <c r="B75" s="1858" t="s">
        <v>5446</v>
      </c>
      <c r="C75" s="1859">
        <f t="shared" ref="C75:D75" si="27">SUM(C72:C74)</f>
        <v>9205209</v>
      </c>
      <c r="D75" s="1859">
        <f t="shared" si="27"/>
        <v>11482246</v>
      </c>
      <c r="E75" s="1842">
        <f t="shared" si="6"/>
        <v>20687455</v>
      </c>
    </row>
    <row r="76" spans="2:5" ht="15" hidden="1" customHeight="1" x14ac:dyDescent="0.25">
      <c r="B76" s="1858" t="s">
        <v>5446</v>
      </c>
      <c r="C76" s="1859">
        <f t="shared" ref="C76:D76" si="28">SUM(C73:C75)</f>
        <v>16931019</v>
      </c>
      <c r="D76" s="1859">
        <f t="shared" si="28"/>
        <v>21119143</v>
      </c>
      <c r="E76" s="1842">
        <f t="shared" si="6"/>
        <v>38050162</v>
      </c>
    </row>
    <row r="77" spans="2:5" ht="15" hidden="1" customHeight="1" x14ac:dyDescent="0.25">
      <c r="B77" s="1858" t="s">
        <v>5446</v>
      </c>
      <c r="C77" s="1859">
        <f t="shared" ref="C77:D77" si="29">SUM(C74:C76)</f>
        <v>31140999</v>
      </c>
      <c r="D77" s="1859">
        <f t="shared" si="29"/>
        <v>38844160</v>
      </c>
      <c r="E77" s="1842">
        <f t="shared" si="6"/>
        <v>69985159</v>
      </c>
    </row>
    <row r="78" spans="2:5" ht="15" hidden="1" customHeight="1" x14ac:dyDescent="0.25">
      <c r="B78" s="1858" t="s">
        <v>5446</v>
      </c>
      <c r="C78" s="1859">
        <f t="shared" ref="C78:D78" si="30">SUM(C75:C77)</f>
        <v>57277227</v>
      </c>
      <c r="D78" s="1859">
        <f t="shared" si="30"/>
        <v>71445549</v>
      </c>
      <c r="E78" s="1842">
        <f t="shared" si="6"/>
        <v>128722776</v>
      </c>
    </row>
    <row r="79" spans="2:5" ht="15" hidden="1" customHeight="1" x14ac:dyDescent="0.25">
      <c r="B79" s="1858" t="s">
        <v>5446</v>
      </c>
      <c r="C79" s="1859">
        <f t="shared" ref="C79:D79" si="31">SUM(C76:C78)</f>
        <v>105349245</v>
      </c>
      <c r="D79" s="1859">
        <f t="shared" si="31"/>
        <v>131408852</v>
      </c>
      <c r="E79" s="1842">
        <f t="shared" si="6"/>
        <v>236758097</v>
      </c>
    </row>
    <row r="80" spans="2:5" ht="15" hidden="1" customHeight="1" x14ac:dyDescent="0.25">
      <c r="B80" s="1858" t="s">
        <v>5446</v>
      </c>
      <c r="C80" s="1859">
        <f t="shared" ref="C80:D80" si="32">SUM(C77:C79)</f>
        <v>193767471</v>
      </c>
      <c r="D80" s="1859">
        <f t="shared" si="32"/>
        <v>241698561</v>
      </c>
      <c r="E80" s="1842">
        <f t="shared" si="6"/>
        <v>435466032</v>
      </c>
    </row>
    <row r="81" spans="2:5" ht="15" hidden="1" customHeight="1" x14ac:dyDescent="0.25">
      <c r="B81" s="1858" t="s">
        <v>5446</v>
      </c>
      <c r="C81" s="1859">
        <f t="shared" ref="C81:D81" si="33">SUM(C78:C80)</f>
        <v>356393943</v>
      </c>
      <c r="D81" s="1859">
        <f t="shared" si="33"/>
        <v>444552962</v>
      </c>
      <c r="E81" s="1842">
        <f t="shared" si="6"/>
        <v>800946905</v>
      </c>
    </row>
    <row r="82" spans="2:5" ht="15" hidden="1" customHeight="1" x14ac:dyDescent="0.25">
      <c r="B82" s="1858" t="s">
        <v>5446</v>
      </c>
      <c r="C82" s="1859">
        <f t="shared" ref="C82:D82" si="34">SUM(C79:C81)</f>
        <v>655510659</v>
      </c>
      <c r="D82" s="1859">
        <f t="shared" si="34"/>
        <v>817660375</v>
      </c>
      <c r="E82" s="1842">
        <f t="shared" si="6"/>
        <v>1473171034</v>
      </c>
    </row>
    <row r="83" spans="2:5" ht="15" hidden="1" customHeight="1" x14ac:dyDescent="0.25">
      <c r="B83" s="1858" t="s">
        <v>5446</v>
      </c>
      <c r="C83" s="1859">
        <f t="shared" ref="C83:D83" si="35">SUM(C80:C82)</f>
        <v>1205672073</v>
      </c>
      <c r="D83" s="1859">
        <f t="shared" si="35"/>
        <v>1503911898</v>
      </c>
      <c r="E83" s="1842">
        <f t="shared" si="6"/>
        <v>2709583971</v>
      </c>
    </row>
    <row r="84" spans="2:5" ht="15" hidden="1" customHeight="1" x14ac:dyDescent="0.25">
      <c r="B84" s="1858" t="s">
        <v>5446</v>
      </c>
      <c r="C84" s="1859">
        <f t="shared" ref="C84:D84" si="36">SUM(C81:C83)</f>
        <v>2217576675</v>
      </c>
      <c r="D84" s="1859">
        <f t="shared" si="36"/>
        <v>2766125235</v>
      </c>
      <c r="E84" s="1842">
        <f t="shared" si="6"/>
        <v>4983701910</v>
      </c>
    </row>
    <row r="85" spans="2:5" ht="15" hidden="1" customHeight="1" x14ac:dyDescent="0.25">
      <c r="B85" s="1858" t="s">
        <v>5446</v>
      </c>
      <c r="C85" s="1859">
        <f t="shared" ref="C85:D85" si="37">SUM(C82:C84)</f>
        <v>4078759407</v>
      </c>
      <c r="D85" s="1859">
        <f t="shared" si="37"/>
        <v>5087697508</v>
      </c>
      <c r="E85" s="1842">
        <f t="shared" si="6"/>
        <v>9166456915</v>
      </c>
    </row>
    <row r="86" spans="2:5" ht="15" hidden="1" customHeight="1" x14ac:dyDescent="0.25">
      <c r="B86" s="1858" t="s">
        <v>5446</v>
      </c>
      <c r="C86" s="1859">
        <f t="shared" ref="C86:D86" si="38">SUM(C83:C85)</f>
        <v>7502008155</v>
      </c>
      <c r="D86" s="1859">
        <f t="shared" si="38"/>
        <v>9357734641</v>
      </c>
      <c r="E86" s="1842">
        <f t="shared" si="6"/>
        <v>16859742796</v>
      </c>
    </row>
    <row r="87" spans="2:5" ht="15" hidden="1" customHeight="1" x14ac:dyDescent="0.25">
      <c r="B87" s="1858" t="s">
        <v>5446</v>
      </c>
      <c r="C87" s="1859">
        <f t="shared" ref="C87:D87" si="39">SUM(C84:C86)</f>
        <v>13798344237</v>
      </c>
      <c r="D87" s="1859">
        <f t="shared" si="39"/>
        <v>17211557384</v>
      </c>
      <c r="E87" s="1842">
        <f t="shared" si="6"/>
        <v>31009901621</v>
      </c>
    </row>
    <row r="88" spans="2:5" ht="15" hidden="1" customHeight="1" x14ac:dyDescent="0.25">
      <c r="B88" s="1858" t="s">
        <v>5446</v>
      </c>
      <c r="C88" s="1859">
        <f t="shared" ref="C88:D88" si="40">SUM(C85:C87)</f>
        <v>25379111799</v>
      </c>
      <c r="D88" s="1859">
        <f t="shared" si="40"/>
        <v>31656989533</v>
      </c>
      <c r="E88" s="1842">
        <f t="shared" si="6"/>
        <v>57036101332</v>
      </c>
    </row>
    <row r="89" spans="2:5" ht="15" hidden="1" customHeight="1" x14ac:dyDescent="0.25">
      <c r="B89" s="1858" t="s">
        <v>5446</v>
      </c>
      <c r="C89" s="1859">
        <f t="shared" ref="C89:D89" si="41">SUM(C86:C88)</f>
        <v>46679464191</v>
      </c>
      <c r="D89" s="1859">
        <f t="shared" si="41"/>
        <v>58226281558</v>
      </c>
      <c r="E89" s="1842">
        <f t="shared" si="6"/>
        <v>104905745749</v>
      </c>
    </row>
    <row r="90" spans="2:5" ht="15" hidden="1" customHeight="1" x14ac:dyDescent="0.25">
      <c r="B90" s="1858" t="s">
        <v>5446</v>
      </c>
      <c r="C90" s="1859">
        <f t="shared" ref="C90:D90" si="42">SUM(C87:C89)</f>
        <v>85856920227</v>
      </c>
      <c r="D90" s="1859">
        <f t="shared" si="42"/>
        <v>107094828475</v>
      </c>
      <c r="E90" s="1842">
        <f t="shared" si="6"/>
        <v>192951748702</v>
      </c>
    </row>
    <row r="91" spans="2:5" ht="15" hidden="1" customHeight="1" x14ac:dyDescent="0.25">
      <c r="B91" s="1858" t="s">
        <v>5446</v>
      </c>
      <c r="C91" s="1859">
        <f t="shared" ref="C91:D91" si="43">SUM(C88:C90)</f>
        <v>157915496217</v>
      </c>
      <c r="D91" s="1859">
        <f t="shared" si="43"/>
        <v>196978099566</v>
      </c>
      <c r="E91" s="1842">
        <f t="shared" si="6"/>
        <v>354893595783</v>
      </c>
    </row>
    <row r="92" spans="2:5" ht="15" hidden="1" customHeight="1" x14ac:dyDescent="0.25">
      <c r="B92" s="1858" t="s">
        <v>5446</v>
      </c>
      <c r="C92" s="1859">
        <f t="shared" ref="C92:D92" si="44">SUM(C89:C91)</f>
        <v>290451880635</v>
      </c>
      <c r="D92" s="1859">
        <f t="shared" si="44"/>
        <v>362299209599</v>
      </c>
      <c r="E92" s="1842">
        <f t="shared" si="6"/>
        <v>652751090234</v>
      </c>
    </row>
    <row r="93" spans="2:5" ht="15" hidden="1" customHeight="1" x14ac:dyDescent="0.25">
      <c r="B93" s="1858" t="s">
        <v>5446</v>
      </c>
      <c r="C93" s="1859">
        <f t="shared" ref="C93:D93" si="45">SUM(C90:C92)</f>
        <v>534224297079</v>
      </c>
      <c r="D93" s="1859">
        <f t="shared" si="45"/>
        <v>666372137640</v>
      </c>
      <c r="E93" s="1842">
        <f t="shared" si="6"/>
        <v>1200596434719</v>
      </c>
    </row>
    <row r="94" spans="2:5" ht="15" hidden="1" customHeight="1" x14ac:dyDescent="0.25">
      <c r="B94" s="1858" t="s">
        <v>5446</v>
      </c>
      <c r="C94" s="1859">
        <f t="shared" ref="C94:D94" si="46">SUM(C91:C93)</f>
        <v>982591673931</v>
      </c>
      <c r="D94" s="1859">
        <f t="shared" si="46"/>
        <v>1225649446805</v>
      </c>
      <c r="E94" s="1842">
        <f t="shared" si="6"/>
        <v>2208241120736</v>
      </c>
    </row>
    <row r="95" spans="2:5" ht="15" hidden="1" customHeight="1" x14ac:dyDescent="0.25">
      <c r="B95" s="1858" t="s">
        <v>5446</v>
      </c>
      <c r="C95" s="1859">
        <f t="shared" ref="C95:D95" si="47">SUM(C92:C94)</f>
        <v>1807267851645</v>
      </c>
      <c r="D95" s="1859">
        <f t="shared" si="47"/>
        <v>2254320794044</v>
      </c>
      <c r="E95" s="1842">
        <f t="shared" si="6"/>
        <v>4061588645689</v>
      </c>
    </row>
    <row r="96" spans="2:5" ht="15" hidden="1" customHeight="1" x14ac:dyDescent="0.25">
      <c r="B96" s="1858" t="s">
        <v>5446</v>
      </c>
      <c r="C96" s="1859">
        <f t="shared" ref="C96:D96" si="48">SUM(C93:C95)</f>
        <v>3324083822655</v>
      </c>
      <c r="D96" s="1859">
        <f t="shared" si="48"/>
        <v>4146342378489</v>
      </c>
      <c r="E96" s="1842">
        <f t="shared" si="6"/>
        <v>7470426201144</v>
      </c>
    </row>
    <row r="97" spans="2:5" ht="15" hidden="1" customHeight="1" x14ac:dyDescent="0.25">
      <c r="B97" s="1858" t="s">
        <v>5446</v>
      </c>
      <c r="C97" s="1859">
        <f t="shared" ref="C97:D97" si="49">SUM(C94:C96)</f>
        <v>6113943348231</v>
      </c>
      <c r="D97" s="1859">
        <f t="shared" si="49"/>
        <v>7626312619338</v>
      </c>
      <c r="E97" s="1842">
        <f t="shared" si="6"/>
        <v>13740255967569</v>
      </c>
    </row>
    <row r="98" spans="2:5" ht="15" hidden="1" customHeight="1" x14ac:dyDescent="0.25">
      <c r="B98" s="1858" t="s">
        <v>5446</v>
      </c>
      <c r="C98" s="1859">
        <f t="shared" ref="C98:D98" si="50">SUM(C95:C97)</f>
        <v>11245295022531</v>
      </c>
      <c r="D98" s="1859">
        <f t="shared" si="50"/>
        <v>14026975791871</v>
      </c>
      <c r="E98" s="1842">
        <f t="shared" si="6"/>
        <v>25272270814402</v>
      </c>
    </row>
    <row r="99" spans="2:5" ht="15" hidden="1" customHeight="1" x14ac:dyDescent="0.25">
      <c r="B99" s="1858" t="s">
        <v>5446</v>
      </c>
      <c r="C99" s="1859">
        <f t="shared" ref="C99:D99" si="51">SUM(C96:C98)</f>
        <v>20683322193417</v>
      </c>
      <c r="D99" s="1859">
        <f t="shared" si="51"/>
        <v>25799630789698</v>
      </c>
      <c r="E99" s="1842">
        <f t="shared" si="6"/>
        <v>46482952983115</v>
      </c>
    </row>
    <row r="100" spans="2:5" ht="15" hidden="1" customHeight="1" x14ac:dyDescent="0.25">
      <c r="B100" s="1858" t="s">
        <v>5446</v>
      </c>
      <c r="C100" s="1859">
        <f t="shared" ref="C100:D100" si="52">SUM(C97:C99)</f>
        <v>38042560564179</v>
      </c>
      <c r="D100" s="1859">
        <f t="shared" si="52"/>
        <v>47452919200907</v>
      </c>
      <c r="E100" s="1842">
        <f t="shared" si="6"/>
        <v>85495479765086</v>
      </c>
    </row>
    <row r="101" spans="2:5" ht="15" hidden="1" customHeight="1" x14ac:dyDescent="0.25">
      <c r="B101" s="1858" t="s">
        <v>5446</v>
      </c>
      <c r="C101" s="1859">
        <f t="shared" ref="C101:D101" si="53">SUM(C98:C100)</f>
        <v>69971177780127</v>
      </c>
      <c r="D101" s="1859">
        <f t="shared" si="53"/>
        <v>87279525782476</v>
      </c>
      <c r="E101" s="1842">
        <f t="shared" si="6"/>
        <v>157250703562603</v>
      </c>
    </row>
    <row r="102" spans="2:5" ht="15" hidden="1" customHeight="1" x14ac:dyDescent="0.25">
      <c r="B102" s="1858" t="s">
        <v>5446</v>
      </c>
      <c r="C102" s="1859">
        <f t="shared" ref="C102:D102" si="54">SUM(C99:C101)</f>
        <v>128697060537723</v>
      </c>
      <c r="D102" s="1859">
        <f t="shared" si="54"/>
        <v>160532075773081</v>
      </c>
      <c r="E102" s="1842">
        <f t="shared" si="6"/>
        <v>289229136310804</v>
      </c>
    </row>
    <row r="103" spans="2:5" ht="15" hidden="1" customHeight="1" x14ac:dyDescent="0.25">
      <c r="B103" s="1858" t="s">
        <v>5446</v>
      </c>
      <c r="C103" s="1859">
        <f t="shared" ref="C103:D103" si="55">SUM(C100:C102)</f>
        <v>236710798882029</v>
      </c>
      <c r="D103" s="1859">
        <f t="shared" si="55"/>
        <v>295264520756464</v>
      </c>
      <c r="E103" s="1842">
        <f t="shared" si="6"/>
        <v>531975319638493</v>
      </c>
    </row>
    <row r="104" spans="2:5" ht="15" hidden="1" customHeight="1" x14ac:dyDescent="0.25">
      <c r="B104" s="1858" t="s">
        <v>5446</v>
      </c>
      <c r="C104" s="1859">
        <f t="shared" ref="C104:D104" si="56">SUM(C101:C103)</f>
        <v>435379037199879</v>
      </c>
      <c r="D104" s="1859">
        <f t="shared" si="56"/>
        <v>543076122312021</v>
      </c>
      <c r="E104" s="1842">
        <f t="shared" si="6"/>
        <v>978455159511900</v>
      </c>
    </row>
    <row r="105" spans="2:5" ht="15" hidden="1" customHeight="1" x14ac:dyDescent="0.25">
      <c r="B105" s="1858" t="s">
        <v>5446</v>
      </c>
      <c r="C105" s="1859">
        <f t="shared" ref="C105:D105" si="57">SUM(C102:C104)</f>
        <v>800786896619631</v>
      </c>
      <c r="D105" s="1859">
        <f t="shared" si="57"/>
        <v>998872718841566</v>
      </c>
      <c r="E105" s="1842">
        <f t="shared" si="6"/>
        <v>1799659615461197</v>
      </c>
    </row>
    <row r="106" spans="2:5" ht="15" hidden="1" customHeight="1" x14ac:dyDescent="0.25">
      <c r="B106" s="1858" t="s">
        <v>5446</v>
      </c>
      <c r="C106" s="1859">
        <f t="shared" ref="C106:D106" si="58">SUM(C103:C105)</f>
        <v>1472876732701539</v>
      </c>
      <c r="D106" s="1859">
        <f t="shared" si="58"/>
        <v>1837213361910051</v>
      </c>
      <c r="E106" s="1842">
        <f t="shared" si="6"/>
        <v>3310090094611590</v>
      </c>
    </row>
    <row r="107" spans="2:5" ht="15" hidden="1" customHeight="1" x14ac:dyDescent="0.25">
      <c r="B107" s="1858" t="s">
        <v>5446</v>
      </c>
      <c r="C107" s="1859">
        <f t="shared" ref="C107:D107" si="59">SUM(C104:C106)</f>
        <v>2709042666521049</v>
      </c>
      <c r="D107" s="1859">
        <f t="shared" si="59"/>
        <v>3379162203063638</v>
      </c>
      <c r="E107" s="1842">
        <f t="shared" si="6"/>
        <v>6088204869584687</v>
      </c>
    </row>
    <row r="108" spans="2:5" ht="15" hidden="1" customHeight="1" x14ac:dyDescent="0.25">
      <c r="B108" s="1858" t="s">
        <v>5446</v>
      </c>
      <c r="C108" s="1859">
        <f t="shared" ref="C108:D108" si="60">SUM(C105:C107)</f>
        <v>4982706295842219</v>
      </c>
      <c r="D108" s="1859">
        <f t="shared" si="60"/>
        <v>6215248283815255</v>
      </c>
      <c r="E108" s="1842">
        <f t="shared" si="6"/>
        <v>1.1197954579657474E+16</v>
      </c>
    </row>
    <row r="109" spans="2:5" ht="15" hidden="1" customHeight="1" x14ac:dyDescent="0.25">
      <c r="B109" s="1858" t="s">
        <v>5446</v>
      </c>
      <c r="C109" s="1859">
        <f t="shared" ref="C109:D109" si="61">SUM(C106:C108)</f>
        <v>9164625695064808</v>
      </c>
      <c r="D109" s="1859">
        <f t="shared" si="61"/>
        <v>1.1431623848788944E+16</v>
      </c>
      <c r="E109" s="1842">
        <f t="shared" si="6"/>
        <v>2.0596249543853752E+16</v>
      </c>
    </row>
    <row r="110" spans="2:5" ht="15" hidden="1" customHeight="1" x14ac:dyDescent="0.25">
      <c r="B110" s="1858" t="s">
        <v>5446</v>
      </c>
      <c r="C110" s="1859">
        <f t="shared" ref="C110:D110" si="62">SUM(C107:C109)</f>
        <v>1.6856374657428076E+16</v>
      </c>
      <c r="D110" s="1859">
        <f t="shared" si="62"/>
        <v>2.1026034335667836E+16</v>
      </c>
      <c r="E110" s="1842">
        <f t="shared" si="6"/>
        <v>3.7882408993095912E+16</v>
      </c>
    </row>
    <row r="111" spans="2:5" ht="15" hidden="1" customHeight="1" x14ac:dyDescent="0.25">
      <c r="B111" s="1858" t="s">
        <v>5446</v>
      </c>
      <c r="C111" s="1859">
        <f t="shared" ref="C111:D111" si="63">SUM(C108:C110)</f>
        <v>3.1003706648335104E+16</v>
      </c>
      <c r="D111" s="1859">
        <f t="shared" si="63"/>
        <v>3.8672906468272032E+16</v>
      </c>
      <c r="E111" s="1842">
        <f t="shared" si="6"/>
        <v>6.9676613116607136E+16</v>
      </c>
    </row>
    <row r="112" spans="2:5" ht="15" hidden="1" customHeight="1" x14ac:dyDescent="0.25">
      <c r="B112" s="1858" t="s">
        <v>5446</v>
      </c>
      <c r="C112" s="1859">
        <f t="shared" ref="C112:D112" si="64">SUM(C109:C111)</f>
        <v>5.7024707000827984E+16</v>
      </c>
      <c r="D112" s="1859">
        <f t="shared" si="64"/>
        <v>7.1130564652728816E+16</v>
      </c>
      <c r="E112" s="1842">
        <f t="shared" si="6"/>
        <v>1.281552716535568E+17</v>
      </c>
    </row>
    <row r="113" spans="2:5" ht="15" hidden="1" customHeight="1" x14ac:dyDescent="0.25">
      <c r="B113" s="1858" t="s">
        <v>5446</v>
      </c>
      <c r="C113" s="1859">
        <f t="shared" ref="C113:D113" si="65">SUM(C110:C112)</f>
        <v>1.0488478830659117E+17</v>
      </c>
      <c r="D113" s="1859">
        <f t="shared" si="65"/>
        <v>1.3082950545666869E+17</v>
      </c>
      <c r="E113" s="1842">
        <f t="shared" si="6"/>
        <v>2.3571429376325984E+17</v>
      </c>
    </row>
    <row r="114" spans="2:5" ht="15" hidden="1" customHeight="1" x14ac:dyDescent="0.25">
      <c r="B114" s="1858" t="s">
        <v>5446</v>
      </c>
      <c r="C114" s="1859">
        <f t="shared" ref="C114:D114" si="66">SUM(C111:C113)</f>
        <v>1.9291320195575424E+17</v>
      </c>
      <c r="D114" s="1859">
        <f t="shared" si="66"/>
        <v>2.4063297657766954E+17</v>
      </c>
      <c r="E114" s="1842">
        <f t="shared" si="6"/>
        <v>4.3354617853342374E+17</v>
      </c>
    </row>
    <row r="115" spans="2:5" ht="15" hidden="1" customHeight="1" x14ac:dyDescent="0.25">
      <c r="B115" s="1858" t="s">
        <v>5446</v>
      </c>
      <c r="C115" s="1859">
        <f t="shared" ref="C115:D115" si="67">SUM(C112:C114)</f>
        <v>3.5482269726317338E+17</v>
      </c>
      <c r="D115" s="1859">
        <f t="shared" si="67"/>
        <v>4.4259304668706701E+17</v>
      </c>
      <c r="E115" s="1842">
        <f t="shared" si="6"/>
        <v>7.9741574395024038E+17</v>
      </c>
    </row>
    <row r="116" spans="2:5" ht="15" hidden="1" customHeight="1" x14ac:dyDescent="0.25">
      <c r="B116" s="1858" t="s">
        <v>5446</v>
      </c>
      <c r="C116" s="1859">
        <f t="shared" ref="C116:D116" si="68">SUM(C113:C115)</f>
        <v>6.5262068752551885E+17</v>
      </c>
      <c r="D116" s="1859">
        <f t="shared" si="68"/>
        <v>8.1405552872140518E+17</v>
      </c>
      <c r="E116" s="1842">
        <f t="shared" si="6"/>
        <v>1.466676216246924E+18</v>
      </c>
    </row>
    <row r="117" spans="2:5" ht="15" hidden="1" customHeight="1" x14ac:dyDescent="0.25">
      <c r="B117" s="1858" t="s">
        <v>5446</v>
      </c>
      <c r="C117" s="1859">
        <f t="shared" ref="C117:D117" si="69">SUM(C114:C116)</f>
        <v>1.2003565867444465E+18</v>
      </c>
      <c r="D117" s="1859">
        <f t="shared" si="69"/>
        <v>1.4972815519861417E+18</v>
      </c>
      <c r="E117" s="1842">
        <f t="shared" si="6"/>
        <v>2.6976381387305882E+18</v>
      </c>
    </row>
    <row r="118" spans="2:5" ht="15" hidden="1" customHeight="1" x14ac:dyDescent="0.25">
      <c r="B118" s="1858" t="s">
        <v>5446</v>
      </c>
      <c r="C118" s="1859">
        <f t="shared" ref="C118:D118" si="70">SUM(C115:C117)</f>
        <v>2.2077999715331387E+18</v>
      </c>
      <c r="D118" s="1859">
        <f t="shared" si="70"/>
        <v>2.7539301273946138E+18</v>
      </c>
      <c r="E118" s="1842">
        <f t="shared" ref="E118:E181" si="71">C118+D118</f>
        <v>4.9617300989277522E+18</v>
      </c>
    </row>
    <row r="119" spans="2:5" ht="15" hidden="1" customHeight="1" x14ac:dyDescent="0.25">
      <c r="B119" s="1858" t="s">
        <v>5446</v>
      </c>
      <c r="C119" s="1859">
        <f t="shared" ref="C119:D119" si="72">SUM(C116:C118)</f>
        <v>4.0607772458031043E+18</v>
      </c>
      <c r="D119" s="1859">
        <f t="shared" si="72"/>
        <v>5.0652672081021604E+18</v>
      </c>
      <c r="E119" s="1842">
        <f t="shared" si="71"/>
        <v>9.1260444539052646E+18</v>
      </c>
    </row>
    <row r="120" spans="2:5" ht="15" hidden="1" customHeight="1" x14ac:dyDescent="0.25">
      <c r="B120" s="1858" t="s">
        <v>5446</v>
      </c>
      <c r="C120" s="1859">
        <f t="shared" ref="C120:D120" si="73">SUM(C117:C119)</f>
        <v>7.4689338040806892E+18</v>
      </c>
      <c r="D120" s="1859">
        <f t="shared" si="73"/>
        <v>9.3164788874829169E+18</v>
      </c>
      <c r="E120" s="1842">
        <f t="shared" si="71"/>
        <v>1.6785412691563606E+19</v>
      </c>
    </row>
    <row r="121" spans="2:5" ht="15" hidden="1" customHeight="1" x14ac:dyDescent="0.25">
      <c r="B121" s="1858" t="s">
        <v>5446</v>
      </c>
      <c r="C121" s="1859">
        <f t="shared" ref="C121:D121" si="74">SUM(C118:C120)</f>
        <v>1.3737511021416931E+19</v>
      </c>
      <c r="D121" s="1859">
        <f t="shared" si="74"/>
        <v>1.713567622297969E+19</v>
      </c>
      <c r="E121" s="1842">
        <f t="shared" si="71"/>
        <v>3.0873187244396622E+19</v>
      </c>
    </row>
    <row r="122" spans="2:5" ht="15" hidden="1" customHeight="1" x14ac:dyDescent="0.25">
      <c r="B122" s="1858" t="s">
        <v>5446</v>
      </c>
      <c r="C122" s="1859">
        <f t="shared" ref="C122:D122" si="75">SUM(C119:C121)</f>
        <v>2.5267222071300727E+19</v>
      </c>
      <c r="D122" s="1859">
        <f t="shared" si="75"/>
        <v>3.151742231856477E+19</v>
      </c>
      <c r="E122" s="1842">
        <f t="shared" si="71"/>
        <v>5.6784644389865497E+19</v>
      </c>
    </row>
    <row r="123" spans="2:5" ht="15" hidden="1" customHeight="1" x14ac:dyDescent="0.25">
      <c r="B123" s="1858" t="s">
        <v>5446</v>
      </c>
      <c r="C123" s="1859">
        <f t="shared" ref="C123:D123" si="76">SUM(C120:C122)</f>
        <v>4.6473666896798351E+19</v>
      </c>
      <c r="D123" s="1859">
        <f t="shared" si="76"/>
        <v>5.7969577429027373E+19</v>
      </c>
      <c r="E123" s="1842">
        <f t="shared" si="71"/>
        <v>1.0444324432582572E+20</v>
      </c>
    </row>
    <row r="124" spans="2:5" ht="15" hidden="1" customHeight="1" x14ac:dyDescent="0.25">
      <c r="B124" s="1858" t="s">
        <v>5446</v>
      </c>
      <c r="C124" s="1859">
        <f t="shared" ref="C124:D124" si="77">SUM(C121:C123)</f>
        <v>8.5478399989516009E+19</v>
      </c>
      <c r="D124" s="1859">
        <f t="shared" si="77"/>
        <v>1.0662267597057183E+20</v>
      </c>
      <c r="E124" s="1842">
        <f t="shared" si="71"/>
        <v>1.9210107596008784E+20</v>
      </c>
    </row>
    <row r="125" spans="2:5" ht="15" hidden="1" customHeight="1" x14ac:dyDescent="0.25">
      <c r="B125" s="1858" t="s">
        <v>5446</v>
      </c>
      <c r="C125" s="1859">
        <f t="shared" ref="C125:D125" si="78">SUM(C122:C124)</f>
        <v>1.5721928895761508E+20</v>
      </c>
      <c r="D125" s="1859">
        <f t="shared" si="78"/>
        <v>1.9610967571816396E+20</v>
      </c>
      <c r="E125" s="1842">
        <f t="shared" si="71"/>
        <v>3.5332896467577904E+20</v>
      </c>
    </row>
    <row r="126" spans="2:5" ht="15" hidden="1" customHeight="1" x14ac:dyDescent="0.25">
      <c r="B126" s="1858" t="s">
        <v>5446</v>
      </c>
      <c r="C126" s="1859">
        <f t="shared" ref="C126:D126" si="79">SUM(C123:C125)</f>
        <v>2.8917135584392944E+20</v>
      </c>
      <c r="D126" s="1859">
        <f t="shared" si="79"/>
        <v>3.6070192911776317E+20</v>
      </c>
      <c r="E126" s="1842">
        <f t="shared" si="71"/>
        <v>6.4987328496169255E+20</v>
      </c>
    </row>
    <row r="127" spans="2:5" ht="15" hidden="1" customHeight="1" x14ac:dyDescent="0.25">
      <c r="B127" s="1858" t="s">
        <v>5446</v>
      </c>
      <c r="C127" s="1859">
        <f t="shared" ref="C127:D127" si="80">SUM(C124:C126)</f>
        <v>5.3186904479106053E+20</v>
      </c>
      <c r="D127" s="1859">
        <f t="shared" si="80"/>
        <v>6.6343428080649896E+20</v>
      </c>
      <c r="E127" s="1842">
        <f t="shared" si="71"/>
        <v>1.1953033255975594E+21</v>
      </c>
    </row>
    <row r="128" spans="2:5" ht="15" hidden="1" customHeight="1" x14ac:dyDescent="0.25">
      <c r="B128" s="1858" t="s">
        <v>5446</v>
      </c>
      <c r="C128" s="1859">
        <f t="shared" ref="C128:D128" si="81">SUM(C125:C127)</f>
        <v>9.7825968959260511E+20</v>
      </c>
      <c r="D128" s="1859">
        <f t="shared" si="81"/>
        <v>1.220245885642426E+21</v>
      </c>
      <c r="E128" s="1842">
        <f t="shared" si="71"/>
        <v>2.1985055752350311E+21</v>
      </c>
    </row>
    <row r="129" spans="2:5" ht="15" hidden="1" customHeight="1" x14ac:dyDescent="0.25">
      <c r="B129" s="1858" t="s">
        <v>5446</v>
      </c>
      <c r="C129" s="1859">
        <f t="shared" ref="C129:D129" si="82">SUM(C126:C128)</f>
        <v>1.7993000902275951E+21</v>
      </c>
      <c r="D129" s="1859">
        <f t="shared" si="82"/>
        <v>2.2443820955666882E+21</v>
      </c>
      <c r="E129" s="1842">
        <f t="shared" si="71"/>
        <v>4.0436821857942834E+21</v>
      </c>
    </row>
    <row r="130" spans="2:5" ht="15" hidden="1" customHeight="1" x14ac:dyDescent="0.25">
      <c r="B130" s="1858" t="s">
        <v>5446</v>
      </c>
      <c r="C130" s="1859">
        <f t="shared" ref="C130:D130" si="83">SUM(C127:C129)</f>
        <v>3.3094288246112607E+21</v>
      </c>
      <c r="D130" s="1859">
        <f t="shared" si="83"/>
        <v>4.1280622620156132E+21</v>
      </c>
      <c r="E130" s="1842">
        <f t="shared" si="71"/>
        <v>7.4374910866268745E+21</v>
      </c>
    </row>
    <row r="131" spans="2:5" ht="15" hidden="1" customHeight="1" x14ac:dyDescent="0.25">
      <c r="B131" s="1858" t="s">
        <v>5446</v>
      </c>
      <c r="C131" s="1859">
        <f t="shared" ref="C131:D131" si="84">SUM(C128:C130)</f>
        <v>6.0869886044314618E+21</v>
      </c>
      <c r="D131" s="1859">
        <f t="shared" si="84"/>
        <v>7.5926902432247275E+21</v>
      </c>
      <c r="E131" s="1842">
        <f t="shared" si="71"/>
        <v>1.3679678847656189E+22</v>
      </c>
    </row>
    <row r="132" spans="2:5" ht="15" hidden="1" customHeight="1" x14ac:dyDescent="0.25">
      <c r="B132" s="1858" t="s">
        <v>5446</v>
      </c>
      <c r="C132" s="1859">
        <f t="shared" ref="C132:D132" si="85">SUM(C129:C131)</f>
        <v>1.1195717519270316E+22</v>
      </c>
      <c r="D132" s="1859">
        <f t="shared" si="85"/>
        <v>1.3965134600807029E+22</v>
      </c>
      <c r="E132" s="1842">
        <f t="shared" si="71"/>
        <v>2.5160852120077345E+22</v>
      </c>
    </row>
    <row r="133" spans="2:5" ht="15" hidden="1" customHeight="1" x14ac:dyDescent="0.25">
      <c r="B133" s="1858" t="s">
        <v>5446</v>
      </c>
      <c r="C133" s="1859">
        <f t="shared" ref="C133:D133" si="86">SUM(C130:C132)</f>
        <v>2.0592134948313039E+22</v>
      </c>
      <c r="D133" s="1859">
        <f t="shared" si="86"/>
        <v>2.5685887106047369E+22</v>
      </c>
      <c r="E133" s="1842">
        <f t="shared" si="71"/>
        <v>4.6278022054360404E+22</v>
      </c>
    </row>
    <row r="134" spans="2:5" ht="15" hidden="1" customHeight="1" x14ac:dyDescent="0.25">
      <c r="B134" s="1858" t="s">
        <v>5446</v>
      </c>
      <c r="C134" s="1859">
        <f t="shared" ref="C134:D134" si="87">SUM(C131:C133)</f>
        <v>3.7874841072014813E+22</v>
      </c>
      <c r="D134" s="1859">
        <f t="shared" si="87"/>
        <v>4.7243711950079119E+22</v>
      </c>
      <c r="E134" s="1842">
        <f t="shared" si="71"/>
        <v>8.5118553022093932E+22</v>
      </c>
    </row>
    <row r="135" spans="2:5" ht="15" hidden="1" customHeight="1" x14ac:dyDescent="0.25">
      <c r="B135" s="1858" t="s">
        <v>5446</v>
      </c>
      <c r="C135" s="1859">
        <f t="shared" ref="C135:D135" si="88">SUM(C132:C134)</f>
        <v>6.9662693539598165E+22</v>
      </c>
      <c r="D135" s="1859">
        <f t="shared" si="88"/>
        <v>8.6894733656933513E+22</v>
      </c>
      <c r="E135" s="1842">
        <f t="shared" si="71"/>
        <v>1.5655742719653168E+23</v>
      </c>
    </row>
    <row r="136" spans="2:5" ht="15" hidden="1" customHeight="1" x14ac:dyDescent="0.25">
      <c r="B136" s="1858" t="s">
        <v>5446</v>
      </c>
      <c r="C136" s="1859">
        <f t="shared" ref="C136:D136" si="89">SUM(C133:C135)</f>
        <v>1.2812966955992603E+23</v>
      </c>
      <c r="D136" s="1859">
        <f t="shared" si="89"/>
        <v>1.5982433271305999E+23</v>
      </c>
      <c r="E136" s="1842">
        <f t="shared" si="71"/>
        <v>2.8795400227298601E+23</v>
      </c>
    </row>
    <row r="137" spans="2:5" ht="15" hidden="1" customHeight="1" x14ac:dyDescent="0.25">
      <c r="B137" s="1858" t="s">
        <v>5446</v>
      </c>
      <c r="C137" s="1859">
        <f t="shared" ref="C137:D137" si="90">SUM(C134:C136)</f>
        <v>2.35667204171539E+23</v>
      </c>
      <c r="D137" s="1859">
        <f t="shared" si="90"/>
        <v>2.939627783200726E+23</v>
      </c>
      <c r="E137" s="1842">
        <f t="shared" si="71"/>
        <v>5.2962998249161157E+23</v>
      </c>
    </row>
    <row r="138" spans="2:5" ht="15" hidden="1" customHeight="1" x14ac:dyDescent="0.25">
      <c r="B138" s="1858" t="s">
        <v>5446</v>
      </c>
      <c r="C138" s="1859">
        <f t="shared" ref="C138:D138" si="91">SUM(C135:C137)</f>
        <v>4.3345956727106316E+23</v>
      </c>
      <c r="D138" s="1859">
        <f t="shared" si="91"/>
        <v>5.4068184469006607E+23</v>
      </c>
      <c r="E138" s="1842">
        <f t="shared" si="71"/>
        <v>9.7414141196112923E+23</v>
      </c>
    </row>
    <row r="139" spans="2:5" ht="15" hidden="1" customHeight="1" x14ac:dyDescent="0.25">
      <c r="B139" s="1858" t="s">
        <v>5446</v>
      </c>
      <c r="C139" s="1859">
        <f t="shared" ref="C139:D139" si="92">SUM(C136:C138)</f>
        <v>7.9725644100252816E+23</v>
      </c>
      <c r="D139" s="1859">
        <f t="shared" si="92"/>
        <v>9.9446895572319873E+23</v>
      </c>
      <c r="E139" s="1842">
        <f t="shared" si="71"/>
        <v>1.7917253967257268E+24</v>
      </c>
    </row>
    <row r="140" spans="2:5" ht="15" hidden="1" customHeight="1" x14ac:dyDescent="0.25">
      <c r="B140" s="1858" t="s">
        <v>5446</v>
      </c>
      <c r="C140" s="1859">
        <f t="shared" ref="C140:D140" si="93">SUM(C137:C139)</f>
        <v>1.4663832124451304E+24</v>
      </c>
      <c r="D140" s="1859">
        <f t="shared" si="93"/>
        <v>1.8291135787333373E+24</v>
      </c>
      <c r="E140" s="1842">
        <f t="shared" si="71"/>
        <v>3.2954967911784677E+24</v>
      </c>
    </row>
    <row r="141" spans="2:5" ht="15" hidden="1" customHeight="1" x14ac:dyDescent="0.25">
      <c r="B141" s="1858" t="s">
        <v>5446</v>
      </c>
      <c r="C141" s="1859">
        <f t="shared" ref="C141:D141" si="94">SUM(C138:C140)</f>
        <v>2.6970992207187215E+24</v>
      </c>
      <c r="D141" s="1859">
        <f t="shared" si="94"/>
        <v>3.3642643791466023E+24</v>
      </c>
      <c r="E141" s="1842">
        <f t="shared" si="71"/>
        <v>6.0613635998653233E+24</v>
      </c>
    </row>
    <row r="142" spans="2:5" ht="15" hidden="1" customHeight="1" x14ac:dyDescent="0.25">
      <c r="B142" s="1858" t="s">
        <v>5446</v>
      </c>
      <c r="C142" s="1859">
        <f t="shared" ref="C142:D142" si="95">SUM(C139:C141)</f>
        <v>4.9607388741663807E+24</v>
      </c>
      <c r="D142" s="1859">
        <f t="shared" si="95"/>
        <v>6.1878469136031381E+24</v>
      </c>
      <c r="E142" s="1842">
        <f t="shared" si="71"/>
        <v>1.1148585787769518E+25</v>
      </c>
    </row>
    <row r="143" spans="2:5" ht="15" hidden="1" customHeight="1" x14ac:dyDescent="0.25">
      <c r="B143" s="1858" t="s">
        <v>5446</v>
      </c>
      <c r="C143" s="1859">
        <f t="shared" ref="C143:D143" si="96">SUM(C140:C142)</f>
        <v>9.1242213073302332E+24</v>
      </c>
      <c r="D143" s="1859">
        <f t="shared" si="96"/>
        <v>1.1381224871483079E+25</v>
      </c>
      <c r="E143" s="1842">
        <f t="shared" si="71"/>
        <v>2.0505446178813312E+25</v>
      </c>
    </row>
    <row r="144" spans="2:5" ht="15" hidden="1" customHeight="1" x14ac:dyDescent="0.25">
      <c r="B144" s="1858" t="s">
        <v>5446</v>
      </c>
      <c r="C144" s="1859">
        <f t="shared" ref="C144:D144" si="97">SUM(C141:C143)</f>
        <v>1.6782059402215335E+25</v>
      </c>
      <c r="D144" s="1859">
        <f t="shared" si="97"/>
        <v>2.0933336164232821E+25</v>
      </c>
      <c r="E144" s="1842">
        <f t="shared" si="71"/>
        <v>3.7715395566448156E+25</v>
      </c>
    </row>
    <row r="145" spans="2:5" ht="15" hidden="1" customHeight="1" x14ac:dyDescent="0.25">
      <c r="B145" s="1858" t="s">
        <v>5446</v>
      </c>
      <c r="C145" s="1859">
        <f t="shared" ref="C145:D145" si="98">SUM(C142:C144)</f>
        <v>3.0867019583711949E+25</v>
      </c>
      <c r="D145" s="1859">
        <f t="shared" si="98"/>
        <v>3.8502407949319037E+25</v>
      </c>
      <c r="E145" s="1842">
        <f t="shared" si="71"/>
        <v>6.9369427533030986E+25</v>
      </c>
    </row>
    <row r="146" spans="2:5" ht="15" hidden="1" customHeight="1" x14ac:dyDescent="0.25">
      <c r="B146" s="1858" t="s">
        <v>5446</v>
      </c>
      <c r="C146" s="1859">
        <f t="shared" ref="C146:D146" si="99">SUM(C143:C145)</f>
        <v>5.6773300293257513E+25</v>
      </c>
      <c r="D146" s="1859">
        <f t="shared" si="99"/>
        <v>7.0816968985034941E+25</v>
      </c>
      <c r="E146" s="1842">
        <f t="shared" si="71"/>
        <v>1.2759026927829245E+26</v>
      </c>
    </row>
    <row r="147" spans="2:5" ht="15" hidden="1" customHeight="1" x14ac:dyDescent="0.25">
      <c r="B147" s="1858" t="s">
        <v>5446</v>
      </c>
      <c r="C147" s="1859">
        <f t="shared" ref="C147:D147" si="100">SUM(C144:C146)</f>
        <v>1.044223792791848E+26</v>
      </c>
      <c r="D147" s="1859">
        <f t="shared" si="100"/>
        <v>1.302527130985868E+26</v>
      </c>
      <c r="E147" s="1842">
        <f t="shared" si="71"/>
        <v>2.3467509237777158E+26</v>
      </c>
    </row>
    <row r="148" spans="2:5" ht="15" hidden="1" customHeight="1" x14ac:dyDescent="0.25">
      <c r="B148" s="1858" t="s">
        <v>5446</v>
      </c>
      <c r="C148" s="1859">
        <f t="shared" ref="C148:D148" si="101">SUM(C145:C147)</f>
        <v>1.9206269915615426E+26</v>
      </c>
      <c r="D148" s="1859">
        <f t="shared" si="101"/>
        <v>2.3957209003294075E+26</v>
      </c>
      <c r="E148" s="1842">
        <f t="shared" si="71"/>
        <v>4.3163478918909505E+26</v>
      </c>
    </row>
    <row r="149" spans="2:5" ht="15" hidden="1" customHeight="1" x14ac:dyDescent="0.25">
      <c r="B149" s="1858" t="s">
        <v>5446</v>
      </c>
      <c r="C149" s="1859">
        <f t="shared" ref="C149:D149" si="102">SUM(C146:C148)</f>
        <v>3.5325837872859663E+26</v>
      </c>
      <c r="D149" s="1859">
        <f t="shared" si="102"/>
        <v>4.4064177211656251E+26</v>
      </c>
      <c r="E149" s="1842">
        <f t="shared" si="71"/>
        <v>7.9390015084515914E+26</v>
      </c>
    </row>
    <row r="150" spans="2:5" ht="15" hidden="1" customHeight="1" x14ac:dyDescent="0.25">
      <c r="B150" s="1858" t="s">
        <v>5446</v>
      </c>
      <c r="C150" s="1859">
        <f t="shared" ref="C150:D150" si="103">SUM(C147:C149)</f>
        <v>6.4974345716393562E+26</v>
      </c>
      <c r="D150" s="1859">
        <f t="shared" si="103"/>
        <v>8.1046657524809015E+26</v>
      </c>
      <c r="E150" s="1842">
        <f t="shared" si="71"/>
        <v>1.4602100324120258E+27</v>
      </c>
    </row>
    <row r="151" spans="2:5" ht="15" hidden="1" customHeight="1" x14ac:dyDescent="0.25">
      <c r="B151" s="1858" t="s">
        <v>5446</v>
      </c>
      <c r="C151" s="1859">
        <f t="shared" ref="C151:D151" si="104">SUM(C148:C150)</f>
        <v>1.1950645350486865E+27</v>
      </c>
      <c r="D151" s="1859">
        <f t="shared" si="104"/>
        <v>1.4906804373975935E+27</v>
      </c>
      <c r="E151" s="1842">
        <f t="shared" si="71"/>
        <v>2.6857449724462802E+27</v>
      </c>
    </row>
    <row r="152" spans="2:5" ht="15" hidden="1" customHeight="1" x14ac:dyDescent="0.25">
      <c r="B152" s="1858" t="s">
        <v>5446</v>
      </c>
      <c r="C152" s="1859">
        <f t="shared" ref="C152:D152" si="105">SUM(C149:C151)</f>
        <v>2.1980663709412189E+27</v>
      </c>
      <c r="D152" s="1859">
        <f t="shared" si="105"/>
        <v>2.7417887847622463E+27</v>
      </c>
      <c r="E152" s="1842">
        <f t="shared" si="71"/>
        <v>4.9398551557034651E+27</v>
      </c>
    </row>
    <row r="153" spans="2:5" ht="15" hidden="1" customHeight="1" x14ac:dyDescent="0.25">
      <c r="B153" s="1858" t="s">
        <v>5446</v>
      </c>
      <c r="C153" s="1859">
        <f t="shared" ref="C153:D153" si="106">SUM(C150:C152)</f>
        <v>4.0428743631538412E+27</v>
      </c>
      <c r="D153" s="1859">
        <f t="shared" si="106"/>
        <v>5.0429357974079296E+27</v>
      </c>
      <c r="E153" s="1842">
        <f t="shared" si="71"/>
        <v>9.0858101605617708E+27</v>
      </c>
    </row>
    <row r="154" spans="2:5" ht="15" hidden="1" customHeight="1" x14ac:dyDescent="0.25">
      <c r="B154" s="1858" t="s">
        <v>5446</v>
      </c>
      <c r="C154" s="1859">
        <f t="shared" ref="C154:D154" si="107">SUM(C151:C153)</f>
        <v>7.4360052691437468E+27</v>
      </c>
      <c r="D154" s="1859">
        <f t="shared" si="107"/>
        <v>9.2754050195677694E+27</v>
      </c>
      <c r="E154" s="1842">
        <f t="shared" si="71"/>
        <v>1.6711410288711515E+28</v>
      </c>
    </row>
    <row r="155" spans="2:5" ht="15" hidden="1" customHeight="1" x14ac:dyDescent="0.25">
      <c r="B155" s="1858" t="s">
        <v>5446</v>
      </c>
      <c r="C155" s="1859">
        <f t="shared" ref="C155:D155" si="108">SUM(C152:C154)</f>
        <v>1.3676946003238805E+28</v>
      </c>
      <c r="D155" s="1859">
        <f t="shared" si="108"/>
        <v>1.7060129601737946E+28</v>
      </c>
      <c r="E155" s="1842">
        <f t="shared" si="71"/>
        <v>3.0737075604976753E+28</v>
      </c>
    </row>
    <row r="156" spans="2:5" ht="15" hidden="1" customHeight="1" x14ac:dyDescent="0.25">
      <c r="B156" s="1858" t="s">
        <v>5446</v>
      </c>
      <c r="C156" s="1859">
        <f t="shared" ref="C156:D156" si="109">SUM(C153:C155)</f>
        <v>2.5155825635536394E+28</v>
      </c>
      <c r="D156" s="1859">
        <f t="shared" si="109"/>
        <v>3.1378470418713644E+28</v>
      </c>
      <c r="E156" s="1842">
        <f t="shared" si="71"/>
        <v>5.6534296054250042E+28</v>
      </c>
    </row>
    <row r="157" spans="2:5" ht="15" hidden="1" customHeight="1" x14ac:dyDescent="0.25">
      <c r="B157" s="1858" t="s">
        <v>5446</v>
      </c>
      <c r="C157" s="1859">
        <f t="shared" ref="C157:D157" si="110">SUM(C154:C156)</f>
        <v>4.6268776907918943E+28</v>
      </c>
      <c r="D157" s="1859">
        <f t="shared" si="110"/>
        <v>5.7714005040019354E+28</v>
      </c>
      <c r="E157" s="1842">
        <f t="shared" si="71"/>
        <v>1.039827819479383E+29</v>
      </c>
    </row>
    <row r="158" spans="2:5" ht="15" hidden="1" customHeight="1" x14ac:dyDescent="0.25">
      <c r="B158" s="1858" t="s">
        <v>5446</v>
      </c>
      <c r="C158" s="1859">
        <f t="shared" ref="C158:D158" si="111">SUM(C155:C157)</f>
        <v>8.5101548546694147E+28</v>
      </c>
      <c r="D158" s="1859">
        <f t="shared" si="111"/>
        <v>1.0615260506047094E+29</v>
      </c>
      <c r="E158" s="1842">
        <f t="shared" si="71"/>
        <v>1.9125415360716507E+29</v>
      </c>
    </row>
    <row r="159" spans="2:5" ht="15" hidden="1" customHeight="1" x14ac:dyDescent="0.25">
      <c r="B159" s="1858" t="s">
        <v>5446</v>
      </c>
      <c r="C159" s="1859">
        <f t="shared" ref="C159:D159" si="112">SUM(C156:C158)</f>
        <v>1.5652615109014948E+29</v>
      </c>
      <c r="D159" s="1859">
        <f t="shared" si="112"/>
        <v>1.9524508051920393E+29</v>
      </c>
      <c r="E159" s="1842">
        <f t="shared" si="71"/>
        <v>3.5177123160935341E+29</v>
      </c>
    </row>
    <row r="160" spans="2:5" ht="15" hidden="1" customHeight="1" x14ac:dyDescent="0.25">
      <c r="B160" s="1858" t="s">
        <v>5446</v>
      </c>
      <c r="C160" s="1859">
        <f t="shared" ref="C160:D160" si="113">SUM(C157:C159)</f>
        <v>2.8789647654476255E+29</v>
      </c>
      <c r="D160" s="1859">
        <f t="shared" si="113"/>
        <v>3.5911169061969424E+29</v>
      </c>
      <c r="E160" s="1842">
        <f t="shared" si="71"/>
        <v>6.4700816716445686E+29</v>
      </c>
    </row>
    <row r="161" spans="2:5" ht="15" hidden="1" customHeight="1" x14ac:dyDescent="0.25">
      <c r="B161" s="1858" t="s">
        <v>5446</v>
      </c>
      <c r="C161" s="1859">
        <f t="shared" ref="C161:D161" si="114">SUM(C158:C160)</f>
        <v>5.295241761816062E+29</v>
      </c>
      <c r="D161" s="1859">
        <f t="shared" si="114"/>
        <v>6.6050937619936906E+29</v>
      </c>
      <c r="E161" s="1842">
        <f t="shared" si="71"/>
        <v>1.1900335523809752E+30</v>
      </c>
    </row>
    <row r="162" spans="2:5" ht="15" hidden="1" customHeight="1" x14ac:dyDescent="0.25">
      <c r="B162" s="1858" t="s">
        <v>5446</v>
      </c>
      <c r="C162" s="1859">
        <f t="shared" ref="C162:D162" si="115">SUM(C159:C161)</f>
        <v>9.7394680381651816E+29</v>
      </c>
      <c r="D162" s="1859">
        <f t="shared" si="115"/>
        <v>1.2148661473382673E+30</v>
      </c>
      <c r="E162" s="1842">
        <f t="shared" si="71"/>
        <v>2.1888129511547855E+30</v>
      </c>
    </row>
    <row r="163" spans="2:5" ht="15" hidden="1" customHeight="1" x14ac:dyDescent="0.25">
      <c r="B163" s="1858" t="s">
        <v>5446</v>
      </c>
      <c r="C163" s="1859">
        <f t="shared" ref="C163:D163" si="116">SUM(C160:C162)</f>
        <v>1.7913674565428868E+30</v>
      </c>
      <c r="D163" s="1859">
        <f t="shared" si="116"/>
        <v>2.2344872141573307E+30</v>
      </c>
      <c r="E163" s="1842">
        <f t="shared" si="71"/>
        <v>4.0258546707002172E+30</v>
      </c>
    </row>
    <row r="164" spans="2:5" ht="15" hidden="1" customHeight="1" x14ac:dyDescent="0.25">
      <c r="B164" s="1858" t="s">
        <v>5446</v>
      </c>
      <c r="C164" s="1859">
        <f t="shared" ref="C164:D164" si="117">SUM(C161:C163)</f>
        <v>3.2948384365410116E+30</v>
      </c>
      <c r="D164" s="1859">
        <f t="shared" si="117"/>
        <v>4.1098627376949669E+30</v>
      </c>
      <c r="E164" s="1842">
        <f t="shared" si="71"/>
        <v>7.4047011742359784E+30</v>
      </c>
    </row>
    <row r="165" spans="2:5" ht="15" hidden="1" customHeight="1" x14ac:dyDescent="0.25">
      <c r="B165" s="1858" t="s">
        <v>5446</v>
      </c>
      <c r="C165" s="1859">
        <f t="shared" ref="C165:D165" si="118">SUM(C162:C164)</f>
        <v>6.0601526969004166E+30</v>
      </c>
      <c r="D165" s="1859">
        <f t="shared" si="118"/>
        <v>7.5592160991905649E+30</v>
      </c>
      <c r="E165" s="1842">
        <f t="shared" si="71"/>
        <v>1.361936879609098E+31</v>
      </c>
    </row>
    <row r="166" spans="2:5" ht="15" hidden="1" customHeight="1" x14ac:dyDescent="0.25">
      <c r="B166" s="1858" t="s">
        <v>5446</v>
      </c>
      <c r="C166" s="1859">
        <f t="shared" ref="C166:D166" si="119">SUM(C163:C165)</f>
        <v>1.1146358589984314E+31</v>
      </c>
      <c r="D166" s="1859">
        <f t="shared" si="119"/>
        <v>1.3903566051042862E+31</v>
      </c>
      <c r="E166" s="1842">
        <f t="shared" si="71"/>
        <v>2.5049924641027176E+31</v>
      </c>
    </row>
    <row r="167" spans="2:5" ht="15" hidden="1" customHeight="1" x14ac:dyDescent="0.25">
      <c r="B167" s="1858" t="s">
        <v>5446</v>
      </c>
      <c r="C167" s="1859">
        <f t="shared" ref="C167:D167" si="120">SUM(C164:C166)</f>
        <v>2.0501349723425743E+31</v>
      </c>
      <c r="D167" s="1859">
        <f t="shared" si="120"/>
        <v>2.5572644887928395E+31</v>
      </c>
      <c r="E167" s="1842">
        <f t="shared" si="71"/>
        <v>4.6073994611354143E+31</v>
      </c>
    </row>
    <row r="168" spans="2:5" ht="15" hidden="1" customHeight="1" x14ac:dyDescent="0.25">
      <c r="B168" s="1858" t="s">
        <v>5446</v>
      </c>
      <c r="C168" s="1859">
        <f t="shared" ref="C168:D168" si="121">SUM(C165:C167)</f>
        <v>3.7707861010310473E+31</v>
      </c>
      <c r="D168" s="1859">
        <f t="shared" si="121"/>
        <v>4.7035427038161816E+31</v>
      </c>
      <c r="E168" s="1842">
        <f t="shared" si="71"/>
        <v>8.4743288048472285E+31</v>
      </c>
    </row>
    <row r="169" spans="2:5" ht="15" hidden="1" customHeight="1" x14ac:dyDescent="0.25">
      <c r="B169" s="1858" t="s">
        <v>5446</v>
      </c>
      <c r="C169" s="1859">
        <f t="shared" ref="C169:D169" si="122">SUM(C166:C168)</f>
        <v>6.935556932372053E+31</v>
      </c>
      <c r="D169" s="1859">
        <f t="shared" si="122"/>
        <v>8.6511637977133073E+31</v>
      </c>
      <c r="E169" s="1842">
        <f t="shared" si="71"/>
        <v>1.5586720730085359E+32</v>
      </c>
    </row>
    <row r="170" spans="2:5" ht="15" hidden="1" customHeight="1" x14ac:dyDescent="0.25">
      <c r="B170" s="1858" t="s">
        <v>5446</v>
      </c>
      <c r="C170" s="1859">
        <f t="shared" ref="C170:D170" si="123">SUM(C167:C169)</f>
        <v>1.2756478005745675E+32</v>
      </c>
      <c r="D170" s="1859">
        <f t="shared" si="123"/>
        <v>1.5911970990322329E+32</v>
      </c>
      <c r="E170" s="1842">
        <f t="shared" si="71"/>
        <v>2.8668448996068004E+32</v>
      </c>
    </row>
    <row r="171" spans="2:5" ht="15" hidden="1" customHeight="1" x14ac:dyDescent="0.25">
      <c r="B171" s="1858" t="s">
        <v>5446</v>
      </c>
      <c r="C171" s="1859">
        <f t="shared" ref="C171:D171" si="124">SUM(C168:C170)</f>
        <v>2.3462821039148776E+32</v>
      </c>
      <c r="D171" s="1859">
        <f t="shared" si="124"/>
        <v>2.9266677491851818E+32</v>
      </c>
      <c r="E171" s="1842">
        <f t="shared" si="71"/>
        <v>5.2729498531000598E+32</v>
      </c>
    </row>
    <row r="172" spans="2:5" ht="15" hidden="1" customHeight="1" x14ac:dyDescent="0.25">
      <c r="B172" s="1858" t="s">
        <v>5446</v>
      </c>
      <c r="C172" s="1859">
        <f t="shared" ref="C172:D172" si="125">SUM(C169:C171)</f>
        <v>4.3154855977266502E+32</v>
      </c>
      <c r="D172" s="1859">
        <f t="shared" si="125"/>
        <v>5.3829812279887451E+32</v>
      </c>
      <c r="E172" s="1842">
        <f t="shared" si="71"/>
        <v>9.6984668257153947E+32</v>
      </c>
    </row>
    <row r="173" spans="2:5" ht="15" hidden="1" customHeight="1" x14ac:dyDescent="0.25">
      <c r="B173" s="1858" t="s">
        <v>5446</v>
      </c>
      <c r="C173" s="1859">
        <f t="shared" ref="C173:D173" si="126">SUM(C170:C172)</f>
        <v>7.937415502216096E+32</v>
      </c>
      <c r="D173" s="1859">
        <f t="shared" si="126"/>
        <v>9.9008460762061592E+32</v>
      </c>
      <c r="E173" s="1842">
        <f t="shared" si="71"/>
        <v>1.7838261578422255E+33</v>
      </c>
    </row>
    <row r="174" spans="2:5" ht="15" hidden="1" customHeight="1" x14ac:dyDescent="0.25">
      <c r="B174" s="1858" t="s">
        <v>5446</v>
      </c>
      <c r="C174" s="1859">
        <f t="shared" ref="C174:D174" si="127">SUM(C171:C173)</f>
        <v>1.4599183203857623E+33</v>
      </c>
      <c r="D174" s="1859">
        <f t="shared" si="127"/>
        <v>1.8210495053380087E+33</v>
      </c>
      <c r="E174" s="1842">
        <f t="shared" si="71"/>
        <v>3.280967825723771E+33</v>
      </c>
    </row>
    <row r="175" spans="2:5" ht="15" hidden="1" customHeight="1" x14ac:dyDescent="0.25">
      <c r="B175" s="1858" t="s">
        <v>5446</v>
      </c>
      <c r="C175" s="1859">
        <f t="shared" ref="C175:D175" si="128">SUM(C172:C174)</f>
        <v>2.685208430380037E+33</v>
      </c>
      <c r="D175" s="1859">
        <f t="shared" si="128"/>
        <v>3.3494322357574995E+33</v>
      </c>
      <c r="E175" s="1842">
        <f t="shared" si="71"/>
        <v>6.0346406661375365E+33</v>
      </c>
    </row>
    <row r="176" spans="2:5" ht="15" hidden="1" customHeight="1" x14ac:dyDescent="0.25">
      <c r="B176" s="1858" t="s">
        <v>5446</v>
      </c>
      <c r="C176" s="1859">
        <f t="shared" ref="C176:D176" si="129">SUM(C173:C175)</f>
        <v>4.9388683009874092E+33</v>
      </c>
      <c r="D176" s="1859">
        <f t="shared" si="129"/>
        <v>6.1605663487161244E+33</v>
      </c>
      <c r="E176" s="1842">
        <f t="shared" si="71"/>
        <v>1.1099434649703534E+34</v>
      </c>
    </row>
    <row r="177" spans="2:5" ht="15" hidden="1" customHeight="1" x14ac:dyDescent="0.25">
      <c r="B177" s="1858" t="s">
        <v>5446</v>
      </c>
      <c r="C177" s="1859">
        <f t="shared" ref="C177:D177" si="130">SUM(C174:C176)</f>
        <v>9.0839950517532088E+33</v>
      </c>
      <c r="D177" s="1859">
        <f t="shared" si="130"/>
        <v>1.1331048089811633E+34</v>
      </c>
      <c r="E177" s="1842">
        <f t="shared" si="71"/>
        <v>2.0415043141564843E+34</v>
      </c>
    </row>
    <row r="178" spans="2:5" ht="15" hidden="1" customHeight="1" x14ac:dyDescent="0.25">
      <c r="B178" s="1858" t="s">
        <v>5446</v>
      </c>
      <c r="C178" s="1859">
        <f t="shared" ref="C178:D178" si="131">SUM(C175:C177)</f>
        <v>1.6708071783120655E+34</v>
      </c>
      <c r="D178" s="1859">
        <f t="shared" si="131"/>
        <v>2.0841046674285254E+34</v>
      </c>
      <c r="E178" s="1842">
        <f t="shared" si="71"/>
        <v>3.7549118457405909E+34</v>
      </c>
    </row>
    <row r="179" spans="2:5" ht="15" hidden="1" customHeight="1" x14ac:dyDescent="0.25">
      <c r="B179" s="1858" t="s">
        <v>5446</v>
      </c>
      <c r="C179" s="1859">
        <f t="shared" ref="C179:D179" si="132">SUM(C176:C178)</f>
        <v>3.0730935135861271E+34</v>
      </c>
      <c r="D179" s="1859">
        <f t="shared" si="132"/>
        <v>3.8332661112813011E+34</v>
      </c>
      <c r="E179" s="1842">
        <f t="shared" si="71"/>
        <v>6.9063596248674281E+34</v>
      </c>
    </row>
    <row r="180" spans="2:5" ht="15" hidden="1" customHeight="1" x14ac:dyDescent="0.25">
      <c r="B180" s="1858" t="s">
        <v>5446</v>
      </c>
      <c r="C180" s="1859">
        <f t="shared" ref="C180:D180" si="133">SUM(C177:C179)</f>
        <v>5.6523001970735133E+34</v>
      </c>
      <c r="D180" s="1859">
        <f t="shared" si="133"/>
        <v>7.05047558769099E+34</v>
      </c>
      <c r="E180" s="1842">
        <f t="shared" si="71"/>
        <v>1.2702775784764502E+35</v>
      </c>
    </row>
    <row r="181" spans="2:5" ht="15" hidden="1" customHeight="1" x14ac:dyDescent="0.25">
      <c r="B181" s="1858" t="s">
        <v>5446</v>
      </c>
      <c r="C181" s="1859">
        <f t="shared" ref="C181:D181" si="134">SUM(C178:C180)</f>
        <v>1.0396200888971706E+35</v>
      </c>
      <c r="D181" s="1859">
        <f t="shared" si="134"/>
        <v>1.2967846366400817E+35</v>
      </c>
      <c r="E181" s="1842">
        <f t="shared" si="71"/>
        <v>2.3364047255372522E+35</v>
      </c>
    </row>
    <row r="182" spans="2:5" ht="15" hidden="1" customHeight="1" x14ac:dyDescent="0.25">
      <c r="B182" s="1858" t="s">
        <v>5446</v>
      </c>
      <c r="C182" s="1859">
        <f t="shared" ref="C182:D182" si="135">SUM(C179:C181)</f>
        <v>1.9121594599631347E+35</v>
      </c>
      <c r="D182" s="1859">
        <f t="shared" si="135"/>
        <v>2.3851588065373107E+35</v>
      </c>
      <c r="E182" s="1842">
        <f t="shared" ref="E182:E245" si="136">C182+D182</f>
        <v>4.2973182665004454E+35</v>
      </c>
    </row>
    <row r="183" spans="2:5" ht="15" hidden="1" customHeight="1" x14ac:dyDescent="0.25">
      <c r="B183" s="1858" t="s">
        <v>5446</v>
      </c>
      <c r="C183" s="1859">
        <f t="shared" ref="C183:D183" si="137">SUM(C180:C182)</f>
        <v>3.5170095685676566E+35</v>
      </c>
      <c r="D183" s="1859">
        <f t="shared" si="137"/>
        <v>4.3869910019464912E+35</v>
      </c>
      <c r="E183" s="1842">
        <f t="shared" si="136"/>
        <v>7.9040005705141479E+35</v>
      </c>
    </row>
    <row r="184" spans="2:5" ht="15" hidden="1" customHeight="1" x14ac:dyDescent="0.25">
      <c r="B184" s="1858" t="s">
        <v>5446</v>
      </c>
      <c r="C184" s="1859">
        <f t="shared" ref="C184:D184" si="138">SUM(C181:C183)</f>
        <v>6.4687891174279623E+35</v>
      </c>
      <c r="D184" s="1859">
        <f t="shared" si="138"/>
        <v>8.0689344451238828E+35</v>
      </c>
      <c r="E184" s="1842">
        <f t="shared" si="136"/>
        <v>1.4537723562551844E+36</v>
      </c>
    </row>
    <row r="185" spans="2:5" ht="15" hidden="1" customHeight="1" x14ac:dyDescent="0.25">
      <c r="B185" s="1858" t="s">
        <v>5446</v>
      </c>
      <c r="C185" s="1859">
        <f t="shared" ref="C185:D185" si="139">SUM(C182:C184)</f>
        <v>1.1897958145958753E+36</v>
      </c>
      <c r="D185" s="1859">
        <f t="shared" si="139"/>
        <v>1.4841084253607684E+36</v>
      </c>
      <c r="E185" s="1842">
        <f t="shared" si="136"/>
        <v>2.6739042399566439E+36</v>
      </c>
    </row>
    <row r="186" spans="2:5" ht="15" hidden="1" customHeight="1" x14ac:dyDescent="0.25">
      <c r="B186" s="1858" t="s">
        <v>5446</v>
      </c>
      <c r="C186" s="1859">
        <f t="shared" ref="C186:D186" si="140">SUM(C183:C185)</f>
        <v>2.1883756831954372E+36</v>
      </c>
      <c r="D186" s="1859">
        <f t="shared" si="140"/>
        <v>2.7297009700678055E+36</v>
      </c>
      <c r="E186" s="1842">
        <f t="shared" si="136"/>
        <v>4.9180766532632425E+36</v>
      </c>
    </row>
    <row r="187" spans="2:5" ht="15" hidden="1" customHeight="1" x14ac:dyDescent="0.25">
      <c r="B187" s="1858" t="s">
        <v>5446</v>
      </c>
      <c r="C187" s="1859">
        <f t="shared" ref="C187:D187" si="141">SUM(C184:C186)</f>
        <v>4.0250504095341091E+36</v>
      </c>
      <c r="D187" s="1859">
        <f t="shared" si="141"/>
        <v>5.0207028399409623E+36</v>
      </c>
      <c r="E187" s="1842">
        <f t="shared" si="136"/>
        <v>9.0457532494750713E+36</v>
      </c>
    </row>
    <row r="188" spans="2:5" ht="15" hidden="1" customHeight="1" x14ac:dyDescent="0.25">
      <c r="B188" s="1858" t="s">
        <v>5446</v>
      </c>
      <c r="C188" s="1859">
        <f t="shared" ref="C188:D188" si="142">SUM(C185:C187)</f>
        <v>7.4032219073254209E+36</v>
      </c>
      <c r="D188" s="1859">
        <f t="shared" si="142"/>
        <v>9.2345122353695368E+36</v>
      </c>
      <c r="E188" s="1842">
        <f t="shared" si="136"/>
        <v>1.6637734142694958E+37</v>
      </c>
    </row>
    <row r="189" spans="2:5" ht="15" hidden="1" customHeight="1" x14ac:dyDescent="0.25">
      <c r="B189" s="1858" t="s">
        <v>5446</v>
      </c>
      <c r="C189" s="1859">
        <f t="shared" ref="C189:D189" si="143">SUM(C186:C188)</f>
        <v>1.3616648000054966E+37</v>
      </c>
      <c r="D189" s="1859">
        <f t="shared" si="143"/>
        <v>1.6984916045378303E+37</v>
      </c>
      <c r="E189" s="1842">
        <f t="shared" si="136"/>
        <v>3.0601564045433269E+37</v>
      </c>
    </row>
    <row r="190" spans="2:5" ht="15" hidden="1" customHeight="1" x14ac:dyDescent="0.25">
      <c r="B190" s="1858" t="s">
        <v>5446</v>
      </c>
      <c r="C190" s="1859">
        <f t="shared" ref="C190:D190" si="144">SUM(C187:C189)</f>
        <v>2.5044920316914497E+37</v>
      </c>
      <c r="D190" s="1859">
        <f t="shared" si="144"/>
        <v>3.1240131120688801E+37</v>
      </c>
      <c r="E190" s="1842">
        <f t="shared" si="136"/>
        <v>5.6285051437603298E+37</v>
      </c>
    </row>
    <row r="191" spans="2:5" ht="15" hidden="1" customHeight="1" x14ac:dyDescent="0.25">
      <c r="B191" s="1858" t="s">
        <v>5446</v>
      </c>
      <c r="C191" s="1859">
        <f t="shared" ref="C191:D191" si="145">SUM(C188:C190)</f>
        <v>4.6064790224294881E+37</v>
      </c>
      <c r="D191" s="1859">
        <f t="shared" si="145"/>
        <v>5.7459559401436637E+37</v>
      </c>
      <c r="E191" s="1842">
        <f t="shared" si="136"/>
        <v>1.0352434962573153E+38</v>
      </c>
    </row>
    <row r="192" spans="2:5" ht="15" hidden="1" customHeight="1" x14ac:dyDescent="0.25">
      <c r="B192" s="1858" t="s">
        <v>5446</v>
      </c>
      <c r="C192" s="1859">
        <f t="shared" ref="C192:D192" si="146">SUM(C189:C191)</f>
        <v>8.4726358541264339E+37</v>
      </c>
      <c r="D192" s="1859">
        <f t="shared" si="146"/>
        <v>1.0568460656750373E+38</v>
      </c>
      <c r="E192" s="1842">
        <f t="shared" si="136"/>
        <v>1.9041096510876805E+38</v>
      </c>
    </row>
    <row r="193" spans="2:5" ht="15" hidden="1" customHeight="1" x14ac:dyDescent="0.25">
      <c r="B193" s="1858" t="s">
        <v>5446</v>
      </c>
      <c r="C193" s="1859">
        <f t="shared" ref="C193:D193" si="147">SUM(C190:C192)</f>
        <v>1.5583606908247372E+38</v>
      </c>
      <c r="D193" s="1859">
        <f t="shared" si="147"/>
        <v>1.9438429708962919E+38</v>
      </c>
      <c r="E193" s="1842">
        <f t="shared" si="136"/>
        <v>3.5022036617210293E+38</v>
      </c>
    </row>
    <row r="194" spans="2:5" ht="15" hidden="1" customHeight="1" x14ac:dyDescent="0.25">
      <c r="B194" s="1858" t="s">
        <v>5446</v>
      </c>
      <c r="C194" s="1859">
        <f t="shared" ref="C194:D194" si="148">SUM(C191:C193)</f>
        <v>2.8662721784803295E+38</v>
      </c>
      <c r="D194" s="1859">
        <f t="shared" si="148"/>
        <v>3.575284630585696E+38</v>
      </c>
      <c r="E194" s="1842">
        <f t="shared" si="136"/>
        <v>6.4415568090660254E+38</v>
      </c>
    </row>
    <row r="195" spans="2:5" ht="15" hidden="1" customHeight="1" x14ac:dyDescent="0.25">
      <c r="B195" s="1858" t="s">
        <v>5446</v>
      </c>
      <c r="C195" s="1859">
        <f t="shared" ref="C195:D195" si="149">SUM(C192:C194)</f>
        <v>5.2718964547177097E+38</v>
      </c>
      <c r="D195" s="1859">
        <f t="shared" si="149"/>
        <v>6.5759736671570248E+38</v>
      </c>
      <c r="E195" s="1842">
        <f t="shared" si="136"/>
        <v>1.1847870121874734E+39</v>
      </c>
    </row>
    <row r="196" spans="2:5" ht="15" hidden="1" customHeight="1" x14ac:dyDescent="0.25">
      <c r="B196" s="1858" t="s">
        <v>5446</v>
      </c>
      <c r="C196" s="1859">
        <f t="shared" ref="C196:D196" si="150">SUM(C193:C195)</f>
        <v>9.6965293240227757E+38</v>
      </c>
      <c r="D196" s="1859">
        <f t="shared" si="150"/>
        <v>1.2095101268639012E+39</v>
      </c>
      <c r="E196" s="1842">
        <f t="shared" si="136"/>
        <v>2.1791630592661788E+39</v>
      </c>
    </row>
    <row r="197" spans="2:5" ht="15" hidden="1" customHeight="1" x14ac:dyDescent="0.25">
      <c r="B197" s="1858" t="s">
        <v>5446</v>
      </c>
      <c r="C197" s="1859">
        <f t="shared" ref="C197:D197" si="151">SUM(C194:C196)</f>
        <v>1.7834697957220815E+39</v>
      </c>
      <c r="D197" s="1859">
        <f t="shared" si="151"/>
        <v>2.2246359566381734E+39</v>
      </c>
      <c r="E197" s="1842">
        <f t="shared" si="136"/>
        <v>4.0081057523602549E+39</v>
      </c>
    </row>
    <row r="198" spans="2:5" ht="15" hidden="1" customHeight="1" x14ac:dyDescent="0.25">
      <c r="B198" s="1858" t="s">
        <v>5446</v>
      </c>
      <c r="C198" s="1859">
        <f t="shared" ref="C198:D198" si="152">SUM(C195:C197)</f>
        <v>3.28031237359613E+39</v>
      </c>
      <c r="D198" s="1859">
        <f t="shared" si="152"/>
        <v>4.0917434502177774E+39</v>
      </c>
      <c r="E198" s="1842">
        <f t="shared" si="136"/>
        <v>7.3720558238139074E+39</v>
      </c>
    </row>
    <row r="199" spans="2:5" ht="15" hidden="1" customHeight="1" x14ac:dyDescent="0.25">
      <c r="B199" s="1858" t="s">
        <v>5446</v>
      </c>
      <c r="C199" s="1859">
        <f t="shared" ref="C199:D199" si="153">SUM(C196:C198)</f>
        <v>6.0334351017204891E+39</v>
      </c>
      <c r="D199" s="1859">
        <f t="shared" si="153"/>
        <v>7.525889533719852E+39</v>
      </c>
      <c r="E199" s="1842">
        <f t="shared" si="136"/>
        <v>1.3559324635440341E+40</v>
      </c>
    </row>
    <row r="200" spans="2:5" ht="15" hidden="1" customHeight="1" x14ac:dyDescent="0.25">
      <c r="B200" s="1858" t="s">
        <v>5446</v>
      </c>
      <c r="C200" s="1859">
        <f t="shared" ref="C200:D200" si="154">SUM(C197:C199)</f>
        <v>1.10972172710387E+40</v>
      </c>
      <c r="D200" s="1859">
        <f t="shared" si="154"/>
        <v>1.3842268940575803E+40</v>
      </c>
      <c r="E200" s="1842">
        <f t="shared" si="136"/>
        <v>2.4939486211614503E+40</v>
      </c>
    </row>
    <row r="201" spans="2:5" ht="15" hidden="1" customHeight="1" x14ac:dyDescent="0.25">
      <c r="B201" s="1858" t="s">
        <v>5446</v>
      </c>
      <c r="C201" s="1859">
        <f t="shared" ref="C201:D201" si="155">SUM(C198:C200)</f>
        <v>2.0410964746355319E+40</v>
      </c>
      <c r="D201" s="1859">
        <f t="shared" si="155"/>
        <v>2.5459901924513436E+40</v>
      </c>
      <c r="E201" s="1842">
        <f t="shared" si="136"/>
        <v>4.5870866670868757E+40</v>
      </c>
    </row>
    <row r="202" spans="2:5" ht="15" hidden="1" customHeight="1" x14ac:dyDescent="0.25">
      <c r="B202" s="1858" t="s">
        <v>5446</v>
      </c>
      <c r="C202" s="1859">
        <f t="shared" ref="C202:D202" si="156">SUM(C199:C201)</f>
        <v>3.7541617119114507E+40</v>
      </c>
      <c r="D202" s="1859">
        <f t="shared" si="156"/>
        <v>4.6828060398809089E+40</v>
      </c>
      <c r="E202" s="1842">
        <f t="shared" si="136"/>
        <v>8.4369677517923596E+40</v>
      </c>
    </row>
    <row r="203" spans="2:5" ht="15" hidden="1" customHeight="1" x14ac:dyDescent="0.25">
      <c r="B203" s="1858" t="s">
        <v>5446</v>
      </c>
      <c r="C203" s="1859">
        <f t="shared" ref="C203:D203" si="157">SUM(C200:C202)</f>
        <v>6.9049799136508521E+40</v>
      </c>
      <c r="D203" s="1859">
        <f t="shared" si="157"/>
        <v>8.6130231263898326E+40</v>
      </c>
      <c r="E203" s="1842">
        <f t="shared" si="136"/>
        <v>1.5518003040040684E+41</v>
      </c>
    </row>
    <row r="204" spans="2:5" ht="15" hidden="1" customHeight="1" x14ac:dyDescent="0.25">
      <c r="B204" s="1858" t="s">
        <v>5446</v>
      </c>
      <c r="C204" s="1859">
        <f t="shared" ref="C204:D204" si="158">SUM(C201:C203)</f>
        <v>1.2700238100197835E+41</v>
      </c>
      <c r="D204" s="1859">
        <f t="shared" si="158"/>
        <v>1.5841819358722086E+41</v>
      </c>
      <c r="E204" s="1842">
        <f t="shared" si="136"/>
        <v>2.8542057458919923E+41</v>
      </c>
    </row>
    <row r="205" spans="2:5" ht="15" hidden="1" customHeight="1" x14ac:dyDescent="0.25">
      <c r="B205" s="1858" t="s">
        <v>5446</v>
      </c>
      <c r="C205" s="1859">
        <f t="shared" ref="C205:D205" si="159">SUM(C202:C204)</f>
        <v>2.3359379725760138E+41</v>
      </c>
      <c r="D205" s="1859">
        <f t="shared" si="159"/>
        <v>2.9137648524992828E+41</v>
      </c>
      <c r="E205" s="1842">
        <f t="shared" si="136"/>
        <v>5.2497028250752965E+41</v>
      </c>
    </row>
    <row r="206" spans="2:5" ht="15" hidden="1" customHeight="1" x14ac:dyDescent="0.25">
      <c r="B206" s="1858" t="s">
        <v>5446</v>
      </c>
      <c r="C206" s="1859">
        <f t="shared" ref="C206:D206" si="160">SUM(C203:C205)</f>
        <v>4.2964597739608819E+41</v>
      </c>
      <c r="D206" s="1859">
        <f t="shared" si="160"/>
        <v>5.3592491010104741E+41</v>
      </c>
      <c r="E206" s="1842">
        <f t="shared" si="136"/>
        <v>9.655708874971356E+41</v>
      </c>
    </row>
    <row r="207" spans="2:5" ht="15" hidden="1" customHeight="1" x14ac:dyDescent="0.25">
      <c r="B207" s="1858" t="s">
        <v>5446</v>
      </c>
      <c r="C207" s="1859">
        <f t="shared" ref="C207:D207" si="161">SUM(C204:C206)</f>
        <v>7.9024215565566802E+41</v>
      </c>
      <c r="D207" s="1859">
        <f t="shared" si="161"/>
        <v>9.8571958893819655E+41</v>
      </c>
      <c r="E207" s="1842">
        <f t="shared" si="136"/>
        <v>1.7759617445938646E+42</v>
      </c>
    </row>
    <row r="208" spans="2:5" ht="15" hidden="1" customHeight="1" x14ac:dyDescent="0.25">
      <c r="B208" s="1858" t="s">
        <v>5446</v>
      </c>
      <c r="C208" s="1859">
        <f t="shared" ref="C208:D208" si="162">SUM(C205:C207)</f>
        <v>1.4534819303093575E+42</v>
      </c>
      <c r="D208" s="1859">
        <f t="shared" si="162"/>
        <v>1.8130209842891724E+42</v>
      </c>
      <c r="E208" s="1842">
        <f t="shared" si="136"/>
        <v>3.2665029145985297E+42</v>
      </c>
    </row>
    <row r="209" spans="2:5" ht="15" hidden="1" customHeight="1" x14ac:dyDescent="0.25">
      <c r="B209" s="1858" t="s">
        <v>5446</v>
      </c>
      <c r="C209" s="1859">
        <f t="shared" ref="C209:D209" si="163">SUM(C206:C208)</f>
        <v>2.6733700633611136E+42</v>
      </c>
      <c r="D209" s="1859">
        <f t="shared" si="163"/>
        <v>3.3346654833284162E+42</v>
      </c>
      <c r="E209" s="1842">
        <f t="shared" si="136"/>
        <v>6.0080355466895305E+42</v>
      </c>
    </row>
    <row r="210" spans="2:5" ht="15" hidden="1" customHeight="1" x14ac:dyDescent="0.25">
      <c r="B210" s="1858" t="s">
        <v>5446</v>
      </c>
      <c r="C210" s="1859">
        <f t="shared" ref="C210:D210" si="164">SUM(C207:C209)</f>
        <v>4.9170941493261395E+42</v>
      </c>
      <c r="D210" s="1859">
        <f t="shared" si="164"/>
        <v>6.1334060565557849E+42</v>
      </c>
      <c r="E210" s="1842">
        <f t="shared" si="136"/>
        <v>1.1050500205881924E+43</v>
      </c>
    </row>
    <row r="211" spans="2:5" ht="15" hidden="1" customHeight="1" x14ac:dyDescent="0.25">
      <c r="B211" s="1858" t="s">
        <v>5446</v>
      </c>
      <c r="C211" s="1859">
        <f t="shared" ref="C211:D211" si="165">SUM(C208:C210)</f>
        <v>9.0439461429966109E+42</v>
      </c>
      <c r="D211" s="1859">
        <f t="shared" si="165"/>
        <v>1.1281092524173374E+43</v>
      </c>
      <c r="E211" s="1842">
        <f t="shared" si="136"/>
        <v>2.0325038667169984E+43</v>
      </c>
    </row>
    <row r="212" spans="2:5" ht="15" hidden="1" customHeight="1" x14ac:dyDescent="0.25">
      <c r="B212" s="1858" t="s">
        <v>5446</v>
      </c>
      <c r="C212" s="1859">
        <f t="shared" ref="C212:D212" si="166">SUM(C209:C211)</f>
        <v>1.6634410355683865E+43</v>
      </c>
      <c r="D212" s="1859">
        <f t="shared" si="166"/>
        <v>2.0749164064057574E+43</v>
      </c>
      <c r="E212" s="1842">
        <f t="shared" si="136"/>
        <v>3.7383574419741439E+43</v>
      </c>
    </row>
    <row r="213" spans="2:5" ht="15" hidden="1" customHeight="1" x14ac:dyDescent="0.25">
      <c r="B213" s="1858" t="s">
        <v>5446</v>
      </c>
      <c r="C213" s="1859">
        <f t="shared" ref="C213:D213" si="167">SUM(C210:C212)</f>
        <v>3.0595450648006613E+43</v>
      </c>
      <c r="D213" s="1859">
        <f t="shared" si="167"/>
        <v>3.816366264478673E+43</v>
      </c>
      <c r="E213" s="1842">
        <f t="shared" si="136"/>
        <v>6.8759113292793343E+43</v>
      </c>
    </row>
    <row r="214" spans="2:5" ht="15" hidden="1" customHeight="1" x14ac:dyDescent="0.25">
      <c r="B214" s="1858" t="s">
        <v>5446</v>
      </c>
      <c r="C214" s="1859">
        <f t="shared" ref="C214:D214" si="168">SUM(C211:C213)</f>
        <v>5.6273807146687087E+43</v>
      </c>
      <c r="D214" s="1859">
        <f t="shared" si="168"/>
        <v>7.0193919233017675E+43</v>
      </c>
      <c r="E214" s="1842">
        <f t="shared" si="136"/>
        <v>1.2646772637970475E+44</v>
      </c>
    </row>
    <row r="215" spans="2:5" ht="15" hidden="1" customHeight="1" x14ac:dyDescent="0.25">
      <c r="B215" s="1858" t="s">
        <v>5446</v>
      </c>
      <c r="C215" s="1859">
        <f t="shared" ref="C215:D215" si="169">SUM(C212:C214)</f>
        <v>1.0350366815037758E+44</v>
      </c>
      <c r="D215" s="1859">
        <f t="shared" si="169"/>
        <v>1.2910674594186198E+44</v>
      </c>
      <c r="E215" s="1842">
        <f t="shared" si="136"/>
        <v>2.3261041409223956E+44</v>
      </c>
    </row>
    <row r="216" spans="2:5" ht="15" hidden="1" customHeight="1" x14ac:dyDescent="0.25">
      <c r="B216" s="1858" t="s">
        <v>5446</v>
      </c>
      <c r="C216" s="1859">
        <f t="shared" ref="C216:D216" si="170">SUM(C213:C215)</f>
        <v>1.9037292594507127E+44</v>
      </c>
      <c r="D216" s="1859">
        <f t="shared" si="170"/>
        <v>2.3746432781966639E+44</v>
      </c>
      <c r="E216" s="1842">
        <f t="shared" si="136"/>
        <v>4.2783725376473766E+44</v>
      </c>
    </row>
    <row r="217" spans="2:5" ht="15" hidden="1" customHeight="1" x14ac:dyDescent="0.25">
      <c r="B217" s="1858" t="s">
        <v>5446</v>
      </c>
      <c r="C217" s="1859">
        <f t="shared" ref="C217:D217" si="171">SUM(C214:C216)</f>
        <v>3.5015040124213593E+44</v>
      </c>
      <c r="D217" s="1859">
        <f t="shared" si="171"/>
        <v>4.3676499299454608E+44</v>
      </c>
      <c r="E217" s="1842">
        <f t="shared" si="136"/>
        <v>7.8691539423668205E+44</v>
      </c>
    </row>
    <row r="218" spans="2:5" ht="15" hidden="1" customHeight="1" x14ac:dyDescent="0.25">
      <c r="B218" s="1858" t="s">
        <v>5446</v>
      </c>
      <c r="C218" s="1859">
        <f t="shared" ref="C218:D218" si="172">SUM(C215:C217)</f>
        <v>6.4402699533758481E+44</v>
      </c>
      <c r="D218" s="1859">
        <f t="shared" si="172"/>
        <v>8.0333606675607437E+44</v>
      </c>
      <c r="E218" s="1842">
        <f t="shared" si="136"/>
        <v>1.4473630620936592E+45</v>
      </c>
    </row>
    <row r="219" spans="2:5" ht="15" hidden="1" customHeight="1" x14ac:dyDescent="0.25">
      <c r="B219" s="1858" t="s">
        <v>5446</v>
      </c>
      <c r="C219" s="1859">
        <f t="shared" ref="C219:D219" si="173">SUM(C216:C218)</f>
        <v>1.184550322524792E+45</v>
      </c>
      <c r="D219" s="1859">
        <f t="shared" si="173"/>
        <v>1.4775653875702867E+45</v>
      </c>
      <c r="E219" s="1842">
        <f t="shared" si="136"/>
        <v>2.6621157100950788E+45</v>
      </c>
    </row>
    <row r="220" spans="2:5" ht="15" hidden="1" customHeight="1" x14ac:dyDescent="0.25">
      <c r="B220" s="1858" t="s">
        <v>5446</v>
      </c>
      <c r="C220" s="1859">
        <f t="shared" ref="C220:D220" si="174">SUM(C217:C219)</f>
        <v>2.1787277191045127E+45</v>
      </c>
      <c r="D220" s="1859">
        <f t="shared" si="174"/>
        <v>2.7176664473209071E+45</v>
      </c>
      <c r="E220" s="1842">
        <f t="shared" si="136"/>
        <v>4.8963941664254196E+45</v>
      </c>
    </row>
    <row r="221" spans="2:5" ht="15" hidden="1" customHeight="1" x14ac:dyDescent="0.25">
      <c r="B221" s="1858" t="s">
        <v>5446</v>
      </c>
      <c r="C221" s="1859">
        <f t="shared" ref="C221:D221" si="175">SUM(C218:C220)</f>
        <v>4.00730503696689E+45</v>
      </c>
      <c r="D221" s="1859">
        <f t="shared" si="175"/>
        <v>4.9985679016472682E+45</v>
      </c>
      <c r="E221" s="1842">
        <f t="shared" si="136"/>
        <v>9.0058729386141575E+45</v>
      </c>
    </row>
    <row r="222" spans="2:5" ht="15" hidden="1" customHeight="1" x14ac:dyDescent="0.25">
      <c r="B222" s="1858" t="s">
        <v>5446</v>
      </c>
      <c r="C222" s="1859">
        <f t="shared" ref="C222:D222" si="176">SUM(C219:C221)</f>
        <v>7.3705830785961945E+45</v>
      </c>
      <c r="D222" s="1859">
        <f t="shared" si="176"/>
        <v>9.193799736538462E+45</v>
      </c>
      <c r="E222" s="1842">
        <f t="shared" si="136"/>
        <v>1.6564382815134655E+46</v>
      </c>
    </row>
    <row r="223" spans="2:5" ht="15" hidden="1" customHeight="1" x14ac:dyDescent="0.25">
      <c r="B223" s="1858" t="s">
        <v>5446</v>
      </c>
      <c r="C223" s="1859">
        <f t="shared" ref="C223:D223" si="177">SUM(C220:C222)</f>
        <v>1.3556615834667598E+46</v>
      </c>
      <c r="D223" s="1859">
        <f t="shared" si="177"/>
        <v>1.6910034085506639E+46</v>
      </c>
      <c r="E223" s="1842">
        <f t="shared" si="136"/>
        <v>3.0466649920174237E+46</v>
      </c>
    </row>
    <row r="224" spans="2:5" ht="15" hidden="1" customHeight="1" x14ac:dyDescent="0.25">
      <c r="B224" s="1858" t="s">
        <v>5446</v>
      </c>
      <c r="C224" s="1859">
        <f t="shared" ref="C224:D224" si="178">SUM(C221:C223)</f>
        <v>2.4934503950230684E+46</v>
      </c>
      <c r="D224" s="1859">
        <f t="shared" si="178"/>
        <v>3.1102401723692369E+46</v>
      </c>
      <c r="E224" s="1842">
        <f t="shared" si="136"/>
        <v>5.6036905673923053E+46</v>
      </c>
    </row>
    <row r="225" spans="2:5" ht="15" hidden="1" customHeight="1" x14ac:dyDescent="0.25">
      <c r="B225" s="1858" t="s">
        <v>5446</v>
      </c>
      <c r="C225" s="1859">
        <f t="shared" ref="C225:D225" si="179">SUM(C222:C224)</f>
        <v>4.5861702863494474E+46</v>
      </c>
      <c r="D225" s="1859">
        <f t="shared" si="179"/>
        <v>5.7206235545737466E+46</v>
      </c>
      <c r="E225" s="1842">
        <f t="shared" si="136"/>
        <v>1.0306793840923195E+47</v>
      </c>
    </row>
    <row r="226" spans="2:5" ht="15" hidden="1" customHeight="1" x14ac:dyDescent="0.25">
      <c r="B226" s="1858" t="s">
        <v>5446</v>
      </c>
      <c r="C226" s="1859">
        <f t="shared" ref="C226:D226" si="180">SUM(C223:C225)</f>
        <v>8.4352822648392756E+46</v>
      </c>
      <c r="D226" s="1859">
        <f t="shared" si="180"/>
        <v>1.0521867135493647E+47</v>
      </c>
      <c r="E226" s="1842">
        <f t="shared" si="136"/>
        <v>1.8957149400332921E+47</v>
      </c>
    </row>
    <row r="227" spans="2:5" ht="15" hidden="1" customHeight="1" x14ac:dyDescent="0.25">
      <c r="B227" s="1858" t="s">
        <v>5446</v>
      </c>
      <c r="C227" s="1859">
        <f t="shared" ref="C227:D227" si="181">SUM(C224:C226)</f>
        <v>1.5514902946211792E+47</v>
      </c>
      <c r="D227" s="1859">
        <f t="shared" si="181"/>
        <v>1.9352730862436628E+47</v>
      </c>
      <c r="E227" s="1842">
        <f t="shared" si="136"/>
        <v>3.4867633808648421E+47</v>
      </c>
    </row>
    <row r="228" spans="2:5" ht="15" hidden="1" customHeight="1" x14ac:dyDescent="0.25">
      <c r="B228" s="1858" t="s">
        <v>5446</v>
      </c>
      <c r="C228" s="1859">
        <f t="shared" ref="C228:D228" si="182">SUM(C225:C227)</f>
        <v>2.8536355497400516E+47</v>
      </c>
      <c r="D228" s="1859">
        <f t="shared" si="182"/>
        <v>3.559522155250402E+47</v>
      </c>
      <c r="E228" s="1842">
        <f t="shared" si="136"/>
        <v>6.4131577049904536E+47</v>
      </c>
    </row>
    <row r="229" spans="2:5" ht="15" hidden="1" customHeight="1" x14ac:dyDescent="0.25">
      <c r="B229" s="1858" t="s">
        <v>5446</v>
      </c>
      <c r="C229" s="1859">
        <f t="shared" ref="C229:D229" si="183">SUM(C226:C228)</f>
        <v>5.2486540708451582E+47</v>
      </c>
      <c r="D229" s="1859">
        <f t="shared" si="183"/>
        <v>6.5469819550434291E+47</v>
      </c>
      <c r="E229" s="1842">
        <f t="shared" si="136"/>
        <v>1.1795636025888587E+48</v>
      </c>
    </row>
    <row r="230" spans="2:5" ht="15" hidden="1" customHeight="1" x14ac:dyDescent="0.25">
      <c r="B230" s="1858" t="s">
        <v>5446</v>
      </c>
      <c r="C230" s="1859">
        <f t="shared" ref="C230:D230" si="184">SUM(C227:C229)</f>
        <v>9.6537799152063895E+47</v>
      </c>
      <c r="D230" s="1859">
        <f t="shared" si="184"/>
        <v>1.2041777196537494E+48</v>
      </c>
      <c r="E230" s="1842">
        <f t="shared" si="136"/>
        <v>2.1695557111743885E+48</v>
      </c>
    </row>
    <row r="231" spans="2:5" ht="15" hidden="1" customHeight="1" x14ac:dyDescent="0.25">
      <c r="B231" s="1858" t="s">
        <v>5446</v>
      </c>
      <c r="C231" s="1859">
        <f t="shared" ref="C231:D231" si="185">SUM(C228:C230)</f>
        <v>1.7756069535791599E+48</v>
      </c>
      <c r="D231" s="1859">
        <f t="shared" si="185"/>
        <v>2.2148281306831327E+48</v>
      </c>
      <c r="E231" s="1842">
        <f t="shared" si="136"/>
        <v>3.9904350842622929E+48</v>
      </c>
    </row>
    <row r="232" spans="2:5" ht="15" hidden="1" customHeight="1" x14ac:dyDescent="0.25">
      <c r="B232" s="1858" t="s">
        <v>5446</v>
      </c>
      <c r="C232" s="1859">
        <f t="shared" ref="C232:D232" si="186">SUM(C229:C231)</f>
        <v>3.265850352184315E+48</v>
      </c>
      <c r="D232" s="1859">
        <f t="shared" si="186"/>
        <v>4.0737040458412247E+48</v>
      </c>
      <c r="E232" s="1842">
        <f t="shared" si="136"/>
        <v>7.3395543980255397E+48</v>
      </c>
    </row>
    <row r="233" spans="2:5" ht="15" hidden="1" customHeight="1" x14ac:dyDescent="0.25">
      <c r="B233" s="1858" t="s">
        <v>5446</v>
      </c>
      <c r="C233" s="1859">
        <f t="shared" ref="C233:D233" si="187">SUM(C230:C232)</f>
        <v>6.0068352972841145E+48</v>
      </c>
      <c r="D233" s="1859">
        <f t="shared" si="187"/>
        <v>7.4927098961781066E+48</v>
      </c>
      <c r="E233" s="1842">
        <f t="shared" si="136"/>
        <v>1.349954519346222E+49</v>
      </c>
    </row>
    <row r="234" spans="2:5" ht="15" hidden="1" customHeight="1" x14ac:dyDescent="0.25">
      <c r="B234" s="1858" t="s">
        <v>5446</v>
      </c>
      <c r="C234" s="1859">
        <f t="shared" ref="C234:D234" si="188">SUM(C231:C233)</f>
        <v>1.1048292603047589E+49</v>
      </c>
      <c r="D234" s="1859">
        <f t="shared" si="188"/>
        <v>1.3781242072702463E+49</v>
      </c>
      <c r="E234" s="1842">
        <f t="shared" si="136"/>
        <v>2.4829534675750051E+49</v>
      </c>
    </row>
    <row r="235" spans="2:5" ht="15" hidden="1" customHeight="1" x14ac:dyDescent="0.25">
      <c r="B235" s="1858" t="s">
        <v>5446</v>
      </c>
      <c r="C235" s="1859">
        <f t="shared" ref="C235:D235" si="189">SUM(C232:C234)</f>
        <v>2.0320978252516019E+49</v>
      </c>
      <c r="D235" s="1859">
        <f t="shared" si="189"/>
        <v>2.5347656014721794E+49</v>
      </c>
      <c r="E235" s="1842">
        <f t="shared" si="136"/>
        <v>4.5668634267237816E+49</v>
      </c>
    </row>
    <row r="236" spans="2:5" ht="15" hidden="1" customHeight="1" x14ac:dyDescent="0.25">
      <c r="B236" s="1858" t="s">
        <v>5446</v>
      </c>
      <c r="C236" s="1859">
        <f t="shared" ref="C236:D236" si="190">SUM(C233:C235)</f>
        <v>3.7376106152847724E+49</v>
      </c>
      <c r="D236" s="1859">
        <f t="shared" si="190"/>
        <v>4.6621607983602363E+49</v>
      </c>
      <c r="E236" s="1842">
        <f t="shared" si="136"/>
        <v>8.3997714136450081E+49</v>
      </c>
    </row>
    <row r="237" spans="2:5" ht="15" hidden="1" customHeight="1" x14ac:dyDescent="0.25">
      <c r="B237" s="1858" t="s">
        <v>5446</v>
      </c>
      <c r="C237" s="1859">
        <f t="shared" ref="C237:D237" si="191">SUM(C234:C236)</f>
        <v>6.8745377008411333E+49</v>
      </c>
      <c r="D237" s="1859">
        <f t="shared" si="191"/>
        <v>8.5750506071026626E+49</v>
      </c>
      <c r="E237" s="1842">
        <f t="shared" si="136"/>
        <v>1.5449588307943796E+50</v>
      </c>
    </row>
    <row r="238" spans="2:5" ht="15" hidden="1" customHeight="1" x14ac:dyDescent="0.25">
      <c r="B238" s="1858" t="s">
        <v>5446</v>
      </c>
      <c r="C238" s="1859">
        <f t="shared" ref="C238:D238" si="192">SUM(C235:C237)</f>
        <v>1.2644246141377507E+50</v>
      </c>
      <c r="D238" s="1859">
        <f t="shared" si="192"/>
        <v>1.5771977006935079E+50</v>
      </c>
      <c r="E238" s="1842">
        <f t="shared" si="136"/>
        <v>2.8416223148312587E+50</v>
      </c>
    </row>
    <row r="239" spans="2:5" ht="15" hidden="1" customHeight="1" x14ac:dyDescent="0.25">
      <c r="B239" s="1858" t="s">
        <v>5446</v>
      </c>
      <c r="C239" s="1859">
        <f t="shared" ref="C239:D239" si="193">SUM(C236:C238)</f>
        <v>2.3256394457503413E+50</v>
      </c>
      <c r="D239" s="1859">
        <f t="shared" si="193"/>
        <v>2.9009188412397976E+50</v>
      </c>
      <c r="E239" s="1842">
        <f t="shared" si="136"/>
        <v>5.2265582869901388E+50</v>
      </c>
    </row>
    <row r="240" spans="2:5" ht="15" hidden="1" customHeight="1" x14ac:dyDescent="0.25">
      <c r="B240" s="1858" t="s">
        <v>5446</v>
      </c>
      <c r="C240" s="1859">
        <f t="shared" ref="C240:D240" si="194">SUM(C237:C239)</f>
        <v>4.2775178299722053E+50</v>
      </c>
      <c r="D240" s="1859">
        <f t="shared" si="194"/>
        <v>5.335621602643572E+50</v>
      </c>
      <c r="E240" s="1842">
        <f t="shared" si="136"/>
        <v>9.6131394326157773E+50</v>
      </c>
    </row>
    <row r="241" spans="2:5" ht="15" hidden="1" customHeight="1" x14ac:dyDescent="0.25">
      <c r="B241" s="1858" t="s">
        <v>5446</v>
      </c>
      <c r="C241" s="1859">
        <f t="shared" ref="C241:D241" si="195">SUM(C238:C240)</f>
        <v>7.8675818898602969E+50</v>
      </c>
      <c r="D241" s="1859">
        <f t="shared" si="195"/>
        <v>9.8137381445768771E+50</v>
      </c>
      <c r="E241" s="1842">
        <f t="shared" si="136"/>
        <v>1.7681320034437174E+51</v>
      </c>
    </row>
    <row r="242" spans="2:5" ht="15" hidden="1" customHeight="1" x14ac:dyDescent="0.25">
      <c r="B242" s="1858" t="s">
        <v>5446</v>
      </c>
      <c r="C242" s="1859">
        <f t="shared" ref="C242:D242" si="196">SUM(C239:C241)</f>
        <v>1.4470739165582844E+51</v>
      </c>
      <c r="D242" s="1859">
        <f t="shared" si="196"/>
        <v>1.8050278588460248E+51</v>
      </c>
      <c r="E242" s="1842">
        <f t="shared" si="136"/>
        <v>3.252101775404309E+51</v>
      </c>
    </row>
    <row r="243" spans="2:5" ht="15" hidden="1" customHeight="1" x14ac:dyDescent="0.25">
      <c r="B243" s="1858" t="s">
        <v>5446</v>
      </c>
      <c r="C243" s="1859">
        <f t="shared" ref="C243:D243" si="197">SUM(C240:C242)</f>
        <v>2.6615838885415344E+51</v>
      </c>
      <c r="D243" s="1859">
        <f t="shared" si="197"/>
        <v>3.3199638335680697E+51</v>
      </c>
      <c r="E243" s="1842">
        <f t="shared" si="136"/>
        <v>5.9815477221096041E+51</v>
      </c>
    </row>
    <row r="244" spans="2:5" ht="15" hidden="1" customHeight="1" x14ac:dyDescent="0.25">
      <c r="B244" s="1858" t="s">
        <v>5446</v>
      </c>
      <c r="C244" s="1859">
        <f t="shared" ref="C244:D244" si="198">SUM(C241:C243)</f>
        <v>4.8954159940858483E+51</v>
      </c>
      <c r="D244" s="1859">
        <f t="shared" si="198"/>
        <v>6.1063655068717826E+51</v>
      </c>
      <c r="E244" s="1842">
        <f t="shared" si="136"/>
        <v>1.1001781500957631E+52</v>
      </c>
    </row>
    <row r="245" spans="2:5" ht="15" hidden="1" customHeight="1" x14ac:dyDescent="0.25">
      <c r="B245" s="1858" t="s">
        <v>5446</v>
      </c>
      <c r="C245" s="1859">
        <f t="shared" ref="C245:D245" si="199">SUM(C242:C244)</f>
        <v>9.0040737991856669E+51</v>
      </c>
      <c r="D245" s="1859">
        <f t="shared" si="199"/>
        <v>1.1231357199285878E+52</v>
      </c>
      <c r="E245" s="1842">
        <f t="shared" si="136"/>
        <v>2.0235430998471543E+52</v>
      </c>
    </row>
    <row r="246" spans="2:5" ht="15" hidden="1" customHeight="1" x14ac:dyDescent="0.25">
      <c r="B246" s="1858" t="s">
        <v>5446</v>
      </c>
      <c r="C246" s="1859">
        <f t="shared" ref="C246:D246" si="200">SUM(C243:C245)</f>
        <v>1.6561073681813048E+52</v>
      </c>
      <c r="D246" s="1859">
        <f t="shared" si="200"/>
        <v>2.0657686539725729E+52</v>
      </c>
      <c r="E246" s="1842">
        <f t="shared" ref="E246:E309" si="201">C246+D246</f>
        <v>3.7218760221538775E+52</v>
      </c>
    </row>
    <row r="247" spans="2:5" ht="15" hidden="1" customHeight="1" x14ac:dyDescent="0.25">
      <c r="B247" s="1858" t="s">
        <v>5446</v>
      </c>
      <c r="C247" s="1859">
        <f t="shared" ref="C247:D247" si="202">SUM(C244:C246)</f>
        <v>3.0460563475084565E+52</v>
      </c>
      <c r="D247" s="1859">
        <f t="shared" si="202"/>
        <v>3.7995409245883391E+52</v>
      </c>
      <c r="E247" s="1842">
        <f t="shared" si="201"/>
        <v>6.8455972720967956E+52</v>
      </c>
    </row>
    <row r="248" spans="2:5" ht="15" hidden="1" customHeight="1" x14ac:dyDescent="0.25">
      <c r="B248" s="1858" t="s">
        <v>5446</v>
      </c>
      <c r="C248" s="1859">
        <f t="shared" ref="C248:D248" si="203">SUM(C245:C247)</f>
        <v>5.6025710956083281E+52</v>
      </c>
      <c r="D248" s="1859">
        <f t="shared" si="203"/>
        <v>6.9884452984895004E+52</v>
      </c>
      <c r="E248" s="1842">
        <f t="shared" si="201"/>
        <v>1.2591016394097827E+53</v>
      </c>
    </row>
    <row r="249" spans="2:5" ht="15" hidden="1" customHeight="1" x14ac:dyDescent="0.25">
      <c r="B249" s="1858" t="s">
        <v>5446</v>
      </c>
      <c r="C249" s="1859">
        <f t="shared" ref="C249:D249" si="204">SUM(C246:C248)</f>
        <v>1.0304734811298089E+53</v>
      </c>
      <c r="D249" s="1859">
        <f t="shared" si="204"/>
        <v>1.2853754877050411E+53</v>
      </c>
      <c r="E249" s="1842">
        <f t="shared" si="201"/>
        <v>2.3158489688348501E+53</v>
      </c>
    </row>
    <row r="250" spans="2:5" ht="15" hidden="1" customHeight="1" x14ac:dyDescent="0.25">
      <c r="B250" s="1858" t="s">
        <v>5446</v>
      </c>
      <c r="C250" s="1859">
        <f t="shared" ref="C250:D250" si="205">SUM(C247:C249)</f>
        <v>1.8953362254414874E+53</v>
      </c>
      <c r="D250" s="1859">
        <f t="shared" si="205"/>
        <v>2.364174110012825E+53</v>
      </c>
      <c r="E250" s="1842">
        <f t="shared" si="201"/>
        <v>4.2595103354543124E+53</v>
      </c>
    </row>
    <row r="251" spans="2:5" ht="15" hidden="1" customHeight="1" x14ac:dyDescent="0.25">
      <c r="B251" s="1858" t="s">
        <v>5446</v>
      </c>
      <c r="C251" s="1859">
        <f t="shared" ref="C251:D251" si="206">SUM(C248:C250)</f>
        <v>3.4860668161321293E+53</v>
      </c>
      <c r="D251" s="1859">
        <f t="shared" si="206"/>
        <v>4.3483941275668163E+53</v>
      </c>
      <c r="E251" s="1842">
        <f t="shared" si="201"/>
        <v>7.8344609436989456E+53</v>
      </c>
    </row>
    <row r="252" spans="2:5" ht="15" hidden="1" customHeight="1" x14ac:dyDescent="0.25">
      <c r="B252" s="1858" t="s">
        <v>5446</v>
      </c>
      <c r="C252" s="1859">
        <f t="shared" ref="C252:D252" si="207">SUM(C249:C251)</f>
        <v>6.411876522703426E+53</v>
      </c>
      <c r="D252" s="1859">
        <f t="shared" si="207"/>
        <v>7.9979437252846828E+53</v>
      </c>
      <c r="E252" s="1842">
        <f t="shared" si="201"/>
        <v>1.4409820247988109E+54</v>
      </c>
    </row>
    <row r="253" spans="2:5" ht="15" hidden="1" customHeight="1" x14ac:dyDescent="0.25">
      <c r="B253" s="1858" t="s">
        <v>5446</v>
      </c>
      <c r="C253" s="1859">
        <f t="shared" ref="C253:D253" si="208">SUM(C250:C252)</f>
        <v>1.1793279564277043E+54</v>
      </c>
      <c r="D253" s="1859">
        <f t="shared" si="208"/>
        <v>1.4710511962864323E+54</v>
      </c>
      <c r="E253" s="1842">
        <f t="shared" si="201"/>
        <v>2.6503791527141366E+54</v>
      </c>
    </row>
    <row r="254" spans="2:5" ht="15" hidden="1" customHeight="1" x14ac:dyDescent="0.25">
      <c r="B254" s="1858" t="s">
        <v>5446</v>
      </c>
      <c r="C254" s="1859">
        <f t="shared" ref="C254:D254" si="209">SUM(C251:C253)</f>
        <v>2.16912229031126E+54</v>
      </c>
      <c r="D254" s="1859">
        <f t="shared" si="209"/>
        <v>2.7056849815715822E+54</v>
      </c>
      <c r="E254" s="1842">
        <f t="shared" si="201"/>
        <v>4.8748072718828422E+54</v>
      </c>
    </row>
    <row r="255" spans="2:5" ht="15" hidden="1" customHeight="1" x14ac:dyDescent="0.25">
      <c r="B255" s="1858" t="s">
        <v>5446</v>
      </c>
      <c r="C255" s="1859">
        <f t="shared" ref="C255:D255" si="210">SUM(C252:C254)</f>
        <v>3.9896378990093067E+54</v>
      </c>
      <c r="D255" s="1859">
        <f t="shared" si="210"/>
        <v>4.976530550386483E+54</v>
      </c>
      <c r="E255" s="1842">
        <f t="shared" si="201"/>
        <v>8.966168449395789E+54</v>
      </c>
    </row>
    <row r="256" spans="2:5" ht="15" hidden="1" customHeight="1" x14ac:dyDescent="0.25">
      <c r="B256" s="1858" t="s">
        <v>5446</v>
      </c>
      <c r="C256" s="1859">
        <f t="shared" ref="C256:D256" si="211">SUM(C253:C255)</f>
        <v>7.3380881457482716E+54</v>
      </c>
      <c r="D256" s="1859">
        <f t="shared" si="211"/>
        <v>9.1532667282444979E+54</v>
      </c>
      <c r="E256" s="1842">
        <f t="shared" si="201"/>
        <v>1.6491354873992768E+55</v>
      </c>
    </row>
    <row r="257" spans="2:5" ht="15" hidden="1" customHeight="1" x14ac:dyDescent="0.25">
      <c r="B257" s="1858" t="s">
        <v>5446</v>
      </c>
      <c r="C257" s="1859">
        <f t="shared" ref="C257:D257" si="212">SUM(C254:C256)</f>
        <v>1.349684833506884E+55</v>
      </c>
      <c r="D257" s="1859">
        <f t="shared" si="212"/>
        <v>1.6835482260202561E+55</v>
      </c>
      <c r="E257" s="1842">
        <f t="shared" si="201"/>
        <v>3.0332330595271401E+55</v>
      </c>
    </row>
    <row r="258" spans="2:5" ht="15" hidden="1" customHeight="1" x14ac:dyDescent="0.25">
      <c r="B258" s="1858" t="s">
        <v>5446</v>
      </c>
      <c r="C258" s="1859">
        <f t="shared" ref="C258:D258" si="213">SUM(C255:C257)</f>
        <v>2.4824574379826417E+55</v>
      </c>
      <c r="D258" s="1859">
        <f t="shared" si="213"/>
        <v>3.0965279538833541E+55</v>
      </c>
      <c r="E258" s="1842">
        <f t="shared" si="201"/>
        <v>5.5789853918659963E+55</v>
      </c>
    </row>
    <row r="259" spans="2:5" ht="15" hidden="1" customHeight="1" x14ac:dyDescent="0.25">
      <c r="B259" s="1858" t="s">
        <v>5446</v>
      </c>
      <c r="C259" s="1859">
        <f t="shared" ref="C259:D259" si="214">SUM(C256:C258)</f>
        <v>4.5659510860643531E+55</v>
      </c>
      <c r="D259" s="1859">
        <f t="shared" si="214"/>
        <v>5.6954028527280607E+55</v>
      </c>
      <c r="E259" s="1842">
        <f t="shared" si="201"/>
        <v>1.0261353938792415E+56</v>
      </c>
    </row>
    <row r="260" spans="2:5" ht="15" hidden="1" customHeight="1" x14ac:dyDescent="0.25">
      <c r="B260" s="1858" t="s">
        <v>5446</v>
      </c>
      <c r="C260" s="1859">
        <f t="shared" ref="C260:D260" si="215">SUM(C257:C259)</f>
        <v>8.3980933575538793E+55</v>
      </c>
      <c r="D260" s="1859">
        <f t="shared" si="215"/>
        <v>1.047547903263167E+56</v>
      </c>
      <c r="E260" s="1842">
        <f t="shared" si="201"/>
        <v>1.8873572390185549E+56</v>
      </c>
    </row>
    <row r="261" spans="2:5" ht="15" hidden="1" customHeight="1" x14ac:dyDescent="0.25">
      <c r="B261" s="1858" t="s">
        <v>5446</v>
      </c>
      <c r="C261" s="1859">
        <f t="shared" ref="C261:D261" si="216">SUM(C258:C260)</f>
        <v>1.5446501881600875E+56</v>
      </c>
      <c r="D261" s="1859">
        <f t="shared" si="216"/>
        <v>1.9267409839243085E+56</v>
      </c>
      <c r="E261" s="1842">
        <f t="shared" si="201"/>
        <v>3.471391172084396E+56</v>
      </c>
    </row>
    <row r="262" spans="2:5" ht="15" hidden="1" customHeight="1" x14ac:dyDescent="0.25">
      <c r="B262" s="1858" t="s">
        <v>5446</v>
      </c>
      <c r="C262" s="1859">
        <f t="shared" ref="C262:D262" si="217">SUM(C259:C261)</f>
        <v>2.8410546325219109E+56</v>
      </c>
      <c r="D262" s="1859">
        <f t="shared" si="217"/>
        <v>3.5438291724602815E+56</v>
      </c>
      <c r="E262" s="1842">
        <f t="shared" si="201"/>
        <v>6.384883804982192E+56</v>
      </c>
    </row>
    <row r="263" spans="2:5" ht="15" hidden="1" customHeight="1" x14ac:dyDescent="0.25">
      <c r="B263" s="1858" t="s">
        <v>5446</v>
      </c>
      <c r="C263" s="1859">
        <f t="shared" ref="C263:D263" si="218">SUM(C260:C262)</f>
        <v>5.2255141564373859E+56</v>
      </c>
      <c r="D263" s="1859">
        <f t="shared" si="218"/>
        <v>6.518118059647757E+56</v>
      </c>
      <c r="E263" s="1842">
        <f t="shared" si="201"/>
        <v>1.1743632216085143E+57</v>
      </c>
    </row>
    <row r="264" spans="2:5" ht="15" hidden="1" customHeight="1" x14ac:dyDescent="0.25">
      <c r="B264" s="1858" t="s">
        <v>5446</v>
      </c>
      <c r="C264" s="1859">
        <f t="shared" ref="C264:D264" si="219">SUM(C261:C263)</f>
        <v>9.6112189771193852E+56</v>
      </c>
      <c r="D264" s="1859">
        <f t="shared" si="219"/>
        <v>1.1988688216032347E+57</v>
      </c>
      <c r="E264" s="1842">
        <f t="shared" si="201"/>
        <v>2.159990719315173E+57</v>
      </c>
    </row>
    <row r="265" spans="2:5" ht="15" hidden="1" customHeight="1" x14ac:dyDescent="0.25">
      <c r="B265" s="1858" t="s">
        <v>5446</v>
      </c>
      <c r="C265" s="1859">
        <f t="shared" ref="C265:D265" si="220">SUM(C262:C264)</f>
        <v>1.7677787766078681E+57</v>
      </c>
      <c r="D265" s="1859">
        <f t="shared" si="220"/>
        <v>2.2050635448140386E+57</v>
      </c>
      <c r="E265" s="1842">
        <f t="shared" si="201"/>
        <v>3.9728423214219067E+57</v>
      </c>
    </row>
    <row r="266" spans="2:5" ht="15" hidden="1" customHeight="1" x14ac:dyDescent="0.25">
      <c r="B266" s="1858" t="s">
        <v>5446</v>
      </c>
      <c r="C266" s="1859">
        <f t="shared" ref="C266:D266" si="221">SUM(C263:C265)</f>
        <v>3.2514520899635452E+57</v>
      </c>
      <c r="D266" s="1859">
        <f t="shared" si="221"/>
        <v>4.0557441723820487E+57</v>
      </c>
      <c r="E266" s="1842">
        <f t="shared" si="201"/>
        <v>7.3071962623455939E+57</v>
      </c>
    </row>
    <row r="267" spans="2:5" ht="15" hidden="1" customHeight="1" x14ac:dyDescent="0.25">
      <c r="B267" s="1858" t="s">
        <v>5446</v>
      </c>
      <c r="C267" s="1859">
        <f t="shared" ref="C267:D267" si="222">SUM(C264:C266)</f>
        <v>5.9803527642833518E+57</v>
      </c>
      <c r="D267" s="1859">
        <f t="shared" si="222"/>
        <v>7.4596765387993212E+57</v>
      </c>
      <c r="E267" s="1842">
        <f t="shared" si="201"/>
        <v>1.3440029303082672E+58</v>
      </c>
    </row>
    <row r="268" spans="2:5" ht="15" hidden="1" customHeight="1" x14ac:dyDescent="0.25">
      <c r="B268" s="1858" t="s">
        <v>5446</v>
      </c>
      <c r="C268" s="1859">
        <f t="shared" ref="C268:D268" si="223">SUM(C265:C267)</f>
        <v>1.0999583630854765E+58</v>
      </c>
      <c r="D268" s="1859">
        <f t="shared" si="223"/>
        <v>1.3720484255995408E+58</v>
      </c>
      <c r="E268" s="1842">
        <f t="shared" si="201"/>
        <v>2.4720067886850174E+58</v>
      </c>
    </row>
    <row r="269" spans="2:5" ht="15" hidden="1" customHeight="1" x14ac:dyDescent="0.25">
      <c r="B269" s="1858" t="s">
        <v>5446</v>
      </c>
      <c r="C269" s="1859">
        <f t="shared" ref="C269:D269" si="224">SUM(C266:C268)</f>
        <v>2.0231388485101662E+58</v>
      </c>
      <c r="D269" s="1859">
        <f t="shared" si="224"/>
        <v>2.5235904967176779E+58</v>
      </c>
      <c r="E269" s="1842">
        <f t="shared" si="201"/>
        <v>4.5467293452278444E+58</v>
      </c>
    </row>
    <row r="270" spans="2:5" ht="15" hidden="1" customHeight="1" x14ac:dyDescent="0.25">
      <c r="B270" s="1858" t="s">
        <v>5446</v>
      </c>
      <c r="C270" s="1859">
        <f t="shared" ref="C270:D270" si="225">SUM(C267:C269)</f>
        <v>3.7211324880239779E+58</v>
      </c>
      <c r="D270" s="1859">
        <f t="shared" si="225"/>
        <v>4.6416065761971505E+58</v>
      </c>
      <c r="E270" s="1842">
        <f t="shared" si="201"/>
        <v>8.3627390642211284E+58</v>
      </c>
    </row>
    <row r="271" spans="2:5" ht="15" hidden="1" customHeight="1" x14ac:dyDescent="0.25">
      <c r="B271" s="1858" t="s">
        <v>5446</v>
      </c>
      <c r="C271" s="1859">
        <f t="shared" ref="C271:D271" si="226">SUM(C268:C270)</f>
        <v>6.8442296996196204E+58</v>
      </c>
      <c r="D271" s="1859">
        <f t="shared" si="226"/>
        <v>8.5372454985143698E+58</v>
      </c>
      <c r="E271" s="1842">
        <f t="shared" si="201"/>
        <v>1.538147519813399E+59</v>
      </c>
    </row>
    <row r="272" spans="2:5" ht="15" hidden="1" customHeight="1" x14ac:dyDescent="0.25">
      <c r="B272" s="1858" t="s">
        <v>5446</v>
      </c>
      <c r="C272" s="1859">
        <f t="shared" ref="C272:D272" si="227">SUM(C269:C271)</f>
        <v>1.2588501036153764E+59</v>
      </c>
      <c r="D272" s="1859">
        <f t="shared" si="227"/>
        <v>1.5702442571429199E+59</v>
      </c>
      <c r="E272" s="1842">
        <f t="shared" si="201"/>
        <v>2.8290943607582963E+59</v>
      </c>
    </row>
    <row r="273" spans="2:5" ht="15" hidden="1" customHeight="1" x14ac:dyDescent="0.25">
      <c r="B273" s="1858" t="s">
        <v>5446</v>
      </c>
      <c r="C273" s="1859">
        <f t="shared" ref="C273:D273" si="228">SUM(C270:C272)</f>
        <v>2.3153863223797361E+59</v>
      </c>
      <c r="D273" s="1859">
        <f t="shared" si="228"/>
        <v>2.8881294646140719E+59</v>
      </c>
      <c r="E273" s="1842">
        <f t="shared" si="201"/>
        <v>5.2035157869938079E+59</v>
      </c>
    </row>
    <row r="274" spans="2:5" ht="15" hidden="1" customHeight="1" x14ac:dyDescent="0.25">
      <c r="B274" s="1858" t="s">
        <v>5446</v>
      </c>
      <c r="C274" s="1859">
        <f t="shared" ref="C274:D274" si="229">SUM(C271:C273)</f>
        <v>4.2586593959570743E+59</v>
      </c>
      <c r="D274" s="1859">
        <f t="shared" si="229"/>
        <v>5.3120982716084288E+59</v>
      </c>
      <c r="E274" s="1842">
        <f t="shared" si="201"/>
        <v>9.570757667565503E+59</v>
      </c>
    </row>
    <row r="275" spans="2:5" ht="15" hidden="1" customHeight="1" x14ac:dyDescent="0.25">
      <c r="B275" s="1858" t="s">
        <v>5446</v>
      </c>
      <c r="C275" s="1859">
        <f t="shared" ref="C275:D275" si="230">SUM(C272:C274)</f>
        <v>7.8328958219521867E+59</v>
      </c>
      <c r="D275" s="1859">
        <f t="shared" si="230"/>
        <v>9.7704719933654219E+59</v>
      </c>
      <c r="E275" s="1842">
        <f t="shared" si="201"/>
        <v>1.7603367815317609E+60</v>
      </c>
    </row>
    <row r="276" spans="2:5" ht="15" hidden="1" customHeight="1" x14ac:dyDescent="0.25">
      <c r="B276" s="1858" t="s">
        <v>5446</v>
      </c>
      <c r="C276" s="1859">
        <f t="shared" ref="C276:D276" si="231">SUM(C273:C275)</f>
        <v>1.4406941540288996E+60</v>
      </c>
      <c r="D276" s="1859">
        <f t="shared" si="231"/>
        <v>1.7970699729587922E+60</v>
      </c>
      <c r="E276" s="1842">
        <f t="shared" si="201"/>
        <v>3.2377641269876914E+60</v>
      </c>
    </row>
    <row r="277" spans="2:5" ht="15" hidden="1" customHeight="1" x14ac:dyDescent="0.25">
      <c r="B277" s="1858" t="s">
        <v>5446</v>
      </c>
      <c r="C277" s="1859">
        <f t="shared" ref="C277:D277" si="232">SUM(C274:C276)</f>
        <v>2.6498496758198256E+60</v>
      </c>
      <c r="D277" s="1859">
        <f t="shared" si="232"/>
        <v>3.3053269994561768E+60</v>
      </c>
      <c r="E277" s="1842">
        <f t="shared" si="201"/>
        <v>5.9551766752760024E+60</v>
      </c>
    </row>
    <row r="278" spans="2:5" ht="15" hidden="1" customHeight="1" x14ac:dyDescent="0.25">
      <c r="B278" s="1858" t="s">
        <v>5446</v>
      </c>
      <c r="C278" s="1859">
        <f t="shared" ref="C278:D278" si="233">SUM(C275:C277)</f>
        <v>4.8738334120439439E+60</v>
      </c>
      <c r="D278" s="1859">
        <f t="shared" si="233"/>
        <v>6.0794441717515111E+60</v>
      </c>
      <c r="E278" s="1842">
        <f t="shared" si="201"/>
        <v>1.0953277583795455E+61</v>
      </c>
    </row>
    <row r="279" spans="2:5" ht="15" hidden="1" customHeight="1" x14ac:dyDescent="0.25">
      <c r="B279" s="1858" t="s">
        <v>5446</v>
      </c>
      <c r="C279" s="1859">
        <f t="shared" ref="C279:D279" si="234">SUM(C276:C278)</f>
        <v>8.9643772418926688E+60</v>
      </c>
      <c r="D279" s="1859">
        <f t="shared" si="234"/>
        <v>1.118184114416648E+61</v>
      </c>
      <c r="E279" s="1842">
        <f t="shared" si="201"/>
        <v>2.0146218386059149E+61</v>
      </c>
    </row>
    <row r="280" spans="2:5" ht="15" hidden="1" customHeight="1" x14ac:dyDescent="0.25">
      <c r="B280" s="1858" t="s">
        <v>5446</v>
      </c>
      <c r="C280" s="1859">
        <f t="shared" ref="C280:D280" si="235">SUM(C277:C279)</f>
        <v>1.6488060329756437E+61</v>
      </c>
      <c r="D280" s="1859">
        <f t="shared" si="235"/>
        <v>2.0566612315374168E+61</v>
      </c>
      <c r="E280" s="1842">
        <f t="shared" si="201"/>
        <v>3.7054672645130602E+61</v>
      </c>
    </row>
    <row r="281" spans="2:5" ht="15" hidden="1" customHeight="1" x14ac:dyDescent="0.25">
      <c r="B281" s="1858" t="s">
        <v>5446</v>
      </c>
      <c r="C281" s="1859">
        <f t="shared" ref="C281:D281" si="236">SUM(C278:C280)</f>
        <v>3.0326270983693048E+61</v>
      </c>
      <c r="D281" s="1859">
        <f t="shared" si="236"/>
        <v>3.7827897631292159E+61</v>
      </c>
      <c r="E281" s="1842">
        <f t="shared" si="201"/>
        <v>6.8154168614985202E+61</v>
      </c>
    </row>
    <row r="282" spans="2:5" ht="15" hidden="1" customHeight="1" x14ac:dyDescent="0.25">
      <c r="B282" s="1858" t="s">
        <v>5446</v>
      </c>
      <c r="C282" s="1859">
        <f t="shared" ref="C282:D282" si="237">SUM(C279:C281)</f>
        <v>5.5778708555342154E+61</v>
      </c>
      <c r="D282" s="1859">
        <f t="shared" si="237"/>
        <v>6.9576351090832805E+61</v>
      </c>
      <c r="E282" s="1842">
        <f t="shared" si="201"/>
        <v>1.2535505964617496E+62</v>
      </c>
    </row>
    <row r="283" spans="2:5" ht="15" hidden="1" customHeight="1" x14ac:dyDescent="0.25">
      <c r="B283" s="1858" t="s">
        <v>5446</v>
      </c>
      <c r="C283" s="1859">
        <f t="shared" ref="C283:D283" si="238">SUM(C280:C282)</f>
        <v>1.0259303986879163E+62</v>
      </c>
      <c r="D283" s="1859">
        <f t="shared" si="238"/>
        <v>1.2797086103749913E+62</v>
      </c>
      <c r="E283" s="1842">
        <f t="shared" si="201"/>
        <v>2.3056390090629076E+62</v>
      </c>
    </row>
    <row r="284" spans="2:5" ht="15" hidden="1" customHeight="1" x14ac:dyDescent="0.25">
      <c r="B284" s="1858" t="s">
        <v>5446</v>
      </c>
      <c r="C284" s="1859">
        <f t="shared" ref="C284:D284" si="239">SUM(C281:C283)</f>
        <v>1.8869801940782684E+62</v>
      </c>
      <c r="D284" s="1859">
        <f t="shared" si="239"/>
        <v>2.3537510975962406E+62</v>
      </c>
      <c r="E284" s="1842">
        <f t="shared" si="201"/>
        <v>4.2407312916745088E+62</v>
      </c>
    </row>
    <row r="285" spans="2:5" ht="15" hidden="1" customHeight="1" x14ac:dyDescent="0.25">
      <c r="B285" s="1858" t="s">
        <v>5446</v>
      </c>
      <c r="C285" s="1859">
        <f t="shared" ref="C285:D285" si="240">SUM(C282:C284)</f>
        <v>3.4706976783196062E+62</v>
      </c>
      <c r="D285" s="1859">
        <f t="shared" si="240"/>
        <v>4.3292232188795602E+62</v>
      </c>
      <c r="E285" s="1842">
        <f t="shared" si="201"/>
        <v>7.7999208971991669E+62</v>
      </c>
    </row>
    <row r="286" spans="2:5" ht="15" hidden="1" customHeight="1" x14ac:dyDescent="0.25">
      <c r="B286" s="1858" t="s">
        <v>5446</v>
      </c>
      <c r="C286" s="1859">
        <f t="shared" ref="C286:D286" si="241">SUM(C283:C285)</f>
        <v>6.3836082710857911E+62</v>
      </c>
      <c r="D286" s="1859">
        <f t="shared" si="241"/>
        <v>7.9626829268507926E+62</v>
      </c>
      <c r="E286" s="1842">
        <f t="shared" si="201"/>
        <v>1.4346291197936584E+63</v>
      </c>
    </row>
    <row r="287" spans="2:5" ht="15" hidden="1" customHeight="1" x14ac:dyDescent="0.25">
      <c r="B287" s="1858" t="s">
        <v>5446</v>
      </c>
      <c r="C287" s="1859">
        <f t="shared" ref="C287:D287" si="242">SUM(C284:C286)</f>
        <v>1.1741286143483667E+63</v>
      </c>
      <c r="D287" s="1859">
        <f t="shared" si="242"/>
        <v>1.4645657243326593E+63</v>
      </c>
      <c r="E287" s="1842">
        <f t="shared" si="201"/>
        <v>2.6386943386810262E+63</v>
      </c>
    </row>
    <row r="288" spans="2:5" ht="15" hidden="1" customHeight="1" x14ac:dyDescent="0.25">
      <c r="B288" s="1858" t="s">
        <v>5446</v>
      </c>
      <c r="C288" s="1859">
        <f t="shared" ref="C288:D288" si="243">SUM(C285:C287)</f>
        <v>2.1595592092889064E+63</v>
      </c>
      <c r="D288" s="1859">
        <f t="shared" si="243"/>
        <v>2.6937563389056945E+63</v>
      </c>
      <c r="E288" s="1842">
        <f t="shared" si="201"/>
        <v>4.8533155481946013E+63</v>
      </c>
    </row>
    <row r="289" spans="2:5" ht="15" hidden="1" customHeight="1" x14ac:dyDescent="0.25">
      <c r="B289" s="1858" t="s">
        <v>5446</v>
      </c>
      <c r="C289" s="1859">
        <f t="shared" ref="C289:D289" si="244">SUM(C286:C288)</f>
        <v>3.9720486507458527E+63</v>
      </c>
      <c r="D289" s="1859">
        <f t="shared" si="244"/>
        <v>4.9545903559234331E+63</v>
      </c>
      <c r="E289" s="1842">
        <f t="shared" si="201"/>
        <v>8.9266390066692851E+63</v>
      </c>
    </row>
    <row r="290" spans="2:5" ht="15" hidden="1" customHeight="1" x14ac:dyDescent="0.25">
      <c r="B290" s="1858" t="s">
        <v>5446</v>
      </c>
      <c r="C290" s="1859">
        <f t="shared" ref="C290:D290" si="245">SUM(C287:C289)</f>
        <v>7.3057364743831254E+63</v>
      </c>
      <c r="D290" s="1859">
        <f t="shared" si="245"/>
        <v>9.1129124191617872E+63</v>
      </c>
      <c r="E290" s="1842">
        <f t="shared" si="201"/>
        <v>1.6418648893544913E+64</v>
      </c>
    </row>
    <row r="291" spans="2:5" ht="15" hidden="1" customHeight="1" x14ac:dyDescent="0.25">
      <c r="B291" s="1858" t="s">
        <v>5446</v>
      </c>
      <c r="C291" s="1859">
        <f t="shared" ref="C291:D291" si="246">SUM(C288:C290)</f>
        <v>1.3437344334417883E+64</v>
      </c>
      <c r="D291" s="1859">
        <f t="shared" si="246"/>
        <v>1.6761259113990916E+64</v>
      </c>
      <c r="E291" s="1842">
        <f t="shared" si="201"/>
        <v>3.0198603448408802E+64</v>
      </c>
    </row>
    <row r="292" spans="2:5" ht="15" hidden="1" customHeight="1" x14ac:dyDescent="0.25">
      <c r="B292" s="1858" t="s">
        <v>5446</v>
      </c>
      <c r="C292" s="1859">
        <f t="shared" ref="C292:D292" si="247">SUM(C289:C291)</f>
        <v>2.4715129459546862E+64</v>
      </c>
      <c r="D292" s="1859">
        <f t="shared" si="247"/>
        <v>3.0828761889076135E+64</v>
      </c>
      <c r="E292" s="1842">
        <f t="shared" si="201"/>
        <v>5.5543891348622994E+64</v>
      </c>
    </row>
    <row r="293" spans="2:5" ht="15" hidden="1" customHeight="1" x14ac:dyDescent="0.25">
      <c r="B293" s="1858" t="s">
        <v>5446</v>
      </c>
      <c r="C293" s="1859">
        <f t="shared" ref="C293:D293" si="248">SUM(C290:C292)</f>
        <v>4.5458210268347873E+64</v>
      </c>
      <c r="D293" s="1859">
        <f t="shared" si="248"/>
        <v>5.6702933422228838E+64</v>
      </c>
      <c r="E293" s="1842">
        <f t="shared" si="201"/>
        <v>1.0216114369057671E+65</v>
      </c>
    </row>
    <row r="294" spans="2:5" ht="15" hidden="1" customHeight="1" x14ac:dyDescent="0.25">
      <c r="B294" s="1858" t="s">
        <v>5446</v>
      </c>
      <c r="C294" s="1859">
        <f t="shared" ref="C294:D294" si="249">SUM(C291:C293)</f>
        <v>8.3610684062312621E+64</v>
      </c>
      <c r="D294" s="1859">
        <f t="shared" si="249"/>
        <v>1.0429295442529589E+65</v>
      </c>
      <c r="E294" s="1842">
        <f t="shared" si="201"/>
        <v>1.8790363848760851E+65</v>
      </c>
    </row>
    <row r="295" spans="2:5" ht="15" hidden="1" customHeight="1" x14ac:dyDescent="0.25">
      <c r="B295" s="1858" t="s">
        <v>5446</v>
      </c>
      <c r="C295" s="1859">
        <f t="shared" ref="C295:D295" si="250">SUM(C292:C294)</f>
        <v>1.5378402379020735E+65</v>
      </c>
      <c r="D295" s="1859">
        <f t="shared" si="250"/>
        <v>1.9182464973660087E+65</v>
      </c>
      <c r="E295" s="1842">
        <f t="shared" si="201"/>
        <v>3.4560867352680822E+65</v>
      </c>
    </row>
    <row r="296" spans="2:5" ht="15" hidden="1" customHeight="1" x14ac:dyDescent="0.25">
      <c r="B296" s="1858" t="s">
        <v>5446</v>
      </c>
      <c r="C296" s="1859">
        <f t="shared" ref="C296:D296" si="251">SUM(C293:C295)</f>
        <v>2.8285291812086784E+65</v>
      </c>
      <c r="D296" s="1859">
        <f t="shared" si="251"/>
        <v>3.5282053758412557E+65</v>
      </c>
      <c r="E296" s="1842">
        <f t="shared" si="201"/>
        <v>6.3567345570499345E+65</v>
      </c>
    </row>
    <row r="297" spans="2:5" ht="15" hidden="1" customHeight="1" x14ac:dyDescent="0.25">
      <c r="B297" s="1858" t="s">
        <v>5446</v>
      </c>
      <c r="C297" s="1859">
        <f t="shared" ref="C297:D297" si="252">SUM(C294:C296)</f>
        <v>5.2024762597338785E+65</v>
      </c>
      <c r="D297" s="1859">
        <f t="shared" si="252"/>
        <v>6.4893814174602232E+65</v>
      </c>
      <c r="E297" s="1842">
        <f t="shared" si="201"/>
        <v>1.1691857677194102E+66</v>
      </c>
    </row>
    <row r="298" spans="2:5" ht="15" hidden="1" customHeight="1" x14ac:dyDescent="0.25">
      <c r="B298" s="1858" t="s">
        <v>5446</v>
      </c>
      <c r="C298" s="1859">
        <f t="shared" ref="C298:D298" si="253">SUM(C295:C297)</f>
        <v>9.5688456788446313E+65</v>
      </c>
      <c r="D298" s="1859">
        <f t="shared" si="253"/>
        <v>1.1935833290667488E+66</v>
      </c>
      <c r="E298" s="1842">
        <f t="shared" si="201"/>
        <v>2.1504678969512121E+66</v>
      </c>
    </row>
    <row r="299" spans="2:5" ht="15" hidden="1" customHeight="1" x14ac:dyDescent="0.25">
      <c r="B299" s="1858" t="s">
        <v>5446</v>
      </c>
      <c r="C299" s="1859">
        <f t="shared" ref="C299:D299" si="254">SUM(C296:C298)</f>
        <v>1.7599851119787189E+66</v>
      </c>
      <c r="D299" s="1859">
        <f t="shared" si="254"/>
        <v>2.1953420083968966E+66</v>
      </c>
      <c r="E299" s="1842">
        <f t="shared" si="201"/>
        <v>3.9553271203756159E+66</v>
      </c>
    </row>
    <row r="300" spans="2:5" ht="15" hidden="1" customHeight="1" x14ac:dyDescent="0.25">
      <c r="B300" s="1858" t="s">
        <v>5446</v>
      </c>
      <c r="C300" s="1859">
        <f t="shared" ref="C300:D300" si="255">SUM(C297:C299)</f>
        <v>3.2371173058365698E+66</v>
      </c>
      <c r="D300" s="1859">
        <f t="shared" si="255"/>
        <v>4.0378634792096677E+66</v>
      </c>
      <c r="E300" s="1842">
        <f t="shared" si="201"/>
        <v>7.2749807850462372E+66</v>
      </c>
    </row>
    <row r="301" spans="2:5" ht="15" hidden="1" customHeight="1" x14ac:dyDescent="0.25">
      <c r="B301" s="1858" t="s">
        <v>5446</v>
      </c>
      <c r="C301" s="1859">
        <f t="shared" ref="C301:D301" si="256">SUM(C298:C300)</f>
        <v>5.9539869856997522E+66</v>
      </c>
      <c r="D301" s="1859">
        <f t="shared" si="256"/>
        <v>7.4267888166733129E+66</v>
      </c>
      <c r="E301" s="1842">
        <f t="shared" si="201"/>
        <v>1.3380775802373065E+67</v>
      </c>
    </row>
    <row r="302" spans="2:5" ht="15" hidden="1" customHeight="1" x14ac:dyDescent="0.25">
      <c r="B302" s="1858" t="s">
        <v>5446</v>
      </c>
      <c r="C302" s="1859">
        <f t="shared" ref="C302:D302" si="257">SUM(C299:C301)</f>
        <v>1.095108940351504E+67</v>
      </c>
      <c r="D302" s="1859">
        <f t="shared" si="257"/>
        <v>1.3659994304279877E+67</v>
      </c>
      <c r="E302" s="1842">
        <f t="shared" si="201"/>
        <v>2.4611083707794917E+67</v>
      </c>
    </row>
    <row r="303" spans="2:5" ht="15" hidden="1" customHeight="1" x14ac:dyDescent="0.25">
      <c r="B303" s="1858" t="s">
        <v>5446</v>
      </c>
      <c r="C303" s="1859">
        <f t="shared" ref="C303:D303" si="258">SUM(C300:C302)</f>
        <v>2.014219369505136E+67</v>
      </c>
      <c r="D303" s="1859">
        <f t="shared" si="258"/>
        <v>2.5124646600162859E+67</v>
      </c>
      <c r="E303" s="1842">
        <f t="shared" si="201"/>
        <v>4.5266840295214219E+67</v>
      </c>
    </row>
    <row r="304" spans="2:5" ht="15" hidden="1" customHeight="1" x14ac:dyDescent="0.25">
      <c r="B304" s="1858" t="s">
        <v>5446</v>
      </c>
      <c r="C304" s="1859">
        <f t="shared" ref="C304:D304" si="259">SUM(C301:C303)</f>
        <v>3.7047270084266153E+67</v>
      </c>
      <c r="D304" s="1859">
        <f t="shared" si="259"/>
        <v>4.6211429721116048E+67</v>
      </c>
      <c r="E304" s="1842">
        <f t="shared" si="201"/>
        <v>8.3258699805382201E+67</v>
      </c>
    </row>
    <row r="305" spans="2:5" ht="15" hidden="1" customHeight="1" x14ac:dyDescent="0.25">
      <c r="B305" s="1858" t="s">
        <v>5446</v>
      </c>
      <c r="C305" s="1859">
        <f t="shared" ref="C305:D305" si="260">SUM(C302:C304)</f>
        <v>6.8140553182832556E+67</v>
      </c>
      <c r="D305" s="1859">
        <f t="shared" si="260"/>
        <v>8.4996070625558783E+67</v>
      </c>
      <c r="E305" s="1842">
        <f t="shared" si="201"/>
        <v>1.5313662380839135E+68</v>
      </c>
    </row>
    <row r="306" spans="2:5" ht="15" hidden="1" customHeight="1" x14ac:dyDescent="0.25">
      <c r="B306" s="1858" t="s">
        <v>5446</v>
      </c>
      <c r="C306" s="1859">
        <f t="shared" ref="C306:D306" si="261">SUM(C303:C305)</f>
        <v>1.2533001696215007E+68</v>
      </c>
      <c r="D306" s="1859">
        <f t="shared" si="261"/>
        <v>1.5633214694683769E+68</v>
      </c>
      <c r="E306" s="1842">
        <f t="shared" si="201"/>
        <v>2.8166216390898777E+68</v>
      </c>
    </row>
    <row r="307" spans="2:5" ht="15" hidden="1" customHeight="1" x14ac:dyDescent="0.25">
      <c r="B307" s="1858" t="s">
        <v>5446</v>
      </c>
      <c r="C307" s="1859">
        <f t="shared" ref="C307:D307" si="262">SUM(C304:C306)</f>
        <v>2.305178402292488E+68</v>
      </c>
      <c r="D307" s="1859">
        <f t="shared" si="262"/>
        <v>2.8753964729351253E+68</v>
      </c>
      <c r="E307" s="1842">
        <f t="shared" si="201"/>
        <v>5.1805748752276133E+68</v>
      </c>
    </row>
    <row r="308" spans="2:5" ht="15" hidden="1" customHeight="1" x14ac:dyDescent="0.25">
      <c r="B308" s="1858" t="s">
        <v>5446</v>
      </c>
      <c r="C308" s="1859">
        <f t="shared" ref="C308:D308" si="263">SUM(C305:C307)</f>
        <v>4.2398841037423144E+68</v>
      </c>
      <c r="D308" s="1859">
        <f t="shared" si="263"/>
        <v>5.2886786486590906E+68</v>
      </c>
      <c r="E308" s="1842">
        <f t="shared" si="201"/>
        <v>9.528562752401404E+68</v>
      </c>
    </row>
    <row r="309" spans="2:5" ht="15" hidden="1" customHeight="1" x14ac:dyDescent="0.25">
      <c r="B309" s="1858" t="s">
        <v>5446</v>
      </c>
      <c r="C309" s="1859">
        <f t="shared" ref="C309:D309" si="264">SUM(C306:C308)</f>
        <v>7.7983626756563026E+68</v>
      </c>
      <c r="D309" s="1859">
        <f t="shared" si="264"/>
        <v>9.7273965910625923E+68</v>
      </c>
      <c r="E309" s="1842">
        <f t="shared" si="201"/>
        <v>1.7525759266718895E+69</v>
      </c>
    </row>
    <row r="310" spans="2:5" ht="15" hidden="1" customHeight="1" x14ac:dyDescent="0.25">
      <c r="B310" s="1858" t="s">
        <v>5446</v>
      </c>
      <c r="C310" s="1859">
        <f t="shared" ref="C310:D310" si="265">SUM(C307:C309)</f>
        <v>1.4343425181691104E+69</v>
      </c>
      <c r="D310" s="1859">
        <f t="shared" si="265"/>
        <v>1.7891471712656811E+69</v>
      </c>
      <c r="E310" s="1842">
        <f t="shared" ref="E310:E317" si="266">C310+D310</f>
        <v>3.2234896894347913E+69</v>
      </c>
    </row>
    <row r="311" spans="2:5" ht="15" hidden="1" customHeight="1" x14ac:dyDescent="0.25">
      <c r="B311" s="1858" t="s">
        <v>5446</v>
      </c>
      <c r="C311" s="1859">
        <f t="shared" ref="C311:D311" si="267">SUM(C308:C310)</f>
        <v>2.6381671961089721E+69</v>
      </c>
      <c r="D311" s="1859">
        <f t="shared" si="267"/>
        <v>3.2907546952378492E+69</v>
      </c>
      <c r="E311" s="1842">
        <f t="shared" si="266"/>
        <v>5.9289218913468212E+69</v>
      </c>
    </row>
    <row r="312" spans="2:5" ht="15" hidden="1" customHeight="1" x14ac:dyDescent="0.25">
      <c r="B312" s="1858" t="s">
        <v>5446</v>
      </c>
      <c r="C312" s="1859">
        <f t="shared" ref="C312:D312" si="268">SUM(C309:C311)</f>
        <v>4.8523459818437126E+69</v>
      </c>
      <c r="D312" s="1859">
        <f t="shared" si="268"/>
        <v>6.0526415256097894E+69</v>
      </c>
      <c r="E312" s="1842">
        <f t="shared" si="266"/>
        <v>1.0904987507453502E+70</v>
      </c>
    </row>
    <row r="313" spans="2:5" ht="15" hidden="1" customHeight="1" x14ac:dyDescent="0.25">
      <c r="B313" s="1858" t="s">
        <v>5446</v>
      </c>
      <c r="C313" s="1859">
        <f t="shared" ref="C313:D313" si="269">SUM(C310:C312)</f>
        <v>8.9248556961217949E+69</v>
      </c>
      <c r="D313" s="1859">
        <f t="shared" si="269"/>
        <v>1.113254339211332E+70</v>
      </c>
      <c r="E313" s="1842">
        <f t="shared" si="266"/>
        <v>2.0057399088235114E+70</v>
      </c>
    </row>
    <row r="314" spans="2:5" ht="15" hidden="1" customHeight="1" x14ac:dyDescent="0.25">
      <c r="B314" s="1858" t="s">
        <v>5446</v>
      </c>
      <c r="C314" s="1859">
        <f t="shared" ref="C314:D314" si="270">SUM(C311:C313)</f>
        <v>1.6415368874074481E+70</v>
      </c>
      <c r="D314" s="1859">
        <f t="shared" si="270"/>
        <v>2.0475939612960958E+70</v>
      </c>
      <c r="E314" s="1842">
        <f t="shared" si="266"/>
        <v>3.6891308487035439E+70</v>
      </c>
    </row>
    <row r="315" spans="2:5" ht="15" hidden="1" customHeight="1" x14ac:dyDescent="0.25">
      <c r="B315" s="1858" t="s">
        <v>5446</v>
      </c>
      <c r="C315" s="1859">
        <f t="shared" ref="C315:D315" si="271">SUM(C312:C314)</f>
        <v>3.0192570552039986E+70</v>
      </c>
      <c r="D315" s="1859">
        <f t="shared" si="271"/>
        <v>3.766112453068407E+70</v>
      </c>
      <c r="E315" s="1842">
        <f t="shared" si="266"/>
        <v>6.7853695082724057E+70</v>
      </c>
    </row>
    <row r="316" spans="2:5" ht="15" hidden="1" customHeight="1" x14ac:dyDescent="0.25">
      <c r="B316" s="1858" t="s">
        <v>5446</v>
      </c>
      <c r="C316" s="1859">
        <f t="shared" ref="C316:D316" si="272">SUM(C313:C315)</f>
        <v>5.5532795122236264E+70</v>
      </c>
      <c r="D316" s="1859">
        <f t="shared" si="272"/>
        <v>6.9269607535758352E+70</v>
      </c>
      <c r="E316" s="1842">
        <f t="shared" si="266"/>
        <v>1.2480240265799462E+71</v>
      </c>
    </row>
    <row r="317" spans="2:5" ht="15" hidden="1" customHeight="1" x14ac:dyDescent="0.25">
      <c r="B317" s="1858" t="s">
        <v>5446</v>
      </c>
      <c r="C317" s="1859">
        <f t="shared" ref="C317:D317" si="273">SUM(C314:C316)</f>
        <v>1.0214073454835074E+71</v>
      </c>
      <c r="D317" s="1859">
        <f t="shared" si="273"/>
        <v>1.2740667167940339E+71</v>
      </c>
      <c r="E317" s="1842">
        <f t="shared" si="266"/>
        <v>2.295474062277541E+71</v>
      </c>
    </row>
    <row r="318" spans="2:5" ht="13.5" customHeight="1" x14ac:dyDescent="0.25">
      <c r="B318" s="1858" t="s">
        <v>5447</v>
      </c>
      <c r="C318" s="1859">
        <f>SUM(C25+C47+C53)</f>
        <v>625</v>
      </c>
      <c r="D318" s="1859">
        <f t="shared" ref="D318:E318" si="274">SUM(D25+D47+D53)</f>
        <v>459</v>
      </c>
      <c r="E318" s="1859">
        <f t="shared" si="274"/>
        <v>1084</v>
      </c>
    </row>
    <row r="319" spans="2:5" ht="13.5" customHeight="1" x14ac:dyDescent="0.25"/>
    <row r="320" spans="2:5" ht="15" customHeight="1" x14ac:dyDescent="0.25"/>
    <row r="321" ht="15" customHeight="1" x14ac:dyDescent="0.25"/>
    <row r="322" ht="15" customHeight="1" x14ac:dyDescent="0.25"/>
    <row r="323" ht="0" hidden="1" customHeight="1" x14ac:dyDescent="0.25"/>
    <row r="324" ht="0" hidden="1" customHeight="1" x14ac:dyDescent="0.25"/>
    <row r="325" ht="0" hidden="1" customHeight="1" x14ac:dyDescent="0.25"/>
    <row r="326" ht="0" hidden="1" customHeight="1" x14ac:dyDescent="0.25"/>
    <row r="327" ht="0" hidden="1" customHeight="1" x14ac:dyDescent="0.25"/>
    <row r="328" ht="0" hidden="1" customHeight="1" x14ac:dyDescent="0.25"/>
  </sheetData>
  <sheetProtection formatCells="0" formatColumns="0" formatRows="0" insertColumns="0" insertRows="0" deleteColumns="0" deleteRows="0" sort="0"/>
  <mergeCells count="4">
    <mergeCell ref="B1:E3"/>
    <mergeCell ref="B4:E4"/>
    <mergeCell ref="B6:E6"/>
    <mergeCell ref="B7:E7"/>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dimension ref="A1:L295"/>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customWidth="1"/>
    <col min="2" max="10" width="15" customWidth="1"/>
    <col min="11" max="11" width="5" customWidth="1"/>
    <col min="12" max="12" width="0" hidden="1" customWidth="1"/>
    <col min="13" max="16384" width="9.140625" hidden="1"/>
  </cols>
  <sheetData>
    <row r="1" spans="2:12" x14ac:dyDescent="0.25">
      <c r="B1" s="2020"/>
      <c r="C1" s="2021"/>
      <c r="D1" s="2021"/>
      <c r="E1" s="2021"/>
      <c r="F1" s="2021"/>
      <c r="G1" s="2021"/>
      <c r="H1" s="2021"/>
      <c r="I1" s="2021"/>
      <c r="J1" s="2022"/>
    </row>
    <row r="2" spans="2:12" x14ac:dyDescent="0.25">
      <c r="B2" s="2023"/>
      <c r="C2" s="2024"/>
      <c r="D2" s="2024"/>
      <c r="E2" s="2024"/>
      <c r="F2" s="2024"/>
      <c r="G2" s="2024"/>
      <c r="H2" s="2024"/>
      <c r="I2" s="2024"/>
      <c r="J2" s="2025"/>
    </row>
    <row r="3" spans="2:12" ht="16.5" thickBot="1" x14ac:dyDescent="0.3">
      <c r="B3" s="2026"/>
      <c r="C3" s="2027"/>
      <c r="D3" s="2027"/>
      <c r="E3" s="2027"/>
      <c r="F3" s="2027"/>
      <c r="G3" s="2027"/>
      <c r="H3" s="2027"/>
      <c r="I3" s="2027"/>
      <c r="J3" s="2028"/>
    </row>
    <row r="4" spans="2:12" ht="21.75" thickBot="1" x14ac:dyDescent="0.4">
      <c r="B4" s="2029" t="s">
        <v>2896</v>
      </c>
      <c r="C4" s="2030"/>
      <c r="D4" s="2030"/>
      <c r="E4" s="2030"/>
      <c r="F4" s="2030"/>
      <c r="G4" s="2030"/>
      <c r="H4" s="2030"/>
      <c r="I4" s="2030"/>
      <c r="J4" s="2031"/>
    </row>
  </sheetData>
  <mergeCells count="3">
    <mergeCell ref="B1:J3"/>
    <mergeCell ref="B4:J4"/>
    <mergeCell ref="B5:J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J288"/>
  <sheetViews>
    <sheetView showGridLines="0" zoomScaleNormal="100" workbookViewId="0">
      <pane ySplit="4" topLeftCell="A5" activePane="bottomLeft" state="frozen"/>
      <selection activeCell="I25" sqref="I25"/>
      <selection pane="bottomLeft"/>
    </sheetView>
  </sheetViews>
  <sheetFormatPr baseColWidth="10" defaultColWidth="0" defaultRowHeight="0" customHeight="1" zeroHeight="1" x14ac:dyDescent="0.25"/>
  <cols>
    <col min="1" max="1" width="3.5703125" customWidth="1"/>
    <col min="2" max="8" width="15" customWidth="1"/>
    <col min="9" max="9" width="5" customWidth="1"/>
    <col min="10" max="10" width="0" hidden="1" customWidth="1"/>
    <col min="11" max="16384" width="9.140625" hidden="1"/>
  </cols>
  <sheetData>
    <row r="1" spans="2:10" ht="15" x14ac:dyDescent="0.25">
      <c r="B1" s="1902"/>
      <c r="C1" s="1903"/>
      <c r="D1" s="1903"/>
      <c r="E1" s="1903"/>
      <c r="F1" s="1903"/>
      <c r="G1" s="1903"/>
      <c r="H1" s="1904"/>
    </row>
    <row r="2" spans="2:10" ht="15" x14ac:dyDescent="0.25">
      <c r="B2" s="1905"/>
      <c r="C2" s="1906"/>
      <c r="D2" s="1906"/>
      <c r="E2" s="1906"/>
      <c r="F2" s="1906"/>
      <c r="G2" s="1906"/>
      <c r="H2" s="1907"/>
    </row>
    <row r="3" spans="2:10" ht="16.5" thickBot="1" x14ac:dyDescent="0.3">
      <c r="B3" s="1908"/>
      <c r="C3" s="1909"/>
      <c r="D3" s="1909"/>
      <c r="E3" s="1909"/>
      <c r="F3" s="1909"/>
      <c r="G3" s="1909"/>
      <c r="H3" s="1910"/>
    </row>
    <row r="4" spans="2:10" ht="21.75" thickBot="1" x14ac:dyDescent="0.4">
      <c r="B4" s="1911" t="s">
        <v>75</v>
      </c>
      <c r="C4" s="1912"/>
      <c r="D4" s="1912"/>
      <c r="E4" s="1912"/>
      <c r="F4" s="1912"/>
      <c r="G4" s="1912"/>
      <c r="H4" s="1913"/>
    </row>
    <row r="5" spans="2:10" s="2" customFormat="1" ht="15.75" x14ac:dyDescent="0.25">
      <c r="B5" s="1914"/>
      <c r="C5" s="1914"/>
      <c r="D5" s="1914"/>
      <c r="E5" s="1914"/>
      <c r="F5" s="1914"/>
      <c r="G5" s="1914"/>
      <c r="H5" s="1914"/>
    </row>
    <row r="6" spans="2:10" s="2" customFormat="1" ht="18.75" customHeight="1" x14ac:dyDescent="0.25">
      <c r="B6" s="2010" t="s">
        <v>5768</v>
      </c>
      <c r="C6" s="2011"/>
      <c r="D6" s="2011"/>
      <c r="E6" s="2011"/>
      <c r="F6" s="2011"/>
      <c r="G6" s="2011"/>
      <c r="H6" s="2012"/>
    </row>
    <row r="7" spans="2:10" s="2" customFormat="1" ht="18.75" customHeight="1" x14ac:dyDescent="0.25">
      <c r="B7" s="2013"/>
      <c r="C7" s="2014"/>
      <c r="D7" s="2014"/>
      <c r="E7" s="2014"/>
      <c r="F7" s="2014"/>
      <c r="G7" s="2014"/>
      <c r="H7" s="2015"/>
    </row>
    <row r="8" spans="2:10" ht="18.75" customHeight="1" x14ac:dyDescent="0.25">
      <c r="B8" s="2013"/>
      <c r="C8" s="2014"/>
      <c r="D8" s="2014"/>
      <c r="E8" s="2014"/>
      <c r="F8" s="2014"/>
      <c r="G8" s="2014"/>
      <c r="H8" s="2015"/>
    </row>
    <row r="9" spans="2:10" ht="18.75" customHeight="1" x14ac:dyDescent="0.25">
      <c r="B9" s="2013"/>
      <c r="C9" s="2014"/>
      <c r="D9" s="2014"/>
      <c r="E9" s="2014"/>
      <c r="F9" s="2014"/>
      <c r="G9" s="2014"/>
      <c r="H9" s="2015"/>
    </row>
    <row r="10" spans="2:10" ht="18.75" customHeight="1" x14ac:dyDescent="0.25">
      <c r="B10" s="2013"/>
      <c r="C10" s="2014"/>
      <c r="D10" s="2014"/>
      <c r="E10" s="2014"/>
      <c r="F10" s="2014"/>
      <c r="G10" s="2014"/>
      <c r="H10" s="2015"/>
    </row>
    <row r="11" spans="2:10" ht="18.75" customHeight="1" x14ac:dyDescent="0.25">
      <c r="B11" s="2013"/>
      <c r="C11" s="2014"/>
      <c r="D11" s="2014"/>
      <c r="E11" s="2014"/>
      <c r="F11" s="2014"/>
      <c r="G11" s="2014"/>
      <c r="H11" s="2015"/>
    </row>
    <row r="12" spans="2:10" ht="18.75" customHeight="1" x14ac:dyDescent="0.25">
      <c r="B12" s="2013"/>
      <c r="C12" s="2014"/>
      <c r="D12" s="2014"/>
      <c r="E12" s="2014"/>
      <c r="F12" s="2014"/>
      <c r="G12" s="2014"/>
      <c r="H12" s="2015"/>
    </row>
    <row r="13" spans="2:10" ht="18.75" customHeight="1" x14ac:dyDescent="0.25">
      <c r="B13" s="2013"/>
      <c r="C13" s="2014"/>
      <c r="D13" s="2014"/>
      <c r="E13" s="2014"/>
      <c r="F13" s="2014"/>
      <c r="G13" s="2014"/>
      <c r="H13" s="2015"/>
    </row>
    <row r="14" spans="2:10" ht="18.75" customHeight="1" x14ac:dyDescent="0.25">
      <c r="B14" s="2013"/>
      <c r="C14" s="2014"/>
      <c r="D14" s="2014"/>
      <c r="E14" s="2014"/>
      <c r="F14" s="2014"/>
      <c r="G14" s="2014"/>
      <c r="H14" s="2015"/>
    </row>
    <row r="15" spans="2:10" ht="18.75" customHeight="1" x14ac:dyDescent="0.25">
      <c r="B15" s="2013"/>
      <c r="C15" s="2014"/>
      <c r="D15" s="2014"/>
      <c r="E15" s="2014"/>
      <c r="F15" s="2014"/>
      <c r="G15" s="2014"/>
      <c r="H15" s="2015"/>
    </row>
    <row r="16" spans="2:10" ht="18.75" customHeight="1" x14ac:dyDescent="0.25">
      <c r="B16" s="2013"/>
      <c r="C16" s="2014"/>
      <c r="D16" s="2014"/>
      <c r="E16" s="2014"/>
      <c r="F16" s="2014"/>
      <c r="G16" s="2014"/>
      <c r="H16" s="2015"/>
    </row>
    <row r="17" spans="2:8" ht="18.75" customHeight="1" x14ac:dyDescent="0.25">
      <c r="B17" s="2013"/>
      <c r="C17" s="2014"/>
      <c r="D17" s="2014"/>
      <c r="E17" s="2014"/>
      <c r="F17" s="2014"/>
      <c r="G17" s="2014"/>
      <c r="H17" s="2015"/>
    </row>
    <row r="18" spans="2:8" ht="18.75" customHeight="1" x14ac:dyDescent="0.25">
      <c r="B18" s="2013"/>
      <c r="C18" s="2014"/>
      <c r="D18" s="2014"/>
      <c r="E18" s="2014"/>
      <c r="F18" s="2014"/>
      <c r="G18" s="2014"/>
      <c r="H18" s="2015"/>
    </row>
    <row r="19" spans="2:8" ht="18.75" customHeight="1" x14ac:dyDescent="0.25">
      <c r="B19" s="2013"/>
      <c r="C19" s="2014"/>
      <c r="D19" s="2014"/>
      <c r="E19" s="2014"/>
      <c r="F19" s="2014"/>
      <c r="G19" s="2014"/>
      <c r="H19" s="2015"/>
    </row>
    <row r="20" spans="2:8" ht="18.75" customHeight="1" x14ac:dyDescent="0.25">
      <c r="B20" s="2013"/>
      <c r="C20" s="2014"/>
      <c r="D20" s="2014"/>
      <c r="E20" s="2014"/>
      <c r="F20" s="2014"/>
      <c r="G20" s="2014"/>
      <c r="H20" s="2015"/>
    </row>
    <row r="21" spans="2:8" ht="18.75" customHeight="1" x14ac:dyDescent="0.25">
      <c r="B21" s="2016"/>
      <c r="C21" s="2017"/>
      <c r="D21" s="2017"/>
      <c r="E21" s="2017"/>
      <c r="F21" s="2017"/>
      <c r="G21" s="2017"/>
      <c r="H21" s="2018"/>
    </row>
  </sheetData>
  <mergeCells count="4">
    <mergeCell ref="B1:H3"/>
    <mergeCell ref="B4:H4"/>
    <mergeCell ref="B5:H5"/>
    <mergeCell ref="B6:H21"/>
  </mergeCell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dimension ref="A1:N73"/>
  <sheetViews>
    <sheetView showGridLines="0" zoomScale="85" zoomScaleNormal="85" workbookViewId="0">
      <pane xSplit="2" ySplit="7" topLeftCell="C38" activePane="bottomRight" state="frozen"/>
      <selection activeCell="I25" sqref="I25"/>
      <selection pane="topRight" activeCell="I25" sqref="I25"/>
      <selection pane="bottomLeft" activeCell="I25" sqref="I25"/>
      <selection pane="bottomRight"/>
    </sheetView>
  </sheetViews>
  <sheetFormatPr baseColWidth="10" defaultColWidth="0" defaultRowHeight="18" customHeight="1" zeroHeight="1" x14ac:dyDescent="0.25"/>
  <cols>
    <col min="1" max="1" width="3.5703125" style="580" customWidth="1"/>
    <col min="2" max="2" width="66.42578125" style="580" customWidth="1"/>
    <col min="3" max="10" width="14.140625" style="580" customWidth="1"/>
    <col min="11" max="11" width="5" style="580" customWidth="1"/>
    <col min="12" max="14" width="0" style="580" hidden="1" customWidth="1"/>
    <col min="15" max="16384" width="9.140625" style="580" hidden="1"/>
  </cols>
  <sheetData>
    <row r="1" spans="2:10" ht="15" x14ac:dyDescent="0.25">
      <c r="B1" s="2047"/>
      <c r="C1" s="2048"/>
      <c r="D1" s="2048"/>
      <c r="E1" s="2048"/>
      <c r="F1" s="2048"/>
      <c r="G1" s="2048"/>
      <c r="H1" s="2048"/>
      <c r="I1" s="2048"/>
      <c r="J1" s="2049"/>
    </row>
    <row r="2" spans="2:10" ht="15" x14ac:dyDescent="0.25">
      <c r="B2" s="2050"/>
      <c r="C2" s="2051"/>
      <c r="D2" s="2051"/>
      <c r="E2" s="2051"/>
      <c r="F2" s="2051"/>
      <c r="G2" s="2051"/>
      <c r="H2" s="2051"/>
      <c r="I2" s="2051"/>
      <c r="J2" s="2052"/>
    </row>
    <row r="3" spans="2:10" ht="15.75" thickBot="1" x14ac:dyDescent="0.3">
      <c r="B3" s="2053"/>
      <c r="C3" s="2054"/>
      <c r="D3" s="2054"/>
      <c r="E3" s="2054"/>
      <c r="F3" s="2054"/>
      <c r="G3" s="2054"/>
      <c r="H3" s="2054"/>
      <c r="I3" s="2054"/>
      <c r="J3" s="2055"/>
    </row>
    <row r="4" spans="2:10" ht="21.75" thickBot="1" x14ac:dyDescent="0.4">
      <c r="B4" s="2056" t="s">
        <v>4367</v>
      </c>
      <c r="C4" s="2057"/>
      <c r="D4" s="2057"/>
      <c r="E4" s="2057"/>
      <c r="F4" s="2057"/>
      <c r="G4" s="2057"/>
      <c r="H4" s="2057"/>
      <c r="I4" s="2057"/>
      <c r="J4" s="2058"/>
    </row>
    <row r="5" spans="2:10" s="583" customFormat="1" ht="15.75" x14ac:dyDescent="0.25">
      <c r="B5" s="2086"/>
      <c r="C5" s="2086"/>
      <c r="D5" s="2086"/>
      <c r="E5" s="2086"/>
      <c r="F5" s="2086"/>
      <c r="G5" s="2086"/>
      <c r="H5" s="582"/>
      <c r="I5" s="582"/>
    </row>
    <row r="6" spans="2:10" s="583" customFormat="1" ht="18.75" customHeight="1" x14ac:dyDescent="0.25">
      <c r="B6" s="2210" t="s">
        <v>608</v>
      </c>
      <c r="C6" s="2094" t="s">
        <v>609</v>
      </c>
      <c r="D6" s="2094"/>
      <c r="E6" s="2094"/>
      <c r="F6" s="2094"/>
      <c r="G6" s="2094"/>
      <c r="H6" s="2094"/>
      <c r="I6" s="2094"/>
      <c r="J6" s="2094"/>
    </row>
    <row r="7" spans="2:10" s="629" customFormat="1" ht="19.5" thickBot="1" x14ac:dyDescent="0.3">
      <c r="B7" s="2211"/>
      <c r="C7" s="697">
        <v>0</v>
      </c>
      <c r="D7" s="697">
        <v>1</v>
      </c>
      <c r="E7" s="697">
        <v>2</v>
      </c>
      <c r="F7" s="697">
        <v>3</v>
      </c>
      <c r="G7" s="697">
        <v>4</v>
      </c>
      <c r="H7" s="697">
        <v>5</v>
      </c>
      <c r="I7" s="697">
        <v>6</v>
      </c>
      <c r="J7" s="697" t="s">
        <v>594</v>
      </c>
    </row>
    <row r="8" spans="2:10" ht="18.75" customHeight="1" x14ac:dyDescent="0.25">
      <c r="B8" s="786" t="s">
        <v>4097</v>
      </c>
      <c r="C8" s="1017">
        <v>0</v>
      </c>
      <c r="D8" s="1017">
        <v>135</v>
      </c>
      <c r="E8" s="1017">
        <v>212</v>
      </c>
      <c r="F8" s="1017">
        <v>26</v>
      </c>
      <c r="G8" s="1017">
        <v>0</v>
      </c>
      <c r="H8" s="1017">
        <v>0</v>
      </c>
      <c r="I8" s="1017">
        <v>0</v>
      </c>
      <c r="J8" s="794">
        <f>SUM(C8:I8)</f>
        <v>373</v>
      </c>
    </row>
    <row r="9" spans="2:10" ht="18.75" customHeight="1" x14ac:dyDescent="0.25">
      <c r="B9" s="787" t="s">
        <v>4096</v>
      </c>
      <c r="C9" s="1004">
        <v>1</v>
      </c>
      <c r="D9" s="1004">
        <v>152</v>
      </c>
      <c r="E9" s="1004">
        <v>203</v>
      </c>
      <c r="F9" s="1004">
        <v>7</v>
      </c>
      <c r="G9" s="1004">
        <v>1</v>
      </c>
      <c r="H9" s="1004">
        <v>0</v>
      </c>
      <c r="I9" s="1004">
        <v>0</v>
      </c>
      <c r="J9" s="172">
        <f t="shared" ref="J9:J60" si="0">SUM(C9:I9)</f>
        <v>364</v>
      </c>
    </row>
    <row r="10" spans="2:10" ht="15.75" x14ac:dyDescent="0.25">
      <c r="B10" s="787" t="s">
        <v>4098</v>
      </c>
      <c r="C10" s="621">
        <v>0</v>
      </c>
      <c r="D10" s="621">
        <v>115</v>
      </c>
      <c r="E10" s="621">
        <v>47</v>
      </c>
      <c r="F10" s="621">
        <v>59</v>
      </c>
      <c r="G10" s="621">
        <v>133</v>
      </c>
      <c r="H10" s="621">
        <v>3</v>
      </c>
      <c r="I10" s="621">
        <v>5</v>
      </c>
      <c r="J10" s="172">
        <f t="shared" si="0"/>
        <v>362</v>
      </c>
    </row>
    <row r="11" spans="2:10" ht="18.75" customHeight="1" x14ac:dyDescent="0.25">
      <c r="B11" s="787" t="s">
        <v>4099</v>
      </c>
      <c r="C11" s="621">
        <v>0</v>
      </c>
      <c r="D11" s="621">
        <v>84</v>
      </c>
      <c r="E11" s="621">
        <v>46</v>
      </c>
      <c r="F11" s="621">
        <v>29</v>
      </c>
      <c r="G11" s="621">
        <v>79</v>
      </c>
      <c r="H11" s="621">
        <v>5</v>
      </c>
      <c r="I11" s="621">
        <v>2</v>
      </c>
      <c r="J11" s="172">
        <f t="shared" si="0"/>
        <v>245</v>
      </c>
    </row>
    <row r="12" spans="2:10" ht="18.75" customHeight="1" x14ac:dyDescent="0.25">
      <c r="B12" s="788" t="s">
        <v>4100</v>
      </c>
      <c r="C12" s="621">
        <v>0</v>
      </c>
      <c r="D12" s="621">
        <v>142</v>
      </c>
      <c r="E12" s="621">
        <v>66</v>
      </c>
      <c r="F12" s="621">
        <v>29</v>
      </c>
      <c r="G12" s="621">
        <v>89</v>
      </c>
      <c r="H12" s="621">
        <v>9</v>
      </c>
      <c r="I12" s="621">
        <v>5</v>
      </c>
      <c r="J12" s="172">
        <f t="shared" si="0"/>
        <v>340</v>
      </c>
    </row>
    <row r="13" spans="2:10" ht="15.75" x14ac:dyDescent="0.25">
      <c r="B13" s="787" t="s">
        <v>4101</v>
      </c>
      <c r="C13" s="621">
        <v>0</v>
      </c>
      <c r="D13" s="621">
        <v>90</v>
      </c>
      <c r="E13" s="621">
        <v>43</v>
      </c>
      <c r="F13" s="621">
        <v>5</v>
      </c>
      <c r="G13" s="621">
        <v>0</v>
      </c>
      <c r="H13" s="621">
        <v>0</v>
      </c>
      <c r="I13" s="621">
        <v>0</v>
      </c>
      <c r="J13" s="172">
        <f t="shared" si="0"/>
        <v>138</v>
      </c>
    </row>
    <row r="14" spans="2:10" ht="18.75" customHeight="1" x14ac:dyDescent="0.25">
      <c r="B14" s="787" t="s">
        <v>4102</v>
      </c>
      <c r="C14" s="621">
        <v>0</v>
      </c>
      <c r="D14" s="621">
        <v>45</v>
      </c>
      <c r="E14" s="621">
        <v>52</v>
      </c>
      <c r="F14" s="621">
        <v>3</v>
      </c>
      <c r="G14" s="621">
        <v>0</v>
      </c>
      <c r="H14" s="621">
        <v>0</v>
      </c>
      <c r="I14" s="621">
        <v>0</v>
      </c>
      <c r="J14" s="172">
        <f t="shared" si="0"/>
        <v>100</v>
      </c>
    </row>
    <row r="15" spans="2:10" ht="15.75" x14ac:dyDescent="0.25">
      <c r="B15" s="787" t="s">
        <v>4103</v>
      </c>
      <c r="C15" s="621">
        <v>0</v>
      </c>
      <c r="D15" s="621">
        <v>155</v>
      </c>
      <c r="E15" s="621">
        <v>181</v>
      </c>
      <c r="F15" s="621">
        <v>11</v>
      </c>
      <c r="G15" s="621">
        <v>2</v>
      </c>
      <c r="H15" s="621">
        <v>0</v>
      </c>
      <c r="I15" s="621">
        <v>0</v>
      </c>
      <c r="J15" s="172">
        <f t="shared" si="0"/>
        <v>349</v>
      </c>
    </row>
    <row r="16" spans="2:10" ht="15.75" x14ac:dyDescent="0.25">
      <c r="B16" s="787" t="s">
        <v>4104</v>
      </c>
      <c r="C16" s="621">
        <v>0</v>
      </c>
      <c r="D16" s="621">
        <v>173</v>
      </c>
      <c r="E16" s="621">
        <v>236</v>
      </c>
      <c r="F16" s="621">
        <v>11</v>
      </c>
      <c r="G16" s="621">
        <v>0</v>
      </c>
      <c r="H16" s="621">
        <v>0</v>
      </c>
      <c r="I16" s="621">
        <v>0</v>
      </c>
      <c r="J16" s="172">
        <f t="shared" si="0"/>
        <v>420</v>
      </c>
    </row>
    <row r="17" spans="2:10" ht="18.75" customHeight="1" x14ac:dyDescent="0.25">
      <c r="B17" s="787" t="s">
        <v>4105</v>
      </c>
      <c r="C17" s="621">
        <v>0</v>
      </c>
      <c r="D17" s="621">
        <v>63</v>
      </c>
      <c r="E17" s="621">
        <v>62</v>
      </c>
      <c r="F17" s="621">
        <v>2</v>
      </c>
      <c r="G17" s="621">
        <v>0</v>
      </c>
      <c r="H17" s="621">
        <v>0</v>
      </c>
      <c r="I17" s="621">
        <v>0</v>
      </c>
      <c r="J17" s="172">
        <f t="shared" si="0"/>
        <v>127</v>
      </c>
    </row>
    <row r="18" spans="2:10" ht="18.75" customHeight="1" x14ac:dyDescent="0.25">
      <c r="B18" s="787" t="s">
        <v>4106</v>
      </c>
      <c r="C18" s="621">
        <v>0</v>
      </c>
      <c r="D18" s="621">
        <v>116</v>
      </c>
      <c r="E18" s="621">
        <v>83</v>
      </c>
      <c r="F18" s="621">
        <v>6</v>
      </c>
      <c r="G18" s="621">
        <v>0</v>
      </c>
      <c r="H18" s="621">
        <v>0</v>
      </c>
      <c r="I18" s="621">
        <v>0</v>
      </c>
      <c r="J18" s="172">
        <f t="shared" si="0"/>
        <v>205</v>
      </c>
    </row>
    <row r="19" spans="2:10" ht="18.75" customHeight="1" x14ac:dyDescent="0.25">
      <c r="B19" s="787" t="s">
        <v>4361</v>
      </c>
      <c r="C19" s="621">
        <v>0</v>
      </c>
      <c r="D19" s="621">
        <v>145</v>
      </c>
      <c r="E19" s="621">
        <v>166</v>
      </c>
      <c r="F19" s="621">
        <v>65</v>
      </c>
      <c r="G19" s="621">
        <v>47</v>
      </c>
      <c r="H19" s="621">
        <v>4</v>
      </c>
      <c r="I19" s="621">
        <v>7</v>
      </c>
      <c r="J19" s="172">
        <f t="shared" si="0"/>
        <v>434</v>
      </c>
    </row>
    <row r="20" spans="2:10" ht="15.75" x14ac:dyDescent="0.25">
      <c r="B20" s="787" t="s">
        <v>4108</v>
      </c>
      <c r="C20" s="621">
        <v>0</v>
      </c>
      <c r="D20" s="621">
        <v>119</v>
      </c>
      <c r="E20" s="621">
        <v>181</v>
      </c>
      <c r="F20" s="621">
        <v>17</v>
      </c>
      <c r="G20" s="621">
        <v>3</v>
      </c>
      <c r="H20" s="621">
        <v>0</v>
      </c>
      <c r="I20" s="621">
        <v>0</v>
      </c>
      <c r="J20" s="172">
        <f t="shared" si="0"/>
        <v>320</v>
      </c>
    </row>
    <row r="21" spans="2:10" ht="18.75" customHeight="1" x14ac:dyDescent="0.25">
      <c r="B21" s="787" t="s">
        <v>4323</v>
      </c>
      <c r="C21" s="621">
        <v>0</v>
      </c>
      <c r="D21" s="621">
        <v>5</v>
      </c>
      <c r="E21" s="621">
        <v>7</v>
      </c>
      <c r="F21" s="621">
        <v>1</v>
      </c>
      <c r="G21" s="621">
        <v>0</v>
      </c>
      <c r="H21" s="621">
        <v>0</v>
      </c>
      <c r="I21" s="621">
        <v>0</v>
      </c>
      <c r="J21" s="172">
        <f t="shared" si="0"/>
        <v>13</v>
      </c>
    </row>
    <row r="22" spans="2:10" ht="18.75" customHeight="1" x14ac:dyDescent="0.25">
      <c r="B22" s="787" t="s">
        <v>4118</v>
      </c>
      <c r="C22" s="621">
        <v>0</v>
      </c>
      <c r="D22" s="621">
        <v>129</v>
      </c>
      <c r="E22" s="621">
        <v>140</v>
      </c>
      <c r="F22" s="621">
        <v>12</v>
      </c>
      <c r="G22" s="621">
        <v>0</v>
      </c>
      <c r="H22" s="621">
        <v>0</v>
      </c>
      <c r="I22" s="621">
        <v>0</v>
      </c>
      <c r="J22" s="172">
        <f t="shared" si="0"/>
        <v>281</v>
      </c>
    </row>
    <row r="23" spans="2:10" ht="15.75" x14ac:dyDescent="0.25">
      <c r="B23" s="787" t="s">
        <v>4119</v>
      </c>
      <c r="C23" s="621">
        <v>0</v>
      </c>
      <c r="D23" s="621">
        <v>104</v>
      </c>
      <c r="E23" s="621">
        <v>104</v>
      </c>
      <c r="F23" s="621">
        <v>6</v>
      </c>
      <c r="G23" s="621">
        <v>0</v>
      </c>
      <c r="H23" s="621">
        <v>0</v>
      </c>
      <c r="I23" s="621">
        <v>0</v>
      </c>
      <c r="J23" s="172">
        <f t="shared" si="0"/>
        <v>214</v>
      </c>
    </row>
    <row r="24" spans="2:10" ht="18.75" customHeight="1" x14ac:dyDescent="0.25">
      <c r="B24" s="789" t="s">
        <v>4120</v>
      </c>
      <c r="C24" s="621">
        <v>0</v>
      </c>
      <c r="D24" s="621">
        <v>101</v>
      </c>
      <c r="E24" s="621">
        <v>92</v>
      </c>
      <c r="F24" s="621">
        <v>3</v>
      </c>
      <c r="G24" s="621">
        <v>0</v>
      </c>
      <c r="H24" s="621">
        <v>0</v>
      </c>
      <c r="I24" s="621">
        <v>0</v>
      </c>
      <c r="J24" s="172">
        <f t="shared" si="0"/>
        <v>196</v>
      </c>
    </row>
    <row r="25" spans="2:10" ht="18.75" customHeight="1" x14ac:dyDescent="0.25">
      <c r="B25" s="787" t="s">
        <v>4121</v>
      </c>
      <c r="C25" s="621">
        <v>0</v>
      </c>
      <c r="D25" s="621">
        <v>132</v>
      </c>
      <c r="E25" s="621">
        <v>65</v>
      </c>
      <c r="F25" s="621">
        <v>7</v>
      </c>
      <c r="G25" s="621">
        <v>0</v>
      </c>
      <c r="H25" s="621">
        <v>0</v>
      </c>
      <c r="I25" s="621">
        <v>0</v>
      </c>
      <c r="J25" s="172">
        <f t="shared" si="0"/>
        <v>204</v>
      </c>
    </row>
    <row r="26" spans="2:10" ht="15.75" x14ac:dyDescent="0.25">
      <c r="B26" s="787" t="s">
        <v>4126</v>
      </c>
      <c r="C26" s="621">
        <v>0</v>
      </c>
      <c r="D26" s="621">
        <v>113</v>
      </c>
      <c r="E26" s="621">
        <v>145</v>
      </c>
      <c r="F26" s="621">
        <v>6</v>
      </c>
      <c r="G26" s="621">
        <v>1</v>
      </c>
      <c r="H26" s="621">
        <v>0</v>
      </c>
      <c r="I26" s="621">
        <v>0</v>
      </c>
      <c r="J26" s="172">
        <f t="shared" si="0"/>
        <v>265</v>
      </c>
    </row>
    <row r="27" spans="2:10" ht="15.75" x14ac:dyDescent="0.25">
      <c r="B27" s="787" t="s">
        <v>4125</v>
      </c>
      <c r="C27" s="621">
        <v>0</v>
      </c>
      <c r="D27" s="621">
        <v>118</v>
      </c>
      <c r="E27" s="621">
        <v>244</v>
      </c>
      <c r="F27" s="621">
        <v>24</v>
      </c>
      <c r="G27" s="621">
        <v>5</v>
      </c>
      <c r="H27" s="621">
        <v>0</v>
      </c>
      <c r="I27" s="621">
        <v>0</v>
      </c>
      <c r="J27" s="172">
        <f t="shared" si="0"/>
        <v>391</v>
      </c>
    </row>
    <row r="28" spans="2:10" ht="15.75" x14ac:dyDescent="0.25">
      <c r="B28" s="787" t="s">
        <v>4122</v>
      </c>
      <c r="C28" s="621">
        <v>0</v>
      </c>
      <c r="D28" s="621">
        <v>91</v>
      </c>
      <c r="E28" s="621">
        <v>144</v>
      </c>
      <c r="F28" s="621">
        <v>32</v>
      </c>
      <c r="G28" s="621">
        <v>7</v>
      </c>
      <c r="H28" s="621">
        <v>1</v>
      </c>
      <c r="I28" s="621">
        <v>0</v>
      </c>
      <c r="J28" s="172">
        <f t="shared" si="0"/>
        <v>275</v>
      </c>
    </row>
    <row r="29" spans="2:10" ht="15.75" x14ac:dyDescent="0.25">
      <c r="B29" s="787" t="s">
        <v>4124</v>
      </c>
      <c r="C29" s="621">
        <v>0</v>
      </c>
      <c r="D29" s="621">
        <v>105</v>
      </c>
      <c r="E29" s="621">
        <v>220</v>
      </c>
      <c r="F29" s="621">
        <v>37</v>
      </c>
      <c r="G29" s="621">
        <v>9</v>
      </c>
      <c r="H29" s="621">
        <v>0</v>
      </c>
      <c r="I29" s="621">
        <v>0</v>
      </c>
      <c r="J29" s="172">
        <f t="shared" si="0"/>
        <v>371</v>
      </c>
    </row>
    <row r="30" spans="2:10" ht="15.75" x14ac:dyDescent="0.25">
      <c r="B30" s="787" t="s">
        <v>4123</v>
      </c>
      <c r="C30" s="621">
        <v>0</v>
      </c>
      <c r="D30" s="621">
        <v>108</v>
      </c>
      <c r="E30" s="621">
        <v>213</v>
      </c>
      <c r="F30" s="621">
        <v>33</v>
      </c>
      <c r="G30" s="621">
        <v>7</v>
      </c>
      <c r="H30" s="621">
        <v>1</v>
      </c>
      <c r="I30" s="621">
        <v>0</v>
      </c>
      <c r="J30" s="172">
        <f t="shared" si="0"/>
        <v>362</v>
      </c>
    </row>
    <row r="31" spans="2:10" ht="15.75" x14ac:dyDescent="0.25">
      <c r="B31" s="787" t="s">
        <v>4127</v>
      </c>
      <c r="C31" s="621">
        <v>0</v>
      </c>
      <c r="D31" s="621">
        <v>66</v>
      </c>
      <c r="E31" s="621">
        <v>93</v>
      </c>
      <c r="F31" s="621">
        <v>5</v>
      </c>
      <c r="G31" s="621">
        <v>1</v>
      </c>
      <c r="H31" s="621">
        <v>0</v>
      </c>
      <c r="I31" s="621">
        <v>0</v>
      </c>
      <c r="J31" s="172">
        <f t="shared" si="0"/>
        <v>165</v>
      </c>
    </row>
    <row r="32" spans="2:10" ht="15.75" x14ac:dyDescent="0.25">
      <c r="B32" s="787" t="s">
        <v>4128</v>
      </c>
      <c r="C32" s="621">
        <v>0</v>
      </c>
      <c r="D32" s="621">
        <v>95</v>
      </c>
      <c r="E32" s="621">
        <v>102</v>
      </c>
      <c r="F32" s="621">
        <v>1</v>
      </c>
      <c r="G32" s="621">
        <v>1</v>
      </c>
      <c r="H32" s="621">
        <v>0</v>
      </c>
      <c r="I32" s="621">
        <v>0</v>
      </c>
      <c r="J32" s="172">
        <f t="shared" si="0"/>
        <v>199</v>
      </c>
    </row>
    <row r="33" spans="2:10" ht="31.5" x14ac:dyDescent="0.25">
      <c r="B33" s="787" t="s">
        <v>3278</v>
      </c>
      <c r="C33" s="621">
        <v>0</v>
      </c>
      <c r="D33" s="621">
        <v>117</v>
      </c>
      <c r="E33" s="621">
        <v>115</v>
      </c>
      <c r="F33" s="621">
        <v>3</v>
      </c>
      <c r="G33" s="621">
        <v>0</v>
      </c>
      <c r="H33" s="621">
        <v>0</v>
      </c>
      <c r="I33" s="621">
        <v>0</v>
      </c>
      <c r="J33" s="172">
        <f t="shared" si="0"/>
        <v>235</v>
      </c>
    </row>
    <row r="34" spans="2:10" ht="31.5" x14ac:dyDescent="0.25">
      <c r="B34" s="789" t="s">
        <v>4362</v>
      </c>
      <c r="C34" s="621">
        <v>0</v>
      </c>
      <c r="D34" s="621">
        <v>45</v>
      </c>
      <c r="E34" s="621">
        <v>50</v>
      </c>
      <c r="F34" s="621">
        <v>2</v>
      </c>
      <c r="G34" s="621">
        <v>1</v>
      </c>
      <c r="H34" s="621">
        <v>0</v>
      </c>
      <c r="I34" s="621">
        <v>0</v>
      </c>
      <c r="J34" s="172">
        <f t="shared" si="0"/>
        <v>98</v>
      </c>
    </row>
    <row r="35" spans="2:10" ht="15.75" x14ac:dyDescent="0.25">
      <c r="B35" s="787" t="s">
        <v>3331</v>
      </c>
      <c r="C35" s="621">
        <v>0</v>
      </c>
      <c r="D35" s="621">
        <v>88</v>
      </c>
      <c r="E35" s="621">
        <v>95</v>
      </c>
      <c r="F35" s="621">
        <v>4</v>
      </c>
      <c r="G35" s="621">
        <v>0</v>
      </c>
      <c r="H35" s="621">
        <v>0</v>
      </c>
      <c r="I35" s="621">
        <v>0</v>
      </c>
      <c r="J35" s="172">
        <f t="shared" si="0"/>
        <v>187</v>
      </c>
    </row>
    <row r="36" spans="2:10" ht="15.75" x14ac:dyDescent="0.25">
      <c r="B36" s="787" t="s">
        <v>3338</v>
      </c>
      <c r="C36" s="621">
        <v>0</v>
      </c>
      <c r="D36" s="621">
        <v>53</v>
      </c>
      <c r="E36" s="621">
        <v>54</v>
      </c>
      <c r="F36" s="621">
        <v>2</v>
      </c>
      <c r="G36" s="621">
        <v>0</v>
      </c>
      <c r="H36" s="621">
        <v>0</v>
      </c>
      <c r="I36" s="621">
        <v>0</v>
      </c>
      <c r="J36" s="172">
        <f t="shared" si="0"/>
        <v>109</v>
      </c>
    </row>
    <row r="37" spans="2:10" ht="15.75" x14ac:dyDescent="0.25">
      <c r="B37" s="787" t="s">
        <v>4363</v>
      </c>
      <c r="C37" s="621">
        <v>0</v>
      </c>
      <c r="D37" s="621">
        <v>47</v>
      </c>
      <c r="E37" s="621">
        <v>45</v>
      </c>
      <c r="F37" s="621">
        <v>3</v>
      </c>
      <c r="G37" s="621">
        <v>0</v>
      </c>
      <c r="H37" s="621">
        <v>0</v>
      </c>
      <c r="I37" s="621">
        <v>0</v>
      </c>
      <c r="J37" s="172">
        <f t="shared" si="0"/>
        <v>95</v>
      </c>
    </row>
    <row r="38" spans="2:10" ht="15.75" x14ac:dyDescent="0.25">
      <c r="B38" s="787" t="s">
        <v>4364</v>
      </c>
      <c r="C38" s="1006">
        <v>0</v>
      </c>
      <c r="D38" s="1006">
        <v>101</v>
      </c>
      <c r="E38" s="1006">
        <v>208</v>
      </c>
      <c r="F38" s="1006">
        <v>20</v>
      </c>
      <c r="G38" s="1006">
        <v>3</v>
      </c>
      <c r="H38" s="1006">
        <v>0</v>
      </c>
      <c r="I38" s="1006">
        <v>0</v>
      </c>
      <c r="J38" s="172">
        <f t="shared" si="0"/>
        <v>332</v>
      </c>
    </row>
    <row r="39" spans="2:10" ht="15.75" x14ac:dyDescent="0.25">
      <c r="B39" s="787" t="s">
        <v>4365</v>
      </c>
      <c r="C39" s="1006">
        <v>0</v>
      </c>
      <c r="D39" s="1006">
        <v>154</v>
      </c>
      <c r="E39" s="1006">
        <v>215</v>
      </c>
      <c r="F39" s="1006">
        <v>15</v>
      </c>
      <c r="G39" s="1006">
        <v>2</v>
      </c>
      <c r="H39" s="1006">
        <v>0</v>
      </c>
      <c r="I39" s="1006">
        <v>0</v>
      </c>
      <c r="J39" s="172">
        <f t="shared" si="0"/>
        <v>386</v>
      </c>
    </row>
    <row r="40" spans="2:10" ht="18.75" customHeight="1" x14ac:dyDescent="0.25">
      <c r="B40" s="787" t="s">
        <v>4172</v>
      </c>
      <c r="C40" s="1006">
        <v>0</v>
      </c>
      <c r="D40" s="1006">
        <v>20</v>
      </c>
      <c r="E40" s="1006">
        <v>20</v>
      </c>
      <c r="F40" s="1006">
        <v>0</v>
      </c>
      <c r="G40" s="1006">
        <v>0</v>
      </c>
      <c r="H40" s="1006">
        <v>0</v>
      </c>
      <c r="I40" s="1006">
        <v>0</v>
      </c>
      <c r="J40" s="172">
        <f t="shared" si="0"/>
        <v>40</v>
      </c>
    </row>
    <row r="41" spans="2:10" ht="18" customHeight="1" x14ac:dyDescent="0.25">
      <c r="B41" s="787" t="s">
        <v>4177</v>
      </c>
      <c r="C41" s="1006">
        <v>0</v>
      </c>
      <c r="D41" s="1006">
        <v>24</v>
      </c>
      <c r="E41" s="1006">
        <v>15</v>
      </c>
      <c r="F41" s="1006">
        <v>0</v>
      </c>
      <c r="G41" s="1006">
        <v>0</v>
      </c>
      <c r="H41" s="1006">
        <v>0</v>
      </c>
      <c r="I41" s="1006">
        <v>0</v>
      </c>
      <c r="J41" s="172">
        <f t="shared" si="0"/>
        <v>39</v>
      </c>
    </row>
    <row r="42" spans="2:10" ht="18" customHeight="1" x14ac:dyDescent="0.25">
      <c r="B42" s="787" t="s">
        <v>4173</v>
      </c>
      <c r="C42" s="1006">
        <v>0</v>
      </c>
      <c r="D42" s="1006">
        <v>37</v>
      </c>
      <c r="E42" s="1006">
        <v>21</v>
      </c>
      <c r="F42" s="1006">
        <v>6</v>
      </c>
      <c r="G42" s="1006">
        <v>0</v>
      </c>
      <c r="H42" s="1006">
        <v>0</v>
      </c>
      <c r="I42" s="1006">
        <v>0</v>
      </c>
      <c r="J42" s="172">
        <f t="shared" si="0"/>
        <v>64</v>
      </c>
    </row>
    <row r="43" spans="2:10" ht="18" customHeight="1" x14ac:dyDescent="0.25">
      <c r="B43" s="787" t="s">
        <v>4366</v>
      </c>
      <c r="C43" s="1006">
        <v>0</v>
      </c>
      <c r="D43" s="1006">
        <v>169</v>
      </c>
      <c r="E43" s="1006">
        <v>180</v>
      </c>
      <c r="F43" s="1006">
        <v>10</v>
      </c>
      <c r="G43" s="1006">
        <v>0</v>
      </c>
      <c r="H43" s="1006">
        <v>0</v>
      </c>
      <c r="I43" s="1006">
        <v>0</v>
      </c>
      <c r="J43" s="172">
        <f t="shared" si="0"/>
        <v>359</v>
      </c>
    </row>
    <row r="44" spans="2:10" ht="18" customHeight="1" x14ac:dyDescent="0.25">
      <c r="B44" s="787" t="s">
        <v>3382</v>
      </c>
      <c r="C44" s="1006">
        <v>0</v>
      </c>
      <c r="D44" s="1006">
        <v>145</v>
      </c>
      <c r="E44" s="1006">
        <v>129</v>
      </c>
      <c r="F44" s="1006">
        <v>4</v>
      </c>
      <c r="G44" s="1006">
        <v>0</v>
      </c>
      <c r="H44" s="1006">
        <v>0</v>
      </c>
      <c r="I44" s="1006">
        <v>0</v>
      </c>
      <c r="J44" s="172">
        <f t="shared" si="0"/>
        <v>278</v>
      </c>
    </row>
    <row r="45" spans="2:10" ht="18" customHeight="1" x14ac:dyDescent="0.25">
      <c r="B45" s="787" t="s">
        <v>3348</v>
      </c>
      <c r="C45" s="1006">
        <v>0</v>
      </c>
      <c r="D45" s="1006">
        <v>162</v>
      </c>
      <c r="E45" s="1006">
        <v>203</v>
      </c>
      <c r="F45" s="1006">
        <v>7</v>
      </c>
      <c r="G45" s="1006">
        <v>1</v>
      </c>
      <c r="H45" s="1006">
        <v>0</v>
      </c>
      <c r="I45" s="1006">
        <v>0</v>
      </c>
      <c r="J45" s="172">
        <f t="shared" si="0"/>
        <v>373</v>
      </c>
    </row>
    <row r="46" spans="2:10" ht="18" customHeight="1" x14ac:dyDescent="0.25">
      <c r="B46" s="787" t="s">
        <v>4131</v>
      </c>
      <c r="C46" s="1006">
        <v>1</v>
      </c>
      <c r="D46" s="1006">
        <v>74</v>
      </c>
      <c r="E46" s="1006">
        <v>129</v>
      </c>
      <c r="F46" s="1006">
        <v>12</v>
      </c>
      <c r="G46" s="1006">
        <v>1</v>
      </c>
      <c r="H46" s="1006">
        <v>0</v>
      </c>
      <c r="I46" s="1006">
        <v>0</v>
      </c>
      <c r="J46" s="172">
        <f t="shared" si="0"/>
        <v>217</v>
      </c>
    </row>
    <row r="47" spans="2:10" ht="18" customHeight="1" x14ac:dyDescent="0.25">
      <c r="B47" s="787" t="s">
        <v>4133</v>
      </c>
      <c r="C47" s="1006">
        <v>0</v>
      </c>
      <c r="D47" s="1006">
        <v>68</v>
      </c>
      <c r="E47" s="1006">
        <v>38</v>
      </c>
      <c r="F47" s="1006">
        <v>4</v>
      </c>
      <c r="G47" s="1006">
        <v>1</v>
      </c>
      <c r="H47" s="1006">
        <v>0</v>
      </c>
      <c r="I47" s="1006">
        <v>0</v>
      </c>
      <c r="J47" s="172">
        <f t="shared" si="0"/>
        <v>111</v>
      </c>
    </row>
    <row r="48" spans="2:10" ht="18" customHeight="1" x14ac:dyDescent="0.25">
      <c r="B48" s="787" t="s">
        <v>4132</v>
      </c>
      <c r="C48" s="1006">
        <v>0</v>
      </c>
      <c r="D48" s="1006">
        <v>132</v>
      </c>
      <c r="E48" s="1006">
        <v>215</v>
      </c>
      <c r="F48" s="1006">
        <v>30</v>
      </c>
      <c r="G48" s="1006">
        <v>9</v>
      </c>
      <c r="H48" s="1006">
        <v>1</v>
      </c>
      <c r="I48" s="1006">
        <v>0</v>
      </c>
      <c r="J48" s="172">
        <f t="shared" si="0"/>
        <v>387</v>
      </c>
    </row>
    <row r="49" spans="2:10" s="1428" customFormat="1" ht="18" customHeight="1" x14ac:dyDescent="0.25">
      <c r="B49" s="787" t="s">
        <v>4309</v>
      </c>
      <c r="C49" s="1006">
        <v>0</v>
      </c>
      <c r="D49" s="1006">
        <v>77</v>
      </c>
      <c r="E49" s="1006">
        <v>62</v>
      </c>
      <c r="F49" s="1006">
        <v>2</v>
      </c>
      <c r="G49" s="1006">
        <v>0</v>
      </c>
      <c r="H49" s="1006">
        <v>0</v>
      </c>
      <c r="I49" s="1006">
        <v>0</v>
      </c>
      <c r="J49" s="172">
        <f t="shared" si="0"/>
        <v>141</v>
      </c>
    </row>
    <row r="50" spans="2:10" ht="18" customHeight="1" x14ac:dyDescent="0.25">
      <c r="B50" s="787" t="s">
        <v>4175</v>
      </c>
      <c r="C50" s="1006">
        <v>0</v>
      </c>
      <c r="D50" s="1006">
        <v>15</v>
      </c>
      <c r="E50" s="1006">
        <v>19</v>
      </c>
      <c r="F50" s="1006">
        <v>0</v>
      </c>
      <c r="G50" s="1006">
        <v>0</v>
      </c>
      <c r="H50" s="1006">
        <v>0</v>
      </c>
      <c r="I50" s="1006">
        <v>0</v>
      </c>
      <c r="J50" s="172">
        <f t="shared" si="0"/>
        <v>34</v>
      </c>
    </row>
    <row r="51" spans="2:10" ht="18" customHeight="1" x14ac:dyDescent="0.25">
      <c r="B51" s="787" t="s">
        <v>2524</v>
      </c>
      <c r="C51" s="621">
        <v>0</v>
      </c>
      <c r="D51" s="621">
        <v>95</v>
      </c>
      <c r="E51" s="621">
        <v>124</v>
      </c>
      <c r="F51" s="621">
        <v>11</v>
      </c>
      <c r="G51" s="621">
        <v>3</v>
      </c>
      <c r="H51" s="621">
        <v>0</v>
      </c>
      <c r="I51" s="621">
        <v>0</v>
      </c>
      <c r="J51" s="172">
        <f t="shared" si="0"/>
        <v>233</v>
      </c>
    </row>
    <row r="52" spans="2:10" ht="18" customHeight="1" x14ac:dyDescent="0.25">
      <c r="B52" s="787" t="s">
        <v>403</v>
      </c>
      <c r="C52" s="1006">
        <v>0</v>
      </c>
      <c r="D52" s="1006">
        <v>171</v>
      </c>
      <c r="E52" s="1006">
        <v>263</v>
      </c>
      <c r="F52" s="1006">
        <v>67</v>
      </c>
      <c r="G52" s="1006">
        <v>24</v>
      </c>
      <c r="H52" s="1006">
        <v>0</v>
      </c>
      <c r="I52" s="1006">
        <v>0</v>
      </c>
      <c r="J52" s="172">
        <f t="shared" si="0"/>
        <v>525</v>
      </c>
    </row>
    <row r="53" spans="2:10" ht="18" customHeight="1" x14ac:dyDescent="0.25">
      <c r="B53" s="787" t="s">
        <v>4130</v>
      </c>
      <c r="C53" s="1006">
        <v>0</v>
      </c>
      <c r="D53" s="1006">
        <v>58</v>
      </c>
      <c r="E53" s="1006">
        <v>129</v>
      </c>
      <c r="F53" s="1006">
        <v>13</v>
      </c>
      <c r="G53" s="1006">
        <v>1</v>
      </c>
      <c r="H53" s="1006">
        <v>0</v>
      </c>
      <c r="I53" s="1006">
        <v>0</v>
      </c>
      <c r="J53" s="172">
        <f t="shared" si="0"/>
        <v>201</v>
      </c>
    </row>
    <row r="54" spans="2:10" ht="18" customHeight="1" x14ac:dyDescent="0.25">
      <c r="B54" s="787" t="s">
        <v>572</v>
      </c>
      <c r="C54" s="1006">
        <v>0</v>
      </c>
      <c r="D54" s="1006">
        <v>101</v>
      </c>
      <c r="E54" s="1006">
        <v>118</v>
      </c>
      <c r="F54" s="1006">
        <v>8</v>
      </c>
      <c r="G54" s="1006">
        <v>3</v>
      </c>
      <c r="H54" s="1006">
        <v>0</v>
      </c>
      <c r="I54" s="1006">
        <v>0</v>
      </c>
      <c r="J54" s="172">
        <f t="shared" si="0"/>
        <v>230</v>
      </c>
    </row>
    <row r="55" spans="2:10" ht="18" customHeight="1" x14ac:dyDescent="0.25">
      <c r="B55" s="787" t="s">
        <v>3405</v>
      </c>
      <c r="C55" s="1006">
        <v>0</v>
      </c>
      <c r="D55" s="1006">
        <v>110</v>
      </c>
      <c r="E55" s="1006">
        <v>92</v>
      </c>
      <c r="F55" s="1006">
        <v>4</v>
      </c>
      <c r="G55" s="1006">
        <v>1</v>
      </c>
      <c r="H55" s="1006">
        <v>0</v>
      </c>
      <c r="I55" s="1006">
        <v>0</v>
      </c>
      <c r="J55" s="172">
        <f t="shared" si="0"/>
        <v>207</v>
      </c>
    </row>
    <row r="56" spans="2:10" ht="18" customHeight="1" x14ac:dyDescent="0.25">
      <c r="B56" s="787" t="s">
        <v>4135</v>
      </c>
      <c r="C56" s="1006">
        <v>0</v>
      </c>
      <c r="D56" s="1006">
        <v>127</v>
      </c>
      <c r="E56" s="1006">
        <v>193</v>
      </c>
      <c r="F56" s="1006">
        <v>16</v>
      </c>
      <c r="G56" s="1006">
        <v>1</v>
      </c>
      <c r="H56" s="1006">
        <v>0</v>
      </c>
      <c r="I56" s="1006">
        <v>0</v>
      </c>
      <c r="J56" s="172">
        <f t="shared" si="0"/>
        <v>337</v>
      </c>
    </row>
    <row r="57" spans="2:10" ht="15.75" x14ac:dyDescent="0.25">
      <c r="B57" s="787" t="s">
        <v>577</v>
      </c>
      <c r="C57" s="1006">
        <v>0</v>
      </c>
      <c r="D57" s="1006">
        <v>134</v>
      </c>
      <c r="E57" s="1006">
        <v>300</v>
      </c>
      <c r="F57" s="1006">
        <v>47</v>
      </c>
      <c r="G57" s="1006">
        <v>10</v>
      </c>
      <c r="H57" s="1006">
        <v>1</v>
      </c>
      <c r="I57" s="1006">
        <v>1</v>
      </c>
      <c r="J57" s="172">
        <f t="shared" si="0"/>
        <v>493</v>
      </c>
    </row>
    <row r="58" spans="2:10" ht="18" customHeight="1" x14ac:dyDescent="0.25">
      <c r="B58" s="787" t="s">
        <v>578</v>
      </c>
      <c r="C58" s="1006">
        <v>0</v>
      </c>
      <c r="D58" s="1006">
        <v>54</v>
      </c>
      <c r="E58" s="1006">
        <v>129</v>
      </c>
      <c r="F58" s="1006">
        <v>11</v>
      </c>
      <c r="G58" s="1006">
        <v>2</v>
      </c>
      <c r="H58" s="1006">
        <v>0</v>
      </c>
      <c r="I58" s="1006">
        <v>0</v>
      </c>
      <c r="J58" s="172">
        <f t="shared" si="0"/>
        <v>196</v>
      </c>
    </row>
    <row r="59" spans="2:10" ht="18" customHeight="1" x14ac:dyDescent="0.25">
      <c r="B59" s="787" t="s">
        <v>2531</v>
      </c>
      <c r="C59" s="1006">
        <v>0</v>
      </c>
      <c r="D59" s="1006">
        <v>127</v>
      </c>
      <c r="E59" s="1006">
        <v>126</v>
      </c>
      <c r="F59" s="1006">
        <v>10</v>
      </c>
      <c r="G59" s="1006">
        <v>2</v>
      </c>
      <c r="H59" s="1006">
        <v>0</v>
      </c>
      <c r="I59" s="1006">
        <v>0</v>
      </c>
      <c r="J59" s="172">
        <f t="shared" si="0"/>
        <v>265</v>
      </c>
    </row>
    <row r="60" spans="2:10" ht="18" customHeight="1" x14ac:dyDescent="0.25">
      <c r="B60" s="787" t="s">
        <v>579</v>
      </c>
      <c r="C60" s="1006">
        <v>0</v>
      </c>
      <c r="D60" s="1006">
        <v>179</v>
      </c>
      <c r="E60" s="1006">
        <v>99</v>
      </c>
      <c r="F60" s="1006">
        <v>11</v>
      </c>
      <c r="G60" s="1006">
        <v>0</v>
      </c>
      <c r="H60" s="1006">
        <v>0</v>
      </c>
      <c r="I60" s="1006">
        <v>0</v>
      </c>
      <c r="J60" s="172">
        <f t="shared" si="0"/>
        <v>289</v>
      </c>
    </row>
    <row r="61" spans="2:10" ht="18" customHeight="1" x14ac:dyDescent="0.3">
      <c r="B61" s="790" t="s">
        <v>152</v>
      </c>
      <c r="C61" s="119">
        <f t="shared" ref="C61:I61" si="1">SUM(C8:C60)</f>
        <v>2</v>
      </c>
      <c r="D61" s="119">
        <f t="shared" si="1"/>
        <v>5385</v>
      </c>
      <c r="E61" s="119">
        <f t="shared" si="1"/>
        <v>6533</v>
      </c>
      <c r="F61" s="119">
        <f t="shared" si="1"/>
        <v>759</v>
      </c>
      <c r="G61" s="119">
        <f t="shared" si="1"/>
        <v>450</v>
      </c>
      <c r="H61" s="119">
        <f t="shared" si="1"/>
        <v>25</v>
      </c>
      <c r="I61" s="119">
        <f t="shared" si="1"/>
        <v>20</v>
      </c>
      <c r="J61" s="119">
        <f>SUM(J7:J60)</f>
        <v>13174</v>
      </c>
    </row>
    <row r="62" spans="2:10" ht="15" x14ac:dyDescent="0.25">
      <c r="B62" s="791" t="s">
        <v>610</v>
      </c>
      <c r="C62" s="795">
        <f>IFERROR(C61/$J$61,0)</f>
        <v>1.5181417944436009E-4</v>
      </c>
      <c r="D62" s="795">
        <f>IFERROR(D61/$J$61,0)</f>
        <v>0.4087596781539396</v>
      </c>
      <c r="E62" s="795">
        <f t="shared" ref="E62:J62" si="2">IFERROR(E61/$J$61,0)</f>
        <v>0.49590101715500229</v>
      </c>
      <c r="F62" s="795">
        <f t="shared" si="2"/>
        <v>5.761348109913466E-2</v>
      </c>
      <c r="G62" s="795">
        <f t="shared" si="2"/>
        <v>3.4158190374981023E-2</v>
      </c>
      <c r="H62" s="795">
        <f t="shared" si="2"/>
        <v>1.8976772430545014E-3</v>
      </c>
      <c r="I62" s="795">
        <f t="shared" si="2"/>
        <v>1.5181417944436009E-3</v>
      </c>
      <c r="J62" s="795">
        <f t="shared" si="2"/>
        <v>1</v>
      </c>
    </row>
    <row r="63" spans="2:10" ht="15" x14ac:dyDescent="0.25">
      <c r="B63" s="791" t="s">
        <v>611</v>
      </c>
      <c r="C63" s="792"/>
      <c r="D63" s="792"/>
      <c r="E63" s="792"/>
      <c r="F63" s="792"/>
      <c r="G63" s="792"/>
      <c r="H63" s="792"/>
      <c r="I63" s="792"/>
      <c r="J63" s="792"/>
    </row>
    <row r="64" spans="2:10" ht="18" customHeight="1" x14ac:dyDescent="0.25">
      <c r="B64" s="793"/>
      <c r="C64" s="759"/>
      <c r="D64" s="759"/>
      <c r="E64" s="759"/>
      <c r="F64" s="759"/>
      <c r="G64" s="759"/>
      <c r="H64" s="759"/>
      <c r="I64" s="759"/>
      <c r="J64" s="759"/>
    </row>
    <row r="65" ht="18" hidden="1" customHeight="1" x14ac:dyDescent="0.25"/>
    <row r="66" ht="18" hidden="1"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sheetData>
  <sheetProtection formatCells="0" formatColumns="0" formatRows="0" insertColumns="0" insertRows="0" deleteColumns="0" deleteRows="0" sort="0"/>
  <mergeCells count="5">
    <mergeCell ref="B1:J3"/>
    <mergeCell ref="B4:J4"/>
    <mergeCell ref="B5:G5"/>
    <mergeCell ref="B6:B7"/>
    <mergeCell ref="C6:J6"/>
  </mergeCells>
  <pageMargins left="0.7" right="0.7" top="0.75" bottom="0.75" header="0.3" footer="0.3"/>
  <pageSetup paperSize="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dimension ref="A1:N69"/>
  <sheetViews>
    <sheetView showGridLines="0" zoomScale="85" zoomScaleNormal="85" workbookViewId="0">
      <pane xSplit="2" ySplit="7" topLeftCell="C50" activePane="bottomRight" state="frozen"/>
      <selection activeCell="I25" sqref="I25"/>
      <selection pane="topRight" activeCell="I25" sqref="I25"/>
      <selection pane="bottomLeft" activeCell="I25" sqref="I25"/>
      <selection pane="bottomRight"/>
    </sheetView>
  </sheetViews>
  <sheetFormatPr baseColWidth="10" defaultColWidth="0" defaultRowHeight="18" customHeight="1" zeroHeight="1" x14ac:dyDescent="0.25"/>
  <cols>
    <col min="1" max="1" width="3.5703125" style="580" customWidth="1"/>
    <col min="2" max="2" width="66.42578125" style="580" customWidth="1"/>
    <col min="3" max="10" width="14.140625" style="580" customWidth="1"/>
    <col min="11" max="11" width="5" style="580" customWidth="1"/>
    <col min="12" max="14" width="0" style="580" hidden="1" customWidth="1"/>
    <col min="15" max="16384" width="9.140625" style="580" hidden="1"/>
  </cols>
  <sheetData>
    <row r="1" spans="2:10" ht="15" x14ac:dyDescent="0.25">
      <c r="B1" s="2047"/>
      <c r="C1" s="2048"/>
      <c r="D1" s="2048"/>
      <c r="E1" s="2048"/>
      <c r="F1" s="2048"/>
      <c r="G1" s="2048"/>
      <c r="H1" s="2048"/>
      <c r="I1" s="2048"/>
      <c r="J1" s="2049"/>
    </row>
    <row r="2" spans="2:10" ht="15" x14ac:dyDescent="0.25">
      <c r="B2" s="2050"/>
      <c r="C2" s="2051"/>
      <c r="D2" s="2051"/>
      <c r="E2" s="2051"/>
      <c r="F2" s="2051"/>
      <c r="G2" s="2051"/>
      <c r="H2" s="2051"/>
      <c r="I2" s="2051"/>
      <c r="J2" s="2052"/>
    </row>
    <row r="3" spans="2:10" ht="15.75" thickBot="1" x14ac:dyDescent="0.3">
      <c r="B3" s="2053"/>
      <c r="C3" s="2054"/>
      <c r="D3" s="2054"/>
      <c r="E3" s="2054"/>
      <c r="F3" s="2054"/>
      <c r="G3" s="2054"/>
      <c r="H3" s="2054"/>
      <c r="I3" s="2054"/>
      <c r="J3" s="2055"/>
    </row>
    <row r="4" spans="2:10" ht="21.75" thickBot="1" x14ac:dyDescent="0.4">
      <c r="B4" s="2056" t="s">
        <v>4370</v>
      </c>
      <c r="C4" s="2057"/>
      <c r="D4" s="2057"/>
      <c r="E4" s="2057"/>
      <c r="F4" s="2057"/>
      <c r="G4" s="2057"/>
      <c r="H4" s="2057"/>
      <c r="I4" s="2057"/>
      <c r="J4" s="2058"/>
    </row>
    <row r="5" spans="2:10" s="583" customFormat="1" ht="15.75" x14ac:dyDescent="0.25">
      <c r="B5" s="2086"/>
      <c r="C5" s="2086"/>
      <c r="D5" s="2086"/>
      <c r="E5" s="2086"/>
      <c r="F5" s="2086"/>
      <c r="G5" s="2086"/>
      <c r="H5" s="582"/>
      <c r="I5" s="582"/>
    </row>
    <row r="6" spans="2:10" s="583" customFormat="1" ht="18.75" customHeight="1" x14ac:dyDescent="0.25">
      <c r="B6" s="2210" t="s">
        <v>608</v>
      </c>
      <c r="C6" s="2094" t="s">
        <v>609</v>
      </c>
      <c r="D6" s="2094"/>
      <c r="E6" s="2094"/>
      <c r="F6" s="2094"/>
      <c r="G6" s="2094"/>
      <c r="H6" s="2094"/>
      <c r="I6" s="2094"/>
      <c r="J6" s="2094"/>
    </row>
    <row r="7" spans="2:10" s="629" customFormat="1" ht="19.5" thickBot="1" x14ac:dyDescent="0.3">
      <c r="B7" s="2212"/>
      <c r="C7" s="603">
        <v>0</v>
      </c>
      <c r="D7" s="603">
        <v>1</v>
      </c>
      <c r="E7" s="603">
        <v>2</v>
      </c>
      <c r="F7" s="603">
        <v>3</v>
      </c>
      <c r="G7" s="603">
        <v>4</v>
      </c>
      <c r="H7" s="603">
        <v>5</v>
      </c>
      <c r="I7" s="603">
        <v>6</v>
      </c>
      <c r="J7" s="603" t="s">
        <v>594</v>
      </c>
    </row>
    <row r="8" spans="2:10" ht="18.75" customHeight="1" x14ac:dyDescent="0.25">
      <c r="B8" s="786" t="s">
        <v>4097</v>
      </c>
      <c r="C8" s="1017">
        <v>0</v>
      </c>
      <c r="D8" s="1017">
        <v>140</v>
      </c>
      <c r="E8" s="1017">
        <v>200</v>
      </c>
      <c r="F8" s="1017">
        <v>19</v>
      </c>
      <c r="G8" s="1017">
        <v>0</v>
      </c>
      <c r="H8" s="1017">
        <v>0</v>
      </c>
      <c r="I8" s="1017">
        <v>0</v>
      </c>
      <c r="J8" s="794">
        <f t="shared" ref="J8:J40" si="0">SUM(C8:I8)</f>
        <v>359</v>
      </c>
    </row>
    <row r="9" spans="2:10" ht="18.75" customHeight="1" x14ac:dyDescent="0.25">
      <c r="B9" s="787" t="s">
        <v>4096</v>
      </c>
      <c r="C9" s="621">
        <v>0</v>
      </c>
      <c r="D9" s="621">
        <v>161</v>
      </c>
      <c r="E9" s="621">
        <v>198</v>
      </c>
      <c r="F9" s="621">
        <v>7</v>
      </c>
      <c r="G9" s="621">
        <v>0</v>
      </c>
      <c r="H9" s="621">
        <v>0</v>
      </c>
      <c r="I9" s="621">
        <v>0</v>
      </c>
      <c r="J9" s="172">
        <f t="shared" si="0"/>
        <v>366</v>
      </c>
    </row>
    <row r="10" spans="2:10" ht="15.75" x14ac:dyDescent="0.25">
      <c r="B10" s="787" t="s">
        <v>4098</v>
      </c>
      <c r="C10" s="621">
        <v>0</v>
      </c>
      <c r="D10" s="621">
        <v>149</v>
      </c>
      <c r="E10" s="621">
        <v>176</v>
      </c>
      <c r="F10" s="621">
        <v>9</v>
      </c>
      <c r="G10" s="621">
        <v>2</v>
      </c>
      <c r="H10" s="621">
        <v>0</v>
      </c>
      <c r="I10" s="621">
        <v>0</v>
      </c>
      <c r="J10" s="172">
        <f t="shared" si="0"/>
        <v>336</v>
      </c>
    </row>
    <row r="11" spans="2:10" ht="18.75" customHeight="1" x14ac:dyDescent="0.25">
      <c r="B11" s="787" t="s">
        <v>4099</v>
      </c>
      <c r="C11" s="621">
        <v>0</v>
      </c>
      <c r="D11" s="621">
        <v>135</v>
      </c>
      <c r="E11" s="621">
        <v>107</v>
      </c>
      <c r="F11" s="621">
        <v>7</v>
      </c>
      <c r="G11" s="621">
        <v>0</v>
      </c>
      <c r="H11" s="621">
        <v>0</v>
      </c>
      <c r="I11" s="621">
        <v>0</v>
      </c>
      <c r="J11" s="172">
        <f t="shared" si="0"/>
        <v>249</v>
      </c>
    </row>
    <row r="12" spans="2:10" ht="18.75" customHeight="1" x14ac:dyDescent="0.25">
      <c r="B12" s="788" t="s">
        <v>4100</v>
      </c>
      <c r="C12" s="621">
        <v>0</v>
      </c>
      <c r="D12" s="621">
        <v>199</v>
      </c>
      <c r="E12" s="621">
        <v>118</v>
      </c>
      <c r="F12" s="621">
        <v>13</v>
      </c>
      <c r="G12" s="621">
        <v>0</v>
      </c>
      <c r="H12" s="621">
        <v>0</v>
      </c>
      <c r="I12" s="621">
        <v>0</v>
      </c>
      <c r="J12" s="172">
        <f t="shared" si="0"/>
        <v>330</v>
      </c>
    </row>
    <row r="13" spans="2:10" ht="18.75" customHeight="1" x14ac:dyDescent="0.25">
      <c r="B13" s="788" t="s">
        <v>4101</v>
      </c>
      <c r="C13" s="621">
        <v>0</v>
      </c>
      <c r="D13" s="621">
        <v>75</v>
      </c>
      <c r="E13" s="621">
        <v>41</v>
      </c>
      <c r="F13" s="621">
        <v>5</v>
      </c>
      <c r="G13" s="621">
        <v>0</v>
      </c>
      <c r="H13" s="621">
        <v>0</v>
      </c>
      <c r="I13" s="621">
        <v>0</v>
      </c>
      <c r="J13" s="172">
        <f t="shared" si="0"/>
        <v>121</v>
      </c>
    </row>
    <row r="14" spans="2:10" ht="31.5" x14ac:dyDescent="0.25">
      <c r="B14" s="787" t="s">
        <v>4220</v>
      </c>
      <c r="C14" s="621">
        <v>0</v>
      </c>
      <c r="D14" s="621">
        <v>62</v>
      </c>
      <c r="E14" s="621">
        <v>65</v>
      </c>
      <c r="F14" s="621">
        <v>3</v>
      </c>
      <c r="G14" s="621">
        <v>0</v>
      </c>
      <c r="H14" s="621">
        <v>0</v>
      </c>
      <c r="I14" s="621">
        <v>0</v>
      </c>
      <c r="J14" s="172">
        <f t="shared" si="0"/>
        <v>130</v>
      </c>
    </row>
    <row r="15" spans="2:10" ht="18.75" customHeight="1" x14ac:dyDescent="0.25">
      <c r="B15" s="787" t="s">
        <v>4103</v>
      </c>
      <c r="C15" s="621">
        <v>0</v>
      </c>
      <c r="D15" s="621">
        <v>152</v>
      </c>
      <c r="E15" s="621">
        <v>162</v>
      </c>
      <c r="F15" s="621">
        <v>11</v>
      </c>
      <c r="G15" s="621">
        <v>0</v>
      </c>
      <c r="H15" s="621">
        <v>0</v>
      </c>
      <c r="I15" s="621">
        <v>0</v>
      </c>
      <c r="J15" s="172">
        <f t="shared" si="0"/>
        <v>325</v>
      </c>
    </row>
    <row r="16" spans="2:10" ht="15.75" x14ac:dyDescent="0.25">
      <c r="B16" s="787" t="s">
        <v>4104</v>
      </c>
      <c r="C16" s="621">
        <v>0</v>
      </c>
      <c r="D16" s="621">
        <v>166</v>
      </c>
      <c r="E16" s="621">
        <v>211</v>
      </c>
      <c r="F16" s="621">
        <v>11</v>
      </c>
      <c r="G16" s="621">
        <v>0</v>
      </c>
      <c r="H16" s="621">
        <v>0</v>
      </c>
      <c r="I16" s="621">
        <v>0</v>
      </c>
      <c r="J16" s="172">
        <f t="shared" si="0"/>
        <v>388</v>
      </c>
    </row>
    <row r="17" spans="2:10" ht="15.75" x14ac:dyDescent="0.25">
      <c r="B17" s="787" t="s">
        <v>4105</v>
      </c>
      <c r="C17" s="621">
        <v>0</v>
      </c>
      <c r="D17" s="621">
        <v>73</v>
      </c>
      <c r="E17" s="621">
        <v>70</v>
      </c>
      <c r="F17" s="621">
        <v>4</v>
      </c>
      <c r="G17" s="621">
        <v>0</v>
      </c>
      <c r="H17" s="621">
        <v>0</v>
      </c>
      <c r="I17" s="621">
        <v>0</v>
      </c>
      <c r="J17" s="172">
        <f t="shared" si="0"/>
        <v>147</v>
      </c>
    </row>
    <row r="18" spans="2:10" ht="18.75" customHeight="1" x14ac:dyDescent="0.25">
      <c r="B18" s="787" t="s">
        <v>4106</v>
      </c>
      <c r="C18" s="621">
        <v>0</v>
      </c>
      <c r="D18" s="621">
        <v>116</v>
      </c>
      <c r="E18" s="621">
        <v>83</v>
      </c>
      <c r="F18" s="621">
        <v>6</v>
      </c>
      <c r="G18" s="621">
        <v>0</v>
      </c>
      <c r="H18" s="621">
        <v>0</v>
      </c>
      <c r="I18" s="621">
        <v>0</v>
      </c>
      <c r="J18" s="172">
        <f t="shared" si="0"/>
        <v>205</v>
      </c>
    </row>
    <row r="19" spans="2:10" ht="18.75" customHeight="1" x14ac:dyDescent="0.25">
      <c r="B19" s="787" t="s">
        <v>4361</v>
      </c>
      <c r="C19" s="621">
        <v>0</v>
      </c>
      <c r="D19" s="621">
        <v>247</v>
      </c>
      <c r="E19" s="621">
        <v>131</v>
      </c>
      <c r="F19" s="621">
        <v>13</v>
      </c>
      <c r="G19" s="621">
        <v>1</v>
      </c>
      <c r="H19" s="621">
        <v>0</v>
      </c>
      <c r="I19" s="621">
        <v>0</v>
      </c>
      <c r="J19" s="172">
        <f t="shared" si="0"/>
        <v>392</v>
      </c>
    </row>
    <row r="20" spans="2:10" ht="18.75" customHeight="1" x14ac:dyDescent="0.25">
      <c r="B20" s="787" t="s">
        <v>4108</v>
      </c>
      <c r="C20" s="621">
        <v>0</v>
      </c>
      <c r="D20" s="621">
        <v>107</v>
      </c>
      <c r="E20" s="621">
        <v>164</v>
      </c>
      <c r="F20" s="621">
        <v>16</v>
      </c>
      <c r="G20" s="621">
        <v>3</v>
      </c>
      <c r="H20" s="621">
        <v>0</v>
      </c>
      <c r="I20" s="621">
        <v>0</v>
      </c>
      <c r="J20" s="172">
        <f t="shared" si="0"/>
        <v>290</v>
      </c>
    </row>
    <row r="21" spans="2:10" ht="15.75" x14ac:dyDescent="0.25">
      <c r="B21" s="787" t="s">
        <v>4323</v>
      </c>
      <c r="C21" s="621">
        <v>0</v>
      </c>
      <c r="D21" s="621">
        <v>1</v>
      </c>
      <c r="E21" s="621">
        <v>5</v>
      </c>
      <c r="F21" s="621">
        <v>0</v>
      </c>
      <c r="G21" s="621">
        <v>0</v>
      </c>
      <c r="H21" s="621">
        <v>0</v>
      </c>
      <c r="I21" s="621">
        <v>0</v>
      </c>
      <c r="J21" s="172">
        <f t="shared" si="0"/>
        <v>6</v>
      </c>
    </row>
    <row r="22" spans="2:10" ht="18.75" customHeight="1" x14ac:dyDescent="0.25">
      <c r="B22" s="787" t="s">
        <v>4118</v>
      </c>
      <c r="C22" s="621">
        <v>0</v>
      </c>
      <c r="D22" s="621">
        <v>113</v>
      </c>
      <c r="E22" s="621">
        <v>117</v>
      </c>
      <c r="F22" s="621">
        <v>9</v>
      </c>
      <c r="G22" s="621">
        <v>0</v>
      </c>
      <c r="H22" s="621">
        <v>0</v>
      </c>
      <c r="I22" s="621">
        <v>0</v>
      </c>
      <c r="J22" s="172">
        <f t="shared" si="0"/>
        <v>239</v>
      </c>
    </row>
    <row r="23" spans="2:10" ht="18.75" customHeight="1" x14ac:dyDescent="0.25">
      <c r="B23" s="787" t="s">
        <v>4119</v>
      </c>
      <c r="C23" s="621">
        <v>0</v>
      </c>
      <c r="D23" s="621">
        <v>80</v>
      </c>
      <c r="E23" s="621">
        <v>86</v>
      </c>
      <c r="F23" s="621">
        <v>7</v>
      </c>
      <c r="G23" s="621">
        <v>0</v>
      </c>
      <c r="H23" s="621">
        <v>0</v>
      </c>
      <c r="I23" s="621">
        <v>0</v>
      </c>
      <c r="J23" s="172">
        <f t="shared" si="0"/>
        <v>173</v>
      </c>
    </row>
    <row r="24" spans="2:10" ht="15.75" x14ac:dyDescent="0.25">
      <c r="B24" s="787" t="s">
        <v>4120</v>
      </c>
      <c r="C24" s="621">
        <v>0</v>
      </c>
      <c r="D24" s="621">
        <v>94</v>
      </c>
      <c r="E24" s="621">
        <v>81</v>
      </c>
      <c r="F24" s="621">
        <v>4</v>
      </c>
      <c r="G24" s="621">
        <v>0</v>
      </c>
      <c r="H24" s="621">
        <v>0</v>
      </c>
      <c r="I24" s="621">
        <v>0</v>
      </c>
      <c r="J24" s="172">
        <f t="shared" si="0"/>
        <v>179</v>
      </c>
    </row>
    <row r="25" spans="2:10" ht="18.75" customHeight="1" x14ac:dyDescent="0.25">
      <c r="B25" s="789" t="s">
        <v>4121</v>
      </c>
      <c r="C25" s="621">
        <v>0</v>
      </c>
      <c r="D25" s="621">
        <v>122</v>
      </c>
      <c r="E25" s="621">
        <v>55</v>
      </c>
      <c r="F25" s="621">
        <v>2</v>
      </c>
      <c r="G25" s="621">
        <v>0</v>
      </c>
      <c r="H25" s="621">
        <v>0</v>
      </c>
      <c r="I25" s="621">
        <v>0</v>
      </c>
      <c r="J25" s="172">
        <f t="shared" si="0"/>
        <v>179</v>
      </c>
    </row>
    <row r="26" spans="2:10" ht="18.75" customHeight="1" x14ac:dyDescent="0.25">
      <c r="B26" s="787" t="s">
        <v>4126</v>
      </c>
      <c r="C26" s="621">
        <v>0</v>
      </c>
      <c r="D26" s="621">
        <v>112</v>
      </c>
      <c r="E26" s="621">
        <v>155</v>
      </c>
      <c r="F26" s="621">
        <v>7</v>
      </c>
      <c r="G26" s="621">
        <v>1</v>
      </c>
      <c r="H26" s="621">
        <v>0</v>
      </c>
      <c r="I26" s="621">
        <v>0</v>
      </c>
      <c r="J26" s="172">
        <f t="shared" si="0"/>
        <v>275</v>
      </c>
    </row>
    <row r="27" spans="2:10" ht="15.75" x14ac:dyDescent="0.25">
      <c r="B27" s="787" t="s">
        <v>4125</v>
      </c>
      <c r="C27" s="621">
        <v>0</v>
      </c>
      <c r="D27" s="621">
        <v>122</v>
      </c>
      <c r="E27" s="621">
        <v>218</v>
      </c>
      <c r="F27" s="621">
        <v>23</v>
      </c>
      <c r="G27" s="621">
        <v>5</v>
      </c>
      <c r="H27" s="621">
        <v>0</v>
      </c>
      <c r="I27" s="621">
        <v>0</v>
      </c>
      <c r="J27" s="172">
        <f t="shared" si="0"/>
        <v>368</v>
      </c>
    </row>
    <row r="28" spans="2:10" ht="15.75" x14ac:dyDescent="0.25">
      <c r="B28" s="787" t="s">
        <v>4122</v>
      </c>
      <c r="C28" s="621">
        <v>0</v>
      </c>
      <c r="D28" s="621">
        <v>84</v>
      </c>
      <c r="E28" s="621">
        <v>120</v>
      </c>
      <c r="F28" s="621">
        <v>28</v>
      </c>
      <c r="G28" s="621">
        <v>5</v>
      </c>
      <c r="H28" s="621">
        <v>0</v>
      </c>
      <c r="I28" s="621">
        <v>0</v>
      </c>
      <c r="J28" s="172">
        <f t="shared" si="0"/>
        <v>237</v>
      </c>
    </row>
    <row r="29" spans="2:10" ht="18.75" customHeight="1" x14ac:dyDescent="0.25">
      <c r="B29" s="787" t="s">
        <v>4124</v>
      </c>
      <c r="C29" s="621">
        <v>0</v>
      </c>
      <c r="D29" s="621">
        <v>105</v>
      </c>
      <c r="E29" s="621">
        <v>212</v>
      </c>
      <c r="F29" s="621">
        <v>40</v>
      </c>
      <c r="G29" s="621">
        <v>9</v>
      </c>
      <c r="H29" s="621">
        <v>0</v>
      </c>
      <c r="I29" s="621">
        <v>0</v>
      </c>
      <c r="J29" s="172">
        <f t="shared" si="0"/>
        <v>366</v>
      </c>
    </row>
    <row r="30" spans="2:10" ht="15.75" x14ac:dyDescent="0.25">
      <c r="B30" s="787" t="s">
        <v>4123</v>
      </c>
      <c r="C30" s="621">
        <v>0</v>
      </c>
      <c r="D30" s="621">
        <v>101</v>
      </c>
      <c r="E30" s="621">
        <v>218</v>
      </c>
      <c r="F30" s="621">
        <v>33</v>
      </c>
      <c r="G30" s="621">
        <v>4</v>
      </c>
      <c r="H30" s="621">
        <v>1</v>
      </c>
      <c r="I30" s="621">
        <v>0</v>
      </c>
      <c r="J30" s="172">
        <f t="shared" si="0"/>
        <v>357</v>
      </c>
    </row>
    <row r="31" spans="2:10" ht="18.75" customHeight="1" x14ac:dyDescent="0.25">
      <c r="B31" s="787" t="s">
        <v>4127</v>
      </c>
      <c r="C31" s="621">
        <v>0</v>
      </c>
      <c r="D31" s="621">
        <v>72</v>
      </c>
      <c r="E31" s="621">
        <v>94</v>
      </c>
      <c r="F31" s="621">
        <v>3</v>
      </c>
      <c r="G31" s="621">
        <v>1</v>
      </c>
      <c r="H31" s="621">
        <v>0</v>
      </c>
      <c r="I31" s="621">
        <v>0</v>
      </c>
      <c r="J31" s="172">
        <f t="shared" si="0"/>
        <v>170</v>
      </c>
    </row>
    <row r="32" spans="2:10" ht="18.75" customHeight="1" x14ac:dyDescent="0.25">
      <c r="B32" s="787" t="s">
        <v>4128</v>
      </c>
      <c r="C32" s="621">
        <v>0</v>
      </c>
      <c r="D32" s="621">
        <v>75</v>
      </c>
      <c r="E32" s="621">
        <v>92</v>
      </c>
      <c r="F32" s="621">
        <v>1</v>
      </c>
      <c r="G32" s="621">
        <v>1</v>
      </c>
      <c r="H32" s="621">
        <v>0</v>
      </c>
      <c r="I32" s="621">
        <v>0</v>
      </c>
      <c r="J32" s="172">
        <f t="shared" si="0"/>
        <v>169</v>
      </c>
    </row>
    <row r="33" spans="2:10" ht="18.75" customHeight="1" x14ac:dyDescent="0.25">
      <c r="B33" s="787" t="s">
        <v>4109</v>
      </c>
      <c r="C33" s="621">
        <v>0</v>
      </c>
      <c r="D33" s="621">
        <v>111</v>
      </c>
      <c r="E33" s="621">
        <v>118</v>
      </c>
      <c r="F33" s="621">
        <v>3</v>
      </c>
      <c r="G33" s="621">
        <v>0</v>
      </c>
      <c r="H33" s="621">
        <v>0</v>
      </c>
      <c r="I33" s="621">
        <v>0</v>
      </c>
      <c r="J33" s="172">
        <f t="shared" si="0"/>
        <v>232</v>
      </c>
    </row>
    <row r="34" spans="2:10" ht="18.75" customHeight="1" x14ac:dyDescent="0.25">
      <c r="B34" s="787" t="s">
        <v>4304</v>
      </c>
      <c r="C34" s="621">
        <v>0</v>
      </c>
      <c r="D34" s="621">
        <v>37</v>
      </c>
      <c r="E34" s="621">
        <v>37</v>
      </c>
      <c r="F34" s="621">
        <v>1</v>
      </c>
      <c r="G34" s="621">
        <v>0</v>
      </c>
      <c r="H34" s="621">
        <v>0</v>
      </c>
      <c r="I34" s="621">
        <v>0</v>
      </c>
      <c r="J34" s="172">
        <f t="shared" si="0"/>
        <v>75</v>
      </c>
    </row>
    <row r="35" spans="2:10" ht="15.75" x14ac:dyDescent="0.25">
      <c r="B35" s="789" t="s">
        <v>4110</v>
      </c>
      <c r="C35" s="621">
        <v>0</v>
      </c>
      <c r="D35" s="621">
        <v>92</v>
      </c>
      <c r="E35" s="621">
        <v>95</v>
      </c>
      <c r="F35" s="621">
        <v>5</v>
      </c>
      <c r="G35" s="621">
        <v>0</v>
      </c>
      <c r="H35" s="621">
        <v>0</v>
      </c>
      <c r="I35" s="621">
        <v>0</v>
      </c>
      <c r="J35" s="172">
        <f t="shared" si="0"/>
        <v>192</v>
      </c>
    </row>
    <row r="36" spans="2:10" ht="15.75" x14ac:dyDescent="0.25">
      <c r="B36" s="787" t="s">
        <v>587</v>
      </c>
      <c r="C36" s="621">
        <v>0</v>
      </c>
      <c r="D36" s="621">
        <v>85</v>
      </c>
      <c r="E36" s="621">
        <v>85</v>
      </c>
      <c r="F36" s="621">
        <v>5</v>
      </c>
      <c r="G36" s="621">
        <v>0</v>
      </c>
      <c r="H36" s="621">
        <v>0</v>
      </c>
      <c r="I36" s="621">
        <v>0</v>
      </c>
      <c r="J36" s="172">
        <f t="shared" si="0"/>
        <v>175</v>
      </c>
    </row>
    <row r="37" spans="2:10" ht="15.75" x14ac:dyDescent="0.25">
      <c r="B37" s="787" t="s">
        <v>588</v>
      </c>
      <c r="C37" s="621">
        <v>0</v>
      </c>
      <c r="D37" s="621">
        <v>103</v>
      </c>
      <c r="E37" s="621">
        <v>185</v>
      </c>
      <c r="F37" s="621">
        <v>17</v>
      </c>
      <c r="G37" s="621">
        <v>2</v>
      </c>
      <c r="H37" s="621">
        <v>0</v>
      </c>
      <c r="I37" s="621">
        <v>0</v>
      </c>
      <c r="J37" s="172">
        <f t="shared" si="0"/>
        <v>307</v>
      </c>
    </row>
    <row r="38" spans="2:10" ht="31.5" x14ac:dyDescent="0.25">
      <c r="B38" s="787" t="s">
        <v>1899</v>
      </c>
      <c r="C38" s="621">
        <v>0</v>
      </c>
      <c r="D38" s="621">
        <v>158</v>
      </c>
      <c r="E38" s="621">
        <v>210</v>
      </c>
      <c r="F38" s="621">
        <v>10</v>
      </c>
      <c r="G38" s="621">
        <v>2</v>
      </c>
      <c r="H38" s="621">
        <v>0</v>
      </c>
      <c r="I38" s="621">
        <v>0</v>
      </c>
      <c r="J38" s="172">
        <f t="shared" si="0"/>
        <v>380</v>
      </c>
    </row>
    <row r="39" spans="2:10" ht="31.5" x14ac:dyDescent="0.25">
      <c r="B39" s="787" t="s">
        <v>4368</v>
      </c>
      <c r="C39" s="621">
        <v>0</v>
      </c>
      <c r="D39" s="621">
        <v>19</v>
      </c>
      <c r="E39" s="621">
        <v>17</v>
      </c>
      <c r="F39" s="621">
        <v>0</v>
      </c>
      <c r="G39" s="621">
        <v>0</v>
      </c>
      <c r="H39" s="621">
        <v>0</v>
      </c>
      <c r="I39" s="621">
        <v>0</v>
      </c>
      <c r="J39" s="172">
        <f t="shared" si="0"/>
        <v>36</v>
      </c>
    </row>
    <row r="40" spans="2:10" ht="31.5" x14ac:dyDescent="0.25">
      <c r="B40" s="787" t="s">
        <v>4177</v>
      </c>
      <c r="C40" s="621">
        <v>0</v>
      </c>
      <c r="D40" s="621">
        <v>50</v>
      </c>
      <c r="E40" s="621">
        <v>26</v>
      </c>
      <c r="F40" s="621">
        <v>2</v>
      </c>
      <c r="G40" s="621">
        <v>0</v>
      </c>
      <c r="H40" s="621">
        <v>0</v>
      </c>
      <c r="I40" s="621">
        <v>0</v>
      </c>
      <c r="J40" s="172">
        <f t="shared" si="0"/>
        <v>78</v>
      </c>
    </row>
    <row r="41" spans="2:10" ht="18.75" customHeight="1" x14ac:dyDescent="0.25">
      <c r="B41" s="787" t="s">
        <v>4173</v>
      </c>
      <c r="C41" s="621">
        <v>0</v>
      </c>
      <c r="D41" s="621">
        <v>53</v>
      </c>
      <c r="E41" s="621">
        <v>40</v>
      </c>
      <c r="F41" s="621">
        <v>6</v>
      </c>
      <c r="G41" s="621">
        <v>0</v>
      </c>
      <c r="H41" s="621">
        <v>0</v>
      </c>
      <c r="I41" s="621">
        <v>0</v>
      </c>
      <c r="J41" s="172">
        <f t="shared" ref="J41:J59" si="1">SUM(C41:I41)</f>
        <v>99</v>
      </c>
    </row>
    <row r="42" spans="2:10" ht="18.75" customHeight="1" x14ac:dyDescent="0.25">
      <c r="B42" s="787" t="s">
        <v>569</v>
      </c>
      <c r="C42" s="621">
        <v>0</v>
      </c>
      <c r="D42" s="621">
        <v>171</v>
      </c>
      <c r="E42" s="621">
        <v>171</v>
      </c>
      <c r="F42" s="621">
        <v>9</v>
      </c>
      <c r="G42" s="621">
        <v>0</v>
      </c>
      <c r="H42" s="621">
        <v>0</v>
      </c>
      <c r="I42" s="621">
        <v>0</v>
      </c>
      <c r="J42" s="172">
        <f t="shared" si="1"/>
        <v>351</v>
      </c>
    </row>
    <row r="43" spans="2:10" ht="18" customHeight="1" x14ac:dyDescent="0.25">
      <c r="B43" s="787" t="s">
        <v>589</v>
      </c>
      <c r="C43" s="621">
        <v>0</v>
      </c>
      <c r="D43" s="621">
        <v>138</v>
      </c>
      <c r="E43" s="621">
        <v>121</v>
      </c>
      <c r="F43" s="621">
        <v>3</v>
      </c>
      <c r="G43" s="621">
        <v>0</v>
      </c>
      <c r="H43" s="621">
        <v>0</v>
      </c>
      <c r="I43" s="621">
        <v>0</v>
      </c>
      <c r="J43" s="172">
        <f t="shared" si="1"/>
        <v>262</v>
      </c>
    </row>
    <row r="44" spans="2:10" ht="18" customHeight="1" x14ac:dyDescent="0.25">
      <c r="B44" s="787" t="s">
        <v>570</v>
      </c>
      <c r="C44" s="621">
        <v>0</v>
      </c>
      <c r="D44" s="621">
        <v>168</v>
      </c>
      <c r="E44" s="621">
        <v>196</v>
      </c>
      <c r="F44" s="621">
        <v>7</v>
      </c>
      <c r="G44" s="621">
        <v>1</v>
      </c>
      <c r="H44" s="621">
        <v>0</v>
      </c>
      <c r="I44" s="621">
        <v>0</v>
      </c>
      <c r="J44" s="172">
        <f t="shared" si="1"/>
        <v>372</v>
      </c>
    </row>
    <row r="45" spans="2:10" ht="18" customHeight="1" x14ac:dyDescent="0.25">
      <c r="B45" s="787" t="s">
        <v>572</v>
      </c>
      <c r="C45" s="621">
        <v>0</v>
      </c>
      <c r="D45" s="621">
        <v>81</v>
      </c>
      <c r="E45" s="621">
        <v>113</v>
      </c>
      <c r="F45" s="621">
        <v>7</v>
      </c>
      <c r="G45" s="621">
        <v>3</v>
      </c>
      <c r="H45" s="621">
        <v>0</v>
      </c>
      <c r="I45" s="621">
        <v>0</v>
      </c>
      <c r="J45" s="172">
        <f t="shared" si="1"/>
        <v>204</v>
      </c>
    </row>
    <row r="46" spans="2:10" ht="18" customHeight="1" x14ac:dyDescent="0.25">
      <c r="B46" s="787" t="s">
        <v>571</v>
      </c>
      <c r="C46" s="621">
        <v>0</v>
      </c>
      <c r="D46" s="621">
        <v>103</v>
      </c>
      <c r="E46" s="621">
        <v>77</v>
      </c>
      <c r="F46" s="621">
        <v>3</v>
      </c>
      <c r="G46" s="621">
        <v>2</v>
      </c>
      <c r="H46" s="621">
        <v>0</v>
      </c>
      <c r="I46" s="621">
        <v>0</v>
      </c>
      <c r="J46" s="172">
        <f t="shared" si="1"/>
        <v>185</v>
      </c>
    </row>
    <row r="47" spans="2:10" ht="18" customHeight="1" x14ac:dyDescent="0.25">
      <c r="B47" s="787" t="s">
        <v>4130</v>
      </c>
      <c r="C47" s="621">
        <v>0</v>
      </c>
      <c r="D47" s="621">
        <v>69</v>
      </c>
      <c r="E47" s="621">
        <v>130</v>
      </c>
      <c r="F47" s="621">
        <v>12</v>
      </c>
      <c r="G47" s="621">
        <v>1</v>
      </c>
      <c r="H47" s="621">
        <v>0</v>
      </c>
      <c r="I47" s="621">
        <v>0</v>
      </c>
      <c r="J47" s="172">
        <f t="shared" si="1"/>
        <v>212</v>
      </c>
    </row>
    <row r="48" spans="2:10" ht="18" customHeight="1" x14ac:dyDescent="0.25">
      <c r="B48" s="787" t="s">
        <v>2524</v>
      </c>
      <c r="C48" s="621">
        <v>0</v>
      </c>
      <c r="D48" s="621">
        <v>89</v>
      </c>
      <c r="E48" s="621">
        <v>131</v>
      </c>
      <c r="F48" s="621">
        <v>13</v>
      </c>
      <c r="G48" s="621">
        <v>3</v>
      </c>
      <c r="H48" s="621">
        <v>0</v>
      </c>
      <c r="I48" s="621">
        <v>0</v>
      </c>
      <c r="J48" s="172">
        <f t="shared" si="1"/>
        <v>236</v>
      </c>
    </row>
    <row r="49" spans="2:10" ht="18" customHeight="1" x14ac:dyDescent="0.25">
      <c r="B49" s="787" t="s">
        <v>574</v>
      </c>
      <c r="C49" s="621">
        <v>0</v>
      </c>
      <c r="D49" s="621">
        <v>166</v>
      </c>
      <c r="E49" s="621">
        <v>252</v>
      </c>
      <c r="F49" s="621">
        <v>58</v>
      </c>
      <c r="G49" s="621">
        <v>19</v>
      </c>
      <c r="H49" s="621">
        <v>0</v>
      </c>
      <c r="I49" s="621">
        <v>0</v>
      </c>
      <c r="J49" s="172">
        <f t="shared" si="1"/>
        <v>495</v>
      </c>
    </row>
    <row r="50" spans="2:10" ht="18" customHeight="1" x14ac:dyDescent="0.25">
      <c r="B50" s="787" t="s">
        <v>4131</v>
      </c>
      <c r="C50" s="621">
        <v>0</v>
      </c>
      <c r="D50" s="621">
        <v>68</v>
      </c>
      <c r="E50" s="621">
        <v>115</v>
      </c>
      <c r="F50" s="621">
        <v>14</v>
      </c>
      <c r="G50" s="621">
        <v>1</v>
      </c>
      <c r="H50" s="621">
        <v>0</v>
      </c>
      <c r="I50" s="621">
        <v>0</v>
      </c>
      <c r="J50" s="172">
        <f t="shared" si="1"/>
        <v>198</v>
      </c>
    </row>
    <row r="51" spans="2:10" ht="18" customHeight="1" x14ac:dyDescent="0.25">
      <c r="B51" s="787" t="s">
        <v>4311</v>
      </c>
      <c r="C51" s="621">
        <v>0</v>
      </c>
      <c r="D51" s="621">
        <v>56</v>
      </c>
      <c r="E51" s="621">
        <v>33</v>
      </c>
      <c r="F51" s="621">
        <v>3</v>
      </c>
      <c r="G51" s="621">
        <v>1</v>
      </c>
      <c r="H51" s="621">
        <v>0</v>
      </c>
      <c r="I51" s="621">
        <v>0</v>
      </c>
      <c r="J51" s="172">
        <f t="shared" si="1"/>
        <v>93</v>
      </c>
    </row>
    <row r="52" spans="2:10" ht="18" customHeight="1" x14ac:dyDescent="0.25">
      <c r="B52" s="787" t="s">
        <v>576</v>
      </c>
      <c r="C52" s="621">
        <v>0</v>
      </c>
      <c r="D52" s="621">
        <v>137</v>
      </c>
      <c r="E52" s="621">
        <v>209</v>
      </c>
      <c r="F52" s="621">
        <v>32</v>
      </c>
      <c r="G52" s="621">
        <v>9</v>
      </c>
      <c r="H52" s="621">
        <v>1</v>
      </c>
      <c r="I52" s="621">
        <v>0</v>
      </c>
      <c r="J52" s="172">
        <f t="shared" si="1"/>
        <v>388</v>
      </c>
    </row>
    <row r="53" spans="2:10" ht="18" customHeight="1" x14ac:dyDescent="0.25">
      <c r="B53" s="787" t="s">
        <v>4309</v>
      </c>
      <c r="C53" s="621">
        <v>0</v>
      </c>
      <c r="D53" s="621">
        <v>68</v>
      </c>
      <c r="E53" s="621">
        <v>47</v>
      </c>
      <c r="F53" s="621">
        <v>3</v>
      </c>
      <c r="G53" s="621">
        <v>0</v>
      </c>
      <c r="H53" s="621">
        <v>0</v>
      </c>
      <c r="I53" s="621">
        <v>0</v>
      </c>
      <c r="J53" s="172">
        <f t="shared" si="1"/>
        <v>118</v>
      </c>
    </row>
    <row r="54" spans="2:10" ht="18" customHeight="1" x14ac:dyDescent="0.25">
      <c r="B54" s="787" t="s">
        <v>4369</v>
      </c>
      <c r="C54" s="621">
        <v>0</v>
      </c>
      <c r="D54" s="621">
        <v>26</v>
      </c>
      <c r="E54" s="621">
        <v>25</v>
      </c>
      <c r="F54" s="621">
        <v>1</v>
      </c>
      <c r="G54" s="621">
        <v>0</v>
      </c>
      <c r="H54" s="621">
        <v>0</v>
      </c>
      <c r="I54" s="621">
        <v>0</v>
      </c>
      <c r="J54" s="172">
        <f t="shared" si="1"/>
        <v>52</v>
      </c>
    </row>
    <row r="55" spans="2:10" ht="18" customHeight="1" x14ac:dyDescent="0.25">
      <c r="B55" s="787" t="s">
        <v>4135</v>
      </c>
      <c r="C55" s="621">
        <v>0</v>
      </c>
      <c r="D55" s="621">
        <v>115</v>
      </c>
      <c r="E55" s="621">
        <v>165</v>
      </c>
      <c r="F55" s="621">
        <v>14</v>
      </c>
      <c r="G55" s="621">
        <v>0</v>
      </c>
      <c r="H55" s="621">
        <v>0</v>
      </c>
      <c r="I55" s="621">
        <v>0</v>
      </c>
      <c r="J55" s="172">
        <f t="shared" si="1"/>
        <v>294</v>
      </c>
    </row>
    <row r="56" spans="2:10" ht="18" customHeight="1" x14ac:dyDescent="0.25">
      <c r="B56" s="787" t="s">
        <v>577</v>
      </c>
      <c r="C56" s="621">
        <v>0</v>
      </c>
      <c r="D56" s="621">
        <v>147</v>
      </c>
      <c r="E56" s="621">
        <v>311</v>
      </c>
      <c r="F56" s="621">
        <v>50</v>
      </c>
      <c r="G56" s="621">
        <v>10</v>
      </c>
      <c r="H56" s="621">
        <v>1</v>
      </c>
      <c r="I56" s="621">
        <v>0</v>
      </c>
      <c r="J56" s="172">
        <f t="shared" si="1"/>
        <v>519</v>
      </c>
    </row>
    <row r="57" spans="2:10" ht="18" customHeight="1" x14ac:dyDescent="0.25">
      <c r="B57" s="787" t="s">
        <v>578</v>
      </c>
      <c r="C57" s="621">
        <v>0</v>
      </c>
      <c r="D57" s="621">
        <v>75</v>
      </c>
      <c r="E57" s="621">
        <v>126</v>
      </c>
      <c r="F57" s="621">
        <v>11</v>
      </c>
      <c r="G57" s="621">
        <v>1</v>
      </c>
      <c r="H57" s="621">
        <v>0</v>
      </c>
      <c r="I57" s="621">
        <v>0</v>
      </c>
      <c r="J57" s="172">
        <f t="shared" si="1"/>
        <v>213</v>
      </c>
    </row>
    <row r="58" spans="2:10" ht="18" customHeight="1" x14ac:dyDescent="0.25">
      <c r="B58" s="787" t="s">
        <v>2531</v>
      </c>
      <c r="C58" s="621">
        <v>0</v>
      </c>
      <c r="D58" s="621">
        <v>143</v>
      </c>
      <c r="E58" s="621">
        <v>142</v>
      </c>
      <c r="F58" s="621">
        <v>10</v>
      </c>
      <c r="G58" s="621">
        <v>0</v>
      </c>
      <c r="H58" s="621">
        <v>0</v>
      </c>
      <c r="I58" s="621">
        <v>0</v>
      </c>
      <c r="J58" s="172">
        <f t="shared" si="1"/>
        <v>295</v>
      </c>
    </row>
    <row r="59" spans="2:10" ht="18" customHeight="1" x14ac:dyDescent="0.25">
      <c r="B59" s="787" t="s">
        <v>579</v>
      </c>
      <c r="C59" s="621">
        <v>0</v>
      </c>
      <c r="D59" s="621">
        <v>193</v>
      </c>
      <c r="E59" s="621">
        <v>102</v>
      </c>
      <c r="F59" s="621">
        <v>13</v>
      </c>
      <c r="G59" s="621">
        <v>0</v>
      </c>
      <c r="H59" s="621">
        <v>0</v>
      </c>
      <c r="I59" s="621">
        <v>0</v>
      </c>
      <c r="J59" s="172">
        <f t="shared" si="1"/>
        <v>308</v>
      </c>
    </row>
    <row r="60" spans="2:10" ht="18" customHeight="1" x14ac:dyDescent="0.3">
      <c r="B60" s="790" t="s">
        <v>152</v>
      </c>
      <c r="C60" s="119">
        <f t="shared" ref="C60:J60" si="2">SUM(C8:C59)</f>
        <v>0</v>
      </c>
      <c r="D60" s="119">
        <f t="shared" si="2"/>
        <v>5584</v>
      </c>
      <c r="E60" s="119">
        <f t="shared" si="2"/>
        <v>6458</v>
      </c>
      <c r="F60" s="119">
        <f t="shared" si="2"/>
        <v>593</v>
      </c>
      <c r="G60" s="119">
        <f t="shared" si="2"/>
        <v>87</v>
      </c>
      <c r="H60" s="119">
        <f t="shared" si="2"/>
        <v>3</v>
      </c>
      <c r="I60" s="119">
        <f t="shared" si="2"/>
        <v>0</v>
      </c>
      <c r="J60" s="119">
        <f t="shared" si="2"/>
        <v>12725</v>
      </c>
    </row>
    <row r="61" spans="2:10" ht="15" x14ac:dyDescent="0.25">
      <c r="B61" s="791" t="s">
        <v>610</v>
      </c>
      <c r="C61" s="795">
        <f>IFERROR(C60/$J$60,0)</f>
        <v>0</v>
      </c>
      <c r="D61" s="795">
        <f>IFERROR(D60/$J$60,0)</f>
        <v>0.43882121807465618</v>
      </c>
      <c r="E61" s="795">
        <f t="shared" ref="E61:J61" si="3">IFERROR(E60/$J$60,0)</f>
        <v>0.50750491159135558</v>
      </c>
      <c r="F61" s="795">
        <f t="shared" si="3"/>
        <v>4.6601178781925344E-2</v>
      </c>
      <c r="G61" s="795">
        <f t="shared" si="3"/>
        <v>6.8369351669941058E-3</v>
      </c>
      <c r="H61" s="795">
        <f t="shared" si="3"/>
        <v>2.3575638506876227E-4</v>
      </c>
      <c r="I61" s="795">
        <f t="shared" si="3"/>
        <v>0</v>
      </c>
      <c r="J61" s="795">
        <f t="shared" si="3"/>
        <v>1</v>
      </c>
    </row>
    <row r="62" spans="2:10" ht="15" x14ac:dyDescent="0.25">
      <c r="B62" s="791" t="s">
        <v>611</v>
      </c>
      <c r="C62" s="792"/>
      <c r="D62" s="792"/>
      <c r="E62" s="792"/>
      <c r="F62" s="792"/>
      <c r="G62" s="792"/>
      <c r="H62" s="792"/>
      <c r="I62" s="792"/>
      <c r="J62" s="792"/>
    </row>
    <row r="63" spans="2:10" ht="18" customHeight="1" x14ac:dyDescent="0.25">
      <c r="B63" s="793"/>
      <c r="C63" s="759"/>
      <c r="D63" s="759"/>
      <c r="E63" s="759"/>
      <c r="F63" s="759"/>
      <c r="G63" s="759"/>
      <c r="H63" s="759"/>
      <c r="I63" s="759"/>
      <c r="J63" s="759"/>
    </row>
    <row r="64" spans="2:10" ht="18" hidden="1" customHeight="1" x14ac:dyDescent="0.25"/>
    <row r="65" ht="18" hidden="1" customHeight="1" x14ac:dyDescent="0.25"/>
    <row r="66" ht="18" customHeight="1" x14ac:dyDescent="0.25"/>
    <row r="67" ht="18" customHeight="1" x14ac:dyDescent="0.25"/>
    <row r="68" ht="18" customHeight="1" x14ac:dyDescent="0.25"/>
    <row r="69" ht="18" customHeight="1" x14ac:dyDescent="0.25"/>
  </sheetData>
  <sheetProtection formatCells="0" formatColumns="0" formatRows="0" insertColumns="0" insertRows="0" deleteColumns="0" deleteRows="0" sort="0"/>
  <mergeCells count="5">
    <mergeCell ref="B1:J3"/>
    <mergeCell ref="B4:J4"/>
    <mergeCell ref="B5:G5"/>
    <mergeCell ref="B6:B7"/>
    <mergeCell ref="C6:J6"/>
  </mergeCells>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6"/>
  <dimension ref="A1:L295"/>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customWidth="1"/>
    <col min="2" max="10" width="15" customWidth="1"/>
    <col min="11" max="11" width="5" customWidth="1"/>
    <col min="12" max="12" width="0" hidden="1" customWidth="1"/>
    <col min="13" max="16384" width="9.140625" hidden="1"/>
  </cols>
  <sheetData>
    <row r="1" spans="2:12" x14ac:dyDescent="0.25">
      <c r="B1" s="2020"/>
      <c r="C1" s="2021"/>
      <c r="D1" s="2021"/>
      <c r="E1" s="2021"/>
      <c r="F1" s="2021"/>
      <c r="G1" s="2021"/>
      <c r="H1" s="2021"/>
      <c r="I1" s="2021"/>
      <c r="J1" s="2022"/>
    </row>
    <row r="2" spans="2:12" x14ac:dyDescent="0.25">
      <c r="B2" s="2023"/>
      <c r="C2" s="2024"/>
      <c r="D2" s="2024"/>
      <c r="E2" s="2024"/>
      <c r="F2" s="2024"/>
      <c r="G2" s="2024"/>
      <c r="H2" s="2024"/>
      <c r="I2" s="2024"/>
      <c r="J2" s="2025"/>
    </row>
    <row r="3" spans="2:12" ht="16.5" thickBot="1" x14ac:dyDescent="0.3">
      <c r="B3" s="2026"/>
      <c r="C3" s="2027"/>
      <c r="D3" s="2027"/>
      <c r="E3" s="2027"/>
      <c r="F3" s="2027"/>
      <c r="G3" s="2027"/>
      <c r="H3" s="2027"/>
      <c r="I3" s="2027"/>
      <c r="J3" s="2028"/>
    </row>
    <row r="4" spans="2:12" ht="21.75" thickBot="1" x14ac:dyDescent="0.4">
      <c r="B4" s="2029" t="s">
        <v>2897</v>
      </c>
      <c r="C4" s="2030"/>
      <c r="D4" s="2030"/>
      <c r="E4" s="2030"/>
      <c r="F4" s="2030"/>
      <c r="G4" s="2030"/>
      <c r="H4" s="2030"/>
      <c r="I4" s="2030"/>
      <c r="J4" s="2031"/>
    </row>
  </sheetData>
  <mergeCells count="3">
    <mergeCell ref="B1:J3"/>
    <mergeCell ref="B4:J4"/>
    <mergeCell ref="B5:J5"/>
  </mergeCell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dimension ref="A1:L295"/>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customWidth="1"/>
    <col min="2" max="10" width="15" customWidth="1"/>
    <col min="11" max="11" width="5" customWidth="1"/>
    <col min="12" max="12" width="0" hidden="1" customWidth="1"/>
    <col min="13" max="16384" width="9.140625" hidden="1"/>
  </cols>
  <sheetData>
    <row r="1" spans="2:12" x14ac:dyDescent="0.25">
      <c r="B1" s="2020"/>
      <c r="C1" s="2021"/>
      <c r="D1" s="2021"/>
      <c r="E1" s="2021"/>
      <c r="F1" s="2021"/>
      <c r="G1" s="2021"/>
      <c r="H1" s="2021"/>
      <c r="I1" s="2021"/>
      <c r="J1" s="2022"/>
    </row>
    <row r="2" spans="2:12" x14ac:dyDescent="0.25">
      <c r="B2" s="2023"/>
      <c r="C2" s="2024"/>
      <c r="D2" s="2024"/>
      <c r="E2" s="2024"/>
      <c r="F2" s="2024"/>
      <c r="G2" s="2024"/>
      <c r="H2" s="2024"/>
      <c r="I2" s="2024"/>
      <c r="J2" s="2025"/>
    </row>
    <row r="3" spans="2:12" ht="16.5" thickBot="1" x14ac:dyDescent="0.3">
      <c r="B3" s="2026"/>
      <c r="C3" s="2027"/>
      <c r="D3" s="2027"/>
      <c r="E3" s="2027"/>
      <c r="F3" s="2027"/>
      <c r="G3" s="2027"/>
      <c r="H3" s="2027"/>
      <c r="I3" s="2027"/>
      <c r="J3" s="2028"/>
    </row>
    <row r="4" spans="2:12" ht="21.75" thickBot="1" x14ac:dyDescent="0.4">
      <c r="B4" s="2029" t="s">
        <v>2898</v>
      </c>
      <c r="C4" s="2030"/>
      <c r="D4" s="2030"/>
      <c r="E4" s="2030"/>
      <c r="F4" s="2030"/>
      <c r="G4" s="2030"/>
      <c r="H4" s="2030"/>
      <c r="I4" s="2030"/>
      <c r="J4" s="2031"/>
    </row>
  </sheetData>
  <mergeCells count="3">
    <mergeCell ref="B1:J3"/>
    <mergeCell ref="B4:J4"/>
    <mergeCell ref="B5:J5"/>
  </mergeCells>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dimension ref="A1:O68"/>
  <sheetViews>
    <sheetView zoomScale="80" zoomScaleNormal="80" workbookViewId="0">
      <pane xSplit="2" ySplit="6" topLeftCell="C34" activePane="bottomRight" state="frozen"/>
      <selection activeCell="I25" sqref="I25"/>
      <selection pane="topRight" activeCell="I25" sqref="I25"/>
      <selection pane="bottomLeft" activeCell="I25" sqref="I25"/>
      <selection pane="bottomRight"/>
    </sheetView>
  </sheetViews>
  <sheetFormatPr baseColWidth="10" defaultColWidth="0" defaultRowHeight="18.75" customHeight="1" zeroHeight="1" x14ac:dyDescent="0.25"/>
  <cols>
    <col min="1" max="1" width="3.5703125" style="580" customWidth="1"/>
    <col min="2" max="2" width="58.85546875" style="580" customWidth="1"/>
    <col min="3" max="3" width="10" style="580" bestFit="1" customWidth="1"/>
    <col min="4" max="4" width="18" style="580" bestFit="1" customWidth="1"/>
    <col min="5" max="7" width="17.140625" style="580" customWidth="1"/>
    <col min="8" max="8" width="19.28515625" style="580" customWidth="1"/>
    <col min="9" max="9" width="14.28515625" style="580" customWidth="1"/>
    <col min="10" max="10" width="22.140625" style="580" customWidth="1"/>
    <col min="11" max="11" width="17.7109375" style="580" customWidth="1"/>
    <col min="12" max="12" width="14.42578125" style="580" customWidth="1"/>
    <col min="13" max="13" width="5" style="580" customWidth="1"/>
    <col min="14" max="15" width="0" style="580" hidden="1" customWidth="1"/>
    <col min="16" max="16384" width="9.140625" style="580" hidden="1"/>
  </cols>
  <sheetData>
    <row r="1" spans="2:12" ht="15" x14ac:dyDescent="0.25">
      <c r="B1" s="2047"/>
      <c r="C1" s="2048"/>
      <c r="D1" s="2048"/>
      <c r="E1" s="2048"/>
      <c r="F1" s="2048"/>
      <c r="G1" s="2048"/>
      <c r="H1" s="2048"/>
      <c r="I1" s="2048"/>
      <c r="J1" s="2048"/>
      <c r="K1" s="2048"/>
      <c r="L1" s="2049"/>
    </row>
    <row r="2" spans="2:12" ht="15" x14ac:dyDescent="0.25">
      <c r="B2" s="2050"/>
      <c r="C2" s="2051"/>
      <c r="D2" s="2051"/>
      <c r="E2" s="2051"/>
      <c r="F2" s="2051"/>
      <c r="G2" s="2051"/>
      <c r="H2" s="2051"/>
      <c r="I2" s="2051"/>
      <c r="J2" s="2051"/>
      <c r="K2" s="2051"/>
      <c r="L2" s="2052"/>
    </row>
    <row r="3" spans="2:12" ht="15.75" thickBot="1" x14ac:dyDescent="0.3">
      <c r="B3" s="2053"/>
      <c r="C3" s="2054"/>
      <c r="D3" s="2054"/>
      <c r="E3" s="2054"/>
      <c r="F3" s="2054"/>
      <c r="G3" s="2054"/>
      <c r="H3" s="2054"/>
      <c r="I3" s="2054"/>
      <c r="J3" s="2054"/>
      <c r="K3" s="2054"/>
      <c r="L3" s="2055"/>
    </row>
    <row r="4" spans="2:12" ht="21.75" thickBot="1" x14ac:dyDescent="0.4">
      <c r="B4" s="2056" t="s">
        <v>4452</v>
      </c>
      <c r="C4" s="2057"/>
      <c r="D4" s="2057"/>
      <c r="E4" s="2057"/>
      <c r="F4" s="2057"/>
      <c r="G4" s="2057"/>
      <c r="H4" s="2057"/>
      <c r="I4" s="2057"/>
      <c r="J4" s="2057"/>
      <c r="K4" s="2057"/>
      <c r="L4" s="2058"/>
    </row>
    <row r="5" spans="2:12" s="583" customFormat="1" ht="15.75" x14ac:dyDescent="0.25">
      <c r="B5" s="796"/>
      <c r="C5" s="796"/>
      <c r="D5" s="796"/>
      <c r="E5" s="796"/>
      <c r="F5" s="796"/>
      <c r="G5" s="582"/>
      <c r="H5" s="582"/>
      <c r="I5" s="582"/>
      <c r="J5" s="582"/>
    </row>
    <row r="6" spans="2:12" s="583" customFormat="1" ht="75.75" thickBot="1" x14ac:dyDescent="0.3">
      <c r="B6" s="671" t="s">
        <v>593</v>
      </c>
      <c r="C6" s="697" t="s">
        <v>615</v>
      </c>
      <c r="D6" s="697" t="s">
        <v>616</v>
      </c>
      <c r="E6" s="697" t="s">
        <v>617</v>
      </c>
      <c r="F6" s="697" t="s">
        <v>618</v>
      </c>
      <c r="G6" s="697" t="s">
        <v>619</v>
      </c>
      <c r="H6" s="697" t="s">
        <v>620</v>
      </c>
      <c r="I6" s="697" t="s">
        <v>621</v>
      </c>
      <c r="J6" s="697" t="s">
        <v>622</v>
      </c>
      <c r="K6" s="697" t="s">
        <v>623</v>
      </c>
      <c r="L6" s="697" t="s">
        <v>594</v>
      </c>
    </row>
    <row r="7" spans="2:12" ht="18.75" customHeight="1" x14ac:dyDescent="0.25">
      <c r="B7" s="1392" t="s">
        <v>4416</v>
      </c>
      <c r="C7" s="1394">
        <v>195</v>
      </c>
      <c r="D7" s="1394">
        <v>0</v>
      </c>
      <c r="E7" s="1394">
        <v>0</v>
      </c>
      <c r="F7" s="1394">
        <v>0</v>
      </c>
      <c r="G7" s="1394">
        <v>4</v>
      </c>
      <c r="H7" s="1394">
        <v>0</v>
      </c>
      <c r="I7" s="1394">
        <v>0</v>
      </c>
      <c r="J7" s="1394">
        <v>0</v>
      </c>
      <c r="K7" s="1394">
        <v>0</v>
      </c>
      <c r="L7" s="687">
        <f>SUM(C7:K7)</f>
        <v>199</v>
      </c>
    </row>
    <row r="8" spans="2:12" ht="18.75" customHeight="1" x14ac:dyDescent="0.25">
      <c r="B8" s="1391" t="s">
        <v>4417</v>
      </c>
      <c r="C8" s="1390">
        <v>161</v>
      </c>
      <c r="D8" s="1390">
        <v>0</v>
      </c>
      <c r="E8" s="1390">
        <v>0</v>
      </c>
      <c r="F8" s="1390">
        <v>1</v>
      </c>
      <c r="G8" s="1390">
        <v>3</v>
      </c>
      <c r="H8" s="1390">
        <v>0</v>
      </c>
      <c r="I8" s="1390">
        <v>0</v>
      </c>
      <c r="J8" s="1390">
        <v>0</v>
      </c>
      <c r="K8" s="1390">
        <v>0</v>
      </c>
      <c r="L8" s="162">
        <f t="shared" ref="L8:L61" si="0">SUM(C8:K8)</f>
        <v>165</v>
      </c>
    </row>
    <row r="9" spans="2:12" ht="18.75" customHeight="1" x14ac:dyDescent="0.25">
      <c r="B9" s="1391" t="s">
        <v>4418</v>
      </c>
      <c r="C9" s="1390">
        <v>13</v>
      </c>
      <c r="D9" s="1390">
        <v>0</v>
      </c>
      <c r="E9" s="1390">
        <v>0</v>
      </c>
      <c r="F9" s="1390">
        <v>0</v>
      </c>
      <c r="G9" s="1390">
        <v>0</v>
      </c>
      <c r="H9" s="1390">
        <v>0</v>
      </c>
      <c r="I9" s="1390">
        <v>0</v>
      </c>
      <c r="J9" s="1390">
        <v>0</v>
      </c>
      <c r="K9" s="1390">
        <v>0</v>
      </c>
      <c r="L9" s="162">
        <f t="shared" si="0"/>
        <v>13</v>
      </c>
    </row>
    <row r="10" spans="2:12" ht="15.75" x14ac:dyDescent="0.25">
      <c r="B10" s="1391" t="s">
        <v>4313</v>
      </c>
      <c r="C10" s="1390">
        <v>365</v>
      </c>
      <c r="D10" s="1390">
        <v>0</v>
      </c>
      <c r="E10" s="1390">
        <v>1</v>
      </c>
      <c r="F10" s="1390">
        <v>3</v>
      </c>
      <c r="G10" s="1390">
        <v>4</v>
      </c>
      <c r="H10" s="1390">
        <v>0</v>
      </c>
      <c r="I10" s="1390">
        <v>0</v>
      </c>
      <c r="J10" s="1390">
        <v>0</v>
      </c>
      <c r="K10" s="1390">
        <v>0</v>
      </c>
      <c r="L10" s="162">
        <f t="shared" si="0"/>
        <v>373</v>
      </c>
    </row>
    <row r="11" spans="2:12" ht="18.75" customHeight="1" x14ac:dyDescent="0.25">
      <c r="B11" s="1391" t="s">
        <v>4314</v>
      </c>
      <c r="C11" s="1390">
        <v>349</v>
      </c>
      <c r="D11" s="1390">
        <v>1</v>
      </c>
      <c r="E11" s="1390">
        <v>1</v>
      </c>
      <c r="F11" s="1390">
        <v>4</v>
      </c>
      <c r="G11" s="1390">
        <v>8</v>
      </c>
      <c r="H11" s="1390">
        <v>0</v>
      </c>
      <c r="I11" s="1390">
        <v>0</v>
      </c>
      <c r="J11" s="1390">
        <v>0</v>
      </c>
      <c r="K11" s="1390">
        <v>1</v>
      </c>
      <c r="L11" s="162">
        <f t="shared" si="0"/>
        <v>364</v>
      </c>
    </row>
    <row r="12" spans="2:12" ht="18.75" customHeight="1" x14ac:dyDescent="0.25">
      <c r="B12" s="1391" t="s">
        <v>4419</v>
      </c>
      <c r="C12" s="1390">
        <v>99</v>
      </c>
      <c r="D12" s="1390">
        <v>0</v>
      </c>
      <c r="E12" s="1390">
        <v>0</v>
      </c>
      <c r="F12" s="1390">
        <v>0</v>
      </c>
      <c r="G12" s="1390">
        <v>1</v>
      </c>
      <c r="H12" s="1390">
        <v>0</v>
      </c>
      <c r="I12" s="1390">
        <v>0</v>
      </c>
      <c r="J12" s="1390">
        <v>0</v>
      </c>
      <c r="K12" s="1390">
        <v>0</v>
      </c>
      <c r="L12" s="162">
        <f t="shared" si="0"/>
        <v>100</v>
      </c>
    </row>
    <row r="13" spans="2:12" ht="15.75" customHeight="1" x14ac:dyDescent="0.25">
      <c r="B13" s="1391" t="s">
        <v>4319</v>
      </c>
      <c r="C13" s="1390">
        <v>333</v>
      </c>
      <c r="D13" s="1390">
        <v>0</v>
      </c>
      <c r="E13" s="1390">
        <v>2</v>
      </c>
      <c r="F13" s="1390">
        <v>5</v>
      </c>
      <c r="G13" s="1390">
        <v>8</v>
      </c>
      <c r="H13" s="1390">
        <v>0</v>
      </c>
      <c r="I13" s="1390">
        <v>0</v>
      </c>
      <c r="J13" s="1390">
        <v>0</v>
      </c>
      <c r="K13" s="1390">
        <v>1</v>
      </c>
      <c r="L13" s="162">
        <f t="shared" si="0"/>
        <v>349</v>
      </c>
    </row>
    <row r="14" spans="2:12" ht="18.75" customHeight="1" x14ac:dyDescent="0.25">
      <c r="B14" s="1391" t="s">
        <v>4320</v>
      </c>
      <c r="C14" s="1390">
        <v>396</v>
      </c>
      <c r="D14" s="1390">
        <v>4</v>
      </c>
      <c r="E14" s="1390">
        <v>5</v>
      </c>
      <c r="F14" s="1390">
        <v>2</v>
      </c>
      <c r="G14" s="1390">
        <v>11</v>
      </c>
      <c r="H14" s="1390">
        <v>0</v>
      </c>
      <c r="I14" s="1390">
        <v>0</v>
      </c>
      <c r="J14" s="1390">
        <v>0</v>
      </c>
      <c r="K14" s="1390">
        <v>1</v>
      </c>
      <c r="L14" s="162">
        <f t="shared" si="0"/>
        <v>419</v>
      </c>
    </row>
    <row r="15" spans="2:12" ht="18.75" customHeight="1" x14ac:dyDescent="0.25">
      <c r="B15" s="1391" t="s">
        <v>4322</v>
      </c>
      <c r="C15" s="1390">
        <v>313</v>
      </c>
      <c r="D15" s="1390">
        <v>0</v>
      </c>
      <c r="E15" s="1390">
        <v>2</v>
      </c>
      <c r="F15" s="1390">
        <v>1</v>
      </c>
      <c r="G15" s="1390">
        <v>4</v>
      </c>
      <c r="H15" s="1390">
        <v>0</v>
      </c>
      <c r="I15" s="1390">
        <v>0</v>
      </c>
      <c r="J15" s="1390">
        <v>0</v>
      </c>
      <c r="K15" s="1390">
        <v>0</v>
      </c>
      <c r="L15" s="162">
        <f t="shared" si="0"/>
        <v>320</v>
      </c>
    </row>
    <row r="16" spans="2:12" ht="18.75" customHeight="1" x14ac:dyDescent="0.25">
      <c r="B16" s="1391" t="s">
        <v>4326</v>
      </c>
      <c r="C16" s="1390">
        <v>274</v>
      </c>
      <c r="D16" s="1390">
        <v>0</v>
      </c>
      <c r="E16" s="1390">
        <v>3</v>
      </c>
      <c r="F16" s="1390">
        <v>1</v>
      </c>
      <c r="G16" s="1390">
        <v>3</v>
      </c>
      <c r="H16" s="1390">
        <v>0</v>
      </c>
      <c r="I16" s="1390">
        <v>0</v>
      </c>
      <c r="J16" s="1390">
        <v>0</v>
      </c>
      <c r="K16" s="1390">
        <v>0</v>
      </c>
      <c r="L16" s="162">
        <f t="shared" si="0"/>
        <v>281</v>
      </c>
    </row>
    <row r="17" spans="2:12" ht="18.75" customHeight="1" x14ac:dyDescent="0.25">
      <c r="B17" s="1391" t="s">
        <v>4420</v>
      </c>
      <c r="C17" s="1390">
        <v>260</v>
      </c>
      <c r="D17" s="1390">
        <v>0</v>
      </c>
      <c r="E17" s="1390">
        <v>0</v>
      </c>
      <c r="F17" s="1390">
        <v>1</v>
      </c>
      <c r="G17" s="1390">
        <v>4</v>
      </c>
      <c r="H17" s="1390">
        <v>0</v>
      </c>
      <c r="I17" s="1390">
        <v>0</v>
      </c>
      <c r="J17" s="1390">
        <v>0</v>
      </c>
      <c r="K17" s="1390">
        <v>0</v>
      </c>
      <c r="L17" s="162">
        <f t="shared" si="0"/>
        <v>265</v>
      </c>
    </row>
    <row r="18" spans="2:12" ht="18.75" customHeight="1" x14ac:dyDescent="0.25">
      <c r="B18" s="1391" t="s">
        <v>4330</v>
      </c>
      <c r="C18" s="1390">
        <v>362</v>
      </c>
      <c r="D18" s="1390">
        <v>5</v>
      </c>
      <c r="E18" s="1390">
        <v>6</v>
      </c>
      <c r="F18" s="1390">
        <v>8</v>
      </c>
      <c r="G18" s="1390">
        <v>9</v>
      </c>
      <c r="H18" s="1390">
        <v>1</v>
      </c>
      <c r="I18" s="1390">
        <v>0</v>
      </c>
      <c r="J18" s="1390">
        <v>0</v>
      </c>
      <c r="K18" s="1390">
        <v>0</v>
      </c>
      <c r="L18" s="162">
        <f t="shared" si="0"/>
        <v>391</v>
      </c>
    </row>
    <row r="19" spans="2:12" ht="18.75" customHeight="1" x14ac:dyDescent="0.25">
      <c r="B19" s="1391" t="s">
        <v>4421</v>
      </c>
      <c r="C19" s="1390">
        <v>268</v>
      </c>
      <c r="D19" s="1390">
        <v>3</v>
      </c>
      <c r="E19" s="1390">
        <v>2</v>
      </c>
      <c r="F19" s="1390">
        <v>0</v>
      </c>
      <c r="G19" s="1390">
        <v>2</v>
      </c>
      <c r="H19" s="1390">
        <v>0</v>
      </c>
      <c r="I19" s="1390">
        <v>0</v>
      </c>
      <c r="J19" s="1390">
        <v>0</v>
      </c>
      <c r="K19" s="1390">
        <v>0</v>
      </c>
      <c r="L19" s="162">
        <f t="shared" si="0"/>
        <v>275</v>
      </c>
    </row>
    <row r="20" spans="2:12" ht="15.75" x14ac:dyDescent="0.25">
      <c r="B20" s="1391" t="s">
        <v>4332</v>
      </c>
      <c r="C20" s="1390">
        <v>347</v>
      </c>
      <c r="D20" s="1390">
        <v>4</v>
      </c>
      <c r="E20" s="1390">
        <v>5</v>
      </c>
      <c r="F20" s="1390">
        <v>3</v>
      </c>
      <c r="G20" s="1390">
        <v>9</v>
      </c>
      <c r="H20" s="1390">
        <v>2</v>
      </c>
      <c r="I20" s="1390">
        <v>0</v>
      </c>
      <c r="J20" s="1390">
        <v>0</v>
      </c>
      <c r="K20" s="1390">
        <v>1</v>
      </c>
      <c r="L20" s="162">
        <f t="shared" si="0"/>
        <v>371</v>
      </c>
    </row>
    <row r="21" spans="2:12" ht="18.75" customHeight="1" x14ac:dyDescent="0.25">
      <c r="B21" s="1391" t="s">
        <v>4422</v>
      </c>
      <c r="C21" s="1390">
        <v>343</v>
      </c>
      <c r="D21" s="1390">
        <v>1</v>
      </c>
      <c r="E21" s="1390">
        <v>6</v>
      </c>
      <c r="F21" s="1390">
        <v>3</v>
      </c>
      <c r="G21" s="1390">
        <v>9</v>
      </c>
      <c r="H21" s="1390">
        <v>0</v>
      </c>
      <c r="I21" s="1390">
        <v>0</v>
      </c>
      <c r="J21" s="1390">
        <v>0</v>
      </c>
      <c r="K21" s="1390">
        <v>0</v>
      </c>
      <c r="L21" s="162">
        <f t="shared" si="0"/>
        <v>362</v>
      </c>
    </row>
    <row r="22" spans="2:12" ht="15.75" customHeight="1" x14ac:dyDescent="0.25">
      <c r="B22" s="1391" t="s">
        <v>4423</v>
      </c>
      <c r="C22" s="1390">
        <v>230</v>
      </c>
      <c r="D22" s="1390">
        <v>0</v>
      </c>
      <c r="E22" s="1390">
        <v>0</v>
      </c>
      <c r="F22" s="1390">
        <v>1</v>
      </c>
      <c r="G22" s="1390">
        <v>3</v>
      </c>
      <c r="H22" s="1390">
        <v>0</v>
      </c>
      <c r="I22" s="1390">
        <v>0</v>
      </c>
      <c r="J22" s="1390">
        <v>1</v>
      </c>
      <c r="K22" s="1390">
        <v>0</v>
      </c>
      <c r="L22" s="162">
        <f t="shared" si="0"/>
        <v>235</v>
      </c>
    </row>
    <row r="23" spans="2:12" ht="15.75" customHeight="1" x14ac:dyDescent="0.25">
      <c r="B23" s="1391" t="s">
        <v>4424</v>
      </c>
      <c r="C23" s="1390">
        <v>92</v>
      </c>
      <c r="D23" s="1390">
        <v>0</v>
      </c>
      <c r="E23" s="1390">
        <v>1</v>
      </c>
      <c r="F23" s="1390">
        <v>0</v>
      </c>
      <c r="G23" s="1390">
        <v>2</v>
      </c>
      <c r="H23" s="1390">
        <v>0</v>
      </c>
      <c r="I23" s="1390">
        <v>0</v>
      </c>
      <c r="J23" s="1390">
        <v>3</v>
      </c>
      <c r="K23" s="1390">
        <v>0</v>
      </c>
      <c r="L23" s="162">
        <f t="shared" si="0"/>
        <v>98</v>
      </c>
    </row>
    <row r="24" spans="2:12" ht="15.75" customHeight="1" x14ac:dyDescent="0.25">
      <c r="B24" s="1391" t="s">
        <v>4425</v>
      </c>
      <c r="C24" s="1390">
        <v>168</v>
      </c>
      <c r="D24" s="1390">
        <v>1</v>
      </c>
      <c r="E24" s="1390">
        <v>1</v>
      </c>
      <c r="F24" s="1390">
        <v>3</v>
      </c>
      <c r="G24" s="1390">
        <v>2</v>
      </c>
      <c r="H24" s="1390">
        <v>0</v>
      </c>
      <c r="I24" s="1390">
        <v>0</v>
      </c>
      <c r="J24" s="1390">
        <v>12</v>
      </c>
      <c r="K24" s="1390">
        <v>0</v>
      </c>
      <c r="L24" s="162">
        <f t="shared" si="0"/>
        <v>187</v>
      </c>
    </row>
    <row r="25" spans="2:12" ht="15.75" customHeight="1" x14ac:dyDescent="0.25">
      <c r="B25" s="1391" t="s">
        <v>4426</v>
      </c>
      <c r="C25" s="1390">
        <v>106</v>
      </c>
      <c r="D25" s="1390">
        <v>0</v>
      </c>
      <c r="E25" s="1390">
        <v>0</v>
      </c>
      <c r="F25" s="1390">
        <v>0</v>
      </c>
      <c r="G25" s="1390">
        <v>2</v>
      </c>
      <c r="H25" s="1390">
        <v>0</v>
      </c>
      <c r="I25" s="1390">
        <v>0</v>
      </c>
      <c r="J25" s="1390">
        <v>1</v>
      </c>
      <c r="K25" s="1390">
        <v>0</v>
      </c>
      <c r="L25" s="162">
        <f t="shared" si="0"/>
        <v>109</v>
      </c>
    </row>
    <row r="26" spans="2:12" ht="18.75" customHeight="1" x14ac:dyDescent="0.25">
      <c r="B26" s="1391" t="s">
        <v>4339</v>
      </c>
      <c r="C26" s="1390">
        <v>94</v>
      </c>
      <c r="D26" s="1390">
        <v>0</v>
      </c>
      <c r="E26" s="1390">
        <v>0</v>
      </c>
      <c r="F26" s="1390">
        <v>0</v>
      </c>
      <c r="G26" s="1390">
        <v>1</v>
      </c>
      <c r="H26" s="1390">
        <v>0</v>
      </c>
      <c r="I26" s="1390">
        <v>0</v>
      </c>
      <c r="J26" s="1390">
        <v>0</v>
      </c>
      <c r="K26" s="1390">
        <v>0</v>
      </c>
      <c r="L26" s="162">
        <f t="shared" si="0"/>
        <v>95</v>
      </c>
    </row>
    <row r="27" spans="2:12" ht="18.75" customHeight="1" x14ac:dyDescent="0.25">
      <c r="B27" s="1391" t="s">
        <v>4427</v>
      </c>
      <c r="C27" s="1390">
        <v>361</v>
      </c>
      <c r="D27" s="1390">
        <v>0</v>
      </c>
      <c r="E27" s="1390">
        <v>4</v>
      </c>
      <c r="F27" s="1390">
        <v>6</v>
      </c>
      <c r="G27" s="1390">
        <v>10</v>
      </c>
      <c r="H27" s="1390">
        <v>0</v>
      </c>
      <c r="I27" s="1390">
        <v>0</v>
      </c>
      <c r="J27" s="1390">
        <v>2</v>
      </c>
      <c r="K27" s="1390">
        <v>3</v>
      </c>
      <c r="L27" s="162">
        <f t="shared" si="0"/>
        <v>386</v>
      </c>
    </row>
    <row r="28" spans="2:12" ht="18.75" customHeight="1" x14ac:dyDescent="0.25">
      <c r="B28" s="1391" t="s">
        <v>4428</v>
      </c>
      <c r="C28" s="1390">
        <v>291</v>
      </c>
      <c r="D28" s="1390">
        <v>1</v>
      </c>
      <c r="E28" s="1390">
        <v>3</v>
      </c>
      <c r="F28" s="1390">
        <v>6</v>
      </c>
      <c r="G28" s="1390">
        <v>11</v>
      </c>
      <c r="H28" s="1390">
        <v>0</v>
      </c>
      <c r="I28" s="1390">
        <v>0</v>
      </c>
      <c r="J28" s="1390">
        <v>19</v>
      </c>
      <c r="K28" s="1390">
        <v>1</v>
      </c>
      <c r="L28" s="162">
        <f t="shared" si="0"/>
        <v>332</v>
      </c>
    </row>
    <row r="29" spans="2:12" ht="18.75" customHeight="1" x14ac:dyDescent="0.25">
      <c r="B29" s="1391" t="s">
        <v>4429</v>
      </c>
      <c r="C29" s="1390">
        <v>334</v>
      </c>
      <c r="D29" s="1390">
        <v>0</v>
      </c>
      <c r="E29" s="1390">
        <v>1</v>
      </c>
      <c r="F29" s="1390">
        <v>2</v>
      </c>
      <c r="G29" s="1390">
        <v>7</v>
      </c>
      <c r="H29" s="1390">
        <v>0</v>
      </c>
      <c r="I29" s="1390">
        <v>0</v>
      </c>
      <c r="J29" s="1390">
        <v>15</v>
      </c>
      <c r="K29" s="1390">
        <v>0</v>
      </c>
      <c r="L29" s="162">
        <f t="shared" si="0"/>
        <v>359</v>
      </c>
    </row>
    <row r="30" spans="2:12" ht="18.75" customHeight="1" x14ac:dyDescent="0.25">
      <c r="B30" s="1391" t="s">
        <v>4430</v>
      </c>
      <c r="C30" s="1390">
        <v>266</v>
      </c>
      <c r="D30" s="1390">
        <v>0</v>
      </c>
      <c r="E30" s="1390">
        <v>0</v>
      </c>
      <c r="F30" s="1390">
        <v>4</v>
      </c>
      <c r="G30" s="1390">
        <v>5</v>
      </c>
      <c r="H30" s="1390">
        <v>0</v>
      </c>
      <c r="I30" s="1390">
        <v>0</v>
      </c>
      <c r="J30" s="1390">
        <v>3</v>
      </c>
      <c r="K30" s="1390">
        <v>0</v>
      </c>
      <c r="L30" s="162">
        <f t="shared" si="0"/>
        <v>278</v>
      </c>
    </row>
    <row r="31" spans="2:12" ht="18.75" customHeight="1" x14ac:dyDescent="0.25">
      <c r="B31" s="1391" t="s">
        <v>4431</v>
      </c>
      <c r="C31" s="1390">
        <v>323</v>
      </c>
      <c r="D31" s="1390">
        <v>1</v>
      </c>
      <c r="E31" s="1390">
        <v>1</v>
      </c>
      <c r="F31" s="1390">
        <v>6</v>
      </c>
      <c r="G31" s="1390">
        <v>3</v>
      </c>
      <c r="H31" s="1390">
        <v>1</v>
      </c>
      <c r="I31" s="1390">
        <v>0</v>
      </c>
      <c r="J31" s="1390">
        <v>36</v>
      </c>
      <c r="K31" s="1390">
        <v>1</v>
      </c>
      <c r="L31" s="162">
        <f t="shared" si="0"/>
        <v>372</v>
      </c>
    </row>
    <row r="32" spans="2:12" ht="18.75" customHeight="1" x14ac:dyDescent="0.25">
      <c r="B32" s="1391" t="s">
        <v>4432</v>
      </c>
      <c r="C32" s="1390">
        <v>209</v>
      </c>
      <c r="D32" s="1390">
        <v>0</v>
      </c>
      <c r="E32" s="1390">
        <v>0</v>
      </c>
      <c r="F32" s="1390">
        <v>2</v>
      </c>
      <c r="G32" s="1390">
        <v>6</v>
      </c>
      <c r="H32" s="1390">
        <v>0</v>
      </c>
      <c r="I32" s="1390">
        <v>0</v>
      </c>
      <c r="J32" s="1390">
        <v>0</v>
      </c>
      <c r="K32" s="1390">
        <v>0</v>
      </c>
      <c r="L32" s="162">
        <f t="shared" si="0"/>
        <v>217</v>
      </c>
    </row>
    <row r="33" spans="2:12" ht="18.75" customHeight="1" x14ac:dyDescent="0.25">
      <c r="B33" s="1391" t="s">
        <v>4433</v>
      </c>
      <c r="C33" s="1390">
        <v>359</v>
      </c>
      <c r="D33" s="1390">
        <v>3</v>
      </c>
      <c r="E33" s="1390">
        <v>8</v>
      </c>
      <c r="F33" s="1390">
        <v>3</v>
      </c>
      <c r="G33" s="1390">
        <v>10</v>
      </c>
      <c r="H33" s="1390">
        <v>3</v>
      </c>
      <c r="I33" s="1390">
        <v>0</v>
      </c>
      <c r="J33" s="1390">
        <v>0</v>
      </c>
      <c r="K33" s="1390">
        <v>1</v>
      </c>
      <c r="L33" s="162">
        <f t="shared" si="0"/>
        <v>387</v>
      </c>
    </row>
    <row r="34" spans="2:12" ht="18.75" customHeight="1" x14ac:dyDescent="0.25">
      <c r="B34" s="1391" t="s">
        <v>4434</v>
      </c>
      <c r="C34" s="1390">
        <v>32</v>
      </c>
      <c r="D34" s="1390">
        <v>0</v>
      </c>
      <c r="E34" s="1390">
        <v>0</v>
      </c>
      <c r="F34" s="1390">
        <v>1</v>
      </c>
      <c r="G34" s="1390">
        <v>1</v>
      </c>
      <c r="H34" s="1390">
        <v>0</v>
      </c>
      <c r="I34" s="1390">
        <v>0</v>
      </c>
      <c r="J34" s="1390">
        <v>0</v>
      </c>
      <c r="K34" s="1390">
        <v>0</v>
      </c>
      <c r="L34" s="162">
        <f t="shared" si="0"/>
        <v>34</v>
      </c>
    </row>
    <row r="35" spans="2:12" ht="15.75" x14ac:dyDescent="0.25">
      <c r="B35" s="1391" t="s">
        <v>4324</v>
      </c>
      <c r="C35" s="1390">
        <v>204</v>
      </c>
      <c r="D35" s="1390">
        <v>0</v>
      </c>
      <c r="E35" s="1390">
        <v>8</v>
      </c>
      <c r="F35" s="1390">
        <v>10</v>
      </c>
      <c r="G35" s="1390">
        <v>8</v>
      </c>
      <c r="H35" s="1390">
        <v>2</v>
      </c>
      <c r="I35" s="1390">
        <v>1</v>
      </c>
      <c r="J35" s="1390">
        <v>0</v>
      </c>
      <c r="K35" s="1390">
        <v>0</v>
      </c>
      <c r="L35" s="162">
        <f t="shared" si="0"/>
        <v>233</v>
      </c>
    </row>
    <row r="36" spans="2:12" ht="15.75" x14ac:dyDescent="0.25">
      <c r="B36" s="1391" t="s">
        <v>4435</v>
      </c>
      <c r="C36" s="1390">
        <v>461</v>
      </c>
      <c r="D36" s="1390">
        <v>25</v>
      </c>
      <c r="E36" s="1390">
        <v>13</v>
      </c>
      <c r="F36" s="1390">
        <v>11</v>
      </c>
      <c r="G36" s="1390">
        <v>12</v>
      </c>
      <c r="H36" s="1390">
        <v>3</v>
      </c>
      <c r="I36" s="1390">
        <v>0</v>
      </c>
      <c r="J36" s="1390">
        <v>0</v>
      </c>
      <c r="K36" s="1390">
        <v>0</v>
      </c>
      <c r="L36" s="162">
        <f t="shared" si="0"/>
        <v>525</v>
      </c>
    </row>
    <row r="37" spans="2:12" ht="15.75" x14ac:dyDescent="0.25">
      <c r="B37" s="1391" t="s">
        <v>4436</v>
      </c>
      <c r="C37" s="1390">
        <v>204</v>
      </c>
      <c r="D37" s="1390">
        <v>0</v>
      </c>
      <c r="E37" s="1390">
        <v>1</v>
      </c>
      <c r="F37" s="1390">
        <v>0</v>
      </c>
      <c r="G37" s="1390">
        <v>2</v>
      </c>
      <c r="H37" s="1390">
        <v>0</v>
      </c>
      <c r="I37" s="1390">
        <v>0</v>
      </c>
      <c r="J37" s="1390">
        <v>0</v>
      </c>
      <c r="K37" s="1390">
        <v>0</v>
      </c>
      <c r="L37" s="162">
        <f t="shared" si="0"/>
        <v>207</v>
      </c>
    </row>
    <row r="38" spans="2:12" ht="15.75" x14ac:dyDescent="0.25">
      <c r="B38" s="1393" t="s">
        <v>4352</v>
      </c>
      <c r="C38" s="1390">
        <v>224</v>
      </c>
      <c r="D38" s="1390">
        <v>0</v>
      </c>
      <c r="E38" s="1390">
        <v>0</v>
      </c>
      <c r="F38" s="1390">
        <v>1</v>
      </c>
      <c r="G38" s="1390">
        <v>5</v>
      </c>
      <c r="H38" s="1390">
        <v>0</v>
      </c>
      <c r="I38" s="1390">
        <v>0</v>
      </c>
      <c r="J38" s="1390">
        <v>0</v>
      </c>
      <c r="K38" s="1390">
        <v>0</v>
      </c>
      <c r="L38" s="162">
        <f t="shared" si="0"/>
        <v>230</v>
      </c>
    </row>
    <row r="39" spans="2:12" ht="15.75" x14ac:dyDescent="0.25">
      <c r="B39" s="1391" t="s">
        <v>4437</v>
      </c>
      <c r="C39" s="1390">
        <v>197</v>
      </c>
      <c r="D39" s="1390">
        <v>0</v>
      </c>
      <c r="E39" s="1390">
        <v>0</v>
      </c>
      <c r="F39" s="1390">
        <v>1</v>
      </c>
      <c r="G39" s="1390">
        <v>3</v>
      </c>
      <c r="H39" s="1390">
        <v>0</v>
      </c>
      <c r="I39" s="1390">
        <v>0</v>
      </c>
      <c r="J39" s="1390">
        <v>0</v>
      </c>
      <c r="K39" s="1390">
        <v>0</v>
      </c>
      <c r="L39" s="162">
        <f t="shared" si="0"/>
        <v>201</v>
      </c>
    </row>
    <row r="40" spans="2:12" ht="15.75" x14ac:dyDescent="0.25">
      <c r="B40" s="1391" t="s">
        <v>4355</v>
      </c>
      <c r="C40" s="1390">
        <v>326</v>
      </c>
      <c r="D40" s="1390">
        <v>0</v>
      </c>
      <c r="E40" s="1390">
        <v>2</v>
      </c>
      <c r="F40" s="1390">
        <v>5</v>
      </c>
      <c r="G40" s="1390">
        <v>3</v>
      </c>
      <c r="H40" s="1390">
        <v>1</v>
      </c>
      <c r="I40" s="1390">
        <v>0</v>
      </c>
      <c r="J40" s="1390">
        <v>0</v>
      </c>
      <c r="K40" s="1390">
        <v>0</v>
      </c>
      <c r="L40" s="162">
        <f t="shared" si="0"/>
        <v>337</v>
      </c>
    </row>
    <row r="41" spans="2:12" s="1428" customFormat="1" ht="15.75" x14ac:dyDescent="0.25">
      <c r="B41" s="1397" t="s">
        <v>597</v>
      </c>
      <c r="C41" s="1396">
        <v>452</v>
      </c>
      <c r="D41" s="1396">
        <v>6</v>
      </c>
      <c r="E41" s="1396">
        <v>11</v>
      </c>
      <c r="F41" s="1396">
        <v>11</v>
      </c>
      <c r="G41" s="1396">
        <v>10</v>
      </c>
      <c r="H41" s="1396">
        <v>1</v>
      </c>
      <c r="I41" s="1396">
        <v>0</v>
      </c>
      <c r="J41" s="1396">
        <v>0</v>
      </c>
      <c r="K41" s="1396">
        <v>2</v>
      </c>
      <c r="L41" s="1788">
        <f t="shared" si="0"/>
        <v>493</v>
      </c>
    </row>
    <row r="42" spans="2:12" s="1428" customFormat="1" ht="15.75" x14ac:dyDescent="0.25">
      <c r="B42" s="1397" t="s">
        <v>4356</v>
      </c>
      <c r="C42" s="1396">
        <v>183</v>
      </c>
      <c r="D42" s="1396">
        <v>1</v>
      </c>
      <c r="E42" s="1396">
        <v>2</v>
      </c>
      <c r="F42" s="1396">
        <v>4</v>
      </c>
      <c r="G42" s="1396">
        <v>4</v>
      </c>
      <c r="H42" s="1396">
        <v>1</v>
      </c>
      <c r="I42" s="1396">
        <v>0</v>
      </c>
      <c r="J42" s="1396">
        <v>0</v>
      </c>
      <c r="K42" s="1396">
        <v>1</v>
      </c>
      <c r="L42" s="1788">
        <f t="shared" si="0"/>
        <v>196</v>
      </c>
    </row>
    <row r="43" spans="2:12" s="1428" customFormat="1" ht="15.75" x14ac:dyDescent="0.25">
      <c r="B43" s="1397" t="s">
        <v>4438</v>
      </c>
      <c r="C43" s="1396">
        <v>359</v>
      </c>
      <c r="D43" s="1396">
        <v>0</v>
      </c>
      <c r="E43" s="1396">
        <v>0</v>
      </c>
      <c r="F43" s="1396">
        <v>0</v>
      </c>
      <c r="G43" s="1396">
        <v>3</v>
      </c>
      <c r="H43" s="1396">
        <v>0</v>
      </c>
      <c r="I43" s="1396">
        <v>0</v>
      </c>
      <c r="J43" s="1396">
        <v>0</v>
      </c>
      <c r="K43" s="1396">
        <v>0</v>
      </c>
      <c r="L43" s="1788">
        <f t="shared" si="0"/>
        <v>362</v>
      </c>
    </row>
    <row r="44" spans="2:12" s="1428" customFormat="1" ht="15.75" x14ac:dyDescent="0.25">
      <c r="B44" s="1397" t="s">
        <v>4439</v>
      </c>
      <c r="C44" s="1396">
        <v>125</v>
      </c>
      <c r="D44" s="1396">
        <v>0</v>
      </c>
      <c r="E44" s="1396">
        <v>0</v>
      </c>
      <c r="F44" s="1396">
        <v>1</v>
      </c>
      <c r="G44" s="1396">
        <v>2</v>
      </c>
      <c r="H44" s="1396">
        <v>0</v>
      </c>
      <c r="I44" s="1396">
        <v>0</v>
      </c>
      <c r="J44" s="1396">
        <v>0</v>
      </c>
      <c r="K44" s="1396">
        <v>0</v>
      </c>
      <c r="L44" s="1788">
        <f t="shared" si="0"/>
        <v>128</v>
      </c>
    </row>
    <row r="45" spans="2:12" ht="15.75" x14ac:dyDescent="0.25">
      <c r="B45" s="1391" t="s">
        <v>4357</v>
      </c>
      <c r="C45" s="1390">
        <v>255</v>
      </c>
      <c r="D45" s="1390">
        <v>2</v>
      </c>
      <c r="E45" s="1390">
        <v>2</v>
      </c>
      <c r="F45" s="1390">
        <v>1</v>
      </c>
      <c r="G45" s="1390">
        <v>5</v>
      </c>
      <c r="H45" s="1390">
        <v>0</v>
      </c>
      <c r="I45" s="1390">
        <v>0</v>
      </c>
      <c r="J45" s="1390">
        <v>0</v>
      </c>
      <c r="K45" s="1390">
        <v>0</v>
      </c>
      <c r="L45" s="162">
        <f t="shared" si="0"/>
        <v>265</v>
      </c>
    </row>
    <row r="46" spans="2:12" ht="18.75" customHeight="1" x14ac:dyDescent="0.25">
      <c r="B46" s="1391" t="s">
        <v>4440</v>
      </c>
      <c r="C46" s="1390">
        <v>211</v>
      </c>
      <c r="D46" s="1390">
        <v>0</v>
      </c>
      <c r="E46" s="1390">
        <v>0</v>
      </c>
      <c r="F46" s="1390">
        <v>0</v>
      </c>
      <c r="G46" s="1390">
        <v>3</v>
      </c>
      <c r="H46" s="1390">
        <v>0</v>
      </c>
      <c r="I46" s="1390">
        <v>0</v>
      </c>
      <c r="J46" s="1390">
        <v>0</v>
      </c>
      <c r="K46" s="1390">
        <v>0</v>
      </c>
      <c r="L46" s="162">
        <f t="shared" si="0"/>
        <v>214</v>
      </c>
    </row>
    <row r="47" spans="2:12" ht="18.75" customHeight="1" x14ac:dyDescent="0.25">
      <c r="B47" s="1391" t="s">
        <v>4441</v>
      </c>
      <c r="C47" s="1390">
        <v>38</v>
      </c>
      <c r="D47" s="1390">
        <v>0</v>
      </c>
      <c r="E47" s="1390">
        <v>1</v>
      </c>
      <c r="F47" s="1390">
        <v>0</v>
      </c>
      <c r="G47" s="1390">
        <v>1</v>
      </c>
      <c r="H47" s="1390">
        <v>0</v>
      </c>
      <c r="I47" s="1390">
        <v>0</v>
      </c>
      <c r="J47" s="1390">
        <v>0</v>
      </c>
      <c r="K47" s="1390">
        <v>0</v>
      </c>
      <c r="L47" s="162">
        <f t="shared" si="0"/>
        <v>40</v>
      </c>
    </row>
    <row r="48" spans="2:12" ht="18.75" customHeight="1" x14ac:dyDescent="0.25">
      <c r="B48" s="1391" t="s">
        <v>4442</v>
      </c>
      <c r="C48" s="1390">
        <v>1</v>
      </c>
      <c r="D48" s="1390">
        <v>0</v>
      </c>
      <c r="E48" s="1390">
        <v>0</v>
      </c>
      <c r="F48" s="1390">
        <v>0</v>
      </c>
      <c r="G48" s="1390">
        <v>0</v>
      </c>
      <c r="H48" s="1390">
        <v>0</v>
      </c>
      <c r="I48" s="1390">
        <v>0</v>
      </c>
      <c r="J48" s="1390">
        <v>0</v>
      </c>
      <c r="K48" s="1390">
        <v>0</v>
      </c>
      <c r="L48" s="162">
        <f t="shared" si="0"/>
        <v>1</v>
      </c>
    </row>
    <row r="49" spans="2:12" ht="18.75" customHeight="1" x14ac:dyDescent="0.25">
      <c r="B49" s="1391" t="s">
        <v>4443</v>
      </c>
      <c r="C49" s="1390">
        <v>242</v>
      </c>
      <c r="D49" s="1390">
        <v>0</v>
      </c>
      <c r="E49" s="1390">
        <v>0</v>
      </c>
      <c r="F49" s="1390">
        <v>0</v>
      </c>
      <c r="G49" s="1390">
        <v>3</v>
      </c>
      <c r="H49" s="1390">
        <v>0</v>
      </c>
      <c r="I49" s="1390">
        <v>0</v>
      </c>
      <c r="J49" s="1390">
        <v>0</v>
      </c>
      <c r="K49" s="1390">
        <v>0</v>
      </c>
      <c r="L49" s="162">
        <f t="shared" si="0"/>
        <v>245</v>
      </c>
    </row>
    <row r="50" spans="2:12" ht="18.75" customHeight="1" x14ac:dyDescent="0.25">
      <c r="B50" s="1391" t="s">
        <v>4444</v>
      </c>
      <c r="C50" s="1390">
        <v>198</v>
      </c>
      <c r="D50" s="1390">
        <v>0</v>
      </c>
      <c r="E50" s="1390">
        <v>0</v>
      </c>
      <c r="F50" s="1390">
        <v>2</v>
      </c>
      <c r="G50" s="1390">
        <v>4</v>
      </c>
      <c r="H50" s="1390">
        <v>0</v>
      </c>
      <c r="I50" s="1390">
        <v>1</v>
      </c>
      <c r="J50" s="1390">
        <v>0</v>
      </c>
      <c r="K50" s="1390">
        <v>0</v>
      </c>
      <c r="L50" s="162">
        <f t="shared" si="0"/>
        <v>205</v>
      </c>
    </row>
    <row r="51" spans="2:12" ht="18.75" customHeight="1" x14ac:dyDescent="0.25">
      <c r="B51" s="1391" t="s">
        <v>4445</v>
      </c>
      <c r="C51" s="1390">
        <v>195</v>
      </c>
      <c r="D51" s="1390">
        <v>0</v>
      </c>
      <c r="E51" s="1390">
        <v>0</v>
      </c>
      <c r="F51" s="1390">
        <v>1</v>
      </c>
      <c r="G51" s="1390">
        <v>0</v>
      </c>
      <c r="H51" s="1390">
        <v>0</v>
      </c>
      <c r="I51" s="1390">
        <v>0</v>
      </c>
      <c r="J51" s="1390">
        <v>0</v>
      </c>
      <c r="K51" s="1390">
        <v>0</v>
      </c>
      <c r="L51" s="162">
        <f t="shared" si="0"/>
        <v>196</v>
      </c>
    </row>
    <row r="52" spans="2:12" ht="18.75" customHeight="1" x14ac:dyDescent="0.25">
      <c r="B52" s="1391" t="s">
        <v>4446</v>
      </c>
      <c r="C52" s="1390">
        <v>37</v>
      </c>
      <c r="D52" s="1390">
        <v>0</v>
      </c>
      <c r="E52" s="1390">
        <v>1</v>
      </c>
      <c r="F52" s="1390">
        <v>1</v>
      </c>
      <c r="G52" s="1390">
        <v>0</v>
      </c>
      <c r="H52" s="1390">
        <v>0</v>
      </c>
      <c r="I52" s="1390">
        <v>0</v>
      </c>
      <c r="J52" s="1390">
        <v>0</v>
      </c>
      <c r="K52" s="1390">
        <v>0</v>
      </c>
      <c r="L52" s="162">
        <f t="shared" si="0"/>
        <v>39</v>
      </c>
    </row>
    <row r="53" spans="2:12" ht="18.75" customHeight="1" x14ac:dyDescent="0.25">
      <c r="B53" s="1391" t="s">
        <v>4447</v>
      </c>
      <c r="C53" s="1390">
        <v>133</v>
      </c>
      <c r="D53" s="1390">
        <v>0</v>
      </c>
      <c r="E53" s="1390">
        <v>2</v>
      </c>
      <c r="F53" s="1390">
        <v>1</v>
      </c>
      <c r="G53" s="1390">
        <v>5</v>
      </c>
      <c r="H53" s="1390">
        <v>0</v>
      </c>
      <c r="I53" s="1390">
        <v>0</v>
      </c>
      <c r="J53" s="1390">
        <v>0</v>
      </c>
      <c r="K53" s="1390">
        <v>0</v>
      </c>
      <c r="L53" s="162">
        <f t="shared" si="0"/>
        <v>141</v>
      </c>
    </row>
    <row r="54" spans="2:12" ht="18.75" customHeight="1" x14ac:dyDescent="0.25">
      <c r="B54" s="1391" t="s">
        <v>4448</v>
      </c>
      <c r="C54" s="1390">
        <v>333</v>
      </c>
      <c r="D54" s="1390">
        <v>0</v>
      </c>
      <c r="E54" s="1390">
        <v>0</v>
      </c>
      <c r="F54" s="1390">
        <v>1</v>
      </c>
      <c r="G54" s="1390">
        <v>6</v>
      </c>
      <c r="H54" s="1390">
        <v>0</v>
      </c>
      <c r="I54" s="1390">
        <v>0</v>
      </c>
      <c r="J54" s="1390">
        <v>0</v>
      </c>
      <c r="K54" s="1390">
        <v>0</v>
      </c>
      <c r="L54" s="162">
        <f t="shared" si="0"/>
        <v>340</v>
      </c>
    </row>
    <row r="55" spans="2:12" ht="18.75" customHeight="1" x14ac:dyDescent="0.25">
      <c r="B55" s="1391" t="s">
        <v>4449</v>
      </c>
      <c r="C55" s="1390">
        <v>136</v>
      </c>
      <c r="D55" s="1390">
        <v>0</v>
      </c>
      <c r="E55" s="1390">
        <v>0</v>
      </c>
      <c r="F55" s="1390">
        <v>0</v>
      </c>
      <c r="G55" s="1390">
        <v>2</v>
      </c>
      <c r="H55" s="1390">
        <v>0</v>
      </c>
      <c r="I55" s="1390">
        <v>0</v>
      </c>
      <c r="J55" s="1390">
        <v>0</v>
      </c>
      <c r="K55" s="1390">
        <v>0</v>
      </c>
      <c r="L55" s="162">
        <f t="shared" si="0"/>
        <v>138</v>
      </c>
    </row>
    <row r="56" spans="2:12" ht="18.75" customHeight="1" x14ac:dyDescent="0.25">
      <c r="B56" s="1391" t="s">
        <v>4311</v>
      </c>
      <c r="C56" s="1390">
        <v>109</v>
      </c>
      <c r="D56" s="1390">
        <v>0</v>
      </c>
      <c r="E56" s="1390">
        <v>0</v>
      </c>
      <c r="F56" s="1390">
        <v>1</v>
      </c>
      <c r="G56" s="1390">
        <v>1</v>
      </c>
      <c r="H56" s="1390">
        <v>0</v>
      </c>
      <c r="I56" s="1390">
        <v>0</v>
      </c>
      <c r="J56" s="1390">
        <v>0</v>
      </c>
      <c r="K56" s="1390">
        <v>0</v>
      </c>
      <c r="L56" s="162">
        <f t="shared" si="0"/>
        <v>111</v>
      </c>
    </row>
    <row r="57" spans="2:12" ht="18.75" customHeight="1" x14ac:dyDescent="0.25">
      <c r="B57" s="1391" t="s">
        <v>4321</v>
      </c>
      <c r="C57" s="1390">
        <v>111</v>
      </c>
      <c r="D57" s="1390">
        <v>0</v>
      </c>
      <c r="E57" s="1390">
        <v>1</v>
      </c>
      <c r="F57" s="1390">
        <v>0</v>
      </c>
      <c r="G57" s="1390">
        <v>2</v>
      </c>
      <c r="H57" s="1390">
        <v>0</v>
      </c>
      <c r="I57" s="1390">
        <v>0</v>
      </c>
      <c r="J57" s="1390">
        <v>0</v>
      </c>
      <c r="K57" s="1390">
        <v>0</v>
      </c>
      <c r="L57" s="162">
        <f t="shared" si="0"/>
        <v>114</v>
      </c>
    </row>
    <row r="58" spans="2:12" ht="18.75" customHeight="1" x14ac:dyDescent="0.25">
      <c r="B58" s="1393" t="s">
        <v>4450</v>
      </c>
      <c r="C58" s="1390">
        <v>317</v>
      </c>
      <c r="D58" s="1390">
        <v>0</v>
      </c>
      <c r="E58" s="1390">
        <v>0</v>
      </c>
      <c r="F58" s="1390">
        <v>0</v>
      </c>
      <c r="G58" s="1390">
        <v>3</v>
      </c>
      <c r="H58" s="1390">
        <v>0</v>
      </c>
      <c r="I58" s="1390">
        <v>0</v>
      </c>
      <c r="J58" s="1390">
        <v>0</v>
      </c>
      <c r="K58" s="1390">
        <v>0</v>
      </c>
      <c r="L58" s="162">
        <f t="shared" si="0"/>
        <v>320</v>
      </c>
    </row>
    <row r="59" spans="2:12" ht="18.75" customHeight="1" x14ac:dyDescent="0.25">
      <c r="B59" s="1393" t="s">
        <v>602</v>
      </c>
      <c r="C59" s="1390">
        <v>279</v>
      </c>
      <c r="D59" s="1390">
        <v>0</v>
      </c>
      <c r="E59" s="1390">
        <v>2</v>
      </c>
      <c r="F59" s="1390">
        <v>6</v>
      </c>
      <c r="G59" s="1390">
        <v>2</v>
      </c>
      <c r="H59" s="1390">
        <v>0</v>
      </c>
      <c r="I59" s="1390">
        <v>0</v>
      </c>
      <c r="J59" s="1390">
        <v>0</v>
      </c>
      <c r="K59" s="1390">
        <v>0</v>
      </c>
      <c r="L59" s="162">
        <f t="shared" si="0"/>
        <v>289</v>
      </c>
    </row>
    <row r="60" spans="2:12" ht="18.75" customHeight="1" x14ac:dyDescent="0.25">
      <c r="B60" s="1393" t="s">
        <v>4328</v>
      </c>
      <c r="C60" s="1390">
        <v>200</v>
      </c>
      <c r="D60" s="1390">
        <v>0</v>
      </c>
      <c r="E60" s="1390">
        <v>0</v>
      </c>
      <c r="F60" s="1390">
        <v>1</v>
      </c>
      <c r="G60" s="1390">
        <v>3</v>
      </c>
      <c r="H60" s="1390">
        <v>0</v>
      </c>
      <c r="I60" s="1390">
        <v>0</v>
      </c>
      <c r="J60" s="1390">
        <v>0</v>
      </c>
      <c r="K60" s="1390">
        <v>0</v>
      </c>
      <c r="L60" s="162">
        <f t="shared" si="0"/>
        <v>204</v>
      </c>
    </row>
    <row r="61" spans="2:12" ht="18.75" customHeight="1" x14ac:dyDescent="0.25">
      <c r="B61" s="1393" t="s">
        <v>4451</v>
      </c>
      <c r="C61" s="1390">
        <v>62</v>
      </c>
      <c r="D61" s="1390">
        <v>0</v>
      </c>
      <c r="E61" s="1390">
        <v>1</v>
      </c>
      <c r="F61" s="1390">
        <v>0</v>
      </c>
      <c r="G61" s="1390">
        <v>1</v>
      </c>
      <c r="H61" s="1390">
        <v>0</v>
      </c>
      <c r="I61" s="1390">
        <v>0</v>
      </c>
      <c r="J61" s="1390">
        <v>0</v>
      </c>
      <c r="K61" s="1390">
        <v>0</v>
      </c>
      <c r="L61" s="162">
        <f t="shared" si="0"/>
        <v>64</v>
      </c>
    </row>
    <row r="62" spans="2:12" ht="18.75" customHeight="1" x14ac:dyDescent="0.25">
      <c r="B62" s="797" t="s">
        <v>146</v>
      </c>
      <c r="C62" s="1018">
        <f t="shared" ref="C62:L62" si="1">SUM(C7:C61)</f>
        <v>12535</v>
      </c>
      <c r="D62" s="1018">
        <f t="shared" si="1"/>
        <v>58</v>
      </c>
      <c r="E62" s="1018">
        <f t="shared" si="1"/>
        <v>99</v>
      </c>
      <c r="F62" s="1018">
        <f t="shared" si="1"/>
        <v>125</v>
      </c>
      <c r="G62" s="1018">
        <f t="shared" si="1"/>
        <v>235</v>
      </c>
      <c r="H62" s="1018">
        <f t="shared" si="1"/>
        <v>15</v>
      </c>
      <c r="I62" s="1018">
        <f t="shared" si="1"/>
        <v>2</v>
      </c>
      <c r="J62" s="1018">
        <f t="shared" si="1"/>
        <v>92</v>
      </c>
      <c r="K62" s="1018">
        <f t="shared" si="1"/>
        <v>13</v>
      </c>
      <c r="L62" s="1018">
        <f t="shared" si="1"/>
        <v>13174</v>
      </c>
    </row>
    <row r="63" spans="2:12" ht="18.75" customHeight="1" x14ac:dyDescent="0.25">
      <c r="C63" s="783">
        <f>IFERROR(C62/$L$62,0)</f>
        <v>0.9514953696675269</v>
      </c>
      <c r="D63" s="783">
        <f t="shared" ref="D63:L63" si="2">IFERROR(D62/$L$62,0)</f>
        <v>4.4026112038864432E-3</v>
      </c>
      <c r="E63" s="783">
        <f t="shared" si="2"/>
        <v>7.5148018824958253E-3</v>
      </c>
      <c r="F63" s="783">
        <f t="shared" si="2"/>
        <v>9.4883862152725061E-3</v>
      </c>
      <c r="G63" s="783">
        <f t="shared" si="2"/>
        <v>1.7838166084712313E-2</v>
      </c>
      <c r="H63" s="783">
        <f t="shared" si="2"/>
        <v>1.1386063458327007E-3</v>
      </c>
      <c r="I63" s="783">
        <f t="shared" si="2"/>
        <v>1.5181417944436009E-4</v>
      </c>
      <c r="J63" s="783">
        <f t="shared" si="2"/>
        <v>6.9834522544405643E-3</v>
      </c>
      <c r="K63" s="783">
        <f t="shared" si="2"/>
        <v>9.8679216638834061E-4</v>
      </c>
      <c r="L63" s="783">
        <f t="shared" si="2"/>
        <v>1</v>
      </c>
    </row>
    <row r="64" spans="2:12" ht="18.75" hidden="1" customHeight="1" x14ac:dyDescent="0.25"/>
    <row r="65" ht="18.75" customHeight="1" x14ac:dyDescent="0.25"/>
    <row r="66" ht="18.75" customHeight="1" x14ac:dyDescent="0.25"/>
    <row r="67" ht="18.75" customHeight="1" x14ac:dyDescent="0.25"/>
    <row r="68" ht="18.75" customHeight="1" x14ac:dyDescent="0.25"/>
  </sheetData>
  <sheetProtection formatCells="0" formatColumns="0" formatRows="0" insertColumns="0" insertRows="0" deleteColumns="0" deleteRows="0" sort="0"/>
  <mergeCells count="2">
    <mergeCell ref="B1:L3"/>
    <mergeCell ref="B4:L4"/>
  </mergeCells>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dimension ref="A1:O64"/>
  <sheetViews>
    <sheetView zoomScale="80" zoomScaleNormal="80" workbookViewId="0">
      <pane xSplit="2" ySplit="6" topLeftCell="C40" activePane="bottomRight" state="frozen"/>
      <selection activeCell="I25" sqref="I25"/>
      <selection pane="topRight" activeCell="I25" sqref="I25"/>
      <selection pane="bottomLeft" activeCell="I25" sqref="I25"/>
      <selection pane="bottomRight"/>
    </sheetView>
  </sheetViews>
  <sheetFormatPr baseColWidth="10" defaultColWidth="0" defaultRowHeight="18.75" customHeight="1" zeroHeight="1" x14ac:dyDescent="0.25"/>
  <cols>
    <col min="1" max="1" width="3.5703125" style="580" customWidth="1"/>
    <col min="2" max="2" width="58.85546875" style="580" customWidth="1"/>
    <col min="3" max="3" width="10" style="580" bestFit="1" customWidth="1"/>
    <col min="4" max="4" width="18" style="580" bestFit="1" customWidth="1"/>
    <col min="5" max="7" width="17.140625" style="580" customWidth="1"/>
    <col min="8" max="8" width="19.28515625" style="580" customWidth="1"/>
    <col min="9" max="9" width="14.28515625" style="580" customWidth="1"/>
    <col min="10" max="10" width="22.140625" style="580" customWidth="1"/>
    <col min="11" max="11" width="17.7109375" style="580" customWidth="1"/>
    <col min="12" max="12" width="14.42578125" style="580" customWidth="1"/>
    <col min="13" max="13" width="5" style="580" customWidth="1"/>
    <col min="14" max="15" width="0" style="580" hidden="1" customWidth="1"/>
    <col min="16" max="16384" width="9.140625" style="580" hidden="1"/>
  </cols>
  <sheetData>
    <row r="1" spans="2:12" ht="15" x14ac:dyDescent="0.25">
      <c r="B1" s="2047"/>
      <c r="C1" s="2048"/>
      <c r="D1" s="2048"/>
      <c r="E1" s="2048"/>
      <c r="F1" s="2048"/>
      <c r="G1" s="2048"/>
      <c r="H1" s="2048"/>
      <c r="I1" s="2048"/>
      <c r="J1" s="2048"/>
      <c r="K1" s="2048"/>
      <c r="L1" s="2049"/>
    </row>
    <row r="2" spans="2:12" ht="15" x14ac:dyDescent="0.25">
      <c r="B2" s="2050"/>
      <c r="C2" s="2051"/>
      <c r="D2" s="2051"/>
      <c r="E2" s="2051"/>
      <c r="F2" s="2051"/>
      <c r="G2" s="2051"/>
      <c r="H2" s="2051"/>
      <c r="I2" s="2051"/>
      <c r="J2" s="2051"/>
      <c r="K2" s="2051"/>
      <c r="L2" s="2052"/>
    </row>
    <row r="3" spans="2:12" ht="15.75" thickBot="1" x14ac:dyDescent="0.3">
      <c r="B3" s="2053"/>
      <c r="C3" s="2054"/>
      <c r="D3" s="2054"/>
      <c r="E3" s="2054"/>
      <c r="F3" s="2054"/>
      <c r="G3" s="2054"/>
      <c r="H3" s="2054"/>
      <c r="I3" s="2054"/>
      <c r="J3" s="2054"/>
      <c r="K3" s="2054"/>
      <c r="L3" s="2055"/>
    </row>
    <row r="4" spans="2:12" ht="21.75" thickBot="1" x14ac:dyDescent="0.4">
      <c r="B4" s="2056" t="s">
        <v>5449</v>
      </c>
      <c r="C4" s="2057"/>
      <c r="D4" s="2057"/>
      <c r="E4" s="2057"/>
      <c r="F4" s="2057"/>
      <c r="G4" s="2057"/>
      <c r="H4" s="2057"/>
      <c r="I4" s="2057"/>
      <c r="J4" s="2057"/>
      <c r="K4" s="2057"/>
      <c r="L4" s="2058"/>
    </row>
    <row r="5" spans="2:12" s="583" customFormat="1" ht="15.75" x14ac:dyDescent="0.25">
      <c r="B5" s="796"/>
      <c r="C5" s="796"/>
      <c r="D5" s="796"/>
      <c r="E5" s="796"/>
      <c r="F5" s="796"/>
      <c r="G5" s="582"/>
      <c r="H5" s="582"/>
      <c r="I5" s="582"/>
      <c r="J5" s="582"/>
    </row>
    <row r="6" spans="2:12" s="583" customFormat="1" ht="75.75" thickBot="1" x14ac:dyDescent="0.3">
      <c r="B6" s="671" t="s">
        <v>593</v>
      </c>
      <c r="C6" s="697" t="s">
        <v>615</v>
      </c>
      <c r="D6" s="697" t="s">
        <v>616</v>
      </c>
      <c r="E6" s="697" t="s">
        <v>617</v>
      </c>
      <c r="F6" s="697" t="s">
        <v>618</v>
      </c>
      <c r="G6" s="697" t="s">
        <v>619</v>
      </c>
      <c r="H6" s="697" t="s">
        <v>620</v>
      </c>
      <c r="I6" s="697" t="s">
        <v>621</v>
      </c>
      <c r="J6" s="697" t="s">
        <v>622</v>
      </c>
      <c r="K6" s="697" t="s">
        <v>623</v>
      </c>
      <c r="L6" s="697" t="s">
        <v>594</v>
      </c>
    </row>
    <row r="7" spans="2:12" ht="18.75" customHeight="1" x14ac:dyDescent="0.25">
      <c r="B7" s="1399" t="s">
        <v>4453</v>
      </c>
      <c r="C7" s="1401">
        <v>165</v>
      </c>
      <c r="D7" s="1401">
        <v>0</v>
      </c>
      <c r="E7" s="1401">
        <v>1</v>
      </c>
      <c r="F7" s="1401">
        <v>1</v>
      </c>
      <c r="G7" s="1401">
        <v>3</v>
      </c>
      <c r="H7" s="1401">
        <v>0</v>
      </c>
      <c r="I7" s="1401">
        <v>0</v>
      </c>
      <c r="J7" s="1401">
        <v>0</v>
      </c>
      <c r="K7" s="1401">
        <v>0</v>
      </c>
      <c r="L7" s="687">
        <f>SUM(C7:K7)</f>
        <v>170</v>
      </c>
    </row>
    <row r="8" spans="2:12" ht="18.75" customHeight="1" x14ac:dyDescent="0.25">
      <c r="B8" s="1397" t="s">
        <v>4454</v>
      </c>
      <c r="C8" s="1396">
        <v>165</v>
      </c>
      <c r="D8" s="1396">
        <v>0</v>
      </c>
      <c r="E8" s="1396">
        <v>0</v>
      </c>
      <c r="F8" s="1396">
        <v>0</v>
      </c>
      <c r="G8" s="1396">
        <v>4</v>
      </c>
      <c r="H8" s="1396">
        <v>0</v>
      </c>
      <c r="I8" s="1396">
        <v>0</v>
      </c>
      <c r="J8" s="1396">
        <v>0</v>
      </c>
      <c r="K8" s="1396">
        <v>0</v>
      </c>
      <c r="L8" s="162">
        <f t="shared" ref="L8:L58" si="0">SUM(C8:K8)</f>
        <v>169</v>
      </c>
    </row>
    <row r="9" spans="2:12" ht="18.75" customHeight="1" x14ac:dyDescent="0.25">
      <c r="B9" s="1397" t="s">
        <v>4455</v>
      </c>
      <c r="C9" s="1396">
        <v>6</v>
      </c>
      <c r="D9" s="1396">
        <v>0</v>
      </c>
      <c r="E9" s="1396">
        <v>0</v>
      </c>
      <c r="F9" s="1396">
        <v>0</v>
      </c>
      <c r="G9" s="1396">
        <v>0</v>
      </c>
      <c r="H9" s="1396">
        <v>0</v>
      </c>
      <c r="I9" s="1396">
        <v>0</v>
      </c>
      <c r="J9" s="1396">
        <v>0</v>
      </c>
      <c r="K9" s="1396">
        <v>0</v>
      </c>
      <c r="L9" s="162">
        <f t="shared" si="0"/>
        <v>6</v>
      </c>
    </row>
    <row r="10" spans="2:12" ht="18.75" customHeight="1" x14ac:dyDescent="0.25">
      <c r="B10" s="1397" t="s">
        <v>4456</v>
      </c>
      <c r="C10" s="1396">
        <v>349</v>
      </c>
      <c r="D10" s="1396">
        <v>0</v>
      </c>
      <c r="E10" s="1396">
        <v>1</v>
      </c>
      <c r="F10" s="1396">
        <v>3</v>
      </c>
      <c r="G10" s="1396">
        <v>6</v>
      </c>
      <c r="H10" s="1396">
        <v>0</v>
      </c>
      <c r="I10" s="1396">
        <v>0</v>
      </c>
      <c r="J10" s="1396">
        <v>0</v>
      </c>
      <c r="K10" s="1396">
        <v>0</v>
      </c>
      <c r="L10" s="162">
        <f t="shared" si="0"/>
        <v>359</v>
      </c>
    </row>
    <row r="11" spans="2:12" ht="18.75" customHeight="1" x14ac:dyDescent="0.25">
      <c r="B11" s="1397" t="s">
        <v>4457</v>
      </c>
      <c r="C11" s="1396">
        <v>353</v>
      </c>
      <c r="D11" s="1396">
        <v>0</v>
      </c>
      <c r="E11" s="1396">
        <v>0</v>
      </c>
      <c r="F11" s="1396">
        <v>4</v>
      </c>
      <c r="G11" s="1396">
        <v>9</v>
      </c>
      <c r="H11" s="1396">
        <v>0</v>
      </c>
      <c r="I11" s="1396">
        <v>0</v>
      </c>
      <c r="J11" s="1396">
        <v>0</v>
      </c>
      <c r="K11" s="1396">
        <v>0</v>
      </c>
      <c r="L11" s="162">
        <f t="shared" si="0"/>
        <v>366</v>
      </c>
    </row>
    <row r="12" spans="2:12" ht="18.75" customHeight="1" x14ac:dyDescent="0.25">
      <c r="B12" s="1397" t="s">
        <v>4458</v>
      </c>
      <c r="C12" s="1396">
        <v>314</v>
      </c>
      <c r="D12" s="1396">
        <v>0</v>
      </c>
      <c r="E12" s="1396">
        <v>1</v>
      </c>
      <c r="F12" s="1396">
        <v>5</v>
      </c>
      <c r="G12" s="1396">
        <v>5</v>
      </c>
      <c r="H12" s="1396">
        <v>0</v>
      </c>
      <c r="I12" s="1396">
        <v>0</v>
      </c>
      <c r="J12" s="1396">
        <v>0</v>
      </c>
      <c r="K12" s="1396">
        <v>0</v>
      </c>
      <c r="L12" s="162">
        <f t="shared" si="0"/>
        <v>325</v>
      </c>
    </row>
    <row r="13" spans="2:12" ht="18.75" customHeight="1" x14ac:dyDescent="0.25">
      <c r="B13" s="1397" t="s">
        <v>4459</v>
      </c>
      <c r="C13" s="1396">
        <v>365</v>
      </c>
      <c r="D13" s="1396">
        <v>4</v>
      </c>
      <c r="E13" s="1396">
        <v>5</v>
      </c>
      <c r="F13" s="1396">
        <v>1</v>
      </c>
      <c r="G13" s="1396">
        <v>13</v>
      </c>
      <c r="H13" s="1396">
        <v>0</v>
      </c>
      <c r="I13" s="1396">
        <v>0</v>
      </c>
      <c r="J13" s="1396">
        <v>0</v>
      </c>
      <c r="K13" s="1396">
        <v>0</v>
      </c>
      <c r="L13" s="162">
        <f t="shared" si="0"/>
        <v>388</v>
      </c>
    </row>
    <row r="14" spans="2:12" ht="15.75" customHeight="1" x14ac:dyDescent="0.25">
      <c r="B14" s="1397" t="s">
        <v>4460</v>
      </c>
      <c r="C14" s="1396">
        <v>282</v>
      </c>
      <c r="D14" s="1396">
        <v>0</v>
      </c>
      <c r="E14" s="1396">
        <v>3</v>
      </c>
      <c r="F14" s="1396">
        <v>1</v>
      </c>
      <c r="G14" s="1396">
        <v>4</v>
      </c>
      <c r="H14" s="1396">
        <v>0</v>
      </c>
      <c r="I14" s="1396">
        <v>0</v>
      </c>
      <c r="J14" s="1396">
        <v>0</v>
      </c>
      <c r="K14" s="1396">
        <v>0</v>
      </c>
      <c r="L14" s="162">
        <f t="shared" si="0"/>
        <v>290</v>
      </c>
    </row>
    <row r="15" spans="2:12" ht="18.75" customHeight="1" x14ac:dyDescent="0.25">
      <c r="B15" s="1397" t="s">
        <v>4461</v>
      </c>
      <c r="C15" s="1396">
        <v>128</v>
      </c>
      <c r="D15" s="1396">
        <v>0</v>
      </c>
      <c r="E15" s="1396">
        <v>1</v>
      </c>
      <c r="F15" s="1396">
        <v>0</v>
      </c>
      <c r="G15" s="1396">
        <v>1</v>
      </c>
      <c r="H15" s="1396">
        <v>0</v>
      </c>
      <c r="I15" s="1396">
        <v>0</v>
      </c>
      <c r="J15" s="1396">
        <v>0</v>
      </c>
      <c r="K15" s="1396">
        <v>0</v>
      </c>
      <c r="L15" s="162">
        <f t="shared" si="0"/>
        <v>130</v>
      </c>
    </row>
    <row r="16" spans="2:12" ht="18.75" customHeight="1" x14ac:dyDescent="0.25">
      <c r="B16" s="1397" t="s">
        <v>4462</v>
      </c>
      <c r="C16" s="1396">
        <v>233</v>
      </c>
      <c r="D16" s="1396">
        <v>0</v>
      </c>
      <c r="E16" s="1396">
        <v>2</v>
      </c>
      <c r="F16" s="1396">
        <v>1</v>
      </c>
      <c r="G16" s="1396">
        <v>3</v>
      </c>
      <c r="H16" s="1396">
        <v>0</v>
      </c>
      <c r="I16" s="1396">
        <v>0</v>
      </c>
      <c r="J16" s="1396">
        <v>0</v>
      </c>
      <c r="K16" s="1396">
        <v>0</v>
      </c>
      <c r="L16" s="162">
        <f t="shared" si="0"/>
        <v>239</v>
      </c>
    </row>
    <row r="17" spans="2:12" ht="18.75" customHeight="1" x14ac:dyDescent="0.25">
      <c r="B17" s="1397" t="s">
        <v>4463</v>
      </c>
      <c r="C17" s="1396">
        <v>233</v>
      </c>
      <c r="D17" s="1396">
        <v>2</v>
      </c>
      <c r="E17" s="1396">
        <v>0</v>
      </c>
      <c r="F17" s="1396">
        <v>0</v>
      </c>
      <c r="G17" s="1396">
        <v>2</v>
      </c>
      <c r="H17" s="1396">
        <v>0</v>
      </c>
      <c r="I17" s="1396">
        <v>0</v>
      </c>
      <c r="J17" s="1396">
        <v>0</v>
      </c>
      <c r="K17" s="1396">
        <v>0</v>
      </c>
      <c r="L17" s="162">
        <f t="shared" si="0"/>
        <v>237</v>
      </c>
    </row>
    <row r="18" spans="2:12" ht="18.75" customHeight="1" x14ac:dyDescent="0.25">
      <c r="B18" s="1397" t="s">
        <v>4464</v>
      </c>
      <c r="C18" s="1396">
        <v>340</v>
      </c>
      <c r="D18" s="1396">
        <v>1</v>
      </c>
      <c r="E18" s="1396">
        <v>4</v>
      </c>
      <c r="F18" s="1396">
        <v>3</v>
      </c>
      <c r="G18" s="1396">
        <v>9</v>
      </c>
      <c r="H18" s="1396">
        <v>0</v>
      </c>
      <c r="I18" s="1396">
        <v>0</v>
      </c>
      <c r="J18" s="1396">
        <v>0</v>
      </c>
      <c r="K18" s="1396">
        <v>0</v>
      </c>
      <c r="L18" s="162">
        <f t="shared" si="0"/>
        <v>357</v>
      </c>
    </row>
    <row r="19" spans="2:12" ht="15.75" x14ac:dyDescent="0.25">
      <c r="B19" s="1397" t="s">
        <v>4465</v>
      </c>
      <c r="C19" s="1396">
        <v>341</v>
      </c>
      <c r="D19" s="1396">
        <v>4</v>
      </c>
      <c r="E19" s="1396">
        <v>7</v>
      </c>
      <c r="F19" s="1396">
        <v>3</v>
      </c>
      <c r="G19" s="1396">
        <v>9</v>
      </c>
      <c r="H19" s="1396">
        <v>2</v>
      </c>
      <c r="I19" s="1396">
        <v>0</v>
      </c>
      <c r="J19" s="1396">
        <v>0</v>
      </c>
      <c r="K19" s="1396">
        <v>0</v>
      </c>
      <c r="L19" s="162">
        <f t="shared" si="0"/>
        <v>366</v>
      </c>
    </row>
    <row r="20" spans="2:12" ht="15.75" x14ac:dyDescent="0.25">
      <c r="B20" s="1397" t="s">
        <v>4466</v>
      </c>
      <c r="C20" s="1396">
        <v>341</v>
      </c>
      <c r="D20" s="1396">
        <v>5</v>
      </c>
      <c r="E20" s="1396">
        <v>5</v>
      </c>
      <c r="F20" s="1396">
        <v>7</v>
      </c>
      <c r="G20" s="1396">
        <v>9</v>
      </c>
      <c r="H20" s="1396">
        <v>1</v>
      </c>
      <c r="I20" s="1396">
        <v>0</v>
      </c>
      <c r="J20" s="1396">
        <v>0</v>
      </c>
      <c r="K20" s="1396">
        <v>0</v>
      </c>
      <c r="L20" s="162">
        <f t="shared" si="0"/>
        <v>368</v>
      </c>
    </row>
    <row r="21" spans="2:12" ht="18.75" customHeight="1" x14ac:dyDescent="0.25">
      <c r="B21" s="1397" t="s">
        <v>4467</v>
      </c>
      <c r="C21" s="1396">
        <v>269</v>
      </c>
      <c r="D21" s="1396">
        <v>0</v>
      </c>
      <c r="E21" s="1396">
        <v>0</v>
      </c>
      <c r="F21" s="1396">
        <v>1</v>
      </c>
      <c r="G21" s="1396">
        <v>5</v>
      </c>
      <c r="H21" s="1396">
        <v>0</v>
      </c>
      <c r="I21" s="1396">
        <v>0</v>
      </c>
      <c r="J21" s="1396">
        <v>0</v>
      </c>
      <c r="K21" s="1396">
        <v>0</v>
      </c>
      <c r="L21" s="162">
        <f t="shared" si="0"/>
        <v>275</v>
      </c>
    </row>
    <row r="22" spans="2:12" ht="15.75" customHeight="1" x14ac:dyDescent="0.25">
      <c r="B22" s="1397" t="s">
        <v>4468</v>
      </c>
      <c r="C22" s="1396">
        <v>224</v>
      </c>
      <c r="D22" s="1396">
        <v>0</v>
      </c>
      <c r="E22" s="1396">
        <v>0</v>
      </c>
      <c r="F22" s="1396">
        <v>2</v>
      </c>
      <c r="G22" s="1396">
        <v>3</v>
      </c>
      <c r="H22" s="1396">
        <v>0</v>
      </c>
      <c r="I22" s="1396">
        <v>0</v>
      </c>
      <c r="J22" s="1396">
        <v>3</v>
      </c>
      <c r="K22" s="1396">
        <v>0</v>
      </c>
      <c r="L22" s="162">
        <f t="shared" si="0"/>
        <v>232</v>
      </c>
    </row>
    <row r="23" spans="2:12" ht="15.75" customHeight="1" x14ac:dyDescent="0.25">
      <c r="B23" s="1397" t="s">
        <v>4469</v>
      </c>
      <c r="C23" s="1396">
        <v>73</v>
      </c>
      <c r="D23" s="1396">
        <v>0</v>
      </c>
      <c r="E23" s="1396">
        <v>1</v>
      </c>
      <c r="F23" s="1396">
        <v>0</v>
      </c>
      <c r="G23" s="1396">
        <v>0</v>
      </c>
      <c r="H23" s="1396">
        <v>0</v>
      </c>
      <c r="I23" s="1396">
        <v>0</v>
      </c>
      <c r="J23" s="1396">
        <v>1</v>
      </c>
      <c r="K23" s="1396">
        <v>0</v>
      </c>
      <c r="L23" s="162">
        <f t="shared" si="0"/>
        <v>75</v>
      </c>
    </row>
    <row r="24" spans="2:12" ht="15.75" customHeight="1" x14ac:dyDescent="0.25">
      <c r="B24" s="1397" t="s">
        <v>4470</v>
      </c>
      <c r="C24" s="1396">
        <v>171</v>
      </c>
      <c r="D24" s="1396">
        <v>1</v>
      </c>
      <c r="E24" s="1396">
        <v>1</v>
      </c>
      <c r="F24" s="1396">
        <v>2</v>
      </c>
      <c r="G24" s="1396">
        <v>2</v>
      </c>
      <c r="H24" s="1396">
        <v>0</v>
      </c>
      <c r="I24" s="1396">
        <v>0</v>
      </c>
      <c r="J24" s="1396">
        <v>15</v>
      </c>
      <c r="K24" s="1396">
        <v>0</v>
      </c>
      <c r="L24" s="162">
        <f t="shared" si="0"/>
        <v>192</v>
      </c>
    </row>
    <row r="25" spans="2:12" ht="15.75" customHeight="1" x14ac:dyDescent="0.25">
      <c r="B25" s="1397" t="s">
        <v>4471</v>
      </c>
      <c r="C25" s="1396">
        <v>172</v>
      </c>
      <c r="D25" s="1396">
        <v>0</v>
      </c>
      <c r="E25" s="1396">
        <v>1</v>
      </c>
      <c r="F25" s="1396">
        <v>0</v>
      </c>
      <c r="G25" s="1396">
        <v>1</v>
      </c>
      <c r="H25" s="1396">
        <v>0</v>
      </c>
      <c r="I25" s="1396">
        <v>0</v>
      </c>
      <c r="J25" s="1396">
        <v>1</v>
      </c>
      <c r="K25" s="1396">
        <v>0</v>
      </c>
      <c r="L25" s="162">
        <f t="shared" si="0"/>
        <v>175</v>
      </c>
    </row>
    <row r="26" spans="2:12" ht="18.75" customHeight="1" x14ac:dyDescent="0.25">
      <c r="B26" s="1397" t="s">
        <v>4472</v>
      </c>
      <c r="C26" s="1396">
        <v>358</v>
      </c>
      <c r="D26" s="1396">
        <v>0</v>
      </c>
      <c r="E26" s="1396">
        <v>4</v>
      </c>
      <c r="F26" s="1396">
        <v>5</v>
      </c>
      <c r="G26" s="1396">
        <v>10</v>
      </c>
      <c r="H26" s="1396">
        <v>0</v>
      </c>
      <c r="I26" s="1396">
        <v>0</v>
      </c>
      <c r="J26" s="1396">
        <v>3</v>
      </c>
      <c r="K26" s="1396">
        <v>0</v>
      </c>
      <c r="L26" s="162">
        <f t="shared" si="0"/>
        <v>380</v>
      </c>
    </row>
    <row r="27" spans="2:12" ht="18.75" customHeight="1" x14ac:dyDescent="0.25">
      <c r="B27" s="1397" t="s">
        <v>4473</v>
      </c>
      <c r="C27" s="1396">
        <v>268</v>
      </c>
      <c r="D27" s="1396">
        <v>0</v>
      </c>
      <c r="E27" s="1396">
        <v>4</v>
      </c>
      <c r="F27" s="1396">
        <v>6</v>
      </c>
      <c r="G27" s="1396">
        <v>9</v>
      </c>
      <c r="H27" s="1396">
        <v>0</v>
      </c>
      <c r="I27" s="1396">
        <v>0</v>
      </c>
      <c r="J27" s="1396">
        <v>20</v>
      </c>
      <c r="K27" s="1396">
        <v>0</v>
      </c>
      <c r="L27" s="162">
        <f t="shared" si="0"/>
        <v>307</v>
      </c>
    </row>
    <row r="28" spans="2:12" ht="18.75" customHeight="1" x14ac:dyDescent="0.25">
      <c r="B28" s="1397" t="s">
        <v>4474</v>
      </c>
      <c r="C28" s="1396">
        <v>326</v>
      </c>
      <c r="D28" s="1396">
        <v>0</v>
      </c>
      <c r="E28" s="1396">
        <v>1</v>
      </c>
      <c r="F28" s="1396">
        <v>3</v>
      </c>
      <c r="G28" s="1396">
        <v>6</v>
      </c>
      <c r="H28" s="1396">
        <v>0</v>
      </c>
      <c r="I28" s="1396">
        <v>0</v>
      </c>
      <c r="J28" s="1396">
        <v>15</v>
      </c>
      <c r="K28" s="1396">
        <v>0</v>
      </c>
      <c r="L28" s="162">
        <f t="shared" si="0"/>
        <v>351</v>
      </c>
    </row>
    <row r="29" spans="2:12" ht="18.75" customHeight="1" x14ac:dyDescent="0.25">
      <c r="B29" s="1397" t="s">
        <v>4475</v>
      </c>
      <c r="C29" s="1396">
        <v>322</v>
      </c>
      <c r="D29" s="1396">
        <v>1</v>
      </c>
      <c r="E29" s="1396">
        <v>2</v>
      </c>
      <c r="F29" s="1396">
        <v>7</v>
      </c>
      <c r="G29" s="1396">
        <v>4</v>
      </c>
      <c r="H29" s="1396">
        <v>1</v>
      </c>
      <c r="I29" s="1396">
        <v>0</v>
      </c>
      <c r="J29" s="1396">
        <v>35</v>
      </c>
      <c r="K29" s="1396">
        <v>0</v>
      </c>
      <c r="L29" s="162">
        <f t="shared" si="0"/>
        <v>372</v>
      </c>
    </row>
    <row r="30" spans="2:12" ht="18.75" customHeight="1" x14ac:dyDescent="0.25">
      <c r="B30" s="1397" t="s">
        <v>4476</v>
      </c>
      <c r="C30" s="1396">
        <v>249</v>
      </c>
      <c r="D30" s="1396">
        <v>0</v>
      </c>
      <c r="E30" s="1396">
        <v>0</v>
      </c>
      <c r="F30" s="1396">
        <v>3</v>
      </c>
      <c r="G30" s="1396">
        <v>6</v>
      </c>
      <c r="H30" s="1396">
        <v>0</v>
      </c>
      <c r="I30" s="1396">
        <v>0</v>
      </c>
      <c r="J30" s="1396">
        <v>4</v>
      </c>
      <c r="K30" s="1396">
        <v>0</v>
      </c>
      <c r="L30" s="162">
        <f t="shared" si="0"/>
        <v>262</v>
      </c>
    </row>
    <row r="31" spans="2:12" ht="18.75" customHeight="1" x14ac:dyDescent="0.25">
      <c r="B31" s="1397" t="s">
        <v>4477</v>
      </c>
      <c r="C31" s="1396">
        <v>182</v>
      </c>
      <c r="D31" s="1396">
        <v>0</v>
      </c>
      <c r="E31" s="1396">
        <v>1</v>
      </c>
      <c r="F31" s="1396">
        <v>0</v>
      </c>
      <c r="G31" s="1396">
        <v>2</v>
      </c>
      <c r="H31" s="1396">
        <v>0</v>
      </c>
      <c r="I31" s="1396">
        <v>0</v>
      </c>
      <c r="J31" s="1396">
        <v>0</v>
      </c>
      <c r="K31" s="1396">
        <v>0</v>
      </c>
      <c r="L31" s="162">
        <f t="shared" si="0"/>
        <v>185</v>
      </c>
    </row>
    <row r="32" spans="2:12" ht="18.75" customHeight="1" x14ac:dyDescent="0.25">
      <c r="B32" s="1397" t="s">
        <v>4478</v>
      </c>
      <c r="C32" s="1396">
        <v>200</v>
      </c>
      <c r="D32" s="1396">
        <v>0</v>
      </c>
      <c r="E32" s="1396">
        <v>0</v>
      </c>
      <c r="F32" s="1396">
        <v>1</v>
      </c>
      <c r="G32" s="1396">
        <v>3</v>
      </c>
      <c r="H32" s="1396">
        <v>0</v>
      </c>
      <c r="I32" s="1396">
        <v>0</v>
      </c>
      <c r="J32" s="1396">
        <v>0</v>
      </c>
      <c r="K32" s="1396">
        <v>0</v>
      </c>
      <c r="L32" s="162">
        <f t="shared" si="0"/>
        <v>204</v>
      </c>
    </row>
    <row r="33" spans="2:12" ht="18.75" customHeight="1" x14ac:dyDescent="0.25">
      <c r="B33" s="1397" t="s">
        <v>4479</v>
      </c>
      <c r="C33" s="1396">
        <v>207</v>
      </c>
      <c r="D33" s="1396">
        <v>0</v>
      </c>
      <c r="E33" s="1396">
        <v>0</v>
      </c>
      <c r="F33" s="1396">
        <v>1</v>
      </c>
      <c r="G33" s="1396">
        <v>4</v>
      </c>
      <c r="H33" s="1396">
        <v>0</v>
      </c>
      <c r="I33" s="1396">
        <v>0</v>
      </c>
      <c r="J33" s="1396">
        <v>0</v>
      </c>
      <c r="K33" s="1396">
        <v>0</v>
      </c>
      <c r="L33" s="162">
        <f t="shared" si="0"/>
        <v>212</v>
      </c>
    </row>
    <row r="34" spans="2:12" ht="18.75" customHeight="1" x14ac:dyDescent="0.25">
      <c r="B34" s="1397" t="s">
        <v>4480</v>
      </c>
      <c r="C34" s="1396">
        <v>212</v>
      </c>
      <c r="D34" s="1396">
        <v>0</v>
      </c>
      <c r="E34" s="1396">
        <v>7</v>
      </c>
      <c r="F34" s="1396">
        <v>8</v>
      </c>
      <c r="G34" s="1396">
        <v>6</v>
      </c>
      <c r="H34" s="1396">
        <v>2</v>
      </c>
      <c r="I34" s="1396">
        <v>1</v>
      </c>
      <c r="J34" s="1396">
        <v>0</v>
      </c>
      <c r="K34" s="1396">
        <v>0</v>
      </c>
      <c r="L34" s="162">
        <f t="shared" si="0"/>
        <v>236</v>
      </c>
    </row>
    <row r="35" spans="2:12" ht="15.75" x14ac:dyDescent="0.25">
      <c r="B35" s="1397" t="s">
        <v>4481</v>
      </c>
      <c r="C35" s="1396">
        <v>435</v>
      </c>
      <c r="D35" s="1396">
        <v>22</v>
      </c>
      <c r="E35" s="1396">
        <v>11</v>
      </c>
      <c r="F35" s="1396">
        <v>11</v>
      </c>
      <c r="G35" s="1396">
        <v>13</v>
      </c>
      <c r="H35" s="1396">
        <v>3</v>
      </c>
      <c r="I35" s="1396">
        <v>0</v>
      </c>
      <c r="J35" s="1396">
        <v>0</v>
      </c>
      <c r="K35" s="1396">
        <v>0</v>
      </c>
      <c r="L35" s="162">
        <f t="shared" si="0"/>
        <v>495</v>
      </c>
    </row>
    <row r="36" spans="2:12" ht="15.75" x14ac:dyDescent="0.25">
      <c r="B36" s="1397" t="s">
        <v>4482</v>
      </c>
      <c r="C36" s="1396">
        <v>190</v>
      </c>
      <c r="D36" s="1396">
        <v>0</v>
      </c>
      <c r="E36" s="1396">
        <v>2</v>
      </c>
      <c r="F36" s="1396">
        <v>2</v>
      </c>
      <c r="G36" s="1396">
        <v>4</v>
      </c>
      <c r="H36" s="1396">
        <v>0</v>
      </c>
      <c r="I36" s="1396">
        <v>0</v>
      </c>
      <c r="J36" s="1396">
        <v>0</v>
      </c>
      <c r="K36" s="1396">
        <v>0</v>
      </c>
      <c r="L36" s="162">
        <f t="shared" si="0"/>
        <v>198</v>
      </c>
    </row>
    <row r="37" spans="2:12" ht="15.75" x14ac:dyDescent="0.25">
      <c r="B37" s="1397" t="s">
        <v>4483</v>
      </c>
      <c r="C37" s="1396">
        <v>365</v>
      </c>
      <c r="D37" s="1396">
        <v>3</v>
      </c>
      <c r="E37" s="1396">
        <v>8</v>
      </c>
      <c r="F37" s="1396">
        <v>3</v>
      </c>
      <c r="G37" s="1396">
        <v>8</v>
      </c>
      <c r="H37" s="1396">
        <v>1</v>
      </c>
      <c r="I37" s="1396">
        <v>0</v>
      </c>
      <c r="J37" s="1396">
        <v>0</v>
      </c>
      <c r="K37" s="1396">
        <v>0</v>
      </c>
      <c r="L37" s="162">
        <f t="shared" si="0"/>
        <v>388</v>
      </c>
    </row>
    <row r="38" spans="2:12" ht="15.75" x14ac:dyDescent="0.25">
      <c r="B38" s="1400" t="s">
        <v>4484</v>
      </c>
      <c r="C38" s="1396">
        <v>50</v>
      </c>
      <c r="D38" s="1396">
        <v>0</v>
      </c>
      <c r="E38" s="1396">
        <v>0</v>
      </c>
      <c r="F38" s="1396">
        <v>1</v>
      </c>
      <c r="G38" s="1396">
        <v>1</v>
      </c>
      <c r="H38" s="1396">
        <v>0</v>
      </c>
      <c r="I38" s="1396">
        <v>0</v>
      </c>
      <c r="J38" s="1396">
        <v>0</v>
      </c>
      <c r="K38" s="1396">
        <v>0</v>
      </c>
      <c r="L38" s="162">
        <f t="shared" si="0"/>
        <v>52</v>
      </c>
    </row>
    <row r="39" spans="2:12" ht="15.75" x14ac:dyDescent="0.25">
      <c r="B39" s="1397" t="s">
        <v>4485</v>
      </c>
      <c r="C39" s="1396">
        <v>476</v>
      </c>
      <c r="D39" s="1396">
        <v>6</v>
      </c>
      <c r="E39" s="1396">
        <v>12</v>
      </c>
      <c r="F39" s="1396">
        <v>13</v>
      </c>
      <c r="G39" s="1396">
        <v>10</v>
      </c>
      <c r="H39" s="1396">
        <v>1</v>
      </c>
      <c r="I39" s="1396">
        <v>1</v>
      </c>
      <c r="J39" s="1396">
        <v>0</v>
      </c>
      <c r="K39" s="1396">
        <v>0</v>
      </c>
      <c r="L39" s="162">
        <f t="shared" si="0"/>
        <v>519</v>
      </c>
    </row>
    <row r="40" spans="2:12" ht="15.75" x14ac:dyDescent="0.25">
      <c r="B40" s="1397" t="s">
        <v>4486</v>
      </c>
      <c r="C40" s="1396">
        <v>200</v>
      </c>
      <c r="D40" s="1396">
        <v>0</v>
      </c>
      <c r="E40" s="1396">
        <v>3</v>
      </c>
      <c r="F40" s="1396">
        <v>4</v>
      </c>
      <c r="G40" s="1396">
        <v>5</v>
      </c>
      <c r="H40" s="1396">
        <v>1</v>
      </c>
      <c r="I40" s="1396">
        <v>0</v>
      </c>
      <c r="J40" s="1396">
        <v>0</v>
      </c>
      <c r="K40" s="1396">
        <v>0</v>
      </c>
      <c r="L40" s="162">
        <f t="shared" si="0"/>
        <v>213</v>
      </c>
    </row>
    <row r="41" spans="2:12" ht="15.75" x14ac:dyDescent="0.25">
      <c r="B41" s="1397" t="s">
        <v>4487</v>
      </c>
      <c r="C41" s="1396">
        <v>284</v>
      </c>
      <c r="D41" s="1396">
        <v>0</v>
      </c>
      <c r="E41" s="1396">
        <v>2</v>
      </c>
      <c r="F41" s="1396">
        <v>4</v>
      </c>
      <c r="G41" s="1396">
        <v>3</v>
      </c>
      <c r="H41" s="1396">
        <v>1</v>
      </c>
      <c r="I41" s="1396">
        <v>0</v>
      </c>
      <c r="J41" s="1396">
        <v>0</v>
      </c>
      <c r="K41" s="1396">
        <v>0</v>
      </c>
      <c r="L41" s="162">
        <f t="shared" si="0"/>
        <v>294</v>
      </c>
    </row>
    <row r="42" spans="2:12" ht="18.75" customHeight="1" x14ac:dyDescent="0.25">
      <c r="B42" s="1397" t="s">
        <v>4488</v>
      </c>
      <c r="C42" s="1396">
        <v>332</v>
      </c>
      <c r="D42" s="1396">
        <v>0</v>
      </c>
      <c r="E42" s="1396">
        <v>0</v>
      </c>
      <c r="F42" s="1396">
        <v>0</v>
      </c>
      <c r="G42" s="1396">
        <v>4</v>
      </c>
      <c r="H42" s="1396">
        <v>0</v>
      </c>
      <c r="I42" s="1396">
        <v>0</v>
      </c>
      <c r="J42" s="1396">
        <v>0</v>
      </c>
      <c r="K42" s="1396">
        <v>0</v>
      </c>
      <c r="L42" s="162">
        <f t="shared" si="0"/>
        <v>336</v>
      </c>
    </row>
    <row r="43" spans="2:12" ht="18.75" customHeight="1" x14ac:dyDescent="0.25">
      <c r="B43" s="1397" t="s">
        <v>4489</v>
      </c>
      <c r="C43" s="1396">
        <v>145</v>
      </c>
      <c r="D43" s="1396">
        <v>0</v>
      </c>
      <c r="E43" s="1396">
        <v>0</v>
      </c>
      <c r="F43" s="1396">
        <v>1</v>
      </c>
      <c r="G43" s="1396">
        <v>1</v>
      </c>
      <c r="H43" s="1396">
        <v>0</v>
      </c>
      <c r="I43" s="1396">
        <v>0</v>
      </c>
      <c r="J43" s="1396">
        <v>0</v>
      </c>
      <c r="K43" s="1396">
        <v>0</v>
      </c>
      <c r="L43" s="162">
        <f t="shared" si="0"/>
        <v>147</v>
      </c>
    </row>
    <row r="44" spans="2:12" ht="18.75" customHeight="1" x14ac:dyDescent="0.25">
      <c r="B44" s="1397" t="s">
        <v>4490</v>
      </c>
      <c r="C44" s="1396">
        <v>34</v>
      </c>
      <c r="D44" s="1396">
        <v>0</v>
      </c>
      <c r="E44" s="1396">
        <v>1</v>
      </c>
      <c r="F44" s="1396">
        <v>0</v>
      </c>
      <c r="G44" s="1396">
        <v>1</v>
      </c>
      <c r="H44" s="1396">
        <v>0</v>
      </c>
      <c r="I44" s="1396">
        <v>0</v>
      </c>
      <c r="J44" s="1396">
        <v>0</v>
      </c>
      <c r="K44" s="1396">
        <v>0</v>
      </c>
      <c r="L44" s="162">
        <f t="shared" si="0"/>
        <v>36</v>
      </c>
    </row>
    <row r="45" spans="2:12" ht="18.75" customHeight="1" x14ac:dyDescent="0.25">
      <c r="B45" s="1397" t="s">
        <v>4491</v>
      </c>
      <c r="C45" s="1396">
        <v>170</v>
      </c>
      <c r="D45" s="1396">
        <v>0</v>
      </c>
      <c r="E45" s="1396">
        <v>0</v>
      </c>
      <c r="F45" s="1396">
        <v>0</v>
      </c>
      <c r="G45" s="1396">
        <v>3</v>
      </c>
      <c r="H45" s="1396">
        <v>0</v>
      </c>
      <c r="I45" s="1396">
        <v>0</v>
      </c>
      <c r="J45" s="1396">
        <v>0</v>
      </c>
      <c r="K45" s="1396">
        <v>0</v>
      </c>
      <c r="L45" s="162">
        <f t="shared" si="0"/>
        <v>173</v>
      </c>
    </row>
    <row r="46" spans="2:12" ht="18.75" customHeight="1" x14ac:dyDescent="0.25">
      <c r="B46" s="1397" t="s">
        <v>4492</v>
      </c>
      <c r="C46" s="1396">
        <v>284</v>
      </c>
      <c r="D46" s="1396">
        <v>2</v>
      </c>
      <c r="E46" s="1396">
        <v>2</v>
      </c>
      <c r="F46" s="1396">
        <v>1</v>
      </c>
      <c r="G46" s="1396">
        <v>6</v>
      </c>
      <c r="H46" s="1396">
        <v>0</v>
      </c>
      <c r="I46" s="1396">
        <v>0</v>
      </c>
      <c r="J46" s="1396">
        <v>0</v>
      </c>
      <c r="K46" s="1396">
        <v>0</v>
      </c>
      <c r="L46" s="162">
        <f t="shared" si="0"/>
        <v>295</v>
      </c>
    </row>
    <row r="47" spans="2:12" ht="18.75" customHeight="1" x14ac:dyDescent="0.25">
      <c r="B47" s="1397" t="s">
        <v>4493</v>
      </c>
      <c r="C47" s="1396">
        <v>247</v>
      </c>
      <c r="D47" s="1396">
        <v>0</v>
      </c>
      <c r="E47" s="1396">
        <v>0</v>
      </c>
      <c r="F47" s="1396">
        <v>0</v>
      </c>
      <c r="G47" s="1396">
        <v>2</v>
      </c>
      <c r="H47" s="1396">
        <v>0</v>
      </c>
      <c r="I47" s="1396">
        <v>0</v>
      </c>
      <c r="J47" s="1396">
        <v>0</v>
      </c>
      <c r="K47" s="1396">
        <v>0</v>
      </c>
      <c r="L47" s="162">
        <f t="shared" si="0"/>
        <v>249</v>
      </c>
    </row>
    <row r="48" spans="2:12" ht="18.75" customHeight="1" x14ac:dyDescent="0.25">
      <c r="B48" s="1397" t="s">
        <v>4494</v>
      </c>
      <c r="C48" s="1396">
        <v>198</v>
      </c>
      <c r="D48" s="1396">
        <v>0</v>
      </c>
      <c r="E48" s="1396">
        <v>0</v>
      </c>
      <c r="F48" s="1396">
        <v>1</v>
      </c>
      <c r="G48" s="1396">
        <v>5</v>
      </c>
      <c r="H48" s="1396">
        <v>0</v>
      </c>
      <c r="I48" s="1396">
        <v>1</v>
      </c>
      <c r="J48" s="1396">
        <v>0</v>
      </c>
      <c r="K48" s="1396">
        <v>0</v>
      </c>
      <c r="L48" s="162">
        <f t="shared" si="0"/>
        <v>205</v>
      </c>
    </row>
    <row r="49" spans="2:12" ht="18.75" customHeight="1" x14ac:dyDescent="0.25">
      <c r="B49" s="1397" t="s">
        <v>4495</v>
      </c>
      <c r="C49" s="1396">
        <v>74</v>
      </c>
      <c r="D49" s="1396">
        <v>0</v>
      </c>
      <c r="E49" s="1396">
        <v>1</v>
      </c>
      <c r="F49" s="1396">
        <v>2</v>
      </c>
      <c r="G49" s="1396">
        <v>1</v>
      </c>
      <c r="H49" s="1396">
        <v>0</v>
      </c>
      <c r="I49" s="1396">
        <v>0</v>
      </c>
      <c r="J49" s="1396">
        <v>0</v>
      </c>
      <c r="K49" s="1396">
        <v>0</v>
      </c>
      <c r="L49" s="162">
        <f t="shared" si="0"/>
        <v>78</v>
      </c>
    </row>
    <row r="50" spans="2:12" ht="18.75" customHeight="1" x14ac:dyDescent="0.25">
      <c r="B50" s="1397" t="s">
        <v>4496</v>
      </c>
      <c r="C50" s="1396">
        <v>179</v>
      </c>
      <c r="D50" s="1396">
        <v>0</v>
      </c>
      <c r="E50" s="1396">
        <v>0</v>
      </c>
      <c r="F50" s="1396">
        <v>0</v>
      </c>
      <c r="G50" s="1396">
        <v>0</v>
      </c>
      <c r="H50" s="1396">
        <v>0</v>
      </c>
      <c r="I50" s="1396">
        <v>0</v>
      </c>
      <c r="J50" s="1396">
        <v>0</v>
      </c>
      <c r="K50" s="1396">
        <v>0</v>
      </c>
      <c r="L50" s="162">
        <f t="shared" si="0"/>
        <v>179</v>
      </c>
    </row>
    <row r="51" spans="2:12" ht="18.75" customHeight="1" x14ac:dyDescent="0.25">
      <c r="B51" s="1397" t="s">
        <v>4497</v>
      </c>
      <c r="C51" s="1396">
        <v>113</v>
      </c>
      <c r="D51" s="1396">
        <v>0</v>
      </c>
      <c r="E51" s="1396">
        <v>1</v>
      </c>
      <c r="F51" s="1396">
        <v>0</v>
      </c>
      <c r="G51" s="1396">
        <v>4</v>
      </c>
      <c r="H51" s="1396">
        <v>0</v>
      </c>
      <c r="I51" s="1396">
        <v>0</v>
      </c>
      <c r="J51" s="1396">
        <v>0</v>
      </c>
      <c r="K51" s="1396">
        <v>0</v>
      </c>
      <c r="L51" s="162">
        <f t="shared" si="0"/>
        <v>118</v>
      </c>
    </row>
    <row r="52" spans="2:12" ht="18.75" customHeight="1" x14ac:dyDescent="0.25">
      <c r="B52" s="1397" t="s">
        <v>4498</v>
      </c>
      <c r="C52" s="1396">
        <v>323</v>
      </c>
      <c r="D52" s="1396">
        <v>0</v>
      </c>
      <c r="E52" s="1396">
        <v>0</v>
      </c>
      <c r="F52" s="1396">
        <v>1</v>
      </c>
      <c r="G52" s="1396">
        <v>6</v>
      </c>
      <c r="H52" s="1396">
        <v>0</v>
      </c>
      <c r="I52" s="1396">
        <v>0</v>
      </c>
      <c r="J52" s="1396">
        <v>0</v>
      </c>
      <c r="K52" s="1396">
        <v>0</v>
      </c>
      <c r="L52" s="162">
        <f t="shared" si="0"/>
        <v>330</v>
      </c>
    </row>
    <row r="53" spans="2:12" ht="18.75" customHeight="1" x14ac:dyDescent="0.25">
      <c r="B53" s="1397" t="s">
        <v>4499</v>
      </c>
      <c r="C53" s="1396">
        <v>120</v>
      </c>
      <c r="D53" s="1396">
        <v>0</v>
      </c>
      <c r="E53" s="1396">
        <v>0</v>
      </c>
      <c r="F53" s="1396">
        <v>0</v>
      </c>
      <c r="G53" s="1396">
        <v>1</v>
      </c>
      <c r="H53" s="1396">
        <v>0</v>
      </c>
      <c r="I53" s="1396">
        <v>0</v>
      </c>
      <c r="J53" s="1396">
        <v>0</v>
      </c>
      <c r="K53" s="1396">
        <v>0</v>
      </c>
      <c r="L53" s="162">
        <f t="shared" si="0"/>
        <v>121</v>
      </c>
    </row>
    <row r="54" spans="2:12" ht="18.75" customHeight="1" x14ac:dyDescent="0.25">
      <c r="B54" s="1400" t="s">
        <v>4500</v>
      </c>
      <c r="C54" s="1396">
        <v>384</v>
      </c>
      <c r="D54" s="1396">
        <v>0</v>
      </c>
      <c r="E54" s="1396">
        <v>1</v>
      </c>
      <c r="F54" s="1396">
        <v>0</v>
      </c>
      <c r="G54" s="1396">
        <v>7</v>
      </c>
      <c r="H54" s="1396">
        <v>0</v>
      </c>
      <c r="I54" s="1396">
        <v>0</v>
      </c>
      <c r="J54" s="1396">
        <v>0</v>
      </c>
      <c r="K54" s="1396">
        <v>0</v>
      </c>
      <c r="L54" s="162">
        <f t="shared" si="0"/>
        <v>392</v>
      </c>
    </row>
    <row r="55" spans="2:12" ht="18.75" customHeight="1" x14ac:dyDescent="0.25">
      <c r="B55" s="1400" t="s">
        <v>4501</v>
      </c>
      <c r="C55" s="1396">
        <v>91</v>
      </c>
      <c r="D55" s="1396">
        <v>0</v>
      </c>
      <c r="E55" s="1396">
        <v>0</v>
      </c>
      <c r="F55" s="1396">
        <v>1</v>
      </c>
      <c r="G55" s="1396">
        <v>1</v>
      </c>
      <c r="H55" s="1396">
        <v>0</v>
      </c>
      <c r="I55" s="1396">
        <v>0</v>
      </c>
      <c r="J55" s="1396">
        <v>0</v>
      </c>
      <c r="K55" s="1396">
        <v>0</v>
      </c>
      <c r="L55" s="162">
        <f t="shared" si="0"/>
        <v>93</v>
      </c>
    </row>
    <row r="56" spans="2:12" ht="18.75" customHeight="1" x14ac:dyDescent="0.25">
      <c r="B56" s="1400" t="s">
        <v>4502</v>
      </c>
      <c r="C56" s="1396">
        <v>96</v>
      </c>
      <c r="D56" s="1396">
        <v>0</v>
      </c>
      <c r="E56" s="1396">
        <v>1</v>
      </c>
      <c r="F56" s="1396">
        <v>0</v>
      </c>
      <c r="G56" s="1396">
        <v>2</v>
      </c>
      <c r="H56" s="1396">
        <v>0</v>
      </c>
      <c r="I56" s="1396">
        <v>0</v>
      </c>
      <c r="J56" s="1396">
        <v>0</v>
      </c>
      <c r="K56" s="1396">
        <v>0</v>
      </c>
      <c r="L56" s="162">
        <f t="shared" si="0"/>
        <v>99</v>
      </c>
    </row>
    <row r="57" spans="2:12" ht="18.75" customHeight="1" x14ac:dyDescent="0.25">
      <c r="B57" s="1400" t="s">
        <v>4503</v>
      </c>
      <c r="C57" s="1396">
        <v>178</v>
      </c>
      <c r="D57" s="1396">
        <v>0</v>
      </c>
      <c r="E57" s="1396">
        <v>0</v>
      </c>
      <c r="F57" s="1396">
        <v>0</v>
      </c>
      <c r="G57" s="1396">
        <v>1</v>
      </c>
      <c r="H57" s="1396">
        <v>0</v>
      </c>
      <c r="I57" s="1396">
        <v>0</v>
      </c>
      <c r="J57" s="1396">
        <v>0</v>
      </c>
      <c r="K57" s="1396">
        <v>0</v>
      </c>
      <c r="L57" s="162">
        <f t="shared" si="0"/>
        <v>179</v>
      </c>
    </row>
    <row r="58" spans="2:12" ht="18.75" customHeight="1" x14ac:dyDescent="0.25">
      <c r="B58" s="1400" t="s">
        <v>4504</v>
      </c>
      <c r="C58" s="1396">
        <v>296</v>
      </c>
      <c r="D58" s="1396">
        <v>0</v>
      </c>
      <c r="E58" s="1396">
        <v>3</v>
      </c>
      <c r="F58" s="1396">
        <v>6</v>
      </c>
      <c r="G58" s="1396">
        <v>3</v>
      </c>
      <c r="H58" s="1396">
        <v>0</v>
      </c>
      <c r="I58" s="1396">
        <v>0</v>
      </c>
      <c r="J58" s="1396">
        <v>0</v>
      </c>
      <c r="K58" s="1396">
        <v>0</v>
      </c>
      <c r="L58" s="162">
        <f t="shared" si="0"/>
        <v>308</v>
      </c>
    </row>
    <row r="59" spans="2:12" ht="18.75" customHeight="1" x14ac:dyDescent="0.25">
      <c r="B59" s="797" t="s">
        <v>146</v>
      </c>
      <c r="C59" s="1018">
        <f t="shared" ref="C59:L59" si="1">SUM(C7:C58)</f>
        <v>12112</v>
      </c>
      <c r="D59" s="1018">
        <f t="shared" si="1"/>
        <v>51</v>
      </c>
      <c r="E59" s="1018">
        <f t="shared" si="1"/>
        <v>100</v>
      </c>
      <c r="F59" s="1018">
        <f t="shared" si="1"/>
        <v>119</v>
      </c>
      <c r="G59" s="1018">
        <f t="shared" si="1"/>
        <v>230</v>
      </c>
      <c r="H59" s="1018">
        <f t="shared" si="1"/>
        <v>13</v>
      </c>
      <c r="I59" s="1018">
        <f t="shared" si="1"/>
        <v>3</v>
      </c>
      <c r="J59" s="1018">
        <f t="shared" si="1"/>
        <v>97</v>
      </c>
      <c r="K59" s="1018">
        <f t="shared" si="1"/>
        <v>0</v>
      </c>
      <c r="L59" s="1018">
        <f t="shared" si="1"/>
        <v>12725</v>
      </c>
    </row>
    <row r="60" spans="2:12" ht="18.75" customHeight="1" x14ac:dyDescent="0.25">
      <c r="C60" s="783">
        <f>IFERROR(C59/$L$59,0)</f>
        <v>0.95182711198428294</v>
      </c>
      <c r="D60" s="783">
        <f t="shared" ref="D60:L60" si="2">IFERROR(D59/$L$59,0)</f>
        <v>4.0078585461689586E-3</v>
      </c>
      <c r="E60" s="783">
        <f t="shared" si="2"/>
        <v>7.8585461689587421E-3</v>
      </c>
      <c r="F60" s="783">
        <f t="shared" si="2"/>
        <v>9.3516699410609045E-3</v>
      </c>
      <c r="G60" s="783">
        <f t="shared" si="2"/>
        <v>1.8074656188605109E-2</v>
      </c>
      <c r="H60" s="783">
        <f t="shared" si="2"/>
        <v>1.0216110019646365E-3</v>
      </c>
      <c r="I60" s="783">
        <f t="shared" si="2"/>
        <v>2.3575638506876227E-4</v>
      </c>
      <c r="J60" s="783">
        <f t="shared" si="2"/>
        <v>7.6227897838899803E-3</v>
      </c>
      <c r="K60" s="783">
        <f t="shared" si="2"/>
        <v>0</v>
      </c>
      <c r="L60" s="783">
        <f t="shared" si="2"/>
        <v>1</v>
      </c>
    </row>
    <row r="61" spans="2:12" ht="18.75" customHeight="1" x14ac:dyDescent="0.25"/>
    <row r="62" spans="2:12" ht="18.75" customHeight="1" x14ac:dyDescent="0.25"/>
    <row r="63" spans="2:12" ht="18.75" customHeight="1" x14ac:dyDescent="0.25"/>
    <row r="64" spans="2:12" ht="18.75" customHeight="1" x14ac:dyDescent="0.25"/>
  </sheetData>
  <sheetProtection formatCells="0" formatColumns="0" formatRows="0" insertColumns="0" insertRows="0" deleteColumns="0" deleteRows="0" sort="0"/>
  <mergeCells count="2">
    <mergeCell ref="B1:L3"/>
    <mergeCell ref="B4:L4"/>
  </mergeCells>
  <pageMargins left="0.7" right="0.7" top="0.75" bottom="0.75" header="0.3" footer="0.3"/>
  <pageSetup paperSize="9"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0"/>
  <dimension ref="A1:N29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2" width="15" customWidth="1"/>
    <col min="13" max="13" width="5" customWidth="1"/>
    <col min="14" max="14" width="0" hidden="1" customWidth="1"/>
    <col min="15" max="16384" width="9.140625" hidden="1"/>
  </cols>
  <sheetData>
    <row r="1" spans="2:14" ht="15" x14ac:dyDescent="0.25">
      <c r="B1" s="2020"/>
      <c r="C1" s="2021"/>
      <c r="D1" s="2021"/>
      <c r="E1" s="2021"/>
      <c r="F1" s="2021"/>
      <c r="G1" s="2021"/>
      <c r="H1" s="2021"/>
      <c r="I1" s="2021"/>
      <c r="J1" s="2021"/>
      <c r="K1" s="2021"/>
      <c r="L1" s="2022"/>
    </row>
    <row r="2" spans="2:14" ht="15" x14ac:dyDescent="0.25">
      <c r="B2" s="2023"/>
      <c r="C2" s="2024"/>
      <c r="D2" s="2024"/>
      <c r="E2" s="2024"/>
      <c r="F2" s="2024"/>
      <c r="G2" s="2024"/>
      <c r="H2" s="2024"/>
      <c r="I2" s="2024"/>
      <c r="J2" s="2024"/>
      <c r="K2" s="2024"/>
      <c r="L2" s="2025"/>
    </row>
    <row r="3" spans="2:14" ht="16.5" thickBot="1" x14ac:dyDescent="0.3">
      <c r="B3" s="2026"/>
      <c r="C3" s="2027"/>
      <c r="D3" s="2027"/>
      <c r="E3" s="2027"/>
      <c r="F3" s="2027"/>
      <c r="G3" s="2027"/>
      <c r="H3" s="2027"/>
      <c r="I3" s="2027"/>
      <c r="J3" s="2027"/>
      <c r="K3" s="2027"/>
      <c r="L3" s="2028"/>
    </row>
    <row r="4" spans="2:14" ht="21.75" thickBot="1" x14ac:dyDescent="0.4">
      <c r="B4" s="2029" t="s">
        <v>1850</v>
      </c>
      <c r="C4" s="2030"/>
      <c r="D4" s="2030"/>
      <c r="E4" s="2030"/>
      <c r="F4" s="2030"/>
      <c r="G4" s="2030"/>
      <c r="H4" s="2030"/>
      <c r="I4" s="2030"/>
      <c r="J4" s="2030"/>
      <c r="K4" s="2030"/>
      <c r="L4" s="2031"/>
    </row>
  </sheetData>
  <mergeCells count="3">
    <mergeCell ref="B1:L3"/>
    <mergeCell ref="B4:L4"/>
    <mergeCell ref="B5:L5"/>
  </mergeCells>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dimension ref="A1:N300"/>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2" width="15" customWidth="1"/>
    <col min="13" max="13" width="5" customWidth="1"/>
    <col min="14" max="14" width="0" hidden="1" customWidth="1"/>
    <col min="15" max="16384" width="9.140625" hidden="1"/>
  </cols>
  <sheetData>
    <row r="1" spans="2:14" ht="15" x14ac:dyDescent="0.25">
      <c r="B1" s="2020"/>
      <c r="C1" s="2021"/>
      <c r="D1" s="2021"/>
      <c r="E1" s="2021"/>
      <c r="F1" s="2021"/>
      <c r="G1" s="2021"/>
      <c r="H1" s="2021"/>
      <c r="I1" s="2021"/>
      <c r="J1" s="2021"/>
      <c r="K1" s="2021"/>
      <c r="L1" s="2022"/>
    </row>
    <row r="2" spans="2:14" ht="15" x14ac:dyDescent="0.25">
      <c r="B2" s="2023"/>
      <c r="C2" s="2024"/>
      <c r="D2" s="2024"/>
      <c r="E2" s="2024"/>
      <c r="F2" s="2024"/>
      <c r="G2" s="2024"/>
      <c r="H2" s="2024"/>
      <c r="I2" s="2024"/>
      <c r="J2" s="2024"/>
      <c r="K2" s="2024"/>
      <c r="L2" s="2025"/>
    </row>
    <row r="3" spans="2:14" ht="16.5" thickBot="1" x14ac:dyDescent="0.3">
      <c r="B3" s="2026"/>
      <c r="C3" s="2027"/>
      <c r="D3" s="2027"/>
      <c r="E3" s="2027"/>
      <c r="F3" s="2027"/>
      <c r="G3" s="2027"/>
      <c r="H3" s="2027"/>
      <c r="I3" s="2027"/>
      <c r="J3" s="2027"/>
      <c r="K3" s="2027"/>
      <c r="L3" s="2028"/>
    </row>
    <row r="4" spans="2:14" ht="21.75" thickBot="1" x14ac:dyDescent="0.4">
      <c r="B4" s="2029" t="s">
        <v>1849</v>
      </c>
      <c r="C4" s="2030"/>
      <c r="D4" s="2030"/>
      <c r="E4" s="2030"/>
      <c r="F4" s="2030"/>
      <c r="G4" s="2030"/>
      <c r="H4" s="2030"/>
      <c r="I4" s="2030"/>
      <c r="J4" s="2030"/>
      <c r="K4" s="2030"/>
      <c r="L4" s="2031"/>
    </row>
  </sheetData>
  <mergeCells count="3">
    <mergeCell ref="B1:L3"/>
    <mergeCell ref="B4:L4"/>
    <mergeCell ref="B5:L5"/>
  </mergeCells>
  <pageMargins left="0.7" right="0.7" top="0.75" bottom="0.75" header="0.3" footer="0.3"/>
  <pageSetup paperSize="9"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dimension ref="A1:XFD71"/>
  <sheetViews>
    <sheetView showGridLines="0" zoomScale="85" zoomScaleNormal="85" workbookViewId="0">
      <pane xSplit="1" ySplit="7" topLeftCell="B47"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4" style="580" customWidth="1"/>
    <col min="2" max="2" width="51.85546875" style="580" customWidth="1"/>
    <col min="3" max="3" width="17.140625" style="580" customWidth="1"/>
    <col min="4" max="5" width="15.140625" style="580" customWidth="1"/>
    <col min="6" max="6" width="17.140625" style="580" customWidth="1"/>
    <col min="7" max="8" width="15.140625" style="580" customWidth="1"/>
    <col min="9" max="9" width="2.85546875" style="580" customWidth="1"/>
    <col min="10" max="10" width="3" style="580" customWidth="1"/>
    <col min="11" max="16384" width="9.140625" style="580" hidden="1"/>
  </cols>
  <sheetData>
    <row r="1" spans="2:16384" ht="15" x14ac:dyDescent="0.25">
      <c r="B1" s="2047"/>
      <c r="C1" s="2048"/>
      <c r="D1" s="2048"/>
      <c r="E1" s="2048"/>
      <c r="F1" s="2048"/>
      <c r="G1" s="2048"/>
      <c r="H1" s="2049"/>
    </row>
    <row r="2" spans="2:16384" ht="15" x14ac:dyDescent="0.25">
      <c r="B2" s="2050"/>
      <c r="C2" s="2051"/>
      <c r="D2" s="2051"/>
      <c r="E2" s="2051"/>
      <c r="F2" s="2051"/>
      <c r="G2" s="2051"/>
      <c r="H2" s="2052"/>
    </row>
    <row r="3" spans="2:16384" ht="16.5" thickBot="1" x14ac:dyDescent="0.3">
      <c r="B3" s="2053"/>
      <c r="C3" s="2054"/>
      <c r="D3" s="2054"/>
      <c r="E3" s="2054"/>
      <c r="F3" s="2054"/>
      <c r="G3" s="2054"/>
      <c r="H3" s="2055"/>
    </row>
    <row r="4" spans="2:16384" ht="21.75" thickBot="1" x14ac:dyDescent="0.4">
      <c r="B4" s="2082" t="s">
        <v>4358</v>
      </c>
      <c r="C4" s="2083"/>
      <c r="D4" s="2083"/>
      <c r="E4" s="2083"/>
      <c r="F4" s="2083"/>
      <c r="G4" s="2083"/>
      <c r="H4" s="2085"/>
    </row>
    <row r="5" spans="2:16384" s="583" customFormat="1" ht="15.75" x14ac:dyDescent="0.25">
      <c r="B5" s="2086"/>
      <c r="C5" s="2086"/>
      <c r="D5" s="2086"/>
      <c r="E5" s="2086"/>
      <c r="F5" s="2086"/>
      <c r="G5" s="2086"/>
      <c r="H5" s="2086"/>
    </row>
    <row r="6" spans="2:16384" s="583" customFormat="1" ht="18.75" customHeight="1" x14ac:dyDescent="0.25">
      <c r="B6" s="2217" t="s">
        <v>624</v>
      </c>
      <c r="C6" s="2213" t="s">
        <v>146</v>
      </c>
      <c r="D6" s="2166" t="s">
        <v>625</v>
      </c>
      <c r="E6" s="2215"/>
      <c r="F6" s="2183" t="s">
        <v>152</v>
      </c>
      <c r="G6" s="2166" t="s">
        <v>626</v>
      </c>
      <c r="H6" s="2166"/>
    </row>
    <row r="7" spans="2:16384" ht="18.75" customHeight="1" thickBot="1" x14ac:dyDescent="0.3">
      <c r="B7" s="2218"/>
      <c r="C7" s="2214"/>
      <c r="D7" s="626" t="s">
        <v>585</v>
      </c>
      <c r="E7" s="627" t="s">
        <v>586</v>
      </c>
      <c r="F7" s="2216"/>
      <c r="G7" s="626" t="s">
        <v>585</v>
      </c>
      <c r="H7" s="626" t="s">
        <v>586</v>
      </c>
    </row>
    <row r="8" spans="2:16384" ht="18.75" customHeight="1" thickBot="1" x14ac:dyDescent="0.3">
      <c r="B8" s="700" t="s">
        <v>201</v>
      </c>
      <c r="C8" s="798">
        <f t="shared" ref="C8:H8" si="0">SUM(C9:C22)</f>
        <v>3790</v>
      </c>
      <c r="D8" s="799">
        <f t="shared" si="0"/>
        <v>2238</v>
      </c>
      <c r="E8" s="800">
        <f t="shared" si="0"/>
        <v>1552</v>
      </c>
      <c r="F8" s="801">
        <f t="shared" si="0"/>
        <v>3644</v>
      </c>
      <c r="G8" s="799">
        <f t="shared" si="0"/>
        <v>2167</v>
      </c>
      <c r="H8" s="810">
        <f t="shared" si="0"/>
        <v>1477</v>
      </c>
    </row>
    <row r="9" spans="2:16384" ht="18.75" customHeight="1" x14ac:dyDescent="0.25">
      <c r="B9" s="804" t="s">
        <v>4313</v>
      </c>
      <c r="C9" s="1019">
        <f>SUM(D9:E9)</f>
        <v>373</v>
      </c>
      <c r="D9" s="1020">
        <v>219</v>
      </c>
      <c r="E9" s="1021">
        <v>154</v>
      </c>
      <c r="F9" s="1022">
        <f t="shared" ref="F9:F22" si="1">SUM(G9:H9)</f>
        <v>359</v>
      </c>
      <c r="G9" s="635">
        <v>210</v>
      </c>
      <c r="H9" s="635">
        <v>149</v>
      </c>
    </row>
    <row r="10" spans="2:16384" ht="18.75" customHeight="1" x14ac:dyDescent="0.25">
      <c r="B10" s="805" t="s">
        <v>4314</v>
      </c>
      <c r="C10" s="1023">
        <f t="shared" ref="C10:C66" si="2">SUM(D10:E10)</f>
        <v>364</v>
      </c>
      <c r="D10" s="647">
        <v>188</v>
      </c>
      <c r="E10" s="1024">
        <v>176</v>
      </c>
      <c r="F10" s="1025">
        <f t="shared" si="1"/>
        <v>366</v>
      </c>
      <c r="G10" s="606">
        <v>191</v>
      </c>
      <c r="H10" s="606">
        <v>175</v>
      </c>
    </row>
    <row r="11" spans="2:16384" ht="18.75" customHeight="1" x14ac:dyDescent="0.25">
      <c r="B11" s="805" t="s">
        <v>4315</v>
      </c>
      <c r="C11" s="1023">
        <f t="shared" si="2"/>
        <v>362</v>
      </c>
      <c r="D11" s="647">
        <v>220</v>
      </c>
      <c r="E11" s="1024">
        <v>142</v>
      </c>
      <c r="F11" s="1025">
        <f t="shared" si="1"/>
        <v>336</v>
      </c>
      <c r="G11" s="606">
        <v>207</v>
      </c>
      <c r="H11" s="606">
        <v>129</v>
      </c>
    </row>
    <row r="12" spans="2:16384" ht="18.75" customHeight="1" x14ac:dyDescent="0.25">
      <c r="B12" s="805" t="s">
        <v>4316</v>
      </c>
      <c r="C12" s="1023">
        <f t="shared" si="2"/>
        <v>245</v>
      </c>
      <c r="D12" s="647">
        <v>167</v>
      </c>
      <c r="E12" s="1024">
        <v>78</v>
      </c>
      <c r="F12" s="1025">
        <f t="shared" si="1"/>
        <v>249</v>
      </c>
      <c r="G12" s="606">
        <v>176</v>
      </c>
      <c r="H12" s="606">
        <v>73</v>
      </c>
    </row>
    <row r="13" spans="2:16384" ht="18.75" customHeight="1" x14ac:dyDescent="0.25">
      <c r="B13" s="805" t="s">
        <v>4317</v>
      </c>
      <c r="C13" s="1023">
        <f t="shared" si="2"/>
        <v>340</v>
      </c>
      <c r="D13" s="647">
        <v>201</v>
      </c>
      <c r="E13" s="1024">
        <v>139</v>
      </c>
      <c r="F13" s="1025">
        <f t="shared" si="1"/>
        <v>330</v>
      </c>
      <c r="G13" s="606">
        <v>202</v>
      </c>
      <c r="H13" s="606">
        <v>128</v>
      </c>
    </row>
    <row r="14" spans="2:16384" ht="18.75" customHeight="1" x14ac:dyDescent="0.25">
      <c r="B14" s="805" t="s">
        <v>4101</v>
      </c>
      <c r="C14" s="1023">
        <f t="shared" si="2"/>
        <v>138</v>
      </c>
      <c r="D14" s="647">
        <v>100</v>
      </c>
      <c r="E14" s="1024">
        <v>38</v>
      </c>
      <c r="F14" s="1025">
        <f t="shared" si="1"/>
        <v>121</v>
      </c>
      <c r="G14" s="606">
        <v>91</v>
      </c>
      <c r="H14" s="606">
        <v>30</v>
      </c>
    </row>
    <row r="15" spans="2:16384" ht="18.75" customHeight="1" x14ac:dyDescent="0.25">
      <c r="B15" s="805" t="s">
        <v>4318</v>
      </c>
      <c r="C15" s="1023">
        <f t="shared" si="2"/>
        <v>100</v>
      </c>
      <c r="D15" s="647">
        <v>62</v>
      </c>
      <c r="E15" s="1024">
        <v>38</v>
      </c>
      <c r="F15" s="1025">
        <f t="shared" si="1"/>
        <v>130</v>
      </c>
      <c r="G15" s="606">
        <v>80</v>
      </c>
      <c r="H15" s="606">
        <v>50</v>
      </c>
    </row>
    <row r="16" spans="2:16384" ht="18.75" customHeight="1" x14ac:dyDescent="0.25">
      <c r="B16" s="805" t="s">
        <v>4319</v>
      </c>
      <c r="C16" s="1023">
        <f t="shared" si="2"/>
        <v>349</v>
      </c>
      <c r="D16" s="647">
        <v>191</v>
      </c>
      <c r="E16" s="1024">
        <v>158</v>
      </c>
      <c r="F16" s="1025">
        <f t="shared" si="1"/>
        <v>325</v>
      </c>
      <c r="G16" s="606">
        <v>179</v>
      </c>
      <c r="H16" s="606">
        <v>146</v>
      </c>
    </row>
    <row r="17" spans="2:10" ht="18.75" customHeight="1" x14ac:dyDescent="0.25">
      <c r="B17" s="805" t="s">
        <v>4320</v>
      </c>
      <c r="C17" s="1023">
        <f t="shared" si="2"/>
        <v>420</v>
      </c>
      <c r="D17" s="647">
        <v>216</v>
      </c>
      <c r="E17" s="1024">
        <v>204</v>
      </c>
      <c r="F17" s="1025">
        <f t="shared" si="1"/>
        <v>388</v>
      </c>
      <c r="G17" s="606">
        <v>200</v>
      </c>
      <c r="H17" s="606">
        <v>188</v>
      </c>
    </row>
    <row r="18" spans="2:10" ht="18.75" customHeight="1" x14ac:dyDescent="0.25">
      <c r="B18" s="805" t="s">
        <v>4307</v>
      </c>
      <c r="C18" s="1023">
        <f t="shared" si="2"/>
        <v>127</v>
      </c>
      <c r="D18" s="647">
        <v>84</v>
      </c>
      <c r="E18" s="1024">
        <v>43</v>
      </c>
      <c r="F18" s="1025">
        <f t="shared" si="1"/>
        <v>147</v>
      </c>
      <c r="G18" s="606">
        <v>95</v>
      </c>
      <c r="H18" s="606">
        <v>52</v>
      </c>
    </row>
    <row r="19" spans="2:10" ht="18.75" customHeight="1" x14ac:dyDescent="0.25">
      <c r="B19" s="805" t="s">
        <v>4308</v>
      </c>
      <c r="C19" s="1023">
        <f t="shared" si="2"/>
        <v>205</v>
      </c>
      <c r="D19" s="647">
        <v>132</v>
      </c>
      <c r="E19" s="1024">
        <v>73</v>
      </c>
      <c r="F19" s="1025">
        <f t="shared" si="1"/>
        <v>205</v>
      </c>
      <c r="G19" s="647">
        <v>139</v>
      </c>
      <c r="H19" s="647">
        <v>66</v>
      </c>
    </row>
    <row r="20" spans="2:10" ht="18.75" customHeight="1" x14ac:dyDescent="0.25">
      <c r="B20" s="805" t="s">
        <v>4321</v>
      </c>
      <c r="C20" s="1023">
        <f t="shared" si="2"/>
        <v>434</v>
      </c>
      <c r="D20" s="647">
        <v>291</v>
      </c>
      <c r="E20" s="1024">
        <v>143</v>
      </c>
      <c r="F20" s="1025">
        <f t="shared" si="1"/>
        <v>392</v>
      </c>
      <c r="G20" s="647">
        <v>259</v>
      </c>
      <c r="H20" s="647">
        <v>133</v>
      </c>
    </row>
    <row r="21" spans="2:10" ht="18.75" customHeight="1" x14ac:dyDescent="0.25">
      <c r="B21" s="805" t="s">
        <v>4322</v>
      </c>
      <c r="C21" s="1023">
        <f t="shared" si="2"/>
        <v>320</v>
      </c>
      <c r="D21" s="647">
        <v>161</v>
      </c>
      <c r="E21" s="1024">
        <v>159</v>
      </c>
      <c r="F21" s="1025">
        <f t="shared" si="1"/>
        <v>290</v>
      </c>
      <c r="G21" s="606">
        <v>135</v>
      </c>
      <c r="H21" s="606">
        <v>155</v>
      </c>
    </row>
    <row r="22" spans="2:10" ht="18.75" customHeight="1" x14ac:dyDescent="0.25">
      <c r="B22" s="805" t="s">
        <v>4323</v>
      </c>
      <c r="C22" s="1023">
        <f t="shared" si="2"/>
        <v>13</v>
      </c>
      <c r="D22" s="647">
        <v>6</v>
      </c>
      <c r="E22" s="1024">
        <v>7</v>
      </c>
      <c r="F22" s="1025">
        <f t="shared" si="1"/>
        <v>6</v>
      </c>
      <c r="G22" s="606">
        <v>3</v>
      </c>
      <c r="H22" s="606">
        <v>3</v>
      </c>
    </row>
    <row r="23" spans="2:10" ht="18.75" customHeight="1" thickBot="1" x14ac:dyDescent="0.3">
      <c r="B23" s="700" t="s">
        <v>261</v>
      </c>
      <c r="C23" s="811">
        <f t="shared" ref="C23:H23" si="3">SUM(C24:C25)</f>
        <v>758</v>
      </c>
      <c r="D23" s="810">
        <f t="shared" si="3"/>
        <v>447</v>
      </c>
      <c r="E23" s="817">
        <f t="shared" si="3"/>
        <v>311</v>
      </c>
      <c r="F23" s="814">
        <f t="shared" si="3"/>
        <v>731</v>
      </c>
      <c r="G23" s="810">
        <f t="shared" si="3"/>
        <v>424</v>
      </c>
      <c r="H23" s="810">
        <f t="shared" si="3"/>
        <v>307</v>
      </c>
    </row>
    <row r="24" spans="2:10" ht="18.75" customHeight="1" x14ac:dyDescent="0.25">
      <c r="B24" s="804" t="s">
        <v>4324</v>
      </c>
      <c r="C24" s="1019">
        <f t="shared" si="2"/>
        <v>233</v>
      </c>
      <c r="D24" s="1020">
        <v>153</v>
      </c>
      <c r="E24" s="1021">
        <v>80</v>
      </c>
      <c r="F24" s="1022">
        <f>SUM(G24:H24)</f>
        <v>236</v>
      </c>
      <c r="G24" s="635">
        <v>157</v>
      </c>
      <c r="H24" s="635">
        <v>79</v>
      </c>
    </row>
    <row r="25" spans="2:10" ht="18.75" customHeight="1" thickBot="1" x14ac:dyDescent="0.3">
      <c r="B25" s="806" t="s">
        <v>4325</v>
      </c>
      <c r="C25" s="1026">
        <f t="shared" si="2"/>
        <v>525</v>
      </c>
      <c r="D25" s="1027">
        <v>294</v>
      </c>
      <c r="E25" s="1028">
        <v>231</v>
      </c>
      <c r="F25" s="1029">
        <f>SUM(G25:H25)</f>
        <v>495</v>
      </c>
      <c r="G25" s="1008">
        <v>267</v>
      </c>
      <c r="H25" s="1008">
        <v>228</v>
      </c>
    </row>
    <row r="26" spans="2:10" ht="18.75" customHeight="1" thickBot="1" x14ac:dyDescent="0.3">
      <c r="B26" s="700" t="s">
        <v>209</v>
      </c>
      <c r="C26" s="811">
        <f t="shared" ref="C26:H26" si="4">SUM(C27:C37)</f>
        <v>2923</v>
      </c>
      <c r="D26" s="810">
        <f t="shared" si="4"/>
        <v>889</v>
      </c>
      <c r="E26" s="817">
        <f t="shared" si="4"/>
        <v>2034</v>
      </c>
      <c r="F26" s="814">
        <f t="shared" si="4"/>
        <v>2712</v>
      </c>
      <c r="G26" s="810">
        <f t="shared" si="4"/>
        <v>830</v>
      </c>
      <c r="H26" s="810">
        <f t="shared" si="4"/>
        <v>1882</v>
      </c>
    </row>
    <row r="27" spans="2:10" ht="18.75" customHeight="1" x14ac:dyDescent="0.25">
      <c r="B27" s="804" t="s">
        <v>4326</v>
      </c>
      <c r="C27" s="1019">
        <f t="shared" si="2"/>
        <v>281</v>
      </c>
      <c r="D27" s="1020">
        <v>109</v>
      </c>
      <c r="E27" s="1021">
        <v>172</v>
      </c>
      <c r="F27" s="1022">
        <f t="shared" ref="F27:F37" si="5">SUM(G27:H27)</f>
        <v>239</v>
      </c>
      <c r="G27" s="635">
        <v>94</v>
      </c>
      <c r="H27" s="635">
        <v>145</v>
      </c>
    </row>
    <row r="28" spans="2:10" ht="18.75" customHeight="1" x14ac:dyDescent="0.25">
      <c r="B28" s="805" t="s">
        <v>4327</v>
      </c>
      <c r="C28" s="1023">
        <f t="shared" si="2"/>
        <v>214</v>
      </c>
      <c r="D28" s="647">
        <v>96</v>
      </c>
      <c r="E28" s="1024">
        <v>118</v>
      </c>
      <c r="F28" s="1025">
        <f t="shared" si="5"/>
        <v>173</v>
      </c>
      <c r="G28" s="606">
        <v>81</v>
      </c>
      <c r="H28" s="606">
        <v>92</v>
      </c>
    </row>
    <row r="29" spans="2:10" ht="18.75" customHeight="1" x14ac:dyDescent="0.25">
      <c r="B29" s="805" t="s">
        <v>4120</v>
      </c>
      <c r="C29" s="1023">
        <f t="shared" si="2"/>
        <v>196</v>
      </c>
      <c r="D29" s="647">
        <v>92</v>
      </c>
      <c r="E29" s="1024">
        <v>104</v>
      </c>
      <c r="F29" s="1025">
        <f t="shared" si="5"/>
        <v>179</v>
      </c>
      <c r="G29" s="606">
        <v>78</v>
      </c>
      <c r="H29" s="606">
        <v>101</v>
      </c>
    </row>
    <row r="30" spans="2:10" ht="18.75" customHeight="1" x14ac:dyDescent="0.25">
      <c r="B30" s="805" t="s">
        <v>4328</v>
      </c>
      <c r="C30" s="1023">
        <f t="shared" si="2"/>
        <v>204</v>
      </c>
      <c r="D30" s="647">
        <v>103</v>
      </c>
      <c r="E30" s="1024">
        <v>101</v>
      </c>
      <c r="F30" s="1025">
        <f t="shared" si="5"/>
        <v>179</v>
      </c>
      <c r="G30" s="606">
        <v>94</v>
      </c>
      <c r="H30" s="606">
        <v>85</v>
      </c>
    </row>
    <row r="31" spans="2:10" ht="18.75" customHeight="1" x14ac:dyDescent="0.25">
      <c r="B31" s="805" t="s">
        <v>4329</v>
      </c>
      <c r="C31" s="1023">
        <f t="shared" si="2"/>
        <v>265</v>
      </c>
      <c r="D31" s="647">
        <v>105</v>
      </c>
      <c r="E31" s="1024">
        <v>160</v>
      </c>
      <c r="F31" s="1025">
        <f t="shared" si="5"/>
        <v>275</v>
      </c>
      <c r="G31" s="606">
        <v>114</v>
      </c>
      <c r="H31" s="606">
        <v>161</v>
      </c>
    </row>
    <row r="32" spans="2:10" ht="18.75" customHeight="1" x14ac:dyDescent="0.25">
      <c r="B32" s="805" t="s">
        <v>4330</v>
      </c>
      <c r="C32" s="1023">
        <f t="shared" si="2"/>
        <v>391</v>
      </c>
      <c r="D32" s="647">
        <v>113</v>
      </c>
      <c r="E32" s="1024">
        <v>278</v>
      </c>
      <c r="F32" s="1025">
        <f t="shared" si="5"/>
        <v>368</v>
      </c>
      <c r="G32" s="606">
        <v>107</v>
      </c>
      <c r="H32" s="606">
        <v>261</v>
      </c>
    </row>
    <row r="33" spans="2:10" ht="18.75" customHeight="1" x14ac:dyDescent="0.25">
      <c r="B33" s="805" t="s">
        <v>4331</v>
      </c>
      <c r="C33" s="1023">
        <f t="shared" si="2"/>
        <v>275</v>
      </c>
      <c r="D33" s="647">
        <v>77</v>
      </c>
      <c r="E33" s="1024">
        <v>198</v>
      </c>
      <c r="F33" s="1025">
        <f t="shared" si="5"/>
        <v>237</v>
      </c>
      <c r="G33" s="606">
        <v>68</v>
      </c>
      <c r="H33" s="606">
        <v>169</v>
      </c>
    </row>
    <row r="34" spans="2:10" ht="18.75" customHeight="1" x14ac:dyDescent="0.25">
      <c r="B34" s="805" t="s">
        <v>4332</v>
      </c>
      <c r="C34" s="1023">
        <f t="shared" si="2"/>
        <v>371</v>
      </c>
      <c r="D34" s="647">
        <v>46</v>
      </c>
      <c r="E34" s="1024">
        <v>325</v>
      </c>
      <c r="F34" s="1025">
        <f t="shared" si="5"/>
        <v>366</v>
      </c>
      <c r="G34" s="606">
        <v>51</v>
      </c>
      <c r="H34" s="606">
        <v>315</v>
      </c>
    </row>
    <row r="35" spans="2:10" ht="18.75" customHeight="1" x14ac:dyDescent="0.25">
      <c r="B35" s="805" t="s">
        <v>4333</v>
      </c>
      <c r="C35" s="1023">
        <f t="shared" si="2"/>
        <v>362</v>
      </c>
      <c r="D35" s="647">
        <v>57</v>
      </c>
      <c r="E35" s="1024">
        <v>305</v>
      </c>
      <c r="F35" s="1025">
        <f t="shared" si="5"/>
        <v>357</v>
      </c>
      <c r="G35" s="606">
        <v>53</v>
      </c>
      <c r="H35" s="606">
        <v>304</v>
      </c>
    </row>
    <row r="36" spans="2:10" ht="18.75" customHeight="1" x14ac:dyDescent="0.25">
      <c r="B36" s="805" t="s">
        <v>4334</v>
      </c>
      <c r="C36" s="1023">
        <f t="shared" si="2"/>
        <v>165</v>
      </c>
      <c r="D36" s="647">
        <v>27</v>
      </c>
      <c r="E36" s="1024">
        <v>138</v>
      </c>
      <c r="F36" s="1025">
        <f t="shared" si="5"/>
        <v>170</v>
      </c>
      <c r="G36" s="606">
        <v>30</v>
      </c>
      <c r="H36" s="606">
        <v>140</v>
      </c>
    </row>
    <row r="37" spans="2:10" ht="18.75" customHeight="1" x14ac:dyDescent="0.25">
      <c r="B37" s="805" t="s">
        <v>4335</v>
      </c>
      <c r="C37" s="1023">
        <f t="shared" si="2"/>
        <v>199</v>
      </c>
      <c r="D37" s="647">
        <v>64</v>
      </c>
      <c r="E37" s="1024">
        <v>135</v>
      </c>
      <c r="F37" s="1025">
        <f t="shared" si="5"/>
        <v>169</v>
      </c>
      <c r="G37" s="606">
        <v>60</v>
      </c>
      <c r="H37" s="606">
        <v>109</v>
      </c>
    </row>
    <row r="38" spans="2:10" ht="18.75" customHeight="1" thickBot="1" x14ac:dyDescent="0.3">
      <c r="B38" s="700" t="s">
        <v>220</v>
      </c>
      <c r="C38" s="811">
        <f t="shared" ref="C38:H38" si="6">SUM(C39:C50)</f>
        <v>2595</v>
      </c>
      <c r="D38" s="810">
        <f t="shared" si="6"/>
        <v>1407</v>
      </c>
      <c r="E38" s="817">
        <f t="shared" si="6"/>
        <v>1188</v>
      </c>
      <c r="F38" s="814">
        <f t="shared" si="6"/>
        <v>2559</v>
      </c>
      <c r="G38" s="810">
        <f t="shared" si="6"/>
        <v>1381</v>
      </c>
      <c r="H38" s="810">
        <f t="shared" si="6"/>
        <v>1178</v>
      </c>
    </row>
    <row r="39" spans="2:10" ht="31.5" x14ac:dyDescent="0.25">
      <c r="B39" s="804" t="s">
        <v>4336</v>
      </c>
      <c r="C39" s="1019">
        <f t="shared" si="2"/>
        <v>235</v>
      </c>
      <c r="D39" s="1020">
        <v>145</v>
      </c>
      <c r="E39" s="1021">
        <v>90</v>
      </c>
      <c r="F39" s="1022">
        <f t="shared" ref="F39:F50" si="7">SUM(G39:H39)</f>
        <v>232</v>
      </c>
      <c r="G39" s="635">
        <v>144</v>
      </c>
      <c r="H39" s="635">
        <v>88</v>
      </c>
    </row>
    <row r="40" spans="2:10" ht="31.5" x14ac:dyDescent="0.25">
      <c r="B40" s="805" t="s">
        <v>4337</v>
      </c>
      <c r="C40" s="1023">
        <f t="shared" si="2"/>
        <v>98</v>
      </c>
      <c r="D40" s="647">
        <v>60</v>
      </c>
      <c r="E40" s="1024">
        <v>38</v>
      </c>
      <c r="F40" s="1025">
        <f t="shared" si="7"/>
        <v>75</v>
      </c>
      <c r="G40" s="606">
        <v>44</v>
      </c>
      <c r="H40" s="606">
        <v>31</v>
      </c>
    </row>
    <row r="41" spans="2:10" ht="18.75" customHeight="1" x14ac:dyDescent="0.25">
      <c r="B41" s="805" t="s">
        <v>4338</v>
      </c>
      <c r="C41" s="1023">
        <f t="shared" si="2"/>
        <v>187</v>
      </c>
      <c r="D41" s="647">
        <v>77</v>
      </c>
      <c r="E41" s="1024">
        <v>110</v>
      </c>
      <c r="F41" s="1025">
        <f t="shared" si="7"/>
        <v>192</v>
      </c>
      <c r="G41" s="606">
        <v>84</v>
      </c>
      <c r="H41" s="606">
        <v>108</v>
      </c>
    </row>
    <row r="42" spans="2:10" ht="31.5" x14ac:dyDescent="0.25">
      <c r="B42" s="805" t="s">
        <v>4339</v>
      </c>
      <c r="C42" s="1023">
        <f t="shared" si="2"/>
        <v>204</v>
      </c>
      <c r="D42" s="647">
        <v>108</v>
      </c>
      <c r="E42" s="1024">
        <v>96</v>
      </c>
      <c r="F42" s="1025">
        <f t="shared" si="7"/>
        <v>175</v>
      </c>
      <c r="G42" s="606">
        <v>94</v>
      </c>
      <c r="H42" s="606">
        <v>81</v>
      </c>
    </row>
    <row r="43" spans="2:10" ht="47.25" x14ac:dyDescent="0.25">
      <c r="B43" s="805" t="s">
        <v>4340</v>
      </c>
      <c r="C43" s="1023">
        <f t="shared" si="2"/>
        <v>332</v>
      </c>
      <c r="D43" s="647">
        <v>190</v>
      </c>
      <c r="E43" s="1024">
        <v>142</v>
      </c>
      <c r="F43" s="1025">
        <f t="shared" si="7"/>
        <v>307</v>
      </c>
      <c r="G43" s="606">
        <v>177</v>
      </c>
      <c r="H43" s="606">
        <v>130</v>
      </c>
    </row>
    <row r="44" spans="2:10" ht="31.5" x14ac:dyDescent="0.25">
      <c r="B44" s="805" t="s">
        <v>4341</v>
      </c>
      <c r="C44" s="1023">
        <f t="shared" si="2"/>
        <v>386</v>
      </c>
      <c r="D44" s="647">
        <v>81</v>
      </c>
      <c r="E44" s="1024">
        <v>305</v>
      </c>
      <c r="F44" s="1025">
        <f t="shared" si="7"/>
        <v>380</v>
      </c>
      <c r="G44" s="606">
        <v>78</v>
      </c>
      <c r="H44" s="606">
        <v>302</v>
      </c>
    </row>
    <row r="45" spans="2:10" ht="18.75" customHeight="1" x14ac:dyDescent="0.25">
      <c r="B45" s="805" t="s">
        <v>4342</v>
      </c>
      <c r="C45" s="1023">
        <f t="shared" si="2"/>
        <v>40</v>
      </c>
      <c r="D45" s="647">
        <v>6</v>
      </c>
      <c r="E45" s="1024">
        <v>34</v>
      </c>
      <c r="F45" s="1025">
        <f t="shared" si="7"/>
        <v>36</v>
      </c>
      <c r="G45" s="606">
        <v>5</v>
      </c>
      <c r="H45" s="606">
        <v>31</v>
      </c>
    </row>
    <row r="46" spans="2:10" ht="31.5" x14ac:dyDescent="0.25">
      <c r="B46" s="805" t="s">
        <v>4343</v>
      </c>
      <c r="C46" s="1023">
        <f t="shared" si="2"/>
        <v>39</v>
      </c>
      <c r="D46" s="647">
        <v>9</v>
      </c>
      <c r="E46" s="1024">
        <v>30</v>
      </c>
      <c r="F46" s="1025">
        <f t="shared" si="7"/>
        <v>78</v>
      </c>
      <c r="G46" s="606">
        <v>15</v>
      </c>
      <c r="H46" s="606">
        <v>63</v>
      </c>
    </row>
    <row r="47" spans="2:10" ht="31.5" x14ac:dyDescent="0.25">
      <c r="B47" s="805" t="s">
        <v>4344</v>
      </c>
      <c r="C47" s="1023">
        <f t="shared" si="2"/>
        <v>64</v>
      </c>
      <c r="D47" s="647">
        <v>15</v>
      </c>
      <c r="E47" s="1024">
        <v>49</v>
      </c>
      <c r="F47" s="1025">
        <f t="shared" si="7"/>
        <v>99</v>
      </c>
      <c r="G47" s="606">
        <v>24</v>
      </c>
      <c r="H47" s="606">
        <v>75</v>
      </c>
    </row>
    <row r="48" spans="2:10" ht="47.25" x14ac:dyDescent="0.25">
      <c r="B48" s="805" t="s">
        <v>4345</v>
      </c>
      <c r="C48" s="1023">
        <f t="shared" si="2"/>
        <v>359</v>
      </c>
      <c r="D48" s="647">
        <v>237</v>
      </c>
      <c r="E48" s="1024">
        <v>122</v>
      </c>
      <c r="F48" s="1025">
        <f t="shared" si="7"/>
        <v>351</v>
      </c>
      <c r="G48" s="606">
        <v>241</v>
      </c>
      <c r="H48" s="606">
        <v>110</v>
      </c>
    </row>
    <row r="49" spans="2:10" ht="18.75" customHeight="1" x14ac:dyDescent="0.25">
      <c r="B49" s="805" t="s">
        <v>4346</v>
      </c>
      <c r="C49" s="1023">
        <f>SUM(D49:E49)</f>
        <v>373</v>
      </c>
      <c r="D49" s="647">
        <v>363</v>
      </c>
      <c r="E49" s="1024">
        <v>10</v>
      </c>
      <c r="F49" s="1025">
        <f t="shared" si="7"/>
        <v>372</v>
      </c>
      <c r="G49" s="647">
        <v>363</v>
      </c>
      <c r="H49" s="647">
        <v>9</v>
      </c>
    </row>
    <row r="50" spans="2:10" ht="18.75" customHeight="1" x14ac:dyDescent="0.25">
      <c r="B50" s="805" t="s">
        <v>1913</v>
      </c>
      <c r="C50" s="1023">
        <f t="shared" si="2"/>
        <v>278</v>
      </c>
      <c r="D50" s="647">
        <v>116</v>
      </c>
      <c r="E50" s="1024">
        <v>162</v>
      </c>
      <c r="F50" s="1025">
        <f t="shared" si="7"/>
        <v>262</v>
      </c>
      <c r="G50" s="606">
        <v>112</v>
      </c>
      <c r="H50" s="606">
        <v>150</v>
      </c>
    </row>
    <row r="51" spans="2:10" ht="18.75" customHeight="1" thickBot="1" x14ac:dyDescent="0.3">
      <c r="B51" s="700" t="s">
        <v>629</v>
      </c>
      <c r="C51" s="811">
        <f>SUM(C52:C56)</f>
        <v>890</v>
      </c>
      <c r="D51" s="811">
        <f t="shared" ref="D51:E51" si="8">SUM(D52:D56)</f>
        <v>641</v>
      </c>
      <c r="E51" s="811">
        <f t="shared" si="8"/>
        <v>249</v>
      </c>
      <c r="F51" s="814">
        <f>SUM(F52:F56)</f>
        <v>849</v>
      </c>
      <c r="G51" s="810">
        <f>SUM(G52:G56)</f>
        <v>611</v>
      </c>
      <c r="H51" s="810">
        <f>SUM(H52:H56)</f>
        <v>238</v>
      </c>
    </row>
    <row r="52" spans="2:10" ht="18.75" customHeight="1" x14ac:dyDescent="0.25">
      <c r="B52" s="807" t="s">
        <v>4347</v>
      </c>
      <c r="C52" s="1019">
        <f t="shared" si="2"/>
        <v>217</v>
      </c>
      <c r="D52" s="1020">
        <v>142</v>
      </c>
      <c r="E52" s="1021">
        <v>75</v>
      </c>
      <c r="F52" s="1022">
        <f>SUM(G52:H52)</f>
        <v>198</v>
      </c>
      <c r="G52" s="635">
        <v>130</v>
      </c>
      <c r="H52" s="635">
        <v>68</v>
      </c>
    </row>
    <row r="53" spans="2:10" ht="18.75" customHeight="1" x14ac:dyDescent="0.25">
      <c r="B53" s="1764" t="s">
        <v>4348</v>
      </c>
      <c r="C53" s="1023">
        <f t="shared" si="2"/>
        <v>111</v>
      </c>
      <c r="D53" s="647">
        <v>75</v>
      </c>
      <c r="E53" s="1795">
        <v>36</v>
      </c>
      <c r="F53" s="1023">
        <f>SUM(G53:H53)</f>
        <v>93</v>
      </c>
      <c r="G53" s="1429">
        <v>61</v>
      </c>
      <c r="H53" s="1429">
        <v>32</v>
      </c>
    </row>
    <row r="54" spans="2:10" ht="18.75" customHeight="1" x14ac:dyDescent="0.25">
      <c r="B54" s="1764" t="s">
        <v>4349</v>
      </c>
      <c r="C54" s="1023">
        <f t="shared" si="2"/>
        <v>387</v>
      </c>
      <c r="D54" s="647">
        <v>292</v>
      </c>
      <c r="E54" s="1795">
        <v>95</v>
      </c>
      <c r="F54" s="1023">
        <f>SUM(G54:H54)</f>
        <v>388</v>
      </c>
      <c r="G54" s="1429">
        <v>292</v>
      </c>
      <c r="H54" s="1429">
        <v>96</v>
      </c>
    </row>
    <row r="55" spans="2:10" ht="18.75" customHeight="1" x14ac:dyDescent="0.25">
      <c r="B55" s="1764" t="s">
        <v>4350</v>
      </c>
      <c r="C55" s="1023">
        <f t="shared" si="2"/>
        <v>141</v>
      </c>
      <c r="D55" s="647">
        <v>115</v>
      </c>
      <c r="E55" s="1795">
        <v>26</v>
      </c>
      <c r="F55" s="1023">
        <f>SUM(G55:H55)</f>
        <v>118</v>
      </c>
      <c r="G55" s="1429">
        <v>100</v>
      </c>
      <c r="H55" s="1429">
        <v>18</v>
      </c>
    </row>
    <row r="56" spans="2:10" s="1428" customFormat="1" ht="18.75" customHeight="1" thickBot="1" x14ac:dyDescent="0.3">
      <c r="B56" s="1793" t="s">
        <v>4351</v>
      </c>
      <c r="C56" s="1023">
        <f t="shared" si="2"/>
        <v>34</v>
      </c>
      <c r="D56" s="1038">
        <v>17</v>
      </c>
      <c r="E56" s="1039">
        <v>17</v>
      </c>
      <c r="F56" s="1023">
        <f>SUM(G56:H56)</f>
        <v>52</v>
      </c>
      <c r="G56" s="1794">
        <v>28</v>
      </c>
      <c r="H56" s="1794">
        <v>24</v>
      </c>
    </row>
    <row r="57" spans="2:10" ht="18.75" customHeight="1" thickBot="1" x14ac:dyDescent="0.3">
      <c r="B57" s="700" t="s">
        <v>234</v>
      </c>
      <c r="C57" s="811">
        <f t="shared" ref="C57:H57" si="9">SUM(C58:C60)</f>
        <v>638</v>
      </c>
      <c r="D57" s="810">
        <f t="shared" si="9"/>
        <v>281</v>
      </c>
      <c r="E57" s="817">
        <f t="shared" si="9"/>
        <v>357</v>
      </c>
      <c r="F57" s="814">
        <f t="shared" si="9"/>
        <v>601</v>
      </c>
      <c r="G57" s="810">
        <f t="shared" si="9"/>
        <v>281</v>
      </c>
      <c r="H57" s="810">
        <f t="shared" si="9"/>
        <v>320</v>
      </c>
    </row>
    <row r="58" spans="2:10" ht="18.75" customHeight="1" x14ac:dyDescent="0.25">
      <c r="B58" s="804" t="s">
        <v>4352</v>
      </c>
      <c r="C58" s="1019">
        <f t="shared" si="2"/>
        <v>230</v>
      </c>
      <c r="D58" s="1020">
        <v>70</v>
      </c>
      <c r="E58" s="1021">
        <v>160</v>
      </c>
      <c r="F58" s="1022">
        <f>SUM(G58:H58)</f>
        <v>204</v>
      </c>
      <c r="G58" s="635">
        <v>62</v>
      </c>
      <c r="H58" s="635">
        <v>142</v>
      </c>
    </row>
    <row r="59" spans="2:10" ht="18.75" customHeight="1" x14ac:dyDescent="0.25">
      <c r="B59" s="805" t="s">
        <v>4353</v>
      </c>
      <c r="C59" s="1023">
        <f t="shared" si="2"/>
        <v>207</v>
      </c>
      <c r="D59" s="647">
        <v>88</v>
      </c>
      <c r="E59" s="1024">
        <v>119</v>
      </c>
      <c r="F59" s="1025">
        <f>SUM(G59:H59)</f>
        <v>185</v>
      </c>
      <c r="G59" s="647">
        <v>81</v>
      </c>
      <c r="H59" s="647">
        <v>104</v>
      </c>
    </row>
    <row r="60" spans="2:10" ht="18.75" customHeight="1" x14ac:dyDescent="0.25">
      <c r="B60" s="1280" t="s">
        <v>4354</v>
      </c>
      <c r="C60" s="1023">
        <f t="shared" si="2"/>
        <v>201</v>
      </c>
      <c r="D60" s="651">
        <v>123</v>
      </c>
      <c r="E60" s="1035">
        <v>78</v>
      </c>
      <c r="F60" s="1281">
        <f>SUM(G60:H60)</f>
        <v>212</v>
      </c>
      <c r="G60" s="651">
        <v>138</v>
      </c>
      <c r="H60" s="651">
        <v>74</v>
      </c>
    </row>
    <row r="61" spans="2:10" ht="18.75" customHeight="1" thickBot="1" x14ac:dyDescent="0.3">
      <c r="B61" s="700" t="s">
        <v>632</v>
      </c>
      <c r="C61" s="811">
        <f t="shared" ref="C61:H61" si="10">SUM(C62:C66)</f>
        <v>1580</v>
      </c>
      <c r="D61" s="810">
        <f t="shared" si="10"/>
        <v>934</v>
      </c>
      <c r="E61" s="817">
        <f t="shared" si="10"/>
        <v>646</v>
      </c>
      <c r="F61" s="814">
        <f t="shared" si="10"/>
        <v>1629</v>
      </c>
      <c r="G61" s="810">
        <f t="shared" si="10"/>
        <v>968</v>
      </c>
      <c r="H61" s="810">
        <f t="shared" si="10"/>
        <v>661</v>
      </c>
    </row>
    <row r="62" spans="2:10" ht="18.75" customHeight="1" x14ac:dyDescent="0.25">
      <c r="B62" s="804" t="s">
        <v>4355</v>
      </c>
      <c r="C62" s="1019">
        <f t="shared" si="2"/>
        <v>337</v>
      </c>
      <c r="D62" s="1020">
        <v>191</v>
      </c>
      <c r="E62" s="1021">
        <v>146</v>
      </c>
      <c r="F62" s="1022">
        <f>SUM(G62:H62)</f>
        <v>294</v>
      </c>
      <c r="G62" s="635">
        <v>168</v>
      </c>
      <c r="H62" s="635">
        <v>126</v>
      </c>
    </row>
    <row r="63" spans="2:10" ht="18.75" customHeight="1" x14ac:dyDescent="0.25">
      <c r="B63" s="805" t="s">
        <v>597</v>
      </c>
      <c r="C63" s="1023">
        <f t="shared" si="2"/>
        <v>493</v>
      </c>
      <c r="D63" s="647">
        <v>286</v>
      </c>
      <c r="E63" s="1024">
        <v>207</v>
      </c>
      <c r="F63" s="1025">
        <f>SUM(G63:H63)</f>
        <v>519</v>
      </c>
      <c r="G63" s="606">
        <v>314</v>
      </c>
      <c r="H63" s="606">
        <v>205</v>
      </c>
    </row>
    <row r="64" spans="2:10" ht="18.75" customHeight="1" x14ac:dyDescent="0.25">
      <c r="B64" s="805" t="s">
        <v>4356</v>
      </c>
      <c r="C64" s="1023">
        <f t="shared" si="2"/>
        <v>196</v>
      </c>
      <c r="D64" s="647">
        <v>98</v>
      </c>
      <c r="E64" s="1024">
        <v>98</v>
      </c>
      <c r="F64" s="1025">
        <f>SUM(G64:H64)</f>
        <v>213</v>
      </c>
      <c r="G64" s="606">
        <v>99</v>
      </c>
      <c r="H64" s="606">
        <v>114</v>
      </c>
    </row>
    <row r="65" spans="2:10" ht="18.75" customHeight="1" x14ac:dyDescent="0.25">
      <c r="B65" s="805" t="s">
        <v>4357</v>
      </c>
      <c r="C65" s="1023">
        <f t="shared" si="2"/>
        <v>265</v>
      </c>
      <c r="D65" s="651">
        <v>181</v>
      </c>
      <c r="E65" s="1035">
        <v>84</v>
      </c>
      <c r="F65" s="1281">
        <f>SUM(G65:H65)</f>
        <v>295</v>
      </c>
      <c r="G65" s="645">
        <v>199</v>
      </c>
      <c r="H65" s="645">
        <v>96</v>
      </c>
    </row>
    <row r="66" spans="2:10" ht="18.75" customHeight="1" thickBot="1" x14ac:dyDescent="0.3">
      <c r="B66" s="806" t="s">
        <v>602</v>
      </c>
      <c r="C66" s="1026">
        <f t="shared" si="2"/>
        <v>289</v>
      </c>
      <c r="D66" s="1027">
        <v>178</v>
      </c>
      <c r="E66" s="1028">
        <v>111</v>
      </c>
      <c r="F66" s="1029">
        <f>SUM(G66:H66)</f>
        <v>308</v>
      </c>
      <c r="G66" s="1008">
        <v>188</v>
      </c>
      <c r="H66" s="1008">
        <v>120</v>
      </c>
    </row>
    <row r="67" spans="2:10" ht="18.75" customHeight="1" x14ac:dyDescent="0.25">
      <c r="B67" s="808" t="s">
        <v>634</v>
      </c>
      <c r="C67" s="812">
        <f t="shared" ref="C67:H67" si="11">C8+C23+C26+C38+C51+C57+C61</f>
        <v>13174</v>
      </c>
      <c r="D67" s="818">
        <f t="shared" si="11"/>
        <v>6837</v>
      </c>
      <c r="E67" s="819">
        <f t="shared" si="11"/>
        <v>6337</v>
      </c>
      <c r="F67" s="815">
        <f t="shared" si="11"/>
        <v>12725</v>
      </c>
      <c r="G67" s="818">
        <f t="shared" si="11"/>
        <v>6662</v>
      </c>
      <c r="H67" s="818">
        <f t="shared" si="11"/>
        <v>6063</v>
      </c>
    </row>
    <row r="68" spans="2:10" ht="31.5" x14ac:dyDescent="0.25">
      <c r="B68" s="809" t="s">
        <v>643</v>
      </c>
      <c r="C68" s="813">
        <f>C67+MatriculaTotalPostgradoGenero!C59</f>
        <v>14357</v>
      </c>
      <c r="D68" s="167">
        <f>D67+MatriculaTotalPostgradoGenero!D59</f>
        <v>7510</v>
      </c>
      <c r="E68" s="820">
        <f>E67+MatriculaTotalPostgradoGenero!E59</f>
        <v>6847</v>
      </c>
      <c r="F68" s="816">
        <f>F67+MatriculaTotalPostgradoGenero!F59</f>
        <v>13809</v>
      </c>
      <c r="G68" s="167">
        <f>G67+MatriculaTotalPostgradoGenero!G59</f>
        <v>7287</v>
      </c>
      <c r="H68" s="167">
        <f>H67+MatriculaTotalPostgradoGenero!H59</f>
        <v>6522</v>
      </c>
    </row>
    <row r="69" spans="2:10" ht="11.25" customHeight="1" x14ac:dyDescent="0.25">
      <c r="B69" s="682" t="s">
        <v>635</v>
      </c>
      <c r="C69" s="684"/>
      <c r="D69" s="684"/>
      <c r="E69" s="684"/>
      <c r="F69" s="684"/>
      <c r="G69" s="684"/>
      <c r="H69" s="684"/>
    </row>
    <row r="70" spans="2:10" ht="11.25" customHeight="1" x14ac:dyDescent="0.25">
      <c r="B70" s="682" t="s">
        <v>636</v>
      </c>
      <c r="C70" s="684"/>
      <c r="D70" s="684"/>
      <c r="E70" s="684"/>
      <c r="F70" s="684"/>
      <c r="G70" s="684"/>
      <c r="H70" s="684"/>
    </row>
  </sheetData>
  <sheetProtection formatCells="0" formatColumns="0" formatRows="0" insertColumns="0" insertRows="0" deleteColumns="0" deleteRows="0" sort="0"/>
  <mergeCells count="8">
    <mergeCell ref="C6:C7"/>
    <mergeCell ref="B1:H3"/>
    <mergeCell ref="B4:H4"/>
    <mergeCell ref="B5:H5"/>
    <mergeCell ref="D6:E6"/>
    <mergeCell ref="F6:F7"/>
    <mergeCell ref="G6:H6"/>
    <mergeCell ref="B6:B7"/>
  </mergeCells>
  <pageMargins left="0.7" right="0.7" top="0.75" bottom="0.75" header="0.3" footer="0.3"/>
  <pageSetup paperSize="9"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dimension ref="A1:N300"/>
  <sheetViews>
    <sheetView showGridLines="0" zoomScaleNormal="100" workbookViewId="0">
      <pane xSplit="1" ySplit="4" topLeftCell="B11"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2" width="15" customWidth="1"/>
    <col min="13" max="13" width="5" customWidth="1"/>
    <col min="14" max="14" width="0" hidden="1" customWidth="1"/>
    <col min="15" max="16384" width="9.140625" hidden="1"/>
  </cols>
  <sheetData>
    <row r="1" spans="2:14" ht="15" x14ac:dyDescent="0.25">
      <c r="B1" s="2020"/>
      <c r="C1" s="2021"/>
      <c r="D1" s="2021"/>
      <c r="E1" s="2021"/>
      <c r="F1" s="2021"/>
      <c r="G1" s="2021"/>
      <c r="H1" s="2021"/>
      <c r="I1" s="2021"/>
      <c r="J1" s="2021"/>
      <c r="K1" s="2021"/>
      <c r="L1" s="2022"/>
    </row>
    <row r="2" spans="2:14" ht="15" x14ac:dyDescent="0.25">
      <c r="B2" s="2023"/>
      <c r="C2" s="2024"/>
      <c r="D2" s="2024"/>
      <c r="E2" s="2024"/>
      <c r="F2" s="2024"/>
      <c r="G2" s="2024"/>
      <c r="H2" s="2024"/>
      <c r="I2" s="2024"/>
      <c r="J2" s="2024"/>
      <c r="K2" s="2024"/>
      <c r="L2" s="2025"/>
    </row>
    <row r="3" spans="2:14" ht="16.5" thickBot="1" x14ac:dyDescent="0.3">
      <c r="B3" s="2026"/>
      <c r="C3" s="2027"/>
      <c r="D3" s="2027"/>
      <c r="E3" s="2027"/>
      <c r="F3" s="2027"/>
      <c r="G3" s="2027"/>
      <c r="H3" s="2027"/>
      <c r="I3" s="2027"/>
      <c r="J3" s="2027"/>
      <c r="K3" s="2027"/>
      <c r="L3" s="2028"/>
    </row>
    <row r="4" spans="2:14" ht="21.75" thickBot="1" x14ac:dyDescent="0.4">
      <c r="B4" s="2029" t="s">
        <v>1848</v>
      </c>
      <c r="C4" s="2030"/>
      <c r="D4" s="2030"/>
      <c r="E4" s="2030"/>
      <c r="F4" s="2030"/>
      <c r="G4" s="2030"/>
      <c r="H4" s="2030"/>
      <c r="I4" s="2030"/>
      <c r="J4" s="2030"/>
      <c r="K4" s="2030"/>
      <c r="L4" s="2031"/>
    </row>
  </sheetData>
  <mergeCells count="3">
    <mergeCell ref="B1:L3"/>
    <mergeCell ref="B4:L4"/>
    <mergeCell ref="B5:L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J290"/>
  <sheetViews>
    <sheetView showGridLines="0" zoomScaleNormal="100" workbookViewId="0"/>
  </sheetViews>
  <sheetFormatPr baseColWidth="10" defaultColWidth="0" defaultRowHeight="16.5" customHeight="1" zeroHeight="1" x14ac:dyDescent="0.25"/>
  <cols>
    <col min="1" max="1" width="3.5703125" customWidth="1"/>
    <col min="2" max="8" width="15" customWidth="1"/>
    <col min="9" max="9" width="5" customWidth="1"/>
    <col min="10" max="10" width="0" hidden="1" customWidth="1"/>
    <col min="11" max="16384" width="9.140625" hidden="1"/>
  </cols>
  <sheetData>
    <row r="1" spans="2:10" ht="15" x14ac:dyDescent="0.25">
      <c r="B1" s="1902"/>
      <c r="C1" s="1903"/>
      <c r="D1" s="1903"/>
      <c r="E1" s="1903"/>
      <c r="F1" s="1903"/>
      <c r="G1" s="1903"/>
      <c r="H1" s="1904"/>
    </row>
    <row r="2" spans="2:10" ht="15" x14ac:dyDescent="0.25">
      <c r="B2" s="1905"/>
      <c r="C2" s="1906"/>
      <c r="D2" s="1906"/>
      <c r="E2" s="1906"/>
      <c r="F2" s="1906"/>
      <c r="G2" s="1906"/>
      <c r="H2" s="1907"/>
    </row>
    <row r="3" spans="2:10" thickBot="1" x14ac:dyDescent="0.3">
      <c r="B3" s="1908"/>
      <c r="C3" s="1909"/>
      <c r="D3" s="1909"/>
      <c r="E3" s="1909"/>
      <c r="F3" s="1909"/>
      <c r="G3" s="1909"/>
      <c r="H3" s="1910"/>
    </row>
    <row r="4" spans="2:10" ht="21.75" thickBot="1" x14ac:dyDescent="0.4">
      <c r="B4" s="1911" t="s">
        <v>2</v>
      </c>
      <c r="C4" s="1912"/>
      <c r="D4" s="1912"/>
      <c r="E4" s="1912"/>
      <c r="F4" s="1912"/>
      <c r="G4" s="1912"/>
      <c r="H4" s="1913"/>
    </row>
    <row r="5" spans="2:10" s="2" customFormat="1" ht="15.75" x14ac:dyDescent="0.25">
      <c r="B5" s="1914"/>
      <c r="C5" s="1914"/>
      <c r="D5" s="1914"/>
      <c r="E5" s="1914"/>
      <c r="F5" s="1914"/>
      <c r="G5" s="1914"/>
      <c r="H5" s="1914"/>
    </row>
    <row r="6" spans="2:10" s="2" customFormat="1" ht="18.75" customHeight="1" x14ac:dyDescent="0.25">
      <c r="B6" s="2010" t="s">
        <v>1877</v>
      </c>
      <c r="C6" s="2011"/>
      <c r="D6" s="2011"/>
      <c r="E6" s="2011"/>
      <c r="F6" s="2011"/>
      <c r="G6" s="2011"/>
      <c r="H6" s="2012"/>
    </row>
    <row r="7" spans="2:10" s="2" customFormat="1" ht="18.75" customHeight="1" x14ac:dyDescent="0.25">
      <c r="B7" s="2013"/>
      <c r="C7" s="2014"/>
      <c r="D7" s="2014"/>
      <c r="E7" s="2014"/>
      <c r="F7" s="2014"/>
      <c r="G7" s="2014"/>
      <c r="H7" s="2015"/>
    </row>
    <row r="8" spans="2:10" ht="18.75" customHeight="1" x14ac:dyDescent="0.25">
      <c r="B8" s="2013"/>
      <c r="C8" s="2014"/>
      <c r="D8" s="2014"/>
      <c r="E8" s="2014"/>
      <c r="F8" s="2014"/>
      <c r="G8" s="2014"/>
      <c r="H8" s="2015"/>
    </row>
    <row r="9" spans="2:10" ht="18.75" customHeight="1" x14ac:dyDescent="0.25">
      <c r="B9" s="2013"/>
      <c r="C9" s="2014"/>
      <c r="D9" s="2014"/>
      <c r="E9" s="2014"/>
      <c r="F9" s="2014"/>
      <c r="G9" s="2014"/>
      <c r="H9" s="2015"/>
    </row>
    <row r="10" spans="2:10" ht="18.75" customHeight="1" x14ac:dyDescent="0.25">
      <c r="B10" s="2013"/>
      <c r="C10" s="2014"/>
      <c r="D10" s="2014"/>
      <c r="E10" s="2014"/>
      <c r="F10" s="2014"/>
      <c r="G10" s="2014"/>
      <c r="H10" s="2015"/>
    </row>
    <row r="11" spans="2:10" ht="18.75" customHeight="1" x14ac:dyDescent="0.25">
      <c r="B11" s="2013"/>
      <c r="C11" s="2014"/>
      <c r="D11" s="2014"/>
      <c r="E11" s="2014"/>
      <c r="F11" s="2014"/>
      <c r="G11" s="2014"/>
      <c r="H11" s="2015"/>
    </row>
    <row r="12" spans="2:10" ht="18.75" customHeight="1" x14ac:dyDescent="0.25">
      <c r="B12" s="2013"/>
      <c r="C12" s="2014"/>
      <c r="D12" s="2014"/>
      <c r="E12" s="2014"/>
      <c r="F12" s="2014"/>
      <c r="G12" s="2014"/>
      <c r="H12" s="2015"/>
    </row>
    <row r="13" spans="2:10" ht="18.75" customHeight="1" x14ac:dyDescent="0.25">
      <c r="B13" s="2016"/>
      <c r="C13" s="2017"/>
      <c r="D13" s="2017"/>
      <c r="E13" s="2017"/>
      <c r="F13" s="2017"/>
      <c r="G13" s="2017"/>
      <c r="H13" s="2018"/>
    </row>
  </sheetData>
  <mergeCells count="4">
    <mergeCell ref="B1:H3"/>
    <mergeCell ref="B4:H4"/>
    <mergeCell ref="B5:H5"/>
    <mergeCell ref="B6:H13"/>
  </mergeCells>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dimension ref="A1:J91"/>
  <sheetViews>
    <sheetView showGridLines="0" zoomScaleNormal="100" workbookViewId="0">
      <pane xSplit="1" ySplit="7" topLeftCell="B23"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5" style="580" customWidth="1"/>
    <col min="2" max="2" width="51.85546875" style="580" customWidth="1"/>
    <col min="3" max="3" width="17.140625" style="580" customWidth="1"/>
    <col min="4" max="5" width="15.140625" style="580" customWidth="1"/>
    <col min="6" max="6" width="17.140625" style="580" customWidth="1"/>
    <col min="7" max="8" width="15.140625" style="580" customWidth="1"/>
    <col min="9" max="10" width="3" style="691" customWidth="1"/>
    <col min="11" max="16384" width="9.140625" style="691" hidden="1"/>
  </cols>
  <sheetData>
    <row r="1" spans="1:10" s="821" customFormat="1" ht="15" x14ac:dyDescent="0.25">
      <c r="A1" s="580"/>
      <c r="B1" s="2047"/>
      <c r="C1" s="2048"/>
      <c r="D1" s="2048"/>
      <c r="E1" s="2048"/>
      <c r="F1" s="2048"/>
      <c r="G1" s="2048"/>
      <c r="H1" s="2049"/>
      <c r="I1" s="691"/>
      <c r="J1" s="691"/>
    </row>
    <row r="2" spans="1:10" s="821" customFormat="1" ht="15" x14ac:dyDescent="0.25">
      <c r="A2" s="580"/>
      <c r="B2" s="2050"/>
      <c r="C2" s="2051"/>
      <c r="D2" s="2051"/>
      <c r="E2" s="2051"/>
      <c r="F2" s="2051"/>
      <c r="G2" s="2051"/>
      <c r="H2" s="2052"/>
      <c r="I2" s="691"/>
      <c r="J2" s="691"/>
    </row>
    <row r="3" spans="1:10" s="821" customFormat="1" ht="16.5" thickBot="1" x14ac:dyDescent="0.3">
      <c r="A3" s="580"/>
      <c r="B3" s="2053"/>
      <c r="C3" s="2054"/>
      <c r="D3" s="2054"/>
      <c r="E3" s="2054"/>
      <c r="F3" s="2054"/>
      <c r="G3" s="2054"/>
      <c r="H3" s="2055"/>
      <c r="I3" s="822"/>
      <c r="J3" s="822"/>
    </row>
    <row r="4" spans="1:10" s="821" customFormat="1" ht="21.75" thickBot="1" x14ac:dyDescent="0.4">
      <c r="A4" s="580"/>
      <c r="B4" s="2082" t="s">
        <v>4407</v>
      </c>
      <c r="C4" s="2083"/>
      <c r="D4" s="2083"/>
      <c r="E4" s="2083"/>
      <c r="F4" s="2083"/>
      <c r="G4" s="2083"/>
      <c r="H4" s="2085"/>
      <c r="I4" s="822"/>
      <c r="J4" s="822"/>
    </row>
    <row r="5" spans="1:10" s="824" customFormat="1" ht="15.75" x14ac:dyDescent="0.25">
      <c r="A5" s="583"/>
      <c r="B5" s="2086"/>
      <c r="C5" s="2086"/>
      <c r="D5" s="2086"/>
      <c r="E5" s="2086"/>
      <c r="F5" s="2086"/>
      <c r="G5" s="2086"/>
      <c r="H5" s="2086"/>
      <c r="I5" s="823"/>
      <c r="J5" s="823"/>
    </row>
    <row r="6" spans="1:10" s="821" customFormat="1" ht="18.75" customHeight="1" x14ac:dyDescent="0.25">
      <c r="A6" s="580"/>
      <c r="B6" s="2184" t="s">
        <v>637</v>
      </c>
      <c r="C6" s="2213" t="s">
        <v>146</v>
      </c>
      <c r="D6" s="2166" t="s">
        <v>625</v>
      </c>
      <c r="E6" s="2215"/>
      <c r="F6" s="2183" t="s">
        <v>152</v>
      </c>
      <c r="G6" s="2166" t="s">
        <v>626</v>
      </c>
      <c r="H6" s="2166"/>
      <c r="I6" s="691"/>
      <c r="J6" s="691"/>
    </row>
    <row r="7" spans="1:10" s="821" customFormat="1" ht="18.75" customHeight="1" thickBot="1" x14ac:dyDescent="0.3">
      <c r="A7" s="580"/>
      <c r="B7" s="2220"/>
      <c r="C7" s="2214"/>
      <c r="D7" s="626" t="s">
        <v>585</v>
      </c>
      <c r="E7" s="627" t="s">
        <v>586</v>
      </c>
      <c r="F7" s="2216"/>
      <c r="G7" s="626" t="s">
        <v>585</v>
      </c>
      <c r="H7" s="626" t="s">
        <v>586</v>
      </c>
      <c r="I7" s="691"/>
      <c r="J7" s="691"/>
    </row>
    <row r="8" spans="1:10" s="821" customFormat="1" ht="18.75" customHeight="1" thickBot="1" x14ac:dyDescent="0.3">
      <c r="A8" s="580"/>
      <c r="B8" s="1767" t="s">
        <v>567</v>
      </c>
      <c r="C8" s="725">
        <f>SUM(C9:C18)</f>
        <v>282</v>
      </c>
      <c r="D8" s="725">
        <f t="shared" ref="D8:E8" si="0">SUM(D9:D18)</f>
        <v>179</v>
      </c>
      <c r="E8" s="725">
        <f t="shared" si="0"/>
        <v>103</v>
      </c>
      <c r="F8" s="725">
        <f>SUM(F9:F18)</f>
        <v>282</v>
      </c>
      <c r="G8" s="725">
        <f t="shared" ref="G8" si="1">SUM(G9:G18)</f>
        <v>183</v>
      </c>
      <c r="H8" s="725">
        <f t="shared" ref="H8" si="2">SUM(H9:H18)</f>
        <v>99</v>
      </c>
      <c r="I8" s="783">
        <f>C8/$C$59</f>
        <v>0.23837700760777683</v>
      </c>
      <c r="J8" s="783">
        <f>F8/$F$59</f>
        <v>0.26014760147601473</v>
      </c>
    </row>
    <row r="9" spans="1:10" s="821" customFormat="1" ht="18.75" customHeight="1" x14ac:dyDescent="0.25">
      <c r="A9" s="580"/>
      <c r="B9" s="825" t="s">
        <v>4371</v>
      </c>
      <c r="C9" s="1030">
        <f t="shared" ref="C9:C18" si="3">D9+E9</f>
        <v>18</v>
      </c>
      <c r="D9" s="1020">
        <v>8</v>
      </c>
      <c r="E9" s="1021">
        <v>10</v>
      </c>
      <c r="F9" s="1031">
        <f>G9+H9</f>
        <v>20</v>
      </c>
      <c r="G9" s="648">
        <v>13</v>
      </c>
      <c r="H9" s="648">
        <v>7</v>
      </c>
      <c r="I9" s="691"/>
      <c r="J9" s="691"/>
    </row>
    <row r="10" spans="1:10" s="821" customFormat="1" ht="31.5" x14ac:dyDescent="0.25">
      <c r="A10" s="580"/>
      <c r="B10" s="826" t="s">
        <v>4372</v>
      </c>
      <c r="C10" s="1032">
        <f t="shared" si="3"/>
        <v>17</v>
      </c>
      <c r="D10" s="647">
        <v>11</v>
      </c>
      <c r="E10" s="1024">
        <v>6</v>
      </c>
      <c r="F10" s="1033">
        <f t="shared" ref="F10:F57" si="4">G10+H10</f>
        <v>23</v>
      </c>
      <c r="G10" s="1396">
        <v>16</v>
      </c>
      <c r="H10" s="1396">
        <v>7</v>
      </c>
      <c r="I10" s="691"/>
      <c r="J10" s="691"/>
    </row>
    <row r="11" spans="1:10" s="821" customFormat="1" ht="31.5" x14ac:dyDescent="0.25">
      <c r="A11" s="1428"/>
      <c r="B11" s="826" t="s">
        <v>4373</v>
      </c>
      <c r="C11" s="1032">
        <f t="shared" si="3"/>
        <v>28</v>
      </c>
      <c r="D11" s="647">
        <v>22</v>
      </c>
      <c r="E11" s="1024">
        <v>6</v>
      </c>
      <c r="F11" s="1033">
        <f t="shared" si="4"/>
        <v>27</v>
      </c>
      <c r="G11" s="1396">
        <v>21</v>
      </c>
      <c r="H11" s="1396">
        <v>6</v>
      </c>
      <c r="I11" s="691"/>
      <c r="J11" s="691"/>
    </row>
    <row r="12" spans="1:10" s="821" customFormat="1" ht="31.5" x14ac:dyDescent="0.25">
      <c r="A12" s="1428"/>
      <c r="B12" s="826" t="s">
        <v>4374</v>
      </c>
      <c r="C12" s="1032">
        <f t="shared" si="3"/>
        <v>22</v>
      </c>
      <c r="D12" s="647">
        <v>14</v>
      </c>
      <c r="E12" s="1024">
        <v>8</v>
      </c>
      <c r="F12" s="1033">
        <f t="shared" si="4"/>
        <v>21</v>
      </c>
      <c r="G12" s="1396">
        <v>13</v>
      </c>
      <c r="H12" s="1396">
        <v>8</v>
      </c>
      <c r="I12" s="691"/>
      <c r="J12" s="691"/>
    </row>
    <row r="13" spans="1:10" s="821" customFormat="1" ht="31.5" x14ac:dyDescent="0.25">
      <c r="A13" s="1428"/>
      <c r="B13" s="826" t="s">
        <v>4375</v>
      </c>
      <c r="C13" s="1032">
        <f t="shared" si="3"/>
        <v>33</v>
      </c>
      <c r="D13" s="647">
        <v>27</v>
      </c>
      <c r="E13" s="1024">
        <v>6</v>
      </c>
      <c r="F13" s="1033">
        <f t="shared" si="4"/>
        <v>35</v>
      </c>
      <c r="G13" s="1396">
        <v>26</v>
      </c>
      <c r="H13" s="1396">
        <v>9</v>
      </c>
      <c r="I13" s="691"/>
      <c r="J13" s="691"/>
    </row>
    <row r="14" spans="1:10" s="821" customFormat="1" ht="18.75" customHeight="1" x14ac:dyDescent="0.25">
      <c r="A14" s="580"/>
      <c r="B14" s="826" t="s">
        <v>4376</v>
      </c>
      <c r="C14" s="1032">
        <f t="shared" si="3"/>
        <v>37</v>
      </c>
      <c r="D14" s="647">
        <v>29</v>
      </c>
      <c r="E14" s="1024">
        <v>8</v>
      </c>
      <c r="F14" s="1033">
        <f t="shared" si="4"/>
        <v>37</v>
      </c>
      <c r="G14" s="1396">
        <v>29</v>
      </c>
      <c r="H14" s="1396">
        <v>8</v>
      </c>
      <c r="I14" s="691"/>
      <c r="J14" s="691"/>
    </row>
    <row r="15" spans="1:10" s="821" customFormat="1" ht="18.75" customHeight="1" x14ac:dyDescent="0.25">
      <c r="A15" s="580"/>
      <c r="B15" s="826" t="s">
        <v>4377</v>
      </c>
      <c r="C15" s="1032">
        <f t="shared" si="3"/>
        <v>19</v>
      </c>
      <c r="D15" s="647">
        <v>15</v>
      </c>
      <c r="E15" s="1024">
        <v>4</v>
      </c>
      <c r="F15" s="1033">
        <f t="shared" si="4"/>
        <v>19</v>
      </c>
      <c r="G15" s="1396">
        <v>15</v>
      </c>
      <c r="H15" s="1396">
        <v>4</v>
      </c>
      <c r="I15" s="691"/>
      <c r="J15" s="691"/>
    </row>
    <row r="16" spans="1:10" s="821" customFormat="1" ht="18.75" customHeight="1" x14ac:dyDescent="0.25">
      <c r="A16" s="580"/>
      <c r="B16" s="826" t="s">
        <v>4378</v>
      </c>
      <c r="C16" s="1032">
        <f t="shared" si="3"/>
        <v>28</v>
      </c>
      <c r="D16" s="647">
        <v>17</v>
      </c>
      <c r="E16" s="1024">
        <v>11</v>
      </c>
      <c r="F16" s="1033">
        <f t="shared" si="4"/>
        <v>28</v>
      </c>
      <c r="G16" s="1396">
        <v>17</v>
      </c>
      <c r="H16" s="1396">
        <v>11</v>
      </c>
      <c r="I16" s="691"/>
      <c r="J16" s="691"/>
    </row>
    <row r="17" spans="1:10" s="821" customFormat="1" ht="18.75" customHeight="1" x14ac:dyDescent="0.25">
      <c r="A17" s="580"/>
      <c r="B17" s="826" t="s">
        <v>4379</v>
      </c>
      <c r="C17" s="1032">
        <f t="shared" si="3"/>
        <v>61</v>
      </c>
      <c r="D17" s="647">
        <v>25</v>
      </c>
      <c r="E17" s="1024">
        <v>36</v>
      </c>
      <c r="F17" s="1033">
        <f t="shared" si="4"/>
        <v>52</v>
      </c>
      <c r="G17" s="647">
        <v>22</v>
      </c>
      <c r="H17" s="647">
        <v>30</v>
      </c>
      <c r="I17" s="691"/>
      <c r="J17" s="691"/>
    </row>
    <row r="18" spans="1:10" s="821" customFormat="1" ht="18.75" customHeight="1" thickBot="1" x14ac:dyDescent="0.3">
      <c r="A18" s="580"/>
      <c r="B18" s="827" t="s">
        <v>4380</v>
      </c>
      <c r="C18" s="1034">
        <f t="shared" si="3"/>
        <v>19</v>
      </c>
      <c r="D18" s="1027">
        <v>11</v>
      </c>
      <c r="E18" s="1028">
        <v>8</v>
      </c>
      <c r="F18" s="1033">
        <f t="shared" si="4"/>
        <v>20</v>
      </c>
      <c r="G18" s="1402">
        <v>11</v>
      </c>
      <c r="H18" s="1402">
        <v>9</v>
      </c>
      <c r="I18" s="691"/>
      <c r="J18" s="691"/>
    </row>
    <row r="19" spans="1:10" s="821" customFormat="1" ht="18.75" customHeight="1" thickBot="1" x14ac:dyDescent="0.3">
      <c r="A19" s="580"/>
      <c r="B19" s="1767" t="s">
        <v>356</v>
      </c>
      <c r="C19" s="725">
        <f t="shared" ref="C19:H19" si="5">SUM(C20:C31)</f>
        <v>128</v>
      </c>
      <c r="D19" s="726">
        <f t="shared" si="5"/>
        <v>70</v>
      </c>
      <c r="E19" s="837">
        <f t="shared" si="5"/>
        <v>58</v>
      </c>
      <c r="F19" s="836">
        <f t="shared" si="5"/>
        <v>142</v>
      </c>
      <c r="G19" s="726">
        <f t="shared" si="5"/>
        <v>73</v>
      </c>
      <c r="H19" s="726">
        <f t="shared" si="5"/>
        <v>69</v>
      </c>
      <c r="I19" s="783">
        <f>C19/$C$59</f>
        <v>0.10819949281487742</v>
      </c>
      <c r="J19" s="783">
        <f>F19/$F$59</f>
        <v>0.13099630996309963</v>
      </c>
    </row>
    <row r="20" spans="1:10" s="821" customFormat="1" ht="31.5" x14ac:dyDescent="0.25">
      <c r="A20" s="580"/>
      <c r="B20" s="825" t="s">
        <v>4381</v>
      </c>
      <c r="C20" s="1030">
        <f>D20+E20</f>
        <v>11</v>
      </c>
      <c r="D20" s="1020">
        <v>5</v>
      </c>
      <c r="E20" s="1021">
        <v>6</v>
      </c>
      <c r="F20" s="1031">
        <f t="shared" si="4"/>
        <v>8</v>
      </c>
      <c r="G20" s="1020">
        <v>4</v>
      </c>
      <c r="H20" s="1020">
        <v>4</v>
      </c>
      <c r="I20" s="691"/>
      <c r="J20" s="691"/>
    </row>
    <row r="21" spans="1:10" s="821" customFormat="1" ht="18.75" customHeight="1" x14ac:dyDescent="0.25">
      <c r="A21" s="580"/>
      <c r="B21" s="826" t="s">
        <v>4382</v>
      </c>
      <c r="C21" s="1032">
        <f>D21+E21</f>
        <v>7</v>
      </c>
      <c r="D21" s="647">
        <v>4</v>
      </c>
      <c r="E21" s="1024">
        <v>3</v>
      </c>
      <c r="F21" s="1033">
        <f t="shared" si="4"/>
        <v>4</v>
      </c>
      <c r="G21" s="1396">
        <v>2</v>
      </c>
      <c r="H21" s="1396">
        <v>2</v>
      </c>
      <c r="I21" s="691"/>
      <c r="J21" s="691"/>
    </row>
    <row r="22" spans="1:10" s="821" customFormat="1" ht="18.75" customHeight="1" x14ac:dyDescent="0.25">
      <c r="A22" s="580"/>
      <c r="B22" s="826" t="s">
        <v>4383</v>
      </c>
      <c r="C22" s="1032">
        <f>D22+E22</f>
        <v>2</v>
      </c>
      <c r="D22" s="647">
        <v>2</v>
      </c>
      <c r="E22" s="1024"/>
      <c r="F22" s="1033">
        <f t="shared" si="4"/>
        <v>2</v>
      </c>
      <c r="G22" s="1396">
        <v>2</v>
      </c>
      <c r="H22" s="1396"/>
      <c r="I22" s="691"/>
      <c r="J22" s="691"/>
    </row>
    <row r="23" spans="1:10" s="821" customFormat="1" ht="15.75" x14ac:dyDescent="0.25">
      <c r="A23" s="580"/>
      <c r="B23" s="826" t="s">
        <v>4384</v>
      </c>
      <c r="C23" s="1032">
        <f t="shared" ref="C23:C31" si="6">D23+E23</f>
        <v>12</v>
      </c>
      <c r="D23" s="647">
        <v>8</v>
      </c>
      <c r="E23" s="1024">
        <v>4</v>
      </c>
      <c r="F23" s="1033">
        <f t="shared" si="4"/>
        <v>35</v>
      </c>
      <c r="G23" s="1396">
        <v>23</v>
      </c>
      <c r="H23" s="1396">
        <v>12</v>
      </c>
      <c r="I23" s="691"/>
      <c r="J23" s="691"/>
    </row>
    <row r="24" spans="1:10" s="821" customFormat="1" ht="31.5" x14ac:dyDescent="0.25">
      <c r="A24" s="1428"/>
      <c r="B24" s="826" t="s">
        <v>4385</v>
      </c>
      <c r="C24" s="1032">
        <f t="shared" si="6"/>
        <v>11</v>
      </c>
      <c r="D24" s="647">
        <v>4</v>
      </c>
      <c r="E24" s="1024">
        <v>7</v>
      </c>
      <c r="F24" s="1033">
        <f t="shared" si="4"/>
        <v>12</v>
      </c>
      <c r="G24" s="1396">
        <v>3</v>
      </c>
      <c r="H24" s="1396">
        <v>9</v>
      </c>
      <c r="I24" s="691"/>
      <c r="J24" s="691"/>
    </row>
    <row r="25" spans="1:10" s="821" customFormat="1" ht="15.75" x14ac:dyDescent="0.25">
      <c r="A25" s="1428"/>
      <c r="B25" s="826" t="s">
        <v>4386</v>
      </c>
      <c r="C25" s="1032">
        <f t="shared" si="6"/>
        <v>8</v>
      </c>
      <c r="D25" s="647">
        <v>4</v>
      </c>
      <c r="E25" s="1024">
        <v>4</v>
      </c>
      <c r="F25" s="1033">
        <f t="shared" si="4"/>
        <v>8</v>
      </c>
      <c r="G25" s="1396">
        <v>3</v>
      </c>
      <c r="H25" s="1396">
        <v>5</v>
      </c>
      <c r="I25" s="691"/>
      <c r="J25" s="691"/>
    </row>
    <row r="26" spans="1:10" s="821" customFormat="1" ht="18.75" customHeight="1" x14ac:dyDescent="0.25">
      <c r="A26" s="580"/>
      <c r="B26" s="826" t="s">
        <v>4387</v>
      </c>
      <c r="C26" s="1032">
        <f t="shared" si="6"/>
        <v>12</v>
      </c>
      <c r="D26" s="647">
        <v>4</v>
      </c>
      <c r="E26" s="1024">
        <v>8</v>
      </c>
      <c r="F26" s="1033">
        <f t="shared" si="4"/>
        <v>11</v>
      </c>
      <c r="G26" s="1396">
        <v>3</v>
      </c>
      <c r="H26" s="1396">
        <v>8</v>
      </c>
      <c r="I26" s="691"/>
      <c r="J26" s="691"/>
    </row>
    <row r="27" spans="1:10" s="821" customFormat="1" ht="18.75" customHeight="1" x14ac:dyDescent="0.25">
      <c r="A27" s="580"/>
      <c r="B27" s="826" t="s">
        <v>4388</v>
      </c>
      <c r="C27" s="1032">
        <f t="shared" si="6"/>
        <v>18</v>
      </c>
      <c r="D27" s="647">
        <v>14</v>
      </c>
      <c r="E27" s="1024">
        <v>4</v>
      </c>
      <c r="F27" s="1033">
        <f t="shared" si="4"/>
        <v>17</v>
      </c>
      <c r="G27" s="1396">
        <v>13</v>
      </c>
      <c r="H27" s="1396">
        <v>4</v>
      </c>
      <c r="I27" s="691"/>
      <c r="J27" s="691"/>
    </row>
    <row r="28" spans="1:10" s="821" customFormat="1" ht="18.75" customHeight="1" x14ac:dyDescent="0.25">
      <c r="A28" s="580"/>
      <c r="B28" s="826" t="s">
        <v>4389</v>
      </c>
      <c r="C28" s="1032">
        <f t="shared" si="6"/>
        <v>12</v>
      </c>
      <c r="D28" s="647">
        <v>6</v>
      </c>
      <c r="E28" s="1024">
        <v>6</v>
      </c>
      <c r="F28" s="1033">
        <f t="shared" si="4"/>
        <v>12</v>
      </c>
      <c r="G28" s="1396">
        <v>6</v>
      </c>
      <c r="H28" s="1396">
        <v>6</v>
      </c>
      <c r="I28" s="691"/>
      <c r="J28" s="691"/>
    </row>
    <row r="29" spans="1:10" s="821" customFormat="1" ht="18.75" customHeight="1" x14ac:dyDescent="0.25">
      <c r="A29" s="580"/>
      <c r="B29" s="826" t="s">
        <v>4390</v>
      </c>
      <c r="C29" s="1032">
        <f t="shared" si="6"/>
        <v>14</v>
      </c>
      <c r="D29" s="647">
        <v>4</v>
      </c>
      <c r="E29" s="1024">
        <v>10</v>
      </c>
      <c r="F29" s="1033">
        <f t="shared" si="4"/>
        <v>27</v>
      </c>
      <c r="G29" s="1396">
        <v>11</v>
      </c>
      <c r="H29" s="1396">
        <v>16</v>
      </c>
      <c r="I29" s="691"/>
      <c r="J29" s="691"/>
    </row>
    <row r="30" spans="1:10" s="821" customFormat="1" ht="18.75" customHeight="1" x14ac:dyDescent="0.25">
      <c r="A30" s="580"/>
      <c r="B30" s="826" t="s">
        <v>4391</v>
      </c>
      <c r="C30" s="1032">
        <f t="shared" si="6"/>
        <v>18</v>
      </c>
      <c r="D30" s="647">
        <v>14</v>
      </c>
      <c r="E30" s="1024">
        <v>4</v>
      </c>
      <c r="F30" s="1033"/>
      <c r="G30" s="1396"/>
      <c r="H30" s="1396"/>
      <c r="I30" s="691"/>
      <c r="J30" s="691"/>
    </row>
    <row r="31" spans="1:10" s="821" customFormat="1" ht="18.75" customHeight="1" x14ac:dyDescent="0.25">
      <c r="A31" s="580"/>
      <c r="B31" s="828" t="s">
        <v>4392</v>
      </c>
      <c r="C31" s="1032">
        <f t="shared" si="6"/>
        <v>3</v>
      </c>
      <c r="D31" s="651">
        <v>1</v>
      </c>
      <c r="E31" s="1035">
        <v>2</v>
      </c>
      <c r="F31" s="1033">
        <f t="shared" si="4"/>
        <v>6</v>
      </c>
      <c r="G31" s="1036">
        <v>3</v>
      </c>
      <c r="H31" s="1036">
        <v>3</v>
      </c>
      <c r="I31" s="691"/>
      <c r="J31" s="691"/>
    </row>
    <row r="32" spans="1:10" s="838" customFormat="1" ht="18.75" customHeight="1" thickBot="1" x14ac:dyDescent="0.3">
      <c r="A32" s="580"/>
      <c r="B32" s="1767" t="s">
        <v>209</v>
      </c>
      <c r="C32" s="725">
        <f>SUM(C33:C36)</f>
        <v>105</v>
      </c>
      <c r="D32" s="725">
        <f t="shared" ref="D32:E32" si="7">SUM(D33:D36)</f>
        <v>46</v>
      </c>
      <c r="E32" s="725">
        <f t="shared" si="7"/>
        <v>59</v>
      </c>
      <c r="F32" s="725">
        <f>SUM(F33:F36)</f>
        <v>98</v>
      </c>
      <c r="G32" s="725">
        <f t="shared" ref="G32" si="8">SUM(G33:G36)</f>
        <v>37</v>
      </c>
      <c r="H32" s="725">
        <f t="shared" ref="H32" si="9">SUM(H33:H36)</f>
        <v>61</v>
      </c>
      <c r="I32" s="783">
        <f>C32/$C$59</f>
        <v>8.8757396449704137E-2</v>
      </c>
      <c r="J32" s="783">
        <f>F32/$F$59</f>
        <v>9.0405904059040587E-2</v>
      </c>
    </row>
    <row r="33" spans="1:10" s="821" customFormat="1" ht="18.75" customHeight="1" x14ac:dyDescent="0.25">
      <c r="A33" s="580"/>
      <c r="B33" s="804" t="s">
        <v>4393</v>
      </c>
      <c r="C33" s="1030">
        <f>D33+E33</f>
        <v>42</v>
      </c>
      <c r="D33" s="1020">
        <v>17</v>
      </c>
      <c r="E33" s="1021">
        <v>25</v>
      </c>
      <c r="F33" s="1031">
        <f>G33+H33</f>
        <v>38</v>
      </c>
      <c r="G33" s="1020">
        <v>16</v>
      </c>
      <c r="H33" s="1020">
        <v>22</v>
      </c>
      <c r="I33" s="691"/>
      <c r="J33" s="691"/>
    </row>
    <row r="34" spans="1:10" s="821" customFormat="1" ht="18.75" customHeight="1" x14ac:dyDescent="0.25">
      <c r="A34" s="580"/>
      <c r="B34" s="805" t="s">
        <v>4394</v>
      </c>
      <c r="C34" s="1032">
        <f>D34+E34</f>
        <v>34</v>
      </c>
      <c r="D34" s="647">
        <v>19</v>
      </c>
      <c r="E34" s="1024">
        <v>15</v>
      </c>
      <c r="F34" s="1033">
        <f t="shared" si="4"/>
        <v>32</v>
      </c>
      <c r="G34" s="1396">
        <v>12</v>
      </c>
      <c r="H34" s="1396">
        <v>20</v>
      </c>
      <c r="I34" s="691"/>
      <c r="J34" s="691"/>
    </row>
    <row r="35" spans="1:10" s="821" customFormat="1" ht="31.5" x14ac:dyDescent="0.25">
      <c r="A35" s="580"/>
      <c r="B35" s="805" t="s">
        <v>4395</v>
      </c>
      <c r="C35" s="1032">
        <f>D35+E35</f>
        <v>20</v>
      </c>
      <c r="D35" s="647">
        <v>7</v>
      </c>
      <c r="E35" s="1024">
        <v>13</v>
      </c>
      <c r="F35" s="1033">
        <f t="shared" si="4"/>
        <v>18</v>
      </c>
      <c r="G35" s="647">
        <v>6</v>
      </c>
      <c r="H35" s="647">
        <v>12</v>
      </c>
      <c r="I35" s="691"/>
      <c r="J35" s="691"/>
    </row>
    <row r="36" spans="1:10" s="821" customFormat="1" ht="32.25" thickBot="1" x14ac:dyDescent="0.3">
      <c r="A36" s="580"/>
      <c r="B36" s="806" t="s">
        <v>4396</v>
      </c>
      <c r="C36" s="1034">
        <f>D36+E36</f>
        <v>9</v>
      </c>
      <c r="D36" s="1027">
        <v>3</v>
      </c>
      <c r="E36" s="1028">
        <v>6</v>
      </c>
      <c r="F36" s="1037">
        <f t="shared" si="4"/>
        <v>10</v>
      </c>
      <c r="G36" s="1027">
        <v>3</v>
      </c>
      <c r="H36" s="1027">
        <v>7</v>
      </c>
      <c r="I36" s="691"/>
      <c r="J36" s="691"/>
    </row>
    <row r="37" spans="1:10" s="821" customFormat="1" ht="18.75" customHeight="1" thickBot="1" x14ac:dyDescent="0.3">
      <c r="A37" s="580"/>
      <c r="B37" s="1767" t="s">
        <v>2899</v>
      </c>
      <c r="C37" s="725">
        <f t="shared" ref="C37:H37" si="10">SUM(C38:C48)</f>
        <v>398</v>
      </c>
      <c r="D37" s="725">
        <f t="shared" si="10"/>
        <v>250</v>
      </c>
      <c r="E37" s="725">
        <f t="shared" si="10"/>
        <v>148</v>
      </c>
      <c r="F37" s="725">
        <f t="shared" si="10"/>
        <v>348</v>
      </c>
      <c r="G37" s="725">
        <f t="shared" si="10"/>
        <v>228</v>
      </c>
      <c r="H37" s="725">
        <f t="shared" si="10"/>
        <v>120</v>
      </c>
      <c r="I37" s="783">
        <f>C37/$C$59</f>
        <v>0.33643279797125952</v>
      </c>
      <c r="J37" s="783">
        <f>F37/$F$59</f>
        <v>0.3210332103321033</v>
      </c>
    </row>
    <row r="38" spans="1:10" s="821" customFormat="1" ht="15.75" x14ac:dyDescent="0.25">
      <c r="A38" s="580"/>
      <c r="B38" s="804" t="s">
        <v>4251</v>
      </c>
      <c r="C38" s="1030">
        <f t="shared" ref="C38:C51" si="11">D38+E38</f>
        <v>68</v>
      </c>
      <c r="D38" s="1020">
        <v>47</v>
      </c>
      <c r="E38" s="1021">
        <v>21</v>
      </c>
      <c r="F38" s="1031">
        <f t="shared" si="4"/>
        <v>69</v>
      </c>
      <c r="G38" s="648">
        <v>47</v>
      </c>
      <c r="H38" s="648">
        <v>22</v>
      </c>
      <c r="I38" s="691"/>
      <c r="J38" s="691"/>
    </row>
    <row r="39" spans="1:10" s="821" customFormat="1" ht="15.75" x14ac:dyDescent="0.25">
      <c r="A39" s="580"/>
      <c r="B39" s="805" t="s">
        <v>4252</v>
      </c>
      <c r="C39" s="1032">
        <f t="shared" si="11"/>
        <v>34</v>
      </c>
      <c r="D39" s="647">
        <v>17</v>
      </c>
      <c r="E39" s="1024">
        <v>17</v>
      </c>
      <c r="F39" s="1033">
        <f t="shared" si="4"/>
        <v>0</v>
      </c>
      <c r="G39" s="647"/>
      <c r="H39" s="647"/>
      <c r="I39" s="691"/>
      <c r="J39" s="691"/>
    </row>
    <row r="40" spans="1:10" s="821" customFormat="1" ht="47.25" x14ac:dyDescent="0.25">
      <c r="A40" s="1428"/>
      <c r="B40" s="805" t="s">
        <v>4254</v>
      </c>
      <c r="C40" s="1032">
        <f t="shared" si="11"/>
        <v>3</v>
      </c>
      <c r="D40" s="647"/>
      <c r="E40" s="1024">
        <v>3</v>
      </c>
      <c r="F40" s="1033">
        <f t="shared" si="4"/>
        <v>3</v>
      </c>
      <c r="G40" s="647"/>
      <c r="H40" s="647">
        <v>3</v>
      </c>
      <c r="I40" s="691"/>
      <c r="J40" s="691"/>
    </row>
    <row r="41" spans="1:10" s="821" customFormat="1" ht="47.25" x14ac:dyDescent="0.25">
      <c r="A41" s="1428"/>
      <c r="B41" s="805" t="s">
        <v>4253</v>
      </c>
      <c r="C41" s="1032">
        <f t="shared" si="11"/>
        <v>19</v>
      </c>
      <c r="D41" s="647">
        <v>12</v>
      </c>
      <c r="E41" s="1024">
        <v>7</v>
      </c>
      <c r="F41" s="1033">
        <f t="shared" si="4"/>
        <v>21</v>
      </c>
      <c r="G41" s="647">
        <v>13</v>
      </c>
      <c r="H41" s="647">
        <v>8</v>
      </c>
      <c r="I41" s="691"/>
      <c r="J41" s="691"/>
    </row>
    <row r="42" spans="1:10" s="821" customFormat="1" ht="15.75" x14ac:dyDescent="0.25">
      <c r="A42" s="1428"/>
      <c r="B42" s="805" t="s">
        <v>4255</v>
      </c>
      <c r="C42" s="1032">
        <f t="shared" si="11"/>
        <v>18</v>
      </c>
      <c r="D42" s="647">
        <v>6</v>
      </c>
      <c r="E42" s="1024">
        <v>12</v>
      </c>
      <c r="F42" s="1033">
        <f t="shared" si="4"/>
        <v>15</v>
      </c>
      <c r="G42" s="647">
        <v>5</v>
      </c>
      <c r="H42" s="647">
        <v>10</v>
      </c>
      <c r="I42" s="691"/>
      <c r="J42" s="691"/>
    </row>
    <row r="43" spans="1:10" s="821" customFormat="1" ht="15.75" x14ac:dyDescent="0.25">
      <c r="A43" s="580"/>
      <c r="B43" s="805" t="s">
        <v>4256</v>
      </c>
      <c r="C43" s="1032">
        <f t="shared" si="11"/>
        <v>22</v>
      </c>
      <c r="D43" s="647">
        <v>1</v>
      </c>
      <c r="E43" s="1024">
        <v>21</v>
      </c>
      <c r="F43" s="1033"/>
      <c r="G43" s="1396"/>
      <c r="H43" s="1396"/>
      <c r="I43" s="691"/>
      <c r="J43" s="691"/>
    </row>
    <row r="44" spans="1:10" s="821" customFormat="1" ht="31.5" x14ac:dyDescent="0.25">
      <c r="A44" s="580"/>
      <c r="B44" s="805" t="s">
        <v>4257</v>
      </c>
      <c r="C44" s="1032">
        <f t="shared" si="11"/>
        <v>83</v>
      </c>
      <c r="D44" s="647">
        <v>73</v>
      </c>
      <c r="E44" s="1024">
        <v>10</v>
      </c>
      <c r="F44" s="1033">
        <f t="shared" si="4"/>
        <v>81</v>
      </c>
      <c r="G44" s="1396">
        <v>70</v>
      </c>
      <c r="H44" s="1396">
        <v>11</v>
      </c>
      <c r="I44" s="691"/>
      <c r="J44" s="691"/>
    </row>
    <row r="45" spans="1:10" s="821" customFormat="1" ht="31.5" x14ac:dyDescent="0.25">
      <c r="A45" s="580"/>
      <c r="B45" s="805" t="s">
        <v>4258</v>
      </c>
      <c r="C45" s="1032">
        <f t="shared" si="11"/>
        <v>86</v>
      </c>
      <c r="D45" s="647">
        <v>52</v>
      </c>
      <c r="E45" s="1024">
        <v>34</v>
      </c>
      <c r="F45" s="1033">
        <f t="shared" si="4"/>
        <v>43</v>
      </c>
      <c r="G45" s="1396">
        <v>30</v>
      </c>
      <c r="H45" s="1396">
        <v>13</v>
      </c>
      <c r="I45" s="691"/>
      <c r="J45" s="691"/>
    </row>
    <row r="46" spans="1:10" s="821" customFormat="1" ht="18.75" customHeight="1" x14ac:dyDescent="0.25">
      <c r="A46" s="580"/>
      <c r="B46" s="805" t="s">
        <v>4397</v>
      </c>
      <c r="C46" s="1032">
        <f t="shared" si="11"/>
        <v>43</v>
      </c>
      <c r="D46" s="647">
        <v>30</v>
      </c>
      <c r="E46" s="1024">
        <v>13</v>
      </c>
      <c r="F46" s="1033">
        <f t="shared" si="4"/>
        <v>81</v>
      </c>
      <c r="G46" s="1396">
        <v>50</v>
      </c>
      <c r="H46" s="1396">
        <v>31</v>
      </c>
      <c r="I46" s="691"/>
      <c r="J46" s="691"/>
    </row>
    <row r="47" spans="1:10" s="821" customFormat="1" ht="18.75" customHeight="1" x14ac:dyDescent="0.25">
      <c r="A47" s="580"/>
      <c r="B47" s="805" t="s">
        <v>4398</v>
      </c>
      <c r="C47" s="1032"/>
      <c r="D47" s="647"/>
      <c r="E47" s="1024"/>
      <c r="F47" s="1033">
        <f t="shared" si="4"/>
        <v>16</v>
      </c>
      <c r="G47" s="1396">
        <v>4</v>
      </c>
      <c r="H47" s="1396">
        <v>12</v>
      </c>
      <c r="I47" s="691"/>
      <c r="J47" s="691"/>
    </row>
    <row r="48" spans="1:10" s="821" customFormat="1" ht="31.5" x14ac:dyDescent="0.25">
      <c r="A48" s="580"/>
      <c r="B48" s="805" t="s">
        <v>4399</v>
      </c>
      <c r="C48" s="1032">
        <f t="shared" si="11"/>
        <v>22</v>
      </c>
      <c r="D48" s="647">
        <v>12</v>
      </c>
      <c r="E48" s="1024">
        <v>10</v>
      </c>
      <c r="F48" s="1033">
        <f t="shared" si="4"/>
        <v>19</v>
      </c>
      <c r="G48" s="1396">
        <v>9</v>
      </c>
      <c r="H48" s="1396">
        <v>10</v>
      </c>
      <c r="I48" s="691"/>
      <c r="J48" s="691"/>
    </row>
    <row r="49" spans="1:10" s="821" customFormat="1" ht="16.5" thickBot="1" x14ac:dyDescent="0.3">
      <c r="A49" s="580"/>
      <c r="B49" s="1767" t="s">
        <v>641</v>
      </c>
      <c r="C49" s="725">
        <f>SUM(C50:C51)</f>
        <v>142</v>
      </c>
      <c r="D49" s="725">
        <f t="shared" ref="D49:H49" si="12">SUM(D50:D51)</f>
        <v>60</v>
      </c>
      <c r="E49" s="725">
        <f t="shared" si="12"/>
        <v>82</v>
      </c>
      <c r="F49" s="725">
        <f t="shared" si="12"/>
        <v>144</v>
      </c>
      <c r="G49" s="725">
        <f t="shared" si="12"/>
        <v>65</v>
      </c>
      <c r="H49" s="725">
        <f t="shared" si="12"/>
        <v>79</v>
      </c>
      <c r="I49" s="783">
        <f>C49/$C$59</f>
        <v>0.12003381234150465</v>
      </c>
      <c r="J49" s="783">
        <f>F49/$F$59</f>
        <v>0.13284132841328414</v>
      </c>
    </row>
    <row r="50" spans="1:10" s="821" customFormat="1" ht="31.5" x14ac:dyDescent="0.25">
      <c r="A50" s="580"/>
      <c r="B50" s="1282" t="s">
        <v>4400</v>
      </c>
      <c r="C50" s="1283">
        <f t="shared" si="11"/>
        <v>115</v>
      </c>
      <c r="D50" s="1243">
        <v>53</v>
      </c>
      <c r="E50" s="1284">
        <v>62</v>
      </c>
      <c r="F50" s="1285">
        <f>G50+H50</f>
        <v>115</v>
      </c>
      <c r="G50" s="1286">
        <v>53</v>
      </c>
      <c r="H50" s="1286">
        <v>62</v>
      </c>
      <c r="I50" s="691"/>
      <c r="J50" s="691"/>
    </row>
    <row r="51" spans="1:10" s="821" customFormat="1" ht="16.5" thickBot="1" x14ac:dyDescent="0.3">
      <c r="A51" s="580"/>
      <c r="B51" s="806" t="s">
        <v>4401</v>
      </c>
      <c r="C51" s="1283">
        <f t="shared" si="11"/>
        <v>27</v>
      </c>
      <c r="D51" s="1027">
        <v>7</v>
      </c>
      <c r="E51" s="1028">
        <v>20</v>
      </c>
      <c r="F51" s="1287">
        <f>G51+H51</f>
        <v>29</v>
      </c>
      <c r="G51" s="1402">
        <v>12</v>
      </c>
      <c r="H51" s="1402">
        <v>17</v>
      </c>
      <c r="I51" s="691"/>
      <c r="J51" s="691"/>
    </row>
    <row r="52" spans="1:10" s="821" customFormat="1" ht="18.75" customHeight="1" thickBot="1" x14ac:dyDescent="0.3">
      <c r="A52" s="580"/>
      <c r="B52" s="1767" t="s">
        <v>642</v>
      </c>
      <c r="C52" s="725">
        <f t="shared" ref="C52:H52" si="13">C53</f>
        <v>17</v>
      </c>
      <c r="D52" s="726">
        <f t="shared" si="13"/>
        <v>12</v>
      </c>
      <c r="E52" s="837">
        <f t="shared" si="13"/>
        <v>5</v>
      </c>
      <c r="F52" s="836">
        <f t="shared" si="13"/>
        <v>17</v>
      </c>
      <c r="G52" s="726">
        <f t="shared" si="13"/>
        <v>12</v>
      </c>
      <c r="H52" s="726">
        <f t="shared" si="13"/>
        <v>5</v>
      </c>
      <c r="I52" s="783">
        <f>C52/$C$59</f>
        <v>1.4370245139475908E-2</v>
      </c>
      <c r="J52" s="783">
        <f>F52/$F$59</f>
        <v>1.5682656826568265E-2</v>
      </c>
    </row>
    <row r="53" spans="1:10" s="821" customFormat="1" ht="32.25" thickBot="1" x14ac:dyDescent="0.3">
      <c r="A53" s="580"/>
      <c r="B53" s="829" t="s">
        <v>4402</v>
      </c>
      <c r="C53" s="1041">
        <f>D53+E53</f>
        <v>17</v>
      </c>
      <c r="D53" s="1038">
        <v>12</v>
      </c>
      <c r="E53" s="1039">
        <v>5</v>
      </c>
      <c r="F53" s="1040">
        <f>G53+H53</f>
        <v>17</v>
      </c>
      <c r="G53" s="1038">
        <v>12</v>
      </c>
      <c r="H53" s="1038">
        <v>5</v>
      </c>
      <c r="I53" s="691"/>
      <c r="J53" s="691"/>
    </row>
    <row r="54" spans="1:10" s="821" customFormat="1" ht="16.5" thickBot="1" x14ac:dyDescent="0.3">
      <c r="A54" s="580"/>
      <c r="B54" s="1767" t="s">
        <v>2900</v>
      </c>
      <c r="C54" s="725">
        <f>C55+C56+C57+C58</f>
        <v>111</v>
      </c>
      <c r="D54" s="725">
        <f t="shared" ref="D54:H54" si="14">D55+D56+D57+D58</f>
        <v>56</v>
      </c>
      <c r="E54" s="725">
        <f t="shared" si="14"/>
        <v>55</v>
      </c>
      <c r="F54" s="725">
        <f t="shared" si="14"/>
        <v>53</v>
      </c>
      <c r="G54" s="725">
        <f t="shared" si="14"/>
        <v>27</v>
      </c>
      <c r="H54" s="725">
        <f t="shared" si="14"/>
        <v>26</v>
      </c>
      <c r="I54" s="783">
        <f>C54/$C$59</f>
        <v>9.3829247675401517E-2</v>
      </c>
      <c r="J54" s="783">
        <f>F54/$F$59</f>
        <v>4.8892988929889296E-2</v>
      </c>
    </row>
    <row r="55" spans="1:10" s="821" customFormat="1" ht="18.75" customHeight="1" x14ac:dyDescent="0.25">
      <c r="A55" s="580"/>
      <c r="B55" s="1810" t="s">
        <v>4403</v>
      </c>
      <c r="C55" s="1814">
        <f>E55+D55</f>
        <v>32</v>
      </c>
      <c r="D55" s="1815">
        <v>17</v>
      </c>
      <c r="E55" s="1817">
        <v>15</v>
      </c>
      <c r="F55" s="1816"/>
      <c r="G55" s="1401"/>
      <c r="H55" s="1401"/>
      <c r="I55" s="691"/>
      <c r="J55" s="691"/>
    </row>
    <row r="56" spans="1:10" ht="15" customHeight="1" x14ac:dyDescent="0.25">
      <c r="A56" s="1428"/>
      <c r="B56" s="1813" t="s">
        <v>4406</v>
      </c>
      <c r="C56" s="1032">
        <f t="shared" ref="C56:C58" si="15">E56+D56</f>
        <v>18</v>
      </c>
      <c r="D56" s="1013">
        <v>12</v>
      </c>
      <c r="E56" s="1818">
        <v>6</v>
      </c>
      <c r="F56" s="1033">
        <f t="shared" si="4"/>
        <v>13</v>
      </c>
      <c r="G56" s="1013">
        <v>10</v>
      </c>
      <c r="H56" s="1013">
        <v>3</v>
      </c>
    </row>
    <row r="57" spans="1:10" s="821" customFormat="1" ht="18.75" customHeight="1" x14ac:dyDescent="0.25">
      <c r="A57" s="1428"/>
      <c r="B57" s="1811" t="s">
        <v>4404</v>
      </c>
      <c r="C57" s="1032">
        <f t="shared" si="15"/>
        <v>41</v>
      </c>
      <c r="D57" s="647">
        <v>17</v>
      </c>
      <c r="E57" s="1024">
        <v>24</v>
      </c>
      <c r="F57" s="1033">
        <f t="shared" si="4"/>
        <v>40</v>
      </c>
      <c r="G57" s="1396">
        <v>17</v>
      </c>
      <c r="H57" s="1396">
        <v>23</v>
      </c>
      <c r="I57" s="691"/>
      <c r="J57" s="691"/>
    </row>
    <row r="58" spans="1:10" s="1809" customFormat="1" ht="18.75" customHeight="1" thickBot="1" x14ac:dyDescent="0.3">
      <c r="A58" s="1807"/>
      <c r="B58" s="1812" t="s">
        <v>4405</v>
      </c>
      <c r="C58" s="1041">
        <f t="shared" si="15"/>
        <v>20</v>
      </c>
      <c r="D58" s="1038">
        <v>10</v>
      </c>
      <c r="E58" s="1039">
        <v>10</v>
      </c>
      <c r="F58" s="1031"/>
      <c r="G58" s="1402"/>
      <c r="H58" s="1402"/>
      <c r="I58" s="1808"/>
      <c r="J58" s="1808"/>
    </row>
    <row r="59" spans="1:10" s="821" customFormat="1" ht="15.75" x14ac:dyDescent="0.25">
      <c r="A59" s="1807"/>
      <c r="B59" s="830" t="s">
        <v>644</v>
      </c>
      <c r="C59" s="832">
        <f t="shared" ref="C59:H59" si="16">C8+C19+C32+C37+C49+C52+C54</f>
        <v>1183</v>
      </c>
      <c r="D59" s="833">
        <f t="shared" si="16"/>
        <v>673</v>
      </c>
      <c r="E59" s="834">
        <f t="shared" si="16"/>
        <v>510</v>
      </c>
      <c r="F59" s="835">
        <f t="shared" si="16"/>
        <v>1084</v>
      </c>
      <c r="G59" s="833">
        <f t="shared" si="16"/>
        <v>625</v>
      </c>
      <c r="H59" s="833">
        <f t="shared" si="16"/>
        <v>459</v>
      </c>
      <c r="I59" s="691"/>
      <c r="J59" s="691"/>
    </row>
    <row r="60" spans="1:10" s="821" customFormat="1" ht="31.5" x14ac:dyDescent="0.25">
      <c r="A60" s="580"/>
      <c r="B60" s="831" t="s">
        <v>643</v>
      </c>
      <c r="C60" s="167">
        <f>C59+'MatriculaTotal PregradoGenero'!C67</f>
        <v>14357</v>
      </c>
      <c r="D60" s="167">
        <f>D59+'MatriculaTotal PregradoGenero'!D67</f>
        <v>7510</v>
      </c>
      <c r="E60" s="167">
        <f>E59+'MatriculaTotal PregradoGenero'!E67</f>
        <v>6847</v>
      </c>
      <c r="F60" s="167">
        <f>F59+'MatriculaTotal PregradoGenero'!F67</f>
        <v>13809</v>
      </c>
      <c r="G60" s="167">
        <f>G59+'MatriculaTotal PregradoGenero'!G67</f>
        <v>7287</v>
      </c>
      <c r="H60" s="167">
        <f>H59+'MatriculaTotal PregradoGenero'!H67</f>
        <v>6522</v>
      </c>
      <c r="I60" s="691"/>
      <c r="J60" s="691"/>
    </row>
    <row r="61" spans="1:10" s="821" customFormat="1" ht="11.25" customHeight="1" x14ac:dyDescent="0.25">
      <c r="A61" s="580"/>
      <c r="B61" s="682" t="s">
        <v>635</v>
      </c>
      <c r="C61" s="684"/>
      <c r="D61" s="684"/>
      <c r="E61" s="684"/>
      <c r="F61" s="684"/>
      <c r="G61" s="684"/>
      <c r="H61" s="684"/>
      <c r="I61" s="691"/>
      <c r="J61" s="691"/>
    </row>
    <row r="62" spans="1:10" s="821" customFormat="1" ht="11.25" customHeight="1" x14ac:dyDescent="0.25">
      <c r="A62" s="580"/>
      <c r="B62" s="682" t="s">
        <v>645</v>
      </c>
      <c r="C62" s="684"/>
      <c r="D62" s="684"/>
      <c r="E62" s="684"/>
      <c r="F62" s="684"/>
      <c r="G62" s="684"/>
      <c r="H62" s="684"/>
      <c r="I62" s="691"/>
      <c r="J62" s="691"/>
    </row>
    <row r="63" spans="1:10" s="821" customFormat="1" ht="11.25" customHeight="1" x14ac:dyDescent="0.25">
      <c r="A63" s="580"/>
      <c r="B63" s="682" t="s">
        <v>636</v>
      </c>
      <c r="C63" s="684"/>
      <c r="D63" s="684"/>
      <c r="E63" s="684"/>
      <c r="F63" s="684"/>
      <c r="G63" s="684"/>
      <c r="H63" s="684"/>
      <c r="I63" s="691"/>
      <c r="J63" s="691"/>
    </row>
  </sheetData>
  <sheetProtection formatCells="0" formatColumns="0" formatRows="0" insertColumns="0" insertRows="0" deleteColumns="0" deleteRows="0" sort="0"/>
  <mergeCells count="9">
    <mergeCell ref="B64:H64"/>
    <mergeCell ref="B1:H3"/>
    <mergeCell ref="B4:H4"/>
    <mergeCell ref="B5:H5"/>
    <mergeCell ref="C6:C7"/>
    <mergeCell ref="D6:E6"/>
    <mergeCell ref="F6:F7"/>
    <mergeCell ref="G6:H6"/>
    <mergeCell ref="B6:B7"/>
  </mergeCells>
  <pageMargins left="0.7" right="0.7" top="0.75" bottom="0.75" header="0.3" footer="0.3"/>
  <pageSetup paperSize="9"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dimension ref="A1:N29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activeCell="I25" sqref="I25"/>
    </sheetView>
  </sheetViews>
  <sheetFormatPr baseColWidth="10" defaultColWidth="0" defaultRowHeight="0" customHeight="1" zeroHeight="1" x14ac:dyDescent="0.25"/>
  <cols>
    <col min="1" max="1" width="3.5703125" customWidth="1"/>
    <col min="2" max="12" width="15" customWidth="1"/>
    <col min="13" max="13" width="5" customWidth="1"/>
    <col min="14" max="14" width="0" hidden="1" customWidth="1"/>
    <col min="15" max="16384" width="9.140625" hidden="1"/>
  </cols>
  <sheetData>
    <row r="1" spans="2:14" ht="15" x14ac:dyDescent="0.25">
      <c r="B1" s="2020"/>
      <c r="C1" s="2021"/>
      <c r="D1" s="2021"/>
      <c r="E1" s="2021"/>
      <c r="F1" s="2021"/>
      <c r="G1" s="2021"/>
      <c r="H1" s="2021"/>
      <c r="I1" s="2021"/>
      <c r="J1" s="2021"/>
      <c r="K1" s="2021"/>
      <c r="L1" s="2022"/>
    </row>
    <row r="2" spans="2:14" ht="15" x14ac:dyDescent="0.25">
      <c r="B2" s="2023"/>
      <c r="C2" s="2024"/>
      <c r="D2" s="2024"/>
      <c r="E2" s="2024"/>
      <c r="F2" s="2024"/>
      <c r="G2" s="2024"/>
      <c r="H2" s="2024"/>
      <c r="I2" s="2024"/>
      <c r="J2" s="2024"/>
      <c r="K2" s="2024"/>
      <c r="L2" s="2025"/>
    </row>
    <row r="3" spans="2:14" ht="16.5" thickBot="1" x14ac:dyDescent="0.3">
      <c r="B3" s="2026"/>
      <c r="C3" s="2027"/>
      <c r="D3" s="2027"/>
      <c r="E3" s="2027"/>
      <c r="F3" s="2027"/>
      <c r="G3" s="2027"/>
      <c r="H3" s="2027"/>
      <c r="I3" s="2027"/>
      <c r="J3" s="2027"/>
      <c r="K3" s="2027"/>
      <c r="L3" s="2028"/>
    </row>
    <row r="4" spans="2:14" ht="21.75" thickBot="1" x14ac:dyDescent="0.4">
      <c r="B4" s="2029" t="s">
        <v>1851</v>
      </c>
      <c r="C4" s="2030"/>
      <c r="D4" s="2030"/>
      <c r="E4" s="2030"/>
      <c r="F4" s="2030"/>
      <c r="G4" s="2030"/>
      <c r="H4" s="2030"/>
      <c r="I4" s="2030"/>
      <c r="J4" s="2030"/>
      <c r="K4" s="2030"/>
      <c r="L4" s="2031"/>
    </row>
  </sheetData>
  <mergeCells count="3">
    <mergeCell ref="B1:L3"/>
    <mergeCell ref="B4:L4"/>
    <mergeCell ref="B5:L5"/>
  </mergeCells>
  <pageMargins left="0.7" right="0.7" top="0.75" bottom="0.75" header="0.3" footer="0.3"/>
  <pageSetup paperSize="9"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dimension ref="A1:S1048576"/>
  <sheetViews>
    <sheetView showGridLines="0" zoomScale="70" zoomScaleNormal="70" workbookViewId="0">
      <pane xSplit="2" ySplit="8" topLeftCell="C39"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style="580" customWidth="1"/>
    <col min="2" max="2" width="51.85546875" style="580" customWidth="1"/>
    <col min="3" max="3" width="17.140625" style="580" customWidth="1"/>
    <col min="4" max="14" width="15.140625" style="580" customWidth="1"/>
    <col min="15" max="15" width="17.140625" style="580" customWidth="1"/>
    <col min="16" max="17" width="15.140625" style="580" customWidth="1"/>
    <col min="18" max="18" width="5" style="580" customWidth="1"/>
    <col min="19" max="19" width="0" style="580" hidden="1" customWidth="1"/>
    <col min="20" max="16384" width="9.140625" style="580" hidden="1"/>
  </cols>
  <sheetData>
    <row r="1" spans="2:19" x14ac:dyDescent="0.25">
      <c r="B1" s="2047"/>
      <c r="C1" s="2048"/>
      <c r="D1" s="2048"/>
      <c r="E1" s="2048"/>
      <c r="F1" s="2048"/>
      <c r="G1" s="2048"/>
      <c r="H1" s="2048"/>
      <c r="I1" s="2048"/>
      <c r="J1" s="2048"/>
      <c r="K1" s="2048"/>
      <c r="L1" s="2048"/>
      <c r="M1" s="2048"/>
      <c r="N1" s="2048"/>
      <c r="O1" s="2048"/>
      <c r="P1" s="2048"/>
      <c r="Q1" s="2049"/>
    </row>
    <row r="2" spans="2:19" x14ac:dyDescent="0.25">
      <c r="B2" s="2050"/>
      <c r="C2" s="2051"/>
      <c r="D2" s="2051"/>
      <c r="E2" s="2051"/>
      <c r="F2" s="2051"/>
      <c r="G2" s="2051"/>
      <c r="H2" s="2051"/>
      <c r="I2" s="2051"/>
      <c r="J2" s="2051"/>
      <c r="K2" s="2051"/>
      <c r="L2" s="2051"/>
      <c r="M2" s="2051"/>
      <c r="N2" s="2051"/>
      <c r="O2" s="2051"/>
      <c r="P2" s="2051"/>
      <c r="Q2" s="2052"/>
    </row>
    <row r="3" spans="2:19" ht="16.5" thickBot="1" x14ac:dyDescent="0.3">
      <c r="B3" s="2053"/>
      <c r="C3" s="2054"/>
      <c r="D3" s="2054"/>
      <c r="E3" s="2054"/>
      <c r="F3" s="2054"/>
      <c r="G3" s="2054"/>
      <c r="H3" s="2054"/>
      <c r="I3" s="2054"/>
      <c r="J3" s="2054"/>
      <c r="K3" s="2054"/>
      <c r="L3" s="2054"/>
      <c r="M3" s="2054"/>
      <c r="N3" s="2054"/>
      <c r="O3" s="2054"/>
      <c r="P3" s="2054"/>
      <c r="Q3" s="2055"/>
    </row>
    <row r="4" spans="2:19" ht="21.75" thickBot="1" x14ac:dyDescent="0.4">
      <c r="B4" s="2082" t="s">
        <v>4229</v>
      </c>
      <c r="C4" s="2083"/>
      <c r="D4" s="2083"/>
      <c r="E4" s="2083"/>
      <c r="F4" s="2083"/>
      <c r="G4" s="2083"/>
      <c r="H4" s="2083"/>
      <c r="I4" s="2083"/>
      <c r="J4" s="2083"/>
      <c r="K4" s="2083"/>
      <c r="L4" s="2083"/>
      <c r="M4" s="2083"/>
      <c r="N4" s="2083"/>
      <c r="O4" s="2083"/>
      <c r="P4" s="2083"/>
      <c r="Q4" s="2085"/>
    </row>
    <row r="5" spans="2:19" s="583" customFormat="1" ht="16.5" thickBot="1" x14ac:dyDescent="0.3">
      <c r="B5" s="2086"/>
      <c r="C5" s="2086"/>
      <c r="D5" s="2086"/>
      <c r="E5" s="2086"/>
      <c r="F5" s="2086"/>
      <c r="G5" s="2086"/>
      <c r="H5" s="2086"/>
      <c r="I5" s="2086"/>
      <c r="J5" s="2086"/>
      <c r="K5" s="2086"/>
      <c r="L5" s="2086"/>
      <c r="M5" s="2086"/>
      <c r="N5" s="2086"/>
      <c r="O5" s="2086"/>
      <c r="P5" s="2086"/>
      <c r="Q5" s="2086"/>
    </row>
    <row r="6" spans="2:19" ht="18.75" customHeight="1" x14ac:dyDescent="0.25">
      <c r="B6" s="2161" t="s">
        <v>624</v>
      </c>
      <c r="C6" s="2223" t="s">
        <v>147</v>
      </c>
      <c r="D6" s="2224"/>
      <c r="E6" s="2224"/>
      <c r="F6" s="2224"/>
      <c r="G6" s="2225"/>
      <c r="H6" s="2224" t="s">
        <v>564</v>
      </c>
      <c r="I6" s="2224"/>
      <c r="J6" s="2224"/>
      <c r="K6" s="2224"/>
      <c r="L6" s="2224"/>
      <c r="M6" s="2226" t="s">
        <v>646</v>
      </c>
      <c r="N6" s="2227"/>
      <c r="O6" s="2227"/>
      <c r="P6" s="2227"/>
      <c r="Q6" s="2228"/>
    </row>
    <row r="7" spans="2:19" ht="18.75" customHeight="1" x14ac:dyDescent="0.25">
      <c r="B7" s="2181"/>
      <c r="C7" s="2229" t="s">
        <v>625</v>
      </c>
      <c r="D7" s="2094"/>
      <c r="E7" s="2094" t="s">
        <v>626</v>
      </c>
      <c r="F7" s="2094"/>
      <c r="G7" s="2230" t="s">
        <v>146</v>
      </c>
      <c r="H7" s="2096" t="s">
        <v>625</v>
      </c>
      <c r="I7" s="2097"/>
      <c r="J7" s="2095" t="s">
        <v>626</v>
      </c>
      <c r="K7" s="2097"/>
      <c r="L7" s="2095" t="s">
        <v>146</v>
      </c>
      <c r="M7" s="2229" t="s">
        <v>625</v>
      </c>
      <c r="N7" s="2094"/>
      <c r="O7" s="2094" t="s">
        <v>626</v>
      </c>
      <c r="P7" s="2094"/>
      <c r="Q7" s="2221" t="s">
        <v>146</v>
      </c>
    </row>
    <row r="8" spans="2:19" ht="18.75" customHeight="1" thickBot="1" x14ac:dyDescent="0.3">
      <c r="B8" s="2181"/>
      <c r="C8" s="839" t="s">
        <v>585</v>
      </c>
      <c r="D8" s="603" t="s">
        <v>586</v>
      </c>
      <c r="E8" s="603" t="s">
        <v>585</v>
      </c>
      <c r="F8" s="603" t="s">
        <v>586</v>
      </c>
      <c r="G8" s="2231"/>
      <c r="H8" s="840" t="s">
        <v>585</v>
      </c>
      <c r="I8" s="603" t="s">
        <v>586</v>
      </c>
      <c r="J8" s="603" t="s">
        <v>585</v>
      </c>
      <c r="K8" s="603" t="s">
        <v>586</v>
      </c>
      <c r="L8" s="2092"/>
      <c r="M8" s="839" t="s">
        <v>585</v>
      </c>
      <c r="N8" s="603" t="s">
        <v>586</v>
      </c>
      <c r="O8" s="603" t="s">
        <v>585</v>
      </c>
      <c r="P8" s="603" t="s">
        <v>586</v>
      </c>
      <c r="Q8" s="2222"/>
    </row>
    <row r="9" spans="2:19" s="581" customFormat="1" ht="18.75" customHeight="1" thickBot="1" x14ac:dyDescent="0.3">
      <c r="B9" s="841" t="s">
        <v>201</v>
      </c>
      <c r="C9" s="670">
        <f t="shared" ref="C9:Q9" si="0">SUM(C10:C23)</f>
        <v>542</v>
      </c>
      <c r="D9" s="670">
        <f t="shared" si="0"/>
        <v>383</v>
      </c>
      <c r="E9" s="670">
        <f t="shared" si="0"/>
        <v>346</v>
      </c>
      <c r="F9" s="670">
        <f t="shared" si="0"/>
        <v>245</v>
      </c>
      <c r="G9" s="670">
        <f t="shared" si="0"/>
        <v>1516</v>
      </c>
      <c r="H9" s="670">
        <f t="shared" si="0"/>
        <v>304</v>
      </c>
      <c r="I9" s="670">
        <f t="shared" si="0"/>
        <v>216</v>
      </c>
      <c r="J9" s="670">
        <f t="shared" si="0"/>
        <v>257</v>
      </c>
      <c r="K9" s="670">
        <f t="shared" si="0"/>
        <v>189</v>
      </c>
      <c r="L9" s="670">
        <f t="shared" si="0"/>
        <v>966</v>
      </c>
      <c r="M9" s="670">
        <f t="shared" si="0"/>
        <v>2238</v>
      </c>
      <c r="N9" s="670">
        <f t="shared" si="0"/>
        <v>1552</v>
      </c>
      <c r="O9" s="670">
        <f t="shared" si="0"/>
        <v>2167</v>
      </c>
      <c r="P9" s="670">
        <f t="shared" si="0"/>
        <v>1477</v>
      </c>
      <c r="Q9" s="846">
        <f t="shared" si="0"/>
        <v>7434</v>
      </c>
    </row>
    <row r="10" spans="2:19" s="581" customFormat="1" ht="18.75" customHeight="1" x14ac:dyDescent="0.25">
      <c r="B10" s="701" t="s">
        <v>4097</v>
      </c>
      <c r="C10" s="1042">
        <v>59</v>
      </c>
      <c r="D10" s="1020">
        <v>33</v>
      </c>
      <c r="E10" s="1020">
        <v>35</v>
      </c>
      <c r="F10" s="1020">
        <v>22</v>
      </c>
      <c r="G10" s="834">
        <f>SUM(C10:F10)</f>
        <v>149</v>
      </c>
      <c r="H10" s="652">
        <v>24</v>
      </c>
      <c r="I10" s="1020">
        <v>15</v>
      </c>
      <c r="J10" s="1020">
        <v>28</v>
      </c>
      <c r="K10" s="1020">
        <v>20</v>
      </c>
      <c r="L10" s="834">
        <f>SUM(H10:K10)</f>
        <v>87</v>
      </c>
      <c r="M10" s="1042">
        <v>219</v>
      </c>
      <c r="N10" s="1020">
        <v>154</v>
      </c>
      <c r="O10" s="1020">
        <v>210</v>
      </c>
      <c r="P10" s="1020">
        <v>149</v>
      </c>
      <c r="Q10" s="834">
        <f>SUM(M10:P10)</f>
        <v>732</v>
      </c>
    </row>
    <row r="11" spans="2:19" s="581" customFormat="1" ht="18.75" customHeight="1" x14ac:dyDescent="0.25">
      <c r="B11" s="702" t="s">
        <v>4096</v>
      </c>
      <c r="C11" s="1043">
        <v>50</v>
      </c>
      <c r="D11" s="647">
        <v>36</v>
      </c>
      <c r="E11" s="647">
        <v>40</v>
      </c>
      <c r="F11" s="647">
        <v>41</v>
      </c>
      <c r="G11" s="834">
        <f t="shared" ref="G11:G66" si="1">SUM(C11:F11)</f>
        <v>167</v>
      </c>
      <c r="H11" s="640">
        <v>25</v>
      </c>
      <c r="I11" s="647">
        <v>16</v>
      </c>
      <c r="J11" s="647">
        <v>20</v>
      </c>
      <c r="K11" s="647">
        <v>25</v>
      </c>
      <c r="L11" s="834">
        <f t="shared" ref="L11:L23" si="2">SUM(H11:K11)</f>
        <v>86</v>
      </c>
      <c r="M11" s="1043">
        <v>188</v>
      </c>
      <c r="N11" s="647">
        <v>176</v>
      </c>
      <c r="O11" s="647">
        <v>191</v>
      </c>
      <c r="P11" s="647">
        <v>175</v>
      </c>
      <c r="Q11" s="834">
        <f t="shared" ref="Q11:Q23" si="3">SUM(M11:P11)</f>
        <v>730</v>
      </c>
    </row>
    <row r="12" spans="2:19" s="581" customFormat="1" ht="18.75" customHeight="1" x14ac:dyDescent="0.25">
      <c r="B12" s="702" t="s">
        <v>4098</v>
      </c>
      <c r="C12" s="1043">
        <v>27</v>
      </c>
      <c r="D12" s="647">
        <v>21</v>
      </c>
      <c r="E12" s="647">
        <v>22</v>
      </c>
      <c r="F12" s="647">
        <v>15</v>
      </c>
      <c r="G12" s="834">
        <f t="shared" si="1"/>
        <v>85</v>
      </c>
      <c r="H12" s="640">
        <v>25</v>
      </c>
      <c r="I12" s="647">
        <v>18</v>
      </c>
      <c r="J12" s="647">
        <v>18</v>
      </c>
      <c r="K12" s="647">
        <v>14</v>
      </c>
      <c r="L12" s="834">
        <f t="shared" si="2"/>
        <v>75</v>
      </c>
      <c r="M12" s="1043">
        <v>220</v>
      </c>
      <c r="N12" s="647">
        <v>142</v>
      </c>
      <c r="O12" s="647">
        <v>207</v>
      </c>
      <c r="P12" s="647">
        <v>129</v>
      </c>
      <c r="Q12" s="834">
        <f t="shared" si="3"/>
        <v>698</v>
      </c>
    </row>
    <row r="13" spans="2:19" s="581" customFormat="1" ht="18.75" customHeight="1" x14ac:dyDescent="0.25">
      <c r="B13" s="702" t="s">
        <v>4099</v>
      </c>
      <c r="C13" s="1043">
        <v>27</v>
      </c>
      <c r="D13" s="647">
        <v>12</v>
      </c>
      <c r="E13" s="647">
        <v>23</v>
      </c>
      <c r="F13" s="647">
        <v>9</v>
      </c>
      <c r="G13" s="834">
        <f t="shared" si="1"/>
        <v>71</v>
      </c>
      <c r="H13" s="640">
        <v>24</v>
      </c>
      <c r="I13" s="647">
        <v>12</v>
      </c>
      <c r="J13" s="647">
        <v>22</v>
      </c>
      <c r="K13" s="647">
        <v>9</v>
      </c>
      <c r="L13" s="834">
        <f t="shared" si="2"/>
        <v>67</v>
      </c>
      <c r="M13" s="1043">
        <v>167</v>
      </c>
      <c r="N13" s="647">
        <v>78</v>
      </c>
      <c r="O13" s="647">
        <v>176</v>
      </c>
      <c r="P13" s="647">
        <v>73</v>
      </c>
      <c r="Q13" s="834">
        <f t="shared" si="3"/>
        <v>494</v>
      </c>
    </row>
    <row r="14" spans="2:19" s="581" customFormat="1" ht="18.75" customHeight="1" x14ac:dyDescent="0.25">
      <c r="B14" s="702" t="s">
        <v>4100</v>
      </c>
      <c r="C14" s="1043">
        <v>35</v>
      </c>
      <c r="D14" s="647">
        <v>28</v>
      </c>
      <c r="E14" s="647">
        <v>33</v>
      </c>
      <c r="F14" s="647">
        <v>14</v>
      </c>
      <c r="G14" s="834">
        <f t="shared" si="1"/>
        <v>110</v>
      </c>
      <c r="H14" s="640">
        <v>22</v>
      </c>
      <c r="I14" s="647">
        <v>15</v>
      </c>
      <c r="J14" s="647">
        <v>27</v>
      </c>
      <c r="K14" s="647">
        <v>13</v>
      </c>
      <c r="L14" s="834">
        <f t="shared" si="2"/>
        <v>77</v>
      </c>
      <c r="M14" s="1043">
        <v>201</v>
      </c>
      <c r="N14" s="647">
        <v>139</v>
      </c>
      <c r="O14" s="647">
        <v>202</v>
      </c>
      <c r="P14" s="647">
        <v>128</v>
      </c>
      <c r="Q14" s="834">
        <f t="shared" si="3"/>
        <v>670</v>
      </c>
    </row>
    <row r="15" spans="2:19" s="581" customFormat="1" ht="18.75" customHeight="1" x14ac:dyDescent="0.25">
      <c r="B15" s="702" t="s">
        <v>4220</v>
      </c>
      <c r="C15" s="1043">
        <v>65</v>
      </c>
      <c r="D15" s="647">
        <v>37</v>
      </c>
      <c r="E15" s="647">
        <v>31</v>
      </c>
      <c r="F15" s="647">
        <v>22</v>
      </c>
      <c r="G15" s="834">
        <f t="shared" si="1"/>
        <v>155</v>
      </c>
      <c r="H15" s="640">
        <v>29</v>
      </c>
      <c r="I15" s="647">
        <v>17</v>
      </c>
      <c r="J15" s="647">
        <v>29</v>
      </c>
      <c r="K15" s="647">
        <v>20</v>
      </c>
      <c r="L15" s="834">
        <f t="shared" si="2"/>
        <v>95</v>
      </c>
      <c r="M15" s="1043">
        <v>62</v>
      </c>
      <c r="N15" s="647">
        <v>38</v>
      </c>
      <c r="O15" s="647">
        <v>80</v>
      </c>
      <c r="P15" s="647">
        <v>50</v>
      </c>
      <c r="Q15" s="834">
        <f t="shared" si="3"/>
        <v>230</v>
      </c>
    </row>
    <row r="16" spans="2:19" s="581" customFormat="1" ht="18.75" customHeight="1" x14ac:dyDescent="0.25">
      <c r="B16" s="702" t="s">
        <v>4101</v>
      </c>
      <c r="C16" s="1043">
        <v>29</v>
      </c>
      <c r="D16" s="647">
        <v>8</v>
      </c>
      <c r="E16" s="647">
        <v>10</v>
      </c>
      <c r="F16" s="647">
        <v>3</v>
      </c>
      <c r="G16" s="834">
        <f t="shared" si="1"/>
        <v>50</v>
      </c>
      <c r="H16" s="640">
        <v>23</v>
      </c>
      <c r="I16" s="647">
        <v>8</v>
      </c>
      <c r="J16" s="647">
        <v>0</v>
      </c>
      <c r="K16" s="647">
        <v>0</v>
      </c>
      <c r="L16" s="834">
        <f t="shared" si="2"/>
        <v>31</v>
      </c>
      <c r="M16" s="1043">
        <v>100</v>
      </c>
      <c r="N16" s="647">
        <v>38</v>
      </c>
      <c r="O16" s="647">
        <v>91</v>
      </c>
      <c r="P16" s="647">
        <v>30</v>
      </c>
      <c r="Q16" s="834">
        <f t="shared" si="3"/>
        <v>259</v>
      </c>
    </row>
    <row r="17" spans="2:18" s="581" customFormat="1" ht="18.75" customHeight="1" x14ac:dyDescent="0.25">
      <c r="B17" s="702" t="s">
        <v>4103</v>
      </c>
      <c r="C17" s="1043">
        <v>56</v>
      </c>
      <c r="D17" s="647">
        <v>49</v>
      </c>
      <c r="E17" s="647">
        <v>29</v>
      </c>
      <c r="F17" s="647">
        <v>16</v>
      </c>
      <c r="G17" s="834">
        <f t="shared" si="1"/>
        <v>150</v>
      </c>
      <c r="H17" s="640">
        <v>19</v>
      </c>
      <c r="I17" s="647">
        <v>21</v>
      </c>
      <c r="J17" s="647">
        <v>19</v>
      </c>
      <c r="K17" s="647">
        <v>14</v>
      </c>
      <c r="L17" s="834">
        <f t="shared" si="2"/>
        <v>73</v>
      </c>
      <c r="M17" s="1043">
        <v>191</v>
      </c>
      <c r="N17" s="647">
        <v>158</v>
      </c>
      <c r="O17" s="647">
        <v>179</v>
      </c>
      <c r="P17" s="647">
        <v>146</v>
      </c>
      <c r="Q17" s="834">
        <f t="shared" si="3"/>
        <v>674</v>
      </c>
    </row>
    <row r="18" spans="2:18" s="581" customFormat="1" ht="18.75" customHeight="1" x14ac:dyDescent="0.25">
      <c r="B18" s="702" t="s">
        <v>4104</v>
      </c>
      <c r="C18" s="1043">
        <v>49</v>
      </c>
      <c r="D18" s="647">
        <v>58</v>
      </c>
      <c r="E18" s="647">
        <v>37</v>
      </c>
      <c r="F18" s="647">
        <v>37</v>
      </c>
      <c r="G18" s="834">
        <f t="shared" si="1"/>
        <v>181</v>
      </c>
      <c r="H18" s="640">
        <v>14</v>
      </c>
      <c r="I18" s="647">
        <v>27</v>
      </c>
      <c r="J18" s="647">
        <v>21</v>
      </c>
      <c r="K18" s="647">
        <v>20</v>
      </c>
      <c r="L18" s="834">
        <f t="shared" si="2"/>
        <v>82</v>
      </c>
      <c r="M18" s="1043">
        <v>216</v>
      </c>
      <c r="N18" s="647">
        <v>204</v>
      </c>
      <c r="O18" s="647">
        <v>200</v>
      </c>
      <c r="P18" s="647">
        <v>188</v>
      </c>
      <c r="Q18" s="834">
        <f t="shared" si="3"/>
        <v>808</v>
      </c>
    </row>
    <row r="19" spans="2:18" s="581" customFormat="1" ht="18.75" customHeight="1" x14ac:dyDescent="0.25">
      <c r="B19" s="702" t="s">
        <v>4221</v>
      </c>
      <c r="C19" s="1043">
        <v>31</v>
      </c>
      <c r="D19" s="647">
        <v>18</v>
      </c>
      <c r="E19" s="647">
        <v>27</v>
      </c>
      <c r="F19" s="647">
        <v>16</v>
      </c>
      <c r="G19" s="834">
        <f t="shared" si="1"/>
        <v>92</v>
      </c>
      <c r="H19" s="640">
        <v>28</v>
      </c>
      <c r="I19" s="647">
        <v>16</v>
      </c>
      <c r="J19" s="647">
        <v>24</v>
      </c>
      <c r="K19" s="647">
        <v>14</v>
      </c>
      <c r="L19" s="834">
        <f t="shared" si="2"/>
        <v>82</v>
      </c>
      <c r="M19" s="1043">
        <v>84</v>
      </c>
      <c r="N19" s="647">
        <v>43</v>
      </c>
      <c r="O19" s="647">
        <v>95</v>
      </c>
      <c r="P19" s="647">
        <v>52</v>
      </c>
      <c r="Q19" s="834">
        <f t="shared" si="3"/>
        <v>274</v>
      </c>
    </row>
    <row r="20" spans="2:18" s="581" customFormat="1" ht="18.75" customHeight="1" x14ac:dyDescent="0.25">
      <c r="B20" s="702" t="s">
        <v>4222</v>
      </c>
      <c r="C20" s="1043">
        <v>32</v>
      </c>
      <c r="D20" s="647">
        <v>14</v>
      </c>
      <c r="E20" s="647">
        <v>16</v>
      </c>
      <c r="F20" s="647">
        <v>9</v>
      </c>
      <c r="G20" s="834">
        <f t="shared" si="1"/>
        <v>71</v>
      </c>
      <c r="H20" s="640">
        <v>29</v>
      </c>
      <c r="I20" s="647">
        <v>12</v>
      </c>
      <c r="J20" s="647">
        <v>15</v>
      </c>
      <c r="K20" s="647">
        <v>7</v>
      </c>
      <c r="L20" s="834">
        <f t="shared" si="2"/>
        <v>63</v>
      </c>
      <c r="M20" s="1043">
        <v>132</v>
      </c>
      <c r="N20" s="647">
        <v>73</v>
      </c>
      <c r="O20" s="647">
        <v>139</v>
      </c>
      <c r="P20" s="647">
        <v>66</v>
      </c>
      <c r="Q20" s="834">
        <f t="shared" si="3"/>
        <v>410</v>
      </c>
    </row>
    <row r="21" spans="2:18" s="581" customFormat="1" ht="18.75" customHeight="1" x14ac:dyDescent="0.25">
      <c r="B21" s="702" t="s">
        <v>4223</v>
      </c>
      <c r="C21" s="1043">
        <v>46</v>
      </c>
      <c r="D21" s="647">
        <v>39</v>
      </c>
      <c r="E21" s="647">
        <v>34</v>
      </c>
      <c r="F21" s="647">
        <v>20</v>
      </c>
      <c r="G21" s="834">
        <f t="shared" si="1"/>
        <v>139</v>
      </c>
      <c r="H21" s="640">
        <v>21</v>
      </c>
      <c r="I21" s="647">
        <v>19</v>
      </c>
      <c r="J21" s="647">
        <v>27</v>
      </c>
      <c r="K21" s="647">
        <v>18</v>
      </c>
      <c r="L21" s="834">
        <f t="shared" si="2"/>
        <v>85</v>
      </c>
      <c r="M21" s="1043">
        <v>291</v>
      </c>
      <c r="N21" s="647">
        <v>143</v>
      </c>
      <c r="O21" s="647">
        <v>259</v>
      </c>
      <c r="P21" s="647">
        <v>133</v>
      </c>
      <c r="Q21" s="834">
        <f t="shared" si="3"/>
        <v>826</v>
      </c>
    </row>
    <row r="22" spans="2:18" s="581" customFormat="1" ht="18.75" customHeight="1" x14ac:dyDescent="0.25">
      <c r="B22" s="702" t="s">
        <v>4108</v>
      </c>
      <c r="C22" s="1043">
        <v>36</v>
      </c>
      <c r="D22" s="647">
        <v>30</v>
      </c>
      <c r="E22" s="647">
        <v>9</v>
      </c>
      <c r="F22" s="647">
        <v>21</v>
      </c>
      <c r="G22" s="834">
        <f t="shared" si="1"/>
        <v>96</v>
      </c>
      <c r="H22" s="640">
        <v>21</v>
      </c>
      <c r="I22" s="647">
        <v>20</v>
      </c>
      <c r="J22" s="647">
        <v>7</v>
      </c>
      <c r="K22" s="647">
        <v>15</v>
      </c>
      <c r="L22" s="834">
        <f t="shared" si="2"/>
        <v>63</v>
      </c>
      <c r="M22" s="1043">
        <v>161</v>
      </c>
      <c r="N22" s="647">
        <v>159</v>
      </c>
      <c r="O22" s="647">
        <v>135</v>
      </c>
      <c r="P22" s="647">
        <v>155</v>
      </c>
      <c r="Q22" s="834">
        <f t="shared" si="3"/>
        <v>610</v>
      </c>
    </row>
    <row r="23" spans="2:18" s="581" customFormat="1" ht="18.75" customHeight="1" thickBot="1" x14ac:dyDescent="0.3">
      <c r="B23" s="702" t="s">
        <v>4224</v>
      </c>
      <c r="C23" s="1043"/>
      <c r="D23" s="647"/>
      <c r="E23" s="647"/>
      <c r="F23" s="647"/>
      <c r="G23" s="834">
        <f t="shared" si="1"/>
        <v>0</v>
      </c>
      <c r="H23" s="640"/>
      <c r="I23" s="647"/>
      <c r="J23" s="647"/>
      <c r="K23" s="647"/>
      <c r="L23" s="834">
        <f t="shared" si="2"/>
        <v>0</v>
      </c>
      <c r="M23" s="1043">
        <v>6</v>
      </c>
      <c r="N23" s="647">
        <v>7</v>
      </c>
      <c r="O23" s="647">
        <v>3</v>
      </c>
      <c r="P23" s="647">
        <v>3</v>
      </c>
      <c r="Q23" s="834">
        <f t="shared" si="3"/>
        <v>19</v>
      </c>
    </row>
    <row r="24" spans="2:18" s="581" customFormat="1" ht="18.75" customHeight="1" thickBot="1" x14ac:dyDescent="0.3">
      <c r="B24" s="841" t="s">
        <v>261</v>
      </c>
      <c r="C24" s="670">
        <f>SUM(C25:C26)</f>
        <v>333</v>
      </c>
      <c r="D24" s="670">
        <f t="shared" ref="D24:Q24" si="4">SUM(D25:D26)</f>
        <v>208</v>
      </c>
      <c r="E24" s="670">
        <f t="shared" si="4"/>
        <v>154</v>
      </c>
      <c r="F24" s="670">
        <f t="shared" si="4"/>
        <v>105</v>
      </c>
      <c r="G24" s="670">
        <f t="shared" si="4"/>
        <v>800</v>
      </c>
      <c r="H24" s="670">
        <f t="shared" si="4"/>
        <v>54</v>
      </c>
      <c r="I24" s="670">
        <f t="shared" si="4"/>
        <v>37</v>
      </c>
      <c r="J24" s="670">
        <f t="shared" si="4"/>
        <v>42</v>
      </c>
      <c r="K24" s="670">
        <f t="shared" si="4"/>
        <v>47</v>
      </c>
      <c r="L24" s="670">
        <f t="shared" si="4"/>
        <v>180</v>
      </c>
      <c r="M24" s="670">
        <f t="shared" si="4"/>
        <v>447</v>
      </c>
      <c r="N24" s="670">
        <f t="shared" si="4"/>
        <v>311</v>
      </c>
      <c r="O24" s="670">
        <f t="shared" si="4"/>
        <v>424</v>
      </c>
      <c r="P24" s="670">
        <f t="shared" si="4"/>
        <v>307</v>
      </c>
      <c r="Q24" s="846">
        <f t="shared" si="4"/>
        <v>1489</v>
      </c>
    </row>
    <row r="25" spans="2:18" s="581" customFormat="1" ht="18.75" customHeight="1" x14ac:dyDescent="0.25">
      <c r="B25" s="701" t="s">
        <v>2524</v>
      </c>
      <c r="C25" s="1042">
        <v>116</v>
      </c>
      <c r="D25" s="1020">
        <v>60</v>
      </c>
      <c r="E25" s="1020">
        <v>63</v>
      </c>
      <c r="F25" s="1020">
        <v>29</v>
      </c>
      <c r="G25" s="834">
        <f t="shared" si="1"/>
        <v>268</v>
      </c>
      <c r="H25" s="652">
        <v>28</v>
      </c>
      <c r="I25" s="1020">
        <v>18</v>
      </c>
      <c r="J25" s="1020">
        <v>28</v>
      </c>
      <c r="K25" s="1020">
        <v>17</v>
      </c>
      <c r="L25" s="834">
        <f>SUM(H25:K25)</f>
        <v>91</v>
      </c>
      <c r="M25" s="1042">
        <v>153</v>
      </c>
      <c r="N25" s="1020">
        <v>80</v>
      </c>
      <c r="O25" s="1020">
        <v>157</v>
      </c>
      <c r="P25" s="1020">
        <v>79</v>
      </c>
      <c r="Q25" s="834">
        <f>SUM(M25:P25)</f>
        <v>469</v>
      </c>
    </row>
    <row r="26" spans="2:18" s="581" customFormat="1" ht="18.75" customHeight="1" thickBot="1" x14ac:dyDescent="0.3">
      <c r="B26" s="703" t="s">
        <v>2525</v>
      </c>
      <c r="C26" s="1044">
        <v>217</v>
      </c>
      <c r="D26" s="1027">
        <v>148</v>
      </c>
      <c r="E26" s="1027">
        <v>91</v>
      </c>
      <c r="F26" s="1027">
        <v>76</v>
      </c>
      <c r="G26" s="834">
        <f t="shared" si="1"/>
        <v>532</v>
      </c>
      <c r="H26" s="1045">
        <v>26</v>
      </c>
      <c r="I26" s="1027">
        <v>19</v>
      </c>
      <c r="J26" s="1027">
        <v>14</v>
      </c>
      <c r="K26" s="1027">
        <v>30</v>
      </c>
      <c r="L26" s="834">
        <f>SUM(H26:K26)</f>
        <v>89</v>
      </c>
      <c r="M26" s="1044">
        <v>294</v>
      </c>
      <c r="N26" s="1027">
        <v>231</v>
      </c>
      <c r="O26" s="1027">
        <v>267</v>
      </c>
      <c r="P26" s="1027">
        <v>228</v>
      </c>
      <c r="Q26" s="834">
        <f>SUM(M26:P26)</f>
        <v>1020</v>
      </c>
    </row>
    <row r="27" spans="2:18" s="581" customFormat="1" ht="18.75" customHeight="1" thickBot="1" x14ac:dyDescent="0.3">
      <c r="B27" s="841" t="s">
        <v>209</v>
      </c>
      <c r="C27" s="670">
        <f t="shared" ref="C27:Q27" si="5">SUM(C28:C38)</f>
        <v>244</v>
      </c>
      <c r="D27" s="670">
        <f t="shared" si="5"/>
        <v>605</v>
      </c>
      <c r="E27" s="670">
        <f t="shared" si="5"/>
        <v>132</v>
      </c>
      <c r="F27" s="670">
        <f t="shared" si="5"/>
        <v>315</v>
      </c>
      <c r="G27" s="670">
        <f t="shared" si="5"/>
        <v>1296</v>
      </c>
      <c r="H27" s="670">
        <f t="shared" si="5"/>
        <v>129</v>
      </c>
      <c r="I27" s="670">
        <f t="shared" si="5"/>
        <v>294</v>
      </c>
      <c r="J27" s="670">
        <f t="shared" si="5"/>
        <v>83</v>
      </c>
      <c r="K27" s="670">
        <f t="shared" si="5"/>
        <v>214</v>
      </c>
      <c r="L27" s="670">
        <f t="shared" si="5"/>
        <v>720</v>
      </c>
      <c r="M27" s="670">
        <f t="shared" si="5"/>
        <v>889</v>
      </c>
      <c r="N27" s="670">
        <f t="shared" si="5"/>
        <v>2034</v>
      </c>
      <c r="O27" s="670">
        <f t="shared" si="5"/>
        <v>830</v>
      </c>
      <c r="P27" s="670">
        <f t="shared" si="5"/>
        <v>1882</v>
      </c>
      <c r="Q27" s="846">
        <f t="shared" si="5"/>
        <v>5635</v>
      </c>
    </row>
    <row r="28" spans="2:18" s="581" customFormat="1" ht="18.75" customHeight="1" x14ac:dyDescent="0.25">
      <c r="B28" s="701" t="s">
        <v>4118</v>
      </c>
      <c r="C28" s="1042">
        <v>22</v>
      </c>
      <c r="D28" s="1020">
        <v>30</v>
      </c>
      <c r="E28" s="1020">
        <v>12</v>
      </c>
      <c r="F28" s="1020">
        <v>24</v>
      </c>
      <c r="G28" s="834">
        <f t="shared" si="1"/>
        <v>88</v>
      </c>
      <c r="H28" s="652">
        <v>16</v>
      </c>
      <c r="I28" s="1020">
        <v>21</v>
      </c>
      <c r="J28" s="1020">
        <v>10</v>
      </c>
      <c r="K28" s="1020">
        <v>18</v>
      </c>
      <c r="L28" s="834">
        <f t="shared" ref="L28:L38" si="6">SUM(H28:K28)</f>
        <v>65</v>
      </c>
      <c r="M28" s="1042">
        <v>109</v>
      </c>
      <c r="N28" s="1020">
        <v>172</v>
      </c>
      <c r="O28" s="1020">
        <v>94</v>
      </c>
      <c r="P28" s="1020">
        <v>145</v>
      </c>
      <c r="Q28" s="834">
        <f t="shared" ref="Q28:Q38" si="7">SUM(M28:P28)</f>
        <v>520</v>
      </c>
    </row>
    <row r="29" spans="2:18" s="581" customFormat="1" ht="18.75" customHeight="1" x14ac:dyDescent="0.25">
      <c r="B29" s="702" t="s">
        <v>4119</v>
      </c>
      <c r="C29" s="1043">
        <v>14</v>
      </c>
      <c r="D29" s="647">
        <v>32</v>
      </c>
      <c r="E29" s="647">
        <v>7</v>
      </c>
      <c r="F29" s="647">
        <v>6</v>
      </c>
      <c r="G29" s="834">
        <f t="shared" si="1"/>
        <v>59</v>
      </c>
      <c r="H29" s="640">
        <v>12</v>
      </c>
      <c r="I29" s="647">
        <v>26</v>
      </c>
      <c r="J29" s="647">
        <v>0</v>
      </c>
      <c r="K29" s="647">
        <v>0</v>
      </c>
      <c r="L29" s="834">
        <f t="shared" si="6"/>
        <v>38</v>
      </c>
      <c r="M29" s="1043">
        <v>96</v>
      </c>
      <c r="N29" s="647">
        <v>118</v>
      </c>
      <c r="O29" s="647">
        <v>81</v>
      </c>
      <c r="P29" s="647">
        <v>92</v>
      </c>
      <c r="Q29" s="834">
        <f t="shared" si="7"/>
        <v>387</v>
      </c>
    </row>
    <row r="30" spans="2:18" s="581" customFormat="1" ht="18.75" customHeight="1" x14ac:dyDescent="0.25">
      <c r="B30" s="702" t="s">
        <v>4120</v>
      </c>
      <c r="C30" s="1043">
        <v>14</v>
      </c>
      <c r="D30" s="647">
        <v>18</v>
      </c>
      <c r="E30" s="647">
        <v>15</v>
      </c>
      <c r="F30" s="647">
        <v>10</v>
      </c>
      <c r="G30" s="834">
        <f t="shared" si="1"/>
        <v>57</v>
      </c>
      <c r="H30" s="640">
        <v>11</v>
      </c>
      <c r="I30" s="647">
        <v>17</v>
      </c>
      <c r="J30" s="647">
        <v>11</v>
      </c>
      <c r="K30" s="647">
        <v>7</v>
      </c>
      <c r="L30" s="834">
        <f t="shared" si="6"/>
        <v>46</v>
      </c>
      <c r="M30" s="1043">
        <v>92</v>
      </c>
      <c r="N30" s="647">
        <v>104</v>
      </c>
      <c r="O30" s="647">
        <v>78</v>
      </c>
      <c r="P30" s="647">
        <v>101</v>
      </c>
      <c r="Q30" s="834">
        <f t="shared" si="7"/>
        <v>375</v>
      </c>
    </row>
    <row r="31" spans="2:18" s="581" customFormat="1" ht="18.75" customHeight="1" x14ac:dyDescent="0.25">
      <c r="B31" s="702" t="s">
        <v>4121</v>
      </c>
      <c r="C31" s="1043">
        <v>31</v>
      </c>
      <c r="D31" s="647">
        <v>25</v>
      </c>
      <c r="E31" s="647">
        <v>8</v>
      </c>
      <c r="F31" s="647">
        <v>19</v>
      </c>
      <c r="G31" s="834">
        <f t="shared" si="1"/>
        <v>83</v>
      </c>
      <c r="H31" s="640">
        <v>24</v>
      </c>
      <c r="I31" s="647">
        <v>17</v>
      </c>
      <c r="J31" s="647">
        <v>6</v>
      </c>
      <c r="K31" s="647">
        <v>16</v>
      </c>
      <c r="L31" s="834">
        <f t="shared" si="6"/>
        <v>63</v>
      </c>
      <c r="M31" s="1043">
        <v>103</v>
      </c>
      <c r="N31" s="647">
        <v>101</v>
      </c>
      <c r="O31" s="647">
        <v>94</v>
      </c>
      <c r="P31" s="647">
        <v>85</v>
      </c>
      <c r="Q31" s="834">
        <f t="shared" si="7"/>
        <v>383</v>
      </c>
    </row>
    <row r="32" spans="2:18" s="581" customFormat="1" ht="18.75" customHeight="1" x14ac:dyDescent="0.25">
      <c r="B32" s="702" t="s">
        <v>4126</v>
      </c>
      <c r="C32" s="1043">
        <v>38</v>
      </c>
      <c r="D32" s="647">
        <v>48</v>
      </c>
      <c r="E32" s="647">
        <v>17</v>
      </c>
      <c r="F32" s="647">
        <v>23</v>
      </c>
      <c r="G32" s="834">
        <f t="shared" si="1"/>
        <v>126</v>
      </c>
      <c r="H32" s="640">
        <v>12</v>
      </c>
      <c r="I32" s="647">
        <v>28</v>
      </c>
      <c r="J32" s="647">
        <v>14</v>
      </c>
      <c r="K32" s="647">
        <v>21</v>
      </c>
      <c r="L32" s="834">
        <f t="shared" si="6"/>
        <v>75</v>
      </c>
      <c r="M32" s="1043">
        <v>105</v>
      </c>
      <c r="N32" s="647">
        <v>160</v>
      </c>
      <c r="O32" s="647">
        <v>114</v>
      </c>
      <c r="P32" s="647">
        <v>161</v>
      </c>
      <c r="Q32" s="834">
        <f t="shared" si="7"/>
        <v>540</v>
      </c>
    </row>
    <row r="33" spans="2:18" s="581" customFormat="1" ht="18.75" customHeight="1" x14ac:dyDescent="0.25">
      <c r="B33" s="702" t="s">
        <v>4125</v>
      </c>
      <c r="C33" s="1043">
        <v>47</v>
      </c>
      <c r="D33" s="647">
        <v>111</v>
      </c>
      <c r="E33" s="647">
        <v>29</v>
      </c>
      <c r="F33" s="647">
        <v>50</v>
      </c>
      <c r="G33" s="834">
        <f t="shared" si="1"/>
        <v>237</v>
      </c>
      <c r="H33" s="640">
        <v>13</v>
      </c>
      <c r="I33" s="647">
        <v>28</v>
      </c>
      <c r="J33" s="647">
        <v>14</v>
      </c>
      <c r="K33" s="647">
        <v>26</v>
      </c>
      <c r="L33" s="834">
        <f t="shared" si="6"/>
        <v>81</v>
      </c>
      <c r="M33" s="1043">
        <v>113</v>
      </c>
      <c r="N33" s="647">
        <v>278</v>
      </c>
      <c r="O33" s="647">
        <v>107</v>
      </c>
      <c r="P33" s="647">
        <v>261</v>
      </c>
      <c r="Q33" s="834">
        <f t="shared" si="7"/>
        <v>759</v>
      </c>
    </row>
    <row r="34" spans="2:18" s="581" customFormat="1" ht="18.75" customHeight="1" x14ac:dyDescent="0.25">
      <c r="B34" s="702" t="s">
        <v>4122</v>
      </c>
      <c r="C34" s="1043">
        <v>19</v>
      </c>
      <c r="D34" s="647">
        <v>32</v>
      </c>
      <c r="E34" s="647">
        <v>3</v>
      </c>
      <c r="F34" s="647">
        <v>17</v>
      </c>
      <c r="G34" s="834">
        <f t="shared" si="1"/>
        <v>71</v>
      </c>
      <c r="H34" s="640">
        <v>12</v>
      </c>
      <c r="I34" s="647">
        <v>27</v>
      </c>
      <c r="J34" s="647">
        <v>2</v>
      </c>
      <c r="K34" s="647">
        <v>13</v>
      </c>
      <c r="L34" s="834">
        <f t="shared" si="6"/>
        <v>54</v>
      </c>
      <c r="M34" s="1043">
        <v>77</v>
      </c>
      <c r="N34" s="647">
        <v>198</v>
      </c>
      <c r="O34" s="647">
        <v>68</v>
      </c>
      <c r="P34" s="647">
        <v>169</v>
      </c>
      <c r="Q34" s="834">
        <f t="shared" si="7"/>
        <v>512</v>
      </c>
    </row>
    <row r="35" spans="2:18" s="581" customFormat="1" ht="18.75" customHeight="1" x14ac:dyDescent="0.25">
      <c r="B35" s="702" t="s">
        <v>4124</v>
      </c>
      <c r="C35" s="1043">
        <v>22</v>
      </c>
      <c r="D35" s="647">
        <v>128</v>
      </c>
      <c r="E35" s="647">
        <v>18</v>
      </c>
      <c r="F35" s="647">
        <v>68</v>
      </c>
      <c r="G35" s="834">
        <f t="shared" si="1"/>
        <v>236</v>
      </c>
      <c r="H35" s="640">
        <v>6</v>
      </c>
      <c r="I35" s="647">
        <v>33</v>
      </c>
      <c r="J35" s="647">
        <v>7</v>
      </c>
      <c r="K35" s="647">
        <v>35</v>
      </c>
      <c r="L35" s="834">
        <f t="shared" si="6"/>
        <v>81</v>
      </c>
      <c r="M35" s="1043">
        <v>46</v>
      </c>
      <c r="N35" s="647">
        <v>325</v>
      </c>
      <c r="O35" s="647">
        <v>51</v>
      </c>
      <c r="P35" s="647">
        <v>315</v>
      </c>
      <c r="Q35" s="834">
        <f t="shared" si="7"/>
        <v>737</v>
      </c>
    </row>
    <row r="36" spans="2:18" s="581" customFormat="1" ht="18.75" customHeight="1" x14ac:dyDescent="0.25">
      <c r="B36" s="702" t="s">
        <v>4123</v>
      </c>
      <c r="C36" s="1043">
        <v>9</v>
      </c>
      <c r="D36" s="647">
        <v>78</v>
      </c>
      <c r="E36" s="647">
        <v>5</v>
      </c>
      <c r="F36" s="647">
        <v>38</v>
      </c>
      <c r="G36" s="834">
        <f t="shared" si="1"/>
        <v>130</v>
      </c>
      <c r="H36" s="640">
        <v>6</v>
      </c>
      <c r="I36" s="647">
        <v>34</v>
      </c>
      <c r="J36" s="647">
        <v>5</v>
      </c>
      <c r="K36" s="647">
        <v>35</v>
      </c>
      <c r="L36" s="834">
        <f t="shared" si="6"/>
        <v>80</v>
      </c>
      <c r="M36" s="1043">
        <v>57</v>
      </c>
      <c r="N36" s="647">
        <v>305</v>
      </c>
      <c r="O36" s="647">
        <v>53</v>
      </c>
      <c r="P36" s="647">
        <v>304</v>
      </c>
      <c r="Q36" s="834">
        <f t="shared" si="7"/>
        <v>719</v>
      </c>
    </row>
    <row r="37" spans="2:18" s="581" customFormat="1" ht="18.75" customHeight="1" x14ac:dyDescent="0.25">
      <c r="B37" s="702" t="s">
        <v>4127</v>
      </c>
      <c r="C37" s="1043">
        <v>8</v>
      </c>
      <c r="D37" s="647">
        <v>56</v>
      </c>
      <c r="E37" s="647">
        <v>11</v>
      </c>
      <c r="F37" s="647">
        <v>37</v>
      </c>
      <c r="G37" s="834">
        <f t="shared" si="1"/>
        <v>112</v>
      </c>
      <c r="H37" s="640">
        <v>4</v>
      </c>
      <c r="I37" s="647">
        <v>36</v>
      </c>
      <c r="J37" s="647">
        <v>8</v>
      </c>
      <c r="K37" s="647">
        <v>32</v>
      </c>
      <c r="L37" s="834">
        <f t="shared" si="6"/>
        <v>80</v>
      </c>
      <c r="M37" s="1043">
        <v>27</v>
      </c>
      <c r="N37" s="647">
        <v>138</v>
      </c>
      <c r="O37" s="647">
        <v>30</v>
      </c>
      <c r="P37" s="647">
        <v>140</v>
      </c>
      <c r="Q37" s="834">
        <f t="shared" si="7"/>
        <v>335</v>
      </c>
    </row>
    <row r="38" spans="2:18" s="581" customFormat="1" ht="18.75" customHeight="1" thickBot="1" x14ac:dyDescent="0.3">
      <c r="B38" s="702" t="s">
        <v>4128</v>
      </c>
      <c r="C38" s="1043">
        <v>20</v>
      </c>
      <c r="D38" s="647">
        <v>47</v>
      </c>
      <c r="E38" s="647">
        <v>7</v>
      </c>
      <c r="F38" s="647">
        <v>23</v>
      </c>
      <c r="G38" s="834">
        <f t="shared" si="1"/>
        <v>97</v>
      </c>
      <c r="H38" s="640">
        <v>13</v>
      </c>
      <c r="I38" s="647">
        <v>27</v>
      </c>
      <c r="J38" s="647">
        <v>6</v>
      </c>
      <c r="K38" s="647">
        <v>11</v>
      </c>
      <c r="L38" s="834">
        <f t="shared" si="6"/>
        <v>57</v>
      </c>
      <c r="M38" s="1043">
        <v>64</v>
      </c>
      <c r="N38" s="647">
        <v>135</v>
      </c>
      <c r="O38" s="647">
        <v>60</v>
      </c>
      <c r="P38" s="647">
        <v>109</v>
      </c>
      <c r="Q38" s="834">
        <f t="shared" si="7"/>
        <v>368</v>
      </c>
    </row>
    <row r="39" spans="2:18" s="581" customFormat="1" ht="18.75" customHeight="1" thickBot="1" x14ac:dyDescent="0.3">
      <c r="B39" s="841" t="s">
        <v>326</v>
      </c>
      <c r="C39" s="670">
        <f t="shared" ref="C39:Q39" si="8">SUM(C40:C50)</f>
        <v>439</v>
      </c>
      <c r="D39" s="670">
        <f t="shared" si="8"/>
        <v>462</v>
      </c>
      <c r="E39" s="670">
        <f t="shared" si="8"/>
        <v>231</v>
      </c>
      <c r="F39" s="670">
        <f t="shared" si="8"/>
        <v>240</v>
      </c>
      <c r="G39" s="670">
        <f t="shared" si="8"/>
        <v>1372</v>
      </c>
      <c r="H39" s="670">
        <f t="shared" si="8"/>
        <v>182</v>
      </c>
      <c r="I39" s="670">
        <f t="shared" si="8"/>
        <v>202</v>
      </c>
      <c r="J39" s="670">
        <f t="shared" si="8"/>
        <v>152</v>
      </c>
      <c r="K39" s="670">
        <f t="shared" si="8"/>
        <v>163</v>
      </c>
      <c r="L39" s="670">
        <f t="shared" si="8"/>
        <v>699</v>
      </c>
      <c r="M39" s="670">
        <f t="shared" si="8"/>
        <v>1407</v>
      </c>
      <c r="N39" s="670">
        <f t="shared" si="8"/>
        <v>1188</v>
      </c>
      <c r="O39" s="670">
        <f t="shared" si="8"/>
        <v>1381</v>
      </c>
      <c r="P39" s="670">
        <f t="shared" si="8"/>
        <v>1178</v>
      </c>
      <c r="Q39" s="846">
        <f t="shared" si="8"/>
        <v>5154</v>
      </c>
    </row>
    <row r="40" spans="2:18" s="581" customFormat="1" ht="31.5" x14ac:dyDescent="0.25">
      <c r="B40" s="701" t="s">
        <v>4109</v>
      </c>
      <c r="C40" s="1042">
        <v>22</v>
      </c>
      <c r="D40" s="1020">
        <v>21</v>
      </c>
      <c r="E40" s="1020">
        <v>20</v>
      </c>
      <c r="F40" s="1020">
        <v>13</v>
      </c>
      <c r="G40" s="834">
        <f t="shared" si="1"/>
        <v>76</v>
      </c>
      <c r="H40" s="652">
        <v>17</v>
      </c>
      <c r="I40" s="1020">
        <v>18</v>
      </c>
      <c r="J40" s="1020">
        <v>12</v>
      </c>
      <c r="K40" s="1020">
        <v>9</v>
      </c>
      <c r="L40" s="834">
        <f t="shared" ref="L40:L50" si="9">SUM(H40:K40)</f>
        <v>56</v>
      </c>
      <c r="M40" s="1042">
        <v>205</v>
      </c>
      <c r="N40" s="1020">
        <v>128</v>
      </c>
      <c r="O40" s="1020">
        <v>188</v>
      </c>
      <c r="P40" s="1020">
        <v>119</v>
      </c>
      <c r="Q40" s="834">
        <f t="shared" ref="Q40:Q50" si="10">SUM(M40:P40)</f>
        <v>640</v>
      </c>
    </row>
    <row r="41" spans="2:18" s="581" customFormat="1" ht="15.75" x14ac:dyDescent="0.25">
      <c r="B41" s="702" t="s">
        <v>4110</v>
      </c>
      <c r="C41" s="1043">
        <v>20</v>
      </c>
      <c r="D41" s="647">
        <v>38</v>
      </c>
      <c r="E41" s="647">
        <v>17</v>
      </c>
      <c r="F41" s="647">
        <v>22</v>
      </c>
      <c r="G41" s="834">
        <f t="shared" si="1"/>
        <v>97</v>
      </c>
      <c r="H41" s="640">
        <v>12</v>
      </c>
      <c r="I41" s="647">
        <v>24</v>
      </c>
      <c r="J41" s="647">
        <v>13</v>
      </c>
      <c r="K41" s="647">
        <v>16</v>
      </c>
      <c r="L41" s="834">
        <f t="shared" si="9"/>
        <v>65</v>
      </c>
      <c r="M41" s="1046">
        <v>77</v>
      </c>
      <c r="N41" s="606">
        <v>110</v>
      </c>
      <c r="O41" s="606">
        <v>84</v>
      </c>
      <c r="P41" s="606">
        <v>108</v>
      </c>
      <c r="Q41" s="834">
        <f t="shared" si="10"/>
        <v>379</v>
      </c>
    </row>
    <row r="42" spans="2:18" s="581" customFormat="1" ht="15.75" x14ac:dyDescent="0.25">
      <c r="B42" s="702" t="s">
        <v>4111</v>
      </c>
      <c r="C42" s="1047">
        <v>30</v>
      </c>
      <c r="D42" s="650">
        <v>21</v>
      </c>
      <c r="E42" s="650"/>
      <c r="F42" s="650"/>
      <c r="G42" s="834">
        <f t="shared" si="1"/>
        <v>51</v>
      </c>
      <c r="H42" s="649">
        <v>26</v>
      </c>
      <c r="I42" s="650">
        <v>18</v>
      </c>
      <c r="J42" s="650"/>
      <c r="K42" s="650"/>
      <c r="L42" s="834">
        <f t="shared" si="9"/>
        <v>44</v>
      </c>
      <c r="M42" s="1043">
        <v>108</v>
      </c>
      <c r="N42" s="647">
        <v>96</v>
      </c>
      <c r="O42" s="647">
        <v>94</v>
      </c>
      <c r="P42" s="647">
        <v>81</v>
      </c>
      <c r="Q42" s="834">
        <f t="shared" si="10"/>
        <v>379</v>
      </c>
    </row>
    <row r="43" spans="2:18" s="581" customFormat="1" ht="31.5" x14ac:dyDescent="0.25">
      <c r="B43" s="702" t="s">
        <v>4113</v>
      </c>
      <c r="C43" s="1043">
        <v>22</v>
      </c>
      <c r="D43" s="647">
        <v>106</v>
      </c>
      <c r="E43" s="647">
        <v>11</v>
      </c>
      <c r="F43" s="647">
        <v>69</v>
      </c>
      <c r="G43" s="834">
        <f t="shared" si="1"/>
        <v>208</v>
      </c>
      <c r="H43" s="640">
        <v>9</v>
      </c>
      <c r="I43" s="647">
        <v>31</v>
      </c>
      <c r="J43" s="647">
        <v>4</v>
      </c>
      <c r="K43" s="647">
        <v>39</v>
      </c>
      <c r="L43" s="834">
        <f t="shared" si="9"/>
        <v>83</v>
      </c>
      <c r="M43" s="1043">
        <v>81</v>
      </c>
      <c r="N43" s="647">
        <v>305</v>
      </c>
      <c r="O43" s="647">
        <v>78</v>
      </c>
      <c r="P43" s="647">
        <v>302</v>
      </c>
      <c r="Q43" s="834">
        <f t="shared" si="10"/>
        <v>766</v>
      </c>
    </row>
    <row r="44" spans="2:18" s="581" customFormat="1" ht="31.5" x14ac:dyDescent="0.25">
      <c r="B44" s="702" t="s">
        <v>4225</v>
      </c>
      <c r="C44" s="1043">
        <v>28</v>
      </c>
      <c r="D44" s="647">
        <v>80</v>
      </c>
      <c r="E44" s="647"/>
      <c r="F44" s="647"/>
      <c r="G44" s="834">
        <f t="shared" si="1"/>
        <v>108</v>
      </c>
      <c r="H44" s="640">
        <v>6</v>
      </c>
      <c r="I44" s="647">
        <v>34</v>
      </c>
      <c r="J44" s="647"/>
      <c r="K44" s="647"/>
      <c r="L44" s="834">
        <f t="shared" si="9"/>
        <v>40</v>
      </c>
      <c r="M44" s="1043">
        <v>6</v>
      </c>
      <c r="N44" s="647">
        <v>34</v>
      </c>
      <c r="O44" s="647">
        <v>5</v>
      </c>
      <c r="P44" s="647">
        <v>31</v>
      </c>
      <c r="Q44" s="834">
        <f t="shared" si="10"/>
        <v>76</v>
      </c>
    </row>
    <row r="45" spans="2:18" s="581" customFormat="1" ht="31.5" x14ac:dyDescent="0.25">
      <c r="B45" s="702" t="s">
        <v>4115</v>
      </c>
      <c r="C45" s="1043" t="s">
        <v>561</v>
      </c>
      <c r="D45" s="647" t="s">
        <v>561</v>
      </c>
      <c r="E45" s="647">
        <v>11</v>
      </c>
      <c r="F45" s="647">
        <v>41</v>
      </c>
      <c r="G45" s="834">
        <f t="shared" si="1"/>
        <v>52</v>
      </c>
      <c r="H45" s="640" t="s">
        <v>561</v>
      </c>
      <c r="I45" s="647" t="s">
        <v>561</v>
      </c>
      <c r="J45" s="647">
        <v>7</v>
      </c>
      <c r="K45" s="647">
        <v>35</v>
      </c>
      <c r="L45" s="834">
        <f t="shared" si="9"/>
        <v>42</v>
      </c>
      <c r="M45" s="1043">
        <v>9</v>
      </c>
      <c r="N45" s="647">
        <v>30</v>
      </c>
      <c r="O45" s="647">
        <v>15</v>
      </c>
      <c r="P45" s="647">
        <v>63</v>
      </c>
      <c r="Q45" s="834">
        <f t="shared" si="10"/>
        <v>117</v>
      </c>
    </row>
    <row r="46" spans="2:18" s="581" customFormat="1" ht="31.5" x14ac:dyDescent="0.25">
      <c r="B46" s="702" t="s">
        <v>4116</v>
      </c>
      <c r="C46" s="1043">
        <v>18</v>
      </c>
      <c r="D46" s="647">
        <v>59</v>
      </c>
      <c r="E46" s="647">
        <v>10</v>
      </c>
      <c r="F46" s="647">
        <v>31</v>
      </c>
      <c r="G46" s="834">
        <f t="shared" si="1"/>
        <v>118</v>
      </c>
      <c r="H46" s="640">
        <v>11</v>
      </c>
      <c r="I46" s="647">
        <v>27</v>
      </c>
      <c r="J46" s="647">
        <v>9</v>
      </c>
      <c r="K46" s="647">
        <v>29</v>
      </c>
      <c r="L46" s="834">
        <f t="shared" si="9"/>
        <v>76</v>
      </c>
      <c r="M46" s="1043">
        <v>15</v>
      </c>
      <c r="N46" s="647">
        <v>49</v>
      </c>
      <c r="O46" s="647">
        <v>24</v>
      </c>
      <c r="P46" s="647">
        <v>75</v>
      </c>
      <c r="Q46" s="834">
        <f t="shared" si="10"/>
        <v>163</v>
      </c>
    </row>
    <row r="47" spans="2:18" s="581" customFormat="1" ht="31.5" x14ac:dyDescent="0.25">
      <c r="B47" s="702" t="s">
        <v>4226</v>
      </c>
      <c r="C47" s="1043">
        <v>117</v>
      </c>
      <c r="D47" s="647">
        <v>79</v>
      </c>
      <c r="E47" s="647">
        <v>68</v>
      </c>
      <c r="F47" s="647">
        <v>39</v>
      </c>
      <c r="G47" s="834">
        <f t="shared" si="1"/>
        <v>303</v>
      </c>
      <c r="H47" s="640">
        <v>19</v>
      </c>
      <c r="I47" s="647">
        <v>18</v>
      </c>
      <c r="J47" s="647">
        <v>26</v>
      </c>
      <c r="K47" s="647">
        <v>15</v>
      </c>
      <c r="L47" s="834">
        <f t="shared" si="9"/>
        <v>78</v>
      </c>
      <c r="M47" s="1043">
        <v>190</v>
      </c>
      <c r="N47" s="647">
        <v>142</v>
      </c>
      <c r="O47" s="647">
        <v>177</v>
      </c>
      <c r="P47" s="647">
        <v>130</v>
      </c>
      <c r="Q47" s="834">
        <f t="shared" si="10"/>
        <v>639</v>
      </c>
    </row>
    <row r="48" spans="2:18" s="581" customFormat="1" ht="31.5" x14ac:dyDescent="0.25">
      <c r="B48" s="702" t="s">
        <v>2526</v>
      </c>
      <c r="C48" s="1043">
        <v>66</v>
      </c>
      <c r="D48" s="647">
        <v>22</v>
      </c>
      <c r="E48" s="647">
        <v>30</v>
      </c>
      <c r="F48" s="647">
        <v>8</v>
      </c>
      <c r="G48" s="834">
        <f t="shared" si="1"/>
        <v>126</v>
      </c>
      <c r="H48" s="640">
        <v>27</v>
      </c>
      <c r="I48" s="647">
        <v>10</v>
      </c>
      <c r="J48" s="647">
        <v>26</v>
      </c>
      <c r="K48" s="647">
        <v>7</v>
      </c>
      <c r="L48" s="834">
        <f t="shared" si="9"/>
        <v>70</v>
      </c>
      <c r="M48" s="1043">
        <v>237</v>
      </c>
      <c r="N48" s="647">
        <v>122</v>
      </c>
      <c r="O48" s="647">
        <v>241</v>
      </c>
      <c r="P48" s="647">
        <v>110</v>
      </c>
      <c r="Q48" s="834">
        <f t="shared" si="10"/>
        <v>710</v>
      </c>
    </row>
    <row r="49" spans="2:18" s="581" customFormat="1" ht="15.75" x14ac:dyDescent="0.25">
      <c r="B49" s="702" t="s">
        <v>2527</v>
      </c>
      <c r="C49" s="1043">
        <v>24</v>
      </c>
      <c r="D49" s="647">
        <v>32</v>
      </c>
      <c r="E49" s="647">
        <v>14</v>
      </c>
      <c r="F49" s="647">
        <v>14</v>
      </c>
      <c r="G49" s="834">
        <f t="shared" si="1"/>
        <v>84</v>
      </c>
      <c r="H49" s="640">
        <v>15</v>
      </c>
      <c r="I49" s="647">
        <v>20</v>
      </c>
      <c r="J49" s="647">
        <v>13</v>
      </c>
      <c r="K49" s="647">
        <v>10</v>
      </c>
      <c r="L49" s="834">
        <f t="shared" si="9"/>
        <v>58</v>
      </c>
      <c r="M49" s="1043">
        <v>116</v>
      </c>
      <c r="N49" s="647">
        <v>162</v>
      </c>
      <c r="O49" s="647">
        <v>112</v>
      </c>
      <c r="P49" s="647">
        <v>150</v>
      </c>
      <c r="Q49" s="834">
        <f t="shared" si="10"/>
        <v>540</v>
      </c>
    </row>
    <row r="50" spans="2:18" s="581" customFormat="1" ht="18.75" customHeight="1" thickBot="1" x14ac:dyDescent="0.3">
      <c r="B50" s="702" t="s">
        <v>4117</v>
      </c>
      <c r="C50" s="1043">
        <v>92</v>
      </c>
      <c r="D50" s="647">
        <v>4</v>
      </c>
      <c r="E50" s="647">
        <v>50</v>
      </c>
      <c r="F50" s="647">
        <v>3</v>
      </c>
      <c r="G50" s="834">
        <f t="shared" si="1"/>
        <v>149</v>
      </c>
      <c r="H50" s="640">
        <v>40</v>
      </c>
      <c r="I50" s="647">
        <v>2</v>
      </c>
      <c r="J50" s="647">
        <v>42</v>
      </c>
      <c r="K50" s="647">
        <v>3</v>
      </c>
      <c r="L50" s="834">
        <f t="shared" si="9"/>
        <v>87</v>
      </c>
      <c r="M50" s="1043">
        <v>363</v>
      </c>
      <c r="N50" s="647">
        <v>10</v>
      </c>
      <c r="O50" s="647">
        <v>363</v>
      </c>
      <c r="P50" s="647">
        <v>9</v>
      </c>
      <c r="Q50" s="834">
        <f t="shared" si="10"/>
        <v>745</v>
      </c>
    </row>
    <row r="51" spans="2:18" s="581" customFormat="1" ht="18.75" customHeight="1" thickBot="1" x14ac:dyDescent="0.3">
      <c r="B51" s="841" t="s">
        <v>629</v>
      </c>
      <c r="C51" s="670">
        <f>SUM(C52:C56)</f>
        <v>200</v>
      </c>
      <c r="D51" s="670">
        <f t="shared" ref="D51:Q51" si="11">SUM(D52:D56)</f>
        <v>79</v>
      </c>
      <c r="E51" s="670">
        <f t="shared" si="11"/>
        <v>68</v>
      </c>
      <c r="F51" s="670">
        <f t="shared" si="11"/>
        <v>28</v>
      </c>
      <c r="G51" s="670">
        <f t="shared" si="11"/>
        <v>375</v>
      </c>
      <c r="H51" s="670">
        <f t="shared" si="11"/>
        <v>93</v>
      </c>
      <c r="I51" s="670">
        <f t="shared" si="11"/>
        <v>44</v>
      </c>
      <c r="J51" s="670">
        <f t="shared" si="11"/>
        <v>45</v>
      </c>
      <c r="K51" s="670">
        <f t="shared" si="11"/>
        <v>22</v>
      </c>
      <c r="L51" s="670">
        <f t="shared" si="11"/>
        <v>204</v>
      </c>
      <c r="M51" s="670">
        <f t="shared" si="11"/>
        <v>641</v>
      </c>
      <c r="N51" s="670">
        <f t="shared" si="11"/>
        <v>249</v>
      </c>
      <c r="O51" s="670">
        <f t="shared" si="11"/>
        <v>611</v>
      </c>
      <c r="P51" s="670">
        <f t="shared" si="11"/>
        <v>238</v>
      </c>
      <c r="Q51" s="846">
        <f t="shared" si="11"/>
        <v>1739</v>
      </c>
    </row>
    <row r="52" spans="2:18" s="581" customFormat="1" ht="18.75" customHeight="1" x14ac:dyDescent="0.25">
      <c r="B52" s="842" t="s">
        <v>4134</v>
      </c>
      <c r="C52" s="1042">
        <v>32</v>
      </c>
      <c r="D52" s="1020">
        <v>20</v>
      </c>
      <c r="E52" s="1020">
        <v>19</v>
      </c>
      <c r="F52" s="1020">
        <v>11</v>
      </c>
      <c r="G52" s="834">
        <f t="shared" si="1"/>
        <v>82</v>
      </c>
      <c r="H52" s="652">
        <v>18</v>
      </c>
      <c r="I52" s="1020">
        <v>17</v>
      </c>
      <c r="J52" s="1020">
        <v>13</v>
      </c>
      <c r="K52" s="1020">
        <v>9</v>
      </c>
      <c r="L52" s="834">
        <f>SUM(H52:K52)</f>
        <v>57</v>
      </c>
      <c r="M52" s="1042">
        <v>17</v>
      </c>
      <c r="N52" s="1020">
        <v>17</v>
      </c>
      <c r="O52" s="1020">
        <v>28</v>
      </c>
      <c r="P52" s="1020">
        <v>24</v>
      </c>
      <c r="Q52" s="834">
        <f t="shared" ref="Q52:Q60" si="12">SUM(M52:P52)</f>
        <v>86</v>
      </c>
    </row>
    <row r="53" spans="2:18" s="581" customFormat="1" ht="18.75" customHeight="1" x14ac:dyDescent="0.25">
      <c r="B53" s="843" t="s">
        <v>4131</v>
      </c>
      <c r="C53" s="1043">
        <v>38</v>
      </c>
      <c r="D53" s="647">
        <v>13</v>
      </c>
      <c r="E53" s="647"/>
      <c r="F53" s="647"/>
      <c r="G53" s="834">
        <f t="shared" si="1"/>
        <v>51</v>
      </c>
      <c r="H53" s="640">
        <v>30</v>
      </c>
      <c r="I53" s="647">
        <v>9</v>
      </c>
      <c r="J53" s="647"/>
      <c r="K53" s="647"/>
      <c r="L53" s="834">
        <f>SUM(H53:K53)</f>
        <v>39</v>
      </c>
      <c r="M53" s="1043">
        <v>142</v>
      </c>
      <c r="N53" s="647">
        <v>75</v>
      </c>
      <c r="O53" s="647">
        <v>130</v>
      </c>
      <c r="P53" s="647">
        <v>68</v>
      </c>
      <c r="Q53" s="834">
        <f t="shared" si="12"/>
        <v>415</v>
      </c>
    </row>
    <row r="54" spans="2:18" s="581" customFormat="1" ht="18.75" customHeight="1" x14ac:dyDescent="0.25">
      <c r="B54" s="843" t="s">
        <v>4133</v>
      </c>
      <c r="C54" s="1043">
        <v>18</v>
      </c>
      <c r="D54" s="647">
        <v>8</v>
      </c>
      <c r="E54" s="647"/>
      <c r="F54" s="647"/>
      <c r="G54" s="834">
        <f t="shared" si="1"/>
        <v>26</v>
      </c>
      <c r="H54" s="640">
        <v>12</v>
      </c>
      <c r="I54" s="647">
        <v>4</v>
      </c>
      <c r="J54" s="647"/>
      <c r="K54" s="647"/>
      <c r="L54" s="834">
        <f>SUM(H54:K54)</f>
        <v>16</v>
      </c>
      <c r="M54" s="1043">
        <v>75</v>
      </c>
      <c r="N54" s="647">
        <v>36</v>
      </c>
      <c r="O54" s="647">
        <v>61</v>
      </c>
      <c r="P54" s="647">
        <v>32</v>
      </c>
      <c r="Q54" s="834">
        <f t="shared" si="12"/>
        <v>204</v>
      </c>
    </row>
    <row r="55" spans="2:18" s="581" customFormat="1" ht="18.75" customHeight="1" x14ac:dyDescent="0.25">
      <c r="B55" s="843" t="s">
        <v>4132</v>
      </c>
      <c r="C55" s="1043">
        <v>112</v>
      </c>
      <c r="D55" s="647">
        <v>38</v>
      </c>
      <c r="E55" s="647">
        <v>49</v>
      </c>
      <c r="F55" s="647">
        <v>17</v>
      </c>
      <c r="G55" s="834">
        <f t="shared" si="1"/>
        <v>216</v>
      </c>
      <c r="H55" s="640">
        <v>33</v>
      </c>
      <c r="I55" s="647">
        <v>14</v>
      </c>
      <c r="J55" s="647">
        <v>32</v>
      </c>
      <c r="K55" s="647">
        <v>13</v>
      </c>
      <c r="L55" s="834">
        <f>SUM(H55:K55)</f>
        <v>92</v>
      </c>
      <c r="M55" s="1043">
        <v>292</v>
      </c>
      <c r="N55" s="647">
        <v>95</v>
      </c>
      <c r="O55" s="647">
        <v>292</v>
      </c>
      <c r="P55" s="647">
        <v>96</v>
      </c>
      <c r="Q55" s="834">
        <f t="shared" si="12"/>
        <v>775</v>
      </c>
    </row>
    <row r="56" spans="2:18" s="581" customFormat="1" ht="18.75" customHeight="1" thickBot="1" x14ac:dyDescent="0.3">
      <c r="B56" s="844" t="s">
        <v>4227</v>
      </c>
      <c r="C56" s="1044"/>
      <c r="D56" s="1027"/>
      <c r="E56" s="1027"/>
      <c r="F56" s="1027"/>
      <c r="G56" s="834">
        <f t="shared" si="1"/>
        <v>0</v>
      </c>
      <c r="H56" s="1045"/>
      <c r="I56" s="1027"/>
      <c r="J56" s="1027"/>
      <c r="K56" s="1027"/>
      <c r="L56" s="834">
        <f>SUM(H56:K56)</f>
        <v>0</v>
      </c>
      <c r="M56" s="1044">
        <v>115</v>
      </c>
      <c r="N56" s="1027">
        <v>26</v>
      </c>
      <c r="O56" s="1027">
        <v>100</v>
      </c>
      <c r="P56" s="1027">
        <v>18</v>
      </c>
      <c r="Q56" s="834">
        <f t="shared" si="12"/>
        <v>259</v>
      </c>
    </row>
    <row r="57" spans="2:18" s="581" customFormat="1" ht="18.75" customHeight="1" thickBot="1" x14ac:dyDescent="0.3">
      <c r="B57" s="841" t="s">
        <v>234</v>
      </c>
      <c r="C57" s="670">
        <f>SUM(C58:C60)</f>
        <v>72</v>
      </c>
      <c r="D57" s="670">
        <f t="shared" ref="D57:L57" si="13">SUM(D58:D60)</f>
        <v>68</v>
      </c>
      <c r="E57" s="670">
        <f t="shared" si="13"/>
        <v>30</v>
      </c>
      <c r="F57" s="670">
        <f t="shared" si="13"/>
        <v>16</v>
      </c>
      <c r="G57" s="670">
        <f t="shared" si="13"/>
        <v>186</v>
      </c>
      <c r="H57" s="670">
        <f t="shared" si="13"/>
        <v>45</v>
      </c>
      <c r="I57" s="670">
        <f t="shared" si="13"/>
        <v>45</v>
      </c>
      <c r="J57" s="670">
        <f t="shared" si="13"/>
        <v>22</v>
      </c>
      <c r="K57" s="670">
        <f t="shared" si="13"/>
        <v>9</v>
      </c>
      <c r="L57" s="670">
        <f t="shared" si="13"/>
        <v>121</v>
      </c>
      <c r="M57" s="670">
        <f>SUM(M58:M60)</f>
        <v>281</v>
      </c>
      <c r="N57" s="670">
        <f>SUM(N58:N60)</f>
        <v>357</v>
      </c>
      <c r="O57" s="670">
        <f>SUM(O58:O60)</f>
        <v>281</v>
      </c>
      <c r="P57" s="670">
        <f>SUM(P58:P60)</f>
        <v>320</v>
      </c>
      <c r="Q57" s="834">
        <f t="shared" si="12"/>
        <v>1239</v>
      </c>
    </row>
    <row r="58" spans="2:18" s="581" customFormat="1" ht="18.75" customHeight="1" x14ac:dyDescent="0.25">
      <c r="B58" s="701" t="s">
        <v>4130</v>
      </c>
      <c r="C58" s="1042">
        <v>50</v>
      </c>
      <c r="D58" s="1020">
        <v>27</v>
      </c>
      <c r="E58" s="1020">
        <v>26</v>
      </c>
      <c r="F58" s="1020">
        <v>10</v>
      </c>
      <c r="G58" s="834">
        <f t="shared" si="1"/>
        <v>113</v>
      </c>
      <c r="H58" s="652">
        <v>28</v>
      </c>
      <c r="I58" s="1020">
        <v>16</v>
      </c>
      <c r="J58" s="1020">
        <v>22</v>
      </c>
      <c r="K58" s="1020">
        <v>9</v>
      </c>
      <c r="L58" s="834">
        <f>SUM(H58:K58)</f>
        <v>75</v>
      </c>
      <c r="M58" s="1042">
        <v>123</v>
      </c>
      <c r="N58" s="1020">
        <v>78</v>
      </c>
      <c r="O58" s="1020">
        <v>138</v>
      </c>
      <c r="P58" s="1020">
        <v>74</v>
      </c>
      <c r="Q58" s="834">
        <f t="shared" si="12"/>
        <v>413</v>
      </c>
    </row>
    <row r="59" spans="2:18" s="581" customFormat="1" ht="18.75" customHeight="1" x14ac:dyDescent="0.25">
      <c r="B59" s="702" t="s">
        <v>572</v>
      </c>
      <c r="C59" s="1043">
        <v>6</v>
      </c>
      <c r="D59" s="647">
        <v>19</v>
      </c>
      <c r="E59" s="647">
        <v>1</v>
      </c>
      <c r="F59" s="647">
        <v>6</v>
      </c>
      <c r="G59" s="834">
        <f t="shared" si="1"/>
        <v>32</v>
      </c>
      <c r="H59" s="640">
        <v>4</v>
      </c>
      <c r="I59" s="647">
        <v>14</v>
      </c>
      <c r="J59" s="647"/>
      <c r="K59" s="647"/>
      <c r="L59" s="834">
        <f>SUM(H59:K59)</f>
        <v>18</v>
      </c>
      <c r="M59" s="1043">
        <v>70</v>
      </c>
      <c r="N59" s="647">
        <v>160</v>
      </c>
      <c r="O59" s="647">
        <v>62</v>
      </c>
      <c r="P59" s="647">
        <v>142</v>
      </c>
      <c r="Q59" s="834">
        <f t="shared" si="12"/>
        <v>434</v>
      </c>
    </row>
    <row r="60" spans="2:18" s="581" customFormat="1" ht="18.75" customHeight="1" thickBot="1" x14ac:dyDescent="0.3">
      <c r="B60" s="845" t="s">
        <v>4129</v>
      </c>
      <c r="C60" s="1048">
        <v>16</v>
      </c>
      <c r="D60" s="651">
        <v>22</v>
      </c>
      <c r="E60" s="651">
        <v>3</v>
      </c>
      <c r="F60" s="651"/>
      <c r="G60" s="847">
        <f t="shared" si="1"/>
        <v>41</v>
      </c>
      <c r="H60" s="644">
        <v>13</v>
      </c>
      <c r="I60" s="651">
        <v>15</v>
      </c>
      <c r="J60" s="651"/>
      <c r="K60" s="651"/>
      <c r="L60" s="847">
        <f>SUM(H60:K60)</f>
        <v>28</v>
      </c>
      <c r="M60" s="1048">
        <v>88</v>
      </c>
      <c r="N60" s="651">
        <v>119</v>
      </c>
      <c r="O60" s="651">
        <v>81</v>
      </c>
      <c r="P60" s="651">
        <v>104</v>
      </c>
      <c r="Q60" s="834">
        <f t="shared" si="12"/>
        <v>392</v>
      </c>
    </row>
    <row r="61" spans="2:18" s="581" customFormat="1" ht="18.75" customHeight="1" thickBot="1" x14ac:dyDescent="0.3">
      <c r="B61" s="1242" t="s">
        <v>632</v>
      </c>
      <c r="C61" s="726">
        <f t="shared" ref="C61:Q61" si="14">SUM(C62:C66)</f>
        <v>325</v>
      </c>
      <c r="D61" s="726">
        <f t="shared" si="14"/>
        <v>202</v>
      </c>
      <c r="E61" s="726">
        <f t="shared" si="14"/>
        <v>173</v>
      </c>
      <c r="F61" s="726">
        <f t="shared" si="14"/>
        <v>140</v>
      </c>
      <c r="G61" s="726">
        <f t="shared" si="14"/>
        <v>840</v>
      </c>
      <c r="H61" s="726">
        <f t="shared" si="14"/>
        <v>144</v>
      </c>
      <c r="I61" s="726">
        <f t="shared" si="14"/>
        <v>81</v>
      </c>
      <c r="J61" s="726">
        <f t="shared" si="14"/>
        <v>100</v>
      </c>
      <c r="K61" s="726">
        <f t="shared" si="14"/>
        <v>91</v>
      </c>
      <c r="L61" s="726">
        <f t="shared" si="14"/>
        <v>416</v>
      </c>
      <c r="M61" s="726">
        <f t="shared" si="14"/>
        <v>934</v>
      </c>
      <c r="N61" s="726">
        <f t="shared" si="14"/>
        <v>646</v>
      </c>
      <c r="O61" s="726">
        <f t="shared" si="14"/>
        <v>968</v>
      </c>
      <c r="P61" s="726">
        <f t="shared" si="14"/>
        <v>661</v>
      </c>
      <c r="Q61" s="846">
        <f t="shared" si="14"/>
        <v>3209</v>
      </c>
    </row>
    <row r="62" spans="2:18" s="581" customFormat="1" ht="18.75" customHeight="1" x14ac:dyDescent="0.25">
      <c r="B62" s="701" t="s">
        <v>4135</v>
      </c>
      <c r="C62" s="1042">
        <v>37</v>
      </c>
      <c r="D62" s="1020">
        <v>25</v>
      </c>
      <c r="E62" s="1020">
        <v>15</v>
      </c>
      <c r="F62" s="1020">
        <v>15</v>
      </c>
      <c r="G62" s="834">
        <f t="shared" si="1"/>
        <v>92</v>
      </c>
      <c r="H62" s="652">
        <v>29</v>
      </c>
      <c r="I62" s="1020">
        <v>14</v>
      </c>
      <c r="J62" s="1020">
        <v>5</v>
      </c>
      <c r="K62" s="1020">
        <v>11</v>
      </c>
      <c r="L62" s="834">
        <f>SUM(H62:K62)</f>
        <v>59</v>
      </c>
      <c r="M62" s="1042">
        <v>191</v>
      </c>
      <c r="N62" s="1020">
        <v>146</v>
      </c>
      <c r="O62" s="1020">
        <v>168</v>
      </c>
      <c r="P62" s="1020">
        <v>126</v>
      </c>
      <c r="Q62" s="834">
        <f>SUM(M62:P62)</f>
        <v>631</v>
      </c>
    </row>
    <row r="63" spans="2:18" s="581" customFormat="1" ht="18.75" customHeight="1" x14ac:dyDescent="0.25">
      <c r="B63" s="702" t="s">
        <v>577</v>
      </c>
      <c r="C63" s="1043">
        <v>85</v>
      </c>
      <c r="D63" s="647">
        <v>58</v>
      </c>
      <c r="E63" s="647">
        <v>37</v>
      </c>
      <c r="F63" s="647">
        <v>17</v>
      </c>
      <c r="G63" s="834">
        <f t="shared" si="1"/>
        <v>197</v>
      </c>
      <c r="H63" s="640">
        <v>33</v>
      </c>
      <c r="I63" s="647">
        <v>14</v>
      </c>
      <c r="J63" s="647">
        <v>29</v>
      </c>
      <c r="K63" s="647">
        <v>13</v>
      </c>
      <c r="L63" s="834">
        <f>SUM(H63:K63)</f>
        <v>89</v>
      </c>
      <c r="M63" s="1043">
        <v>286</v>
      </c>
      <c r="N63" s="647">
        <v>207</v>
      </c>
      <c r="O63" s="647">
        <v>314</v>
      </c>
      <c r="P63" s="647">
        <v>205</v>
      </c>
      <c r="Q63" s="834">
        <f>SUM(M63:P63)</f>
        <v>1012</v>
      </c>
    </row>
    <row r="64" spans="2:18" s="581" customFormat="1" ht="18.75" customHeight="1" x14ac:dyDescent="0.25">
      <c r="B64" s="702" t="s">
        <v>4228</v>
      </c>
      <c r="C64" s="1043">
        <v>41</v>
      </c>
      <c r="D64" s="647">
        <v>32</v>
      </c>
      <c r="E64" s="647">
        <v>48</v>
      </c>
      <c r="F64" s="647">
        <v>55</v>
      </c>
      <c r="G64" s="834">
        <f t="shared" si="1"/>
        <v>176</v>
      </c>
      <c r="H64" s="640">
        <v>25</v>
      </c>
      <c r="I64" s="647">
        <v>20</v>
      </c>
      <c r="J64" s="647">
        <v>15</v>
      </c>
      <c r="K64" s="647">
        <v>28</v>
      </c>
      <c r="L64" s="834">
        <f>SUM(H64:K64)</f>
        <v>88</v>
      </c>
      <c r="M64" s="1043">
        <v>98</v>
      </c>
      <c r="N64" s="647">
        <v>98</v>
      </c>
      <c r="O64" s="647">
        <v>99</v>
      </c>
      <c r="P64" s="647">
        <v>114</v>
      </c>
      <c r="Q64" s="834">
        <f>SUM(M64:P64)</f>
        <v>409</v>
      </c>
    </row>
    <row r="65" spans="2:18" s="581" customFormat="1" ht="18.75" customHeight="1" x14ac:dyDescent="0.25">
      <c r="B65" s="702" t="s">
        <v>2531</v>
      </c>
      <c r="C65" s="1048">
        <v>71</v>
      </c>
      <c r="D65" s="651">
        <v>30</v>
      </c>
      <c r="E65" s="651">
        <v>41</v>
      </c>
      <c r="F65" s="651">
        <v>26</v>
      </c>
      <c r="G65" s="834">
        <f t="shared" si="1"/>
        <v>168</v>
      </c>
      <c r="H65" s="644">
        <v>32</v>
      </c>
      <c r="I65" s="651">
        <v>13</v>
      </c>
      <c r="J65" s="651">
        <v>27</v>
      </c>
      <c r="K65" s="651">
        <v>19</v>
      </c>
      <c r="L65" s="834">
        <f>SUM(H65:K65)</f>
        <v>91</v>
      </c>
      <c r="M65" s="1048">
        <v>181</v>
      </c>
      <c r="N65" s="651">
        <v>84</v>
      </c>
      <c r="O65" s="651">
        <v>199</v>
      </c>
      <c r="P65" s="651">
        <v>96</v>
      </c>
      <c r="Q65" s="834">
        <f>SUM(M65:P65)</f>
        <v>560</v>
      </c>
    </row>
    <row r="66" spans="2:18" s="581" customFormat="1" ht="18.75" customHeight="1" x14ac:dyDescent="0.25">
      <c r="B66" s="845" t="s">
        <v>579</v>
      </c>
      <c r="C66" s="1048">
        <v>91</v>
      </c>
      <c r="D66" s="651">
        <v>57</v>
      </c>
      <c r="E66" s="651">
        <v>32</v>
      </c>
      <c r="F66" s="651">
        <v>27</v>
      </c>
      <c r="G66" s="847">
        <f t="shared" si="1"/>
        <v>207</v>
      </c>
      <c r="H66" s="644">
        <v>25</v>
      </c>
      <c r="I66" s="651">
        <v>20</v>
      </c>
      <c r="J66" s="651">
        <v>24</v>
      </c>
      <c r="K66" s="651">
        <v>20</v>
      </c>
      <c r="L66" s="847">
        <f>SUM(H66:K66)</f>
        <v>89</v>
      </c>
      <c r="M66" s="1048">
        <v>178</v>
      </c>
      <c r="N66" s="651">
        <v>111</v>
      </c>
      <c r="O66" s="651">
        <v>188</v>
      </c>
      <c r="P66" s="651">
        <v>120</v>
      </c>
      <c r="Q66" s="847">
        <f>SUM(M66:P66)</f>
        <v>597</v>
      </c>
    </row>
    <row r="67" spans="2:18" s="581" customFormat="1" ht="18.75" customHeight="1" x14ac:dyDescent="0.25">
      <c r="B67" s="831" t="s">
        <v>634</v>
      </c>
      <c r="C67" s="162">
        <f t="shared" ref="C67:Q67" si="15">C9+C24+C27+C39+C51+C57+C61</f>
        <v>2155</v>
      </c>
      <c r="D67" s="162">
        <f t="shared" si="15"/>
        <v>2007</v>
      </c>
      <c r="E67" s="162">
        <f t="shared" si="15"/>
        <v>1134</v>
      </c>
      <c r="F67" s="162">
        <f t="shared" si="15"/>
        <v>1089</v>
      </c>
      <c r="G67" s="162">
        <f t="shared" si="15"/>
        <v>6385</v>
      </c>
      <c r="H67" s="162">
        <f t="shared" si="15"/>
        <v>951</v>
      </c>
      <c r="I67" s="162">
        <f t="shared" si="15"/>
        <v>919</v>
      </c>
      <c r="J67" s="162">
        <f t="shared" si="15"/>
        <v>701</v>
      </c>
      <c r="K67" s="162">
        <f t="shared" si="15"/>
        <v>735</v>
      </c>
      <c r="L67" s="162">
        <f t="shared" si="15"/>
        <v>3306</v>
      </c>
      <c r="M67" s="162">
        <f t="shared" si="15"/>
        <v>6837</v>
      </c>
      <c r="N67" s="162">
        <f t="shared" si="15"/>
        <v>6337</v>
      </c>
      <c r="O67" s="162">
        <f t="shared" si="15"/>
        <v>6662</v>
      </c>
      <c r="P67" s="162">
        <f t="shared" si="15"/>
        <v>6063</v>
      </c>
      <c r="Q67" s="162">
        <f t="shared" si="15"/>
        <v>25899</v>
      </c>
    </row>
    <row r="68" spans="2:18" s="581" customFormat="1" ht="18.75" customHeight="1" x14ac:dyDescent="0.25">
      <c r="B68" s="831" t="s">
        <v>1051</v>
      </c>
      <c r="C68" s="162">
        <f>C67+'InscrMatricTotal PostgradoGener'!C59</f>
        <v>2792</v>
      </c>
      <c r="D68" s="162">
        <f>D67+'InscrMatricTotal PostgradoGener'!D59</f>
        <v>2614</v>
      </c>
      <c r="E68" s="162">
        <f>E67+'InscrMatricTotal PostgradoGener'!E59</f>
        <v>1241</v>
      </c>
      <c r="F68" s="162">
        <f>F67+'InscrMatricTotal PostgradoGener'!F59</f>
        <v>1193</v>
      </c>
      <c r="G68" s="162">
        <f>G67+'InscrMatricTotal PostgradoGener'!G59</f>
        <v>7840</v>
      </c>
      <c r="H68" s="162">
        <f>H67+'InscrMatricTotal PostgradoGener'!H59</f>
        <v>1252</v>
      </c>
      <c r="I68" s="162">
        <f>I67+'InscrMatricTotal PostgradoGener'!I59</f>
        <v>1087</v>
      </c>
      <c r="J68" s="162">
        <f>J67+'InscrMatricTotal PostgradoGener'!J59</f>
        <v>786</v>
      </c>
      <c r="K68" s="162">
        <f>K67+'InscrMatricTotal PostgradoGener'!K59</f>
        <v>806</v>
      </c>
      <c r="L68" s="162">
        <f>L67+'InscrMatricTotal PostgradoGener'!L59</f>
        <v>3931</v>
      </c>
      <c r="M68" s="162">
        <f>M67+'InscrMatricTotal PostgradoGener'!M59</f>
        <v>7510</v>
      </c>
      <c r="N68" s="162">
        <f>N67+'InscrMatricTotal PostgradoGener'!N59</f>
        <v>6847</v>
      </c>
      <c r="O68" s="162">
        <f>O67+'InscrMatricTotal PostgradoGener'!O59</f>
        <v>7287</v>
      </c>
      <c r="P68" s="162">
        <f>P67+'InscrMatricTotal PostgradoGener'!P59</f>
        <v>6522</v>
      </c>
      <c r="Q68" s="162">
        <f>Q67+'InscrMatricTotal PostgradoGener'!Q59</f>
        <v>28166</v>
      </c>
    </row>
    <row r="69" spans="2:18" ht="11.25" customHeight="1" x14ac:dyDescent="0.25">
      <c r="B69" s="682" t="s">
        <v>635</v>
      </c>
      <c r="C69" s="684"/>
      <c r="D69" s="684"/>
      <c r="E69" s="684"/>
      <c r="F69" s="684"/>
      <c r="G69" s="684"/>
      <c r="H69" s="684"/>
      <c r="I69" s="684"/>
      <c r="J69" s="684"/>
      <c r="K69" s="684"/>
      <c r="L69" s="684"/>
      <c r="M69" s="684"/>
      <c r="N69" s="684"/>
      <c r="O69" s="684"/>
      <c r="P69" s="684"/>
      <c r="Q69" s="684"/>
    </row>
    <row r="70" spans="2:18" ht="11.25" customHeight="1" x14ac:dyDescent="0.25">
      <c r="B70" s="682" t="s">
        <v>636</v>
      </c>
      <c r="C70" s="684"/>
      <c r="D70" s="684"/>
      <c r="E70" s="684"/>
      <c r="F70" s="684"/>
      <c r="G70" s="684"/>
      <c r="H70" s="684"/>
      <c r="I70" s="684"/>
      <c r="J70" s="684"/>
      <c r="K70" s="684"/>
      <c r="L70" s="684"/>
      <c r="M70" s="684"/>
      <c r="N70" s="684"/>
      <c r="O70" s="684"/>
      <c r="P70" s="684"/>
      <c r="Q70" s="684"/>
    </row>
  </sheetData>
  <sheetProtection formatCells="0" formatColumns="0" formatRows="0" insertColumns="0" insertRows="0" deleteColumns="0" deleteRows="0" sort="0"/>
  <mergeCells count="16">
    <mergeCell ref="B1:Q3"/>
    <mergeCell ref="B4:Q4"/>
    <mergeCell ref="B5:Q5"/>
    <mergeCell ref="O7:P7"/>
    <mergeCell ref="Q7:Q8"/>
    <mergeCell ref="B6:B8"/>
    <mergeCell ref="C6:G6"/>
    <mergeCell ref="H6:L6"/>
    <mergeCell ref="M6:Q6"/>
    <mergeCell ref="C7:D7"/>
    <mergeCell ref="E7:F7"/>
    <mergeCell ref="G7:G8"/>
    <mergeCell ref="H7:I7"/>
    <mergeCell ref="J7:K7"/>
    <mergeCell ref="L7:L8"/>
    <mergeCell ref="M7:N7"/>
  </mergeCell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dimension ref="A1:S114"/>
  <sheetViews>
    <sheetView showGridLines="0" zoomScale="75" zoomScaleNormal="75" workbookViewId="0">
      <pane xSplit="2" ySplit="8" topLeftCell="C39" activePane="bottomRight" state="frozen"/>
      <selection activeCell="I25" sqref="I25"/>
      <selection pane="topRight" activeCell="I25" sqref="I25"/>
      <selection pane="bottomLeft" activeCell="I25" sqref="I25"/>
      <selection pane="bottomRight"/>
    </sheetView>
  </sheetViews>
  <sheetFormatPr baseColWidth="10" defaultColWidth="0" defaultRowHeight="15" customHeight="1" zeroHeight="1" x14ac:dyDescent="0.25"/>
  <cols>
    <col min="1" max="1" width="3.5703125" style="580" customWidth="1"/>
    <col min="2" max="2" width="51.85546875" style="580" customWidth="1"/>
    <col min="3" max="3" width="17.140625" style="580" customWidth="1"/>
    <col min="4" max="14" width="15.140625" style="580" customWidth="1"/>
    <col min="15" max="15" width="17.140625" style="580" customWidth="1"/>
    <col min="16" max="17" width="15.140625" style="580" customWidth="1"/>
    <col min="18" max="18" width="5" style="580" customWidth="1"/>
    <col min="19" max="19" width="0" style="580" hidden="1" customWidth="1"/>
    <col min="20" max="16384" width="9.140625" style="580" hidden="1"/>
  </cols>
  <sheetData>
    <row r="1" spans="2:19" x14ac:dyDescent="0.25">
      <c r="B1" s="2047"/>
      <c r="C1" s="2048"/>
      <c r="D1" s="2048"/>
      <c r="E1" s="2048"/>
      <c r="F1" s="2048"/>
      <c r="G1" s="2048"/>
      <c r="H1" s="2048"/>
      <c r="I1" s="2048"/>
      <c r="J1" s="2048"/>
      <c r="K1" s="2048"/>
      <c r="L1" s="2048"/>
      <c r="M1" s="2048"/>
      <c r="N1" s="2048"/>
      <c r="O1" s="2048"/>
      <c r="P1" s="2048"/>
      <c r="Q1" s="2049"/>
    </row>
    <row r="2" spans="2:19" x14ac:dyDescent="0.25">
      <c r="B2" s="2050"/>
      <c r="C2" s="2051"/>
      <c r="D2" s="2051"/>
      <c r="E2" s="2051"/>
      <c r="F2" s="2051"/>
      <c r="G2" s="2051"/>
      <c r="H2" s="2051"/>
      <c r="I2" s="2051"/>
      <c r="J2" s="2051"/>
      <c r="K2" s="2051"/>
      <c r="L2" s="2051"/>
      <c r="M2" s="2051"/>
      <c r="N2" s="2051"/>
      <c r="O2" s="2051"/>
      <c r="P2" s="2051"/>
      <c r="Q2" s="2052"/>
    </row>
    <row r="3" spans="2:19" ht="16.5" thickBot="1" x14ac:dyDescent="0.3">
      <c r="B3" s="2053"/>
      <c r="C3" s="2054"/>
      <c r="D3" s="2054"/>
      <c r="E3" s="2054"/>
      <c r="F3" s="2054"/>
      <c r="G3" s="2054"/>
      <c r="H3" s="2054"/>
      <c r="I3" s="2054"/>
      <c r="J3" s="2054"/>
      <c r="K3" s="2054"/>
      <c r="L3" s="2054"/>
      <c r="M3" s="2054"/>
      <c r="N3" s="2054"/>
      <c r="O3" s="2054"/>
      <c r="P3" s="2054"/>
      <c r="Q3" s="2055"/>
    </row>
    <row r="4" spans="2:19" ht="21.75" thickBot="1" x14ac:dyDescent="0.4">
      <c r="B4" s="2082" t="s">
        <v>4261</v>
      </c>
      <c r="C4" s="2083"/>
      <c r="D4" s="2083"/>
      <c r="E4" s="2083"/>
      <c r="F4" s="2083"/>
      <c r="G4" s="2083"/>
      <c r="H4" s="2083"/>
      <c r="I4" s="2083"/>
      <c r="J4" s="2083"/>
      <c r="K4" s="2083"/>
      <c r="L4" s="2083"/>
      <c r="M4" s="2083"/>
      <c r="N4" s="2083"/>
      <c r="O4" s="2083"/>
      <c r="P4" s="2083"/>
      <c r="Q4" s="2085"/>
    </row>
    <row r="5" spans="2:19" s="583" customFormat="1" ht="16.5" thickBot="1" x14ac:dyDescent="0.3">
      <c r="B5" s="2086"/>
      <c r="C5" s="2086"/>
      <c r="D5" s="2086"/>
      <c r="E5" s="2086"/>
      <c r="F5" s="2086"/>
      <c r="G5" s="2086"/>
      <c r="H5" s="2086"/>
      <c r="I5" s="2086"/>
      <c r="J5" s="2086"/>
      <c r="K5" s="2086"/>
      <c r="L5" s="2086"/>
      <c r="M5" s="2086"/>
      <c r="N5" s="2086"/>
      <c r="O5" s="2086"/>
      <c r="P5" s="2086"/>
      <c r="Q5" s="2086"/>
    </row>
    <row r="6" spans="2:19" ht="18.75" customHeight="1" x14ac:dyDescent="0.25">
      <c r="B6" s="2223" t="s">
        <v>624</v>
      </c>
      <c r="C6" s="2226" t="s">
        <v>147</v>
      </c>
      <c r="D6" s="2227"/>
      <c r="E6" s="2227"/>
      <c r="F6" s="2227"/>
      <c r="G6" s="2228"/>
      <c r="H6" s="2235" t="s">
        <v>564</v>
      </c>
      <c r="I6" s="2227"/>
      <c r="J6" s="2227"/>
      <c r="K6" s="2227"/>
      <c r="L6" s="2236"/>
      <c r="M6" s="2226" t="s">
        <v>646</v>
      </c>
      <c r="N6" s="2227"/>
      <c r="O6" s="2227"/>
      <c r="P6" s="2227"/>
      <c r="Q6" s="2228"/>
    </row>
    <row r="7" spans="2:19" ht="18.75" customHeight="1" x14ac:dyDescent="0.25">
      <c r="B7" s="2233"/>
      <c r="C7" s="2229" t="s">
        <v>625</v>
      </c>
      <c r="D7" s="2094"/>
      <c r="E7" s="2094" t="s">
        <v>626</v>
      </c>
      <c r="F7" s="2094"/>
      <c r="G7" s="2230" t="s">
        <v>146</v>
      </c>
      <c r="H7" s="2097" t="s">
        <v>625</v>
      </c>
      <c r="I7" s="2094"/>
      <c r="J7" s="2094" t="s">
        <v>626</v>
      </c>
      <c r="K7" s="2094"/>
      <c r="L7" s="2095" t="s">
        <v>146</v>
      </c>
      <c r="M7" s="2229" t="s">
        <v>625</v>
      </c>
      <c r="N7" s="2094"/>
      <c r="O7" s="2094" t="s">
        <v>626</v>
      </c>
      <c r="P7" s="2094"/>
      <c r="Q7" s="2221" t="s">
        <v>146</v>
      </c>
    </row>
    <row r="8" spans="2:19" ht="18.75" customHeight="1" thickBot="1" x14ac:dyDescent="0.3">
      <c r="B8" s="2234"/>
      <c r="C8" s="696" t="s">
        <v>585</v>
      </c>
      <c r="D8" s="697" t="s">
        <v>586</v>
      </c>
      <c r="E8" s="697" t="s">
        <v>585</v>
      </c>
      <c r="F8" s="697" t="s">
        <v>586</v>
      </c>
      <c r="G8" s="2237"/>
      <c r="H8" s="698" t="s">
        <v>585</v>
      </c>
      <c r="I8" s="697" t="s">
        <v>586</v>
      </c>
      <c r="J8" s="697" t="s">
        <v>585</v>
      </c>
      <c r="K8" s="697" t="s">
        <v>586</v>
      </c>
      <c r="L8" s="2238"/>
      <c r="M8" s="696" t="s">
        <v>585</v>
      </c>
      <c r="N8" s="697" t="s">
        <v>586</v>
      </c>
      <c r="O8" s="697" t="s">
        <v>585</v>
      </c>
      <c r="P8" s="697" t="s">
        <v>586</v>
      </c>
      <c r="Q8" s="2232"/>
    </row>
    <row r="9" spans="2:19" s="581" customFormat="1" ht="41.25" customHeight="1" thickBot="1" x14ac:dyDescent="0.3">
      <c r="B9" s="699" t="s">
        <v>567</v>
      </c>
      <c r="C9" s="725">
        <f>SUM(C10:C19)</f>
        <v>153</v>
      </c>
      <c r="D9" s="726">
        <f t="shared" ref="D9:Q9" si="0">SUM(D10:D19)</f>
        <v>68</v>
      </c>
      <c r="E9" s="726">
        <f t="shared" si="0"/>
        <v>32</v>
      </c>
      <c r="F9" s="726">
        <f t="shared" si="0"/>
        <v>17</v>
      </c>
      <c r="G9" s="837">
        <f t="shared" si="0"/>
        <v>270</v>
      </c>
      <c r="H9" s="836">
        <f t="shared" si="0"/>
        <v>131</v>
      </c>
      <c r="I9" s="726">
        <f t="shared" si="0"/>
        <v>48</v>
      </c>
      <c r="J9" s="726">
        <f t="shared" si="0"/>
        <v>29</v>
      </c>
      <c r="K9" s="726">
        <f t="shared" si="0"/>
        <v>13</v>
      </c>
      <c r="L9" s="848">
        <f t="shared" si="0"/>
        <v>221</v>
      </c>
      <c r="M9" s="725">
        <f t="shared" si="0"/>
        <v>179</v>
      </c>
      <c r="N9" s="726">
        <f t="shared" si="0"/>
        <v>103</v>
      </c>
      <c r="O9" s="726">
        <f t="shared" si="0"/>
        <v>183</v>
      </c>
      <c r="P9" s="726">
        <f t="shared" si="0"/>
        <v>99</v>
      </c>
      <c r="Q9" s="837">
        <f t="shared" si="0"/>
        <v>564</v>
      </c>
    </row>
    <row r="10" spans="2:19" s="581" customFormat="1" ht="18.75" customHeight="1" x14ac:dyDescent="0.25">
      <c r="B10" s="701" t="s">
        <v>4238</v>
      </c>
      <c r="C10" s="1042"/>
      <c r="D10" s="1020"/>
      <c r="E10" s="1020">
        <v>14</v>
      </c>
      <c r="F10" s="1020">
        <v>9</v>
      </c>
      <c r="G10" s="1049">
        <f>SUM(C10:F10)</f>
        <v>23</v>
      </c>
      <c r="H10" s="652"/>
      <c r="I10" s="1020"/>
      <c r="J10" s="1020">
        <v>13</v>
      </c>
      <c r="K10" s="1020">
        <v>6</v>
      </c>
      <c r="L10" s="1050">
        <f t="shared" ref="L10:L19" si="1">SUM(H10:K10)</f>
        <v>19</v>
      </c>
      <c r="M10" s="1042">
        <v>8</v>
      </c>
      <c r="N10" s="1020">
        <v>10</v>
      </c>
      <c r="O10" s="1020">
        <v>13</v>
      </c>
      <c r="P10" s="1020">
        <v>7</v>
      </c>
      <c r="Q10" s="1049">
        <f t="shared" ref="Q10:Q19" si="2">SUM(M10:P10)</f>
        <v>38</v>
      </c>
    </row>
    <row r="11" spans="2:19" s="581" customFormat="1" ht="31.5" x14ac:dyDescent="0.25">
      <c r="B11" s="702" t="s">
        <v>4239</v>
      </c>
      <c r="C11" s="1043"/>
      <c r="D11" s="647"/>
      <c r="E11" s="647">
        <v>18</v>
      </c>
      <c r="F11" s="647">
        <v>8</v>
      </c>
      <c r="G11" s="1051">
        <f t="shared" ref="G11:G58" si="3">SUM(C11:F11)</f>
        <v>26</v>
      </c>
      <c r="H11" s="640"/>
      <c r="I11" s="647"/>
      <c r="J11" s="647">
        <v>16</v>
      </c>
      <c r="K11" s="647">
        <v>7</v>
      </c>
      <c r="L11" s="1052">
        <f t="shared" si="1"/>
        <v>23</v>
      </c>
      <c r="M11" s="1043">
        <v>11</v>
      </c>
      <c r="N11" s="647">
        <v>6</v>
      </c>
      <c r="O11" s="647">
        <v>16</v>
      </c>
      <c r="P11" s="647">
        <v>7</v>
      </c>
      <c r="Q11" s="1051">
        <f t="shared" si="2"/>
        <v>40</v>
      </c>
    </row>
    <row r="12" spans="2:19" s="581" customFormat="1" ht="15.75" x14ac:dyDescent="0.25">
      <c r="B12" s="702" t="s">
        <v>4240</v>
      </c>
      <c r="C12" s="1043">
        <v>38</v>
      </c>
      <c r="D12" s="647">
        <v>12</v>
      </c>
      <c r="E12" s="647"/>
      <c r="F12" s="647"/>
      <c r="G12" s="1051">
        <f t="shared" si="3"/>
        <v>50</v>
      </c>
      <c r="H12" s="640">
        <v>29</v>
      </c>
      <c r="I12" s="647">
        <v>8</v>
      </c>
      <c r="J12" s="647"/>
      <c r="K12" s="647"/>
      <c r="L12" s="1052">
        <f t="shared" si="1"/>
        <v>37</v>
      </c>
      <c r="M12" s="1043">
        <v>29</v>
      </c>
      <c r="N12" s="647">
        <v>8</v>
      </c>
      <c r="O12" s="647">
        <v>29</v>
      </c>
      <c r="P12" s="647">
        <v>8</v>
      </c>
      <c r="Q12" s="1051">
        <f t="shared" si="2"/>
        <v>74</v>
      </c>
    </row>
    <row r="13" spans="2:19" s="581" customFormat="1" ht="47.25" x14ac:dyDescent="0.25">
      <c r="B13" s="702" t="s">
        <v>4241</v>
      </c>
      <c r="C13" s="1043">
        <v>18</v>
      </c>
      <c r="D13" s="647">
        <v>6</v>
      </c>
      <c r="E13" s="647"/>
      <c r="F13" s="647"/>
      <c r="G13" s="1051">
        <f t="shared" si="3"/>
        <v>24</v>
      </c>
      <c r="H13" s="640">
        <v>15</v>
      </c>
      <c r="I13" s="647">
        <v>4</v>
      </c>
      <c r="J13" s="647"/>
      <c r="K13" s="647"/>
      <c r="L13" s="1052">
        <f t="shared" si="1"/>
        <v>19</v>
      </c>
      <c r="M13" s="1043">
        <v>15</v>
      </c>
      <c r="N13" s="647">
        <v>4</v>
      </c>
      <c r="O13" s="647">
        <v>15</v>
      </c>
      <c r="P13" s="647">
        <v>4</v>
      </c>
      <c r="Q13" s="1051">
        <f t="shared" si="2"/>
        <v>38</v>
      </c>
    </row>
    <row r="14" spans="2:19" s="581" customFormat="1" ht="31.5" x14ac:dyDescent="0.25">
      <c r="B14" s="702" t="s">
        <v>4142</v>
      </c>
      <c r="C14" s="1043">
        <v>24</v>
      </c>
      <c r="D14" s="647">
        <v>7</v>
      </c>
      <c r="E14" s="647"/>
      <c r="F14" s="647"/>
      <c r="G14" s="1051">
        <f t="shared" si="3"/>
        <v>31</v>
      </c>
      <c r="H14" s="640">
        <v>22</v>
      </c>
      <c r="I14" s="647">
        <v>6</v>
      </c>
      <c r="J14" s="647"/>
      <c r="K14" s="647"/>
      <c r="L14" s="1052">
        <f t="shared" si="1"/>
        <v>28</v>
      </c>
      <c r="M14" s="1043">
        <v>22</v>
      </c>
      <c r="N14" s="647">
        <v>6</v>
      </c>
      <c r="O14" s="647">
        <v>21</v>
      </c>
      <c r="P14" s="647">
        <v>6</v>
      </c>
      <c r="Q14" s="1051">
        <f t="shared" si="2"/>
        <v>55</v>
      </c>
    </row>
    <row r="15" spans="2:19" s="581" customFormat="1" ht="18.75" customHeight="1" x14ac:dyDescent="0.25">
      <c r="B15" s="702" t="s">
        <v>4143</v>
      </c>
      <c r="C15" s="1043">
        <v>14</v>
      </c>
      <c r="D15" s="647">
        <v>11</v>
      </c>
      <c r="E15" s="647"/>
      <c r="F15" s="647"/>
      <c r="G15" s="1051">
        <f t="shared" si="3"/>
        <v>25</v>
      </c>
      <c r="H15" s="640">
        <v>14</v>
      </c>
      <c r="I15" s="647">
        <v>8</v>
      </c>
      <c r="J15" s="647"/>
      <c r="K15" s="647"/>
      <c r="L15" s="1052">
        <f t="shared" si="1"/>
        <v>22</v>
      </c>
      <c r="M15" s="1043">
        <v>14</v>
      </c>
      <c r="N15" s="647">
        <v>8</v>
      </c>
      <c r="O15" s="647">
        <v>13</v>
      </c>
      <c r="P15" s="647">
        <v>8</v>
      </c>
      <c r="Q15" s="1051">
        <f t="shared" si="2"/>
        <v>43</v>
      </c>
    </row>
    <row r="16" spans="2:19" s="581" customFormat="1" ht="18.75" customHeight="1" x14ac:dyDescent="0.25">
      <c r="B16" s="702" t="s">
        <v>4144</v>
      </c>
      <c r="C16" s="1043">
        <v>32</v>
      </c>
      <c r="D16" s="647">
        <v>6</v>
      </c>
      <c r="E16" s="647"/>
      <c r="F16" s="647"/>
      <c r="G16" s="1051">
        <f t="shared" si="3"/>
        <v>38</v>
      </c>
      <c r="H16" s="640">
        <v>27</v>
      </c>
      <c r="I16" s="647">
        <v>6</v>
      </c>
      <c r="J16" s="647"/>
      <c r="K16" s="647"/>
      <c r="L16" s="1052">
        <f t="shared" si="1"/>
        <v>33</v>
      </c>
      <c r="M16" s="1043">
        <v>27</v>
      </c>
      <c r="N16" s="647">
        <v>6</v>
      </c>
      <c r="O16" s="647">
        <v>26</v>
      </c>
      <c r="P16" s="647">
        <v>9</v>
      </c>
      <c r="Q16" s="1051">
        <f>SUM(M16:P16)</f>
        <v>68</v>
      </c>
    </row>
    <row r="17" spans="2:18" s="581" customFormat="1" ht="18.75" customHeight="1" x14ac:dyDescent="0.25">
      <c r="B17" s="702" t="s">
        <v>4242</v>
      </c>
      <c r="C17" s="1043"/>
      <c r="D17" s="647"/>
      <c r="E17" s="647"/>
      <c r="F17" s="647"/>
      <c r="G17" s="1051">
        <f t="shared" si="3"/>
        <v>0</v>
      </c>
      <c r="H17" s="640"/>
      <c r="I17" s="647"/>
      <c r="J17" s="647"/>
      <c r="K17" s="647"/>
      <c r="L17" s="1052">
        <f t="shared" si="1"/>
        <v>0</v>
      </c>
      <c r="M17" s="1043">
        <v>17</v>
      </c>
      <c r="N17" s="647">
        <v>11</v>
      </c>
      <c r="O17" s="647">
        <v>17</v>
      </c>
      <c r="P17" s="647">
        <v>11</v>
      </c>
      <c r="Q17" s="1051">
        <f>SUM(M17:P17)</f>
        <v>56</v>
      </c>
    </row>
    <row r="18" spans="2:18" s="581" customFormat="1" ht="18.75" customHeight="1" x14ac:dyDescent="0.25">
      <c r="B18" s="702" t="s">
        <v>4243</v>
      </c>
      <c r="C18" s="1043">
        <v>15</v>
      </c>
      <c r="D18" s="647">
        <v>16</v>
      </c>
      <c r="E18" s="647"/>
      <c r="F18" s="647"/>
      <c r="G18" s="1051">
        <f t="shared" si="3"/>
        <v>31</v>
      </c>
      <c r="H18" s="640">
        <v>13</v>
      </c>
      <c r="I18" s="647">
        <v>8</v>
      </c>
      <c r="J18" s="647"/>
      <c r="K18" s="647"/>
      <c r="L18" s="1052">
        <f t="shared" si="1"/>
        <v>21</v>
      </c>
      <c r="M18" s="1047">
        <v>25</v>
      </c>
      <c r="N18" s="650">
        <v>36</v>
      </c>
      <c r="O18" s="647">
        <v>22</v>
      </c>
      <c r="P18" s="647">
        <v>30</v>
      </c>
      <c r="Q18" s="1051">
        <f t="shared" si="2"/>
        <v>113</v>
      </c>
    </row>
    <row r="19" spans="2:18" s="581" customFormat="1" ht="18.75" customHeight="1" thickBot="1" x14ac:dyDescent="0.3">
      <c r="B19" s="703" t="s">
        <v>4244</v>
      </c>
      <c r="C19" s="1044">
        <v>12</v>
      </c>
      <c r="D19" s="1027">
        <v>10</v>
      </c>
      <c r="E19" s="1027"/>
      <c r="F19" s="1027"/>
      <c r="G19" s="1053">
        <f t="shared" si="3"/>
        <v>22</v>
      </c>
      <c r="H19" s="1045">
        <v>11</v>
      </c>
      <c r="I19" s="1027">
        <v>8</v>
      </c>
      <c r="J19" s="1027"/>
      <c r="K19" s="1027"/>
      <c r="L19" s="1054">
        <f t="shared" si="1"/>
        <v>19</v>
      </c>
      <c r="M19" s="1044">
        <v>11</v>
      </c>
      <c r="N19" s="1027">
        <v>8</v>
      </c>
      <c r="O19" s="1027">
        <v>11</v>
      </c>
      <c r="P19" s="1027">
        <v>9</v>
      </c>
      <c r="Q19" s="1053">
        <f t="shared" si="2"/>
        <v>39</v>
      </c>
    </row>
    <row r="20" spans="2:18" s="581" customFormat="1" ht="18.75" customHeight="1" thickBot="1" x14ac:dyDescent="0.3">
      <c r="B20" s="704" t="s">
        <v>356</v>
      </c>
      <c r="C20" s="725">
        <f t="shared" ref="C20:Q20" si="4">SUM(C21:C31)</f>
        <v>328</v>
      </c>
      <c r="D20" s="726">
        <f t="shared" si="4"/>
        <v>416</v>
      </c>
      <c r="E20" s="726">
        <f t="shared" si="4"/>
        <v>0</v>
      </c>
      <c r="F20" s="726">
        <f t="shared" si="4"/>
        <v>0</v>
      </c>
      <c r="G20" s="837">
        <f t="shared" si="4"/>
        <v>744</v>
      </c>
      <c r="H20" s="836">
        <f t="shared" si="4"/>
        <v>22</v>
      </c>
      <c r="I20" s="726">
        <f t="shared" si="4"/>
        <v>18</v>
      </c>
      <c r="J20" s="726">
        <f t="shared" si="4"/>
        <v>0</v>
      </c>
      <c r="K20" s="726">
        <f t="shared" si="4"/>
        <v>0</v>
      </c>
      <c r="L20" s="848">
        <f t="shared" si="4"/>
        <v>40</v>
      </c>
      <c r="M20" s="725">
        <f t="shared" si="4"/>
        <v>56</v>
      </c>
      <c r="N20" s="726">
        <f t="shared" si="4"/>
        <v>54</v>
      </c>
      <c r="O20" s="726">
        <f t="shared" si="4"/>
        <v>73</v>
      </c>
      <c r="P20" s="726">
        <f t="shared" si="4"/>
        <v>69</v>
      </c>
      <c r="Q20" s="837">
        <f t="shared" si="4"/>
        <v>252</v>
      </c>
    </row>
    <row r="21" spans="2:18" s="581" customFormat="1" ht="31.5" x14ac:dyDescent="0.25">
      <c r="B21" s="701" t="s">
        <v>4245</v>
      </c>
      <c r="C21" s="1042">
        <v>2</v>
      </c>
      <c r="D21" s="1020">
        <v>2</v>
      </c>
      <c r="E21" s="1020"/>
      <c r="F21" s="1020"/>
      <c r="G21" s="1049">
        <f t="shared" si="3"/>
        <v>4</v>
      </c>
      <c r="H21" s="652">
        <v>2</v>
      </c>
      <c r="I21" s="1020">
        <v>2</v>
      </c>
      <c r="J21" s="1020"/>
      <c r="K21" s="1020"/>
      <c r="L21" s="1050">
        <f t="shared" ref="L21:L31" si="5">SUM(H21:K21)</f>
        <v>4</v>
      </c>
      <c r="M21" s="1042">
        <v>4</v>
      </c>
      <c r="N21" s="1020">
        <v>3</v>
      </c>
      <c r="O21" s="1020">
        <v>2</v>
      </c>
      <c r="P21" s="1020">
        <v>2</v>
      </c>
      <c r="Q21" s="1049">
        <f t="shared" ref="Q21:Q31" si="6">SUM(M21:P21)</f>
        <v>11</v>
      </c>
    </row>
    <row r="22" spans="2:18" s="581" customFormat="1" ht="18.75" customHeight="1" x14ac:dyDescent="0.25">
      <c r="B22" s="702" t="s">
        <v>4246</v>
      </c>
      <c r="C22" s="1043">
        <v>3</v>
      </c>
      <c r="D22" s="647">
        <v>10</v>
      </c>
      <c r="E22" s="647"/>
      <c r="F22" s="647"/>
      <c r="G22" s="1051">
        <f t="shared" si="3"/>
        <v>13</v>
      </c>
      <c r="H22" s="640">
        <v>1</v>
      </c>
      <c r="I22" s="647">
        <v>4</v>
      </c>
      <c r="J22" s="647"/>
      <c r="K22" s="647"/>
      <c r="L22" s="1052">
        <f t="shared" si="5"/>
        <v>5</v>
      </c>
      <c r="M22" s="1043">
        <v>5</v>
      </c>
      <c r="N22" s="647">
        <v>6</v>
      </c>
      <c r="O22" s="647">
        <v>4</v>
      </c>
      <c r="P22" s="647">
        <v>4</v>
      </c>
      <c r="Q22" s="1051">
        <f t="shared" si="6"/>
        <v>19</v>
      </c>
    </row>
    <row r="23" spans="2:18" s="581" customFormat="1" ht="18.75" customHeight="1" x14ac:dyDescent="0.25">
      <c r="B23" s="702" t="s">
        <v>4247</v>
      </c>
      <c r="C23" s="1043">
        <v>3</v>
      </c>
      <c r="D23" s="647">
        <v>0</v>
      </c>
      <c r="E23" s="647"/>
      <c r="F23" s="647"/>
      <c r="G23" s="1051">
        <f t="shared" si="3"/>
        <v>3</v>
      </c>
      <c r="H23" s="640">
        <v>2</v>
      </c>
      <c r="I23" s="647">
        <v>0</v>
      </c>
      <c r="J23" s="647"/>
      <c r="K23" s="647"/>
      <c r="L23" s="1052">
        <f t="shared" si="5"/>
        <v>2</v>
      </c>
      <c r="M23" s="1043">
        <v>2</v>
      </c>
      <c r="N23" s="647">
        <v>0</v>
      </c>
      <c r="O23" s="647">
        <v>2</v>
      </c>
      <c r="P23" s="647">
        <v>0</v>
      </c>
      <c r="Q23" s="1051">
        <f t="shared" si="6"/>
        <v>4</v>
      </c>
    </row>
    <row r="24" spans="2:18" s="581" customFormat="1" ht="15.75" x14ac:dyDescent="0.25">
      <c r="B24" s="702" t="s">
        <v>4248</v>
      </c>
      <c r="C24" s="1043">
        <v>13</v>
      </c>
      <c r="D24" s="647">
        <v>5</v>
      </c>
      <c r="E24" s="647"/>
      <c r="F24" s="647"/>
      <c r="G24" s="1051">
        <f t="shared" si="3"/>
        <v>18</v>
      </c>
      <c r="H24" s="640">
        <v>8</v>
      </c>
      <c r="I24" s="647">
        <v>4</v>
      </c>
      <c r="J24" s="647"/>
      <c r="K24" s="647"/>
      <c r="L24" s="1052">
        <f t="shared" si="5"/>
        <v>12</v>
      </c>
      <c r="M24" s="1043">
        <v>8</v>
      </c>
      <c r="N24" s="647">
        <v>4</v>
      </c>
      <c r="O24" s="650">
        <v>23</v>
      </c>
      <c r="P24" s="650">
        <v>12</v>
      </c>
      <c r="Q24" s="1051">
        <f t="shared" si="6"/>
        <v>47</v>
      </c>
    </row>
    <row r="25" spans="2:18" s="581" customFormat="1" ht="18.75" customHeight="1" x14ac:dyDescent="0.25">
      <c r="B25" s="702" t="s">
        <v>4163</v>
      </c>
      <c r="C25" s="1043">
        <v>91</v>
      </c>
      <c r="D25" s="647">
        <v>148</v>
      </c>
      <c r="E25" s="647"/>
      <c r="F25" s="647"/>
      <c r="G25" s="1051">
        <f t="shared" si="3"/>
        <v>239</v>
      </c>
      <c r="H25" s="640">
        <v>1</v>
      </c>
      <c r="I25" s="647">
        <v>2</v>
      </c>
      <c r="J25" s="647"/>
      <c r="K25" s="647"/>
      <c r="L25" s="1052">
        <f t="shared" si="5"/>
        <v>3</v>
      </c>
      <c r="M25" s="1043">
        <v>4</v>
      </c>
      <c r="N25" s="647">
        <v>7</v>
      </c>
      <c r="O25" s="647">
        <v>3</v>
      </c>
      <c r="P25" s="647">
        <v>9</v>
      </c>
      <c r="Q25" s="1051">
        <f t="shared" si="6"/>
        <v>23</v>
      </c>
    </row>
    <row r="26" spans="2:18" s="581" customFormat="1" ht="18.75" customHeight="1" x14ac:dyDescent="0.25">
      <c r="B26" s="702" t="s">
        <v>4162</v>
      </c>
      <c r="C26" s="1043">
        <v>31</v>
      </c>
      <c r="D26" s="647">
        <v>78</v>
      </c>
      <c r="E26" s="647"/>
      <c r="F26" s="647"/>
      <c r="G26" s="1051">
        <f t="shared" si="3"/>
        <v>109</v>
      </c>
      <c r="H26" s="640">
        <v>1</v>
      </c>
      <c r="I26" s="647">
        <v>0</v>
      </c>
      <c r="J26" s="647"/>
      <c r="K26" s="647"/>
      <c r="L26" s="1052">
        <f t="shared" si="5"/>
        <v>1</v>
      </c>
      <c r="M26" s="1043">
        <v>4</v>
      </c>
      <c r="N26" s="647">
        <v>4</v>
      </c>
      <c r="O26" s="647">
        <v>3</v>
      </c>
      <c r="P26" s="647">
        <v>5</v>
      </c>
      <c r="Q26" s="1051">
        <f t="shared" si="6"/>
        <v>16</v>
      </c>
    </row>
    <row r="27" spans="2:18" s="581" customFormat="1" ht="18.75" customHeight="1" x14ac:dyDescent="0.25">
      <c r="B27" s="702" t="s">
        <v>4161</v>
      </c>
      <c r="C27" s="1043">
        <v>35</v>
      </c>
      <c r="D27" s="647">
        <v>62</v>
      </c>
      <c r="E27" s="647"/>
      <c r="F27" s="647"/>
      <c r="G27" s="1051">
        <f t="shared" si="3"/>
        <v>97</v>
      </c>
      <c r="H27" s="640">
        <v>1</v>
      </c>
      <c r="I27" s="647">
        <v>3</v>
      </c>
      <c r="J27" s="647"/>
      <c r="K27" s="647"/>
      <c r="L27" s="1052">
        <f t="shared" si="5"/>
        <v>4</v>
      </c>
      <c r="M27" s="1043">
        <v>4</v>
      </c>
      <c r="N27" s="647">
        <v>8</v>
      </c>
      <c r="O27" s="647">
        <v>3</v>
      </c>
      <c r="P27" s="647">
        <v>8</v>
      </c>
      <c r="Q27" s="1051">
        <f t="shared" si="6"/>
        <v>23</v>
      </c>
    </row>
    <row r="28" spans="2:18" s="581" customFormat="1" ht="18.75" customHeight="1" x14ac:dyDescent="0.25">
      <c r="B28" s="702" t="s">
        <v>4159</v>
      </c>
      <c r="C28" s="1043">
        <v>84</v>
      </c>
      <c r="D28" s="647">
        <v>52</v>
      </c>
      <c r="E28" s="647"/>
      <c r="F28" s="647"/>
      <c r="G28" s="1051">
        <f t="shared" si="3"/>
        <v>136</v>
      </c>
      <c r="H28" s="640">
        <v>3</v>
      </c>
      <c r="I28" s="647">
        <v>1</v>
      </c>
      <c r="J28" s="647"/>
      <c r="K28" s="647"/>
      <c r="L28" s="1052">
        <f t="shared" si="5"/>
        <v>4</v>
      </c>
      <c r="M28" s="1043">
        <v>14</v>
      </c>
      <c r="N28" s="647">
        <v>4</v>
      </c>
      <c r="O28" s="647">
        <v>13</v>
      </c>
      <c r="P28" s="647">
        <v>4</v>
      </c>
      <c r="Q28" s="1051">
        <f t="shared" si="6"/>
        <v>35</v>
      </c>
    </row>
    <row r="29" spans="2:18" s="581" customFormat="1" ht="18.75" customHeight="1" x14ac:dyDescent="0.25">
      <c r="B29" s="702" t="s">
        <v>4160</v>
      </c>
      <c r="C29" s="1043">
        <v>66</v>
      </c>
      <c r="D29" s="647">
        <v>59</v>
      </c>
      <c r="E29" s="647"/>
      <c r="F29" s="647"/>
      <c r="G29" s="1051">
        <f t="shared" si="3"/>
        <v>125</v>
      </c>
      <c r="H29" s="640">
        <v>3</v>
      </c>
      <c r="I29" s="647">
        <v>2</v>
      </c>
      <c r="J29" s="647"/>
      <c r="K29" s="647"/>
      <c r="L29" s="1052">
        <f t="shared" si="5"/>
        <v>5</v>
      </c>
      <c r="M29" s="1043">
        <v>6</v>
      </c>
      <c r="N29" s="647">
        <v>6</v>
      </c>
      <c r="O29" s="647">
        <v>6</v>
      </c>
      <c r="P29" s="647">
        <v>6</v>
      </c>
      <c r="Q29" s="1051">
        <f t="shared" si="6"/>
        <v>24</v>
      </c>
    </row>
    <row r="30" spans="2:18" s="581" customFormat="1" ht="18.75" customHeight="1" x14ac:dyDescent="0.25">
      <c r="B30" s="702" t="s">
        <v>4249</v>
      </c>
      <c r="C30" s="1043"/>
      <c r="D30" s="647"/>
      <c r="E30" s="647"/>
      <c r="F30" s="647"/>
      <c r="G30" s="1051">
        <f t="shared" si="3"/>
        <v>0</v>
      </c>
      <c r="H30" s="640"/>
      <c r="I30" s="647"/>
      <c r="J30" s="647"/>
      <c r="K30" s="647"/>
      <c r="L30" s="1052">
        <f t="shared" si="5"/>
        <v>0</v>
      </c>
      <c r="M30" s="1043">
        <v>4</v>
      </c>
      <c r="N30" s="647">
        <v>10</v>
      </c>
      <c r="O30" s="647">
        <v>11</v>
      </c>
      <c r="P30" s="647">
        <v>16</v>
      </c>
      <c r="Q30" s="1051">
        <f t="shared" si="6"/>
        <v>41</v>
      </c>
    </row>
    <row r="31" spans="2:18" s="581" customFormat="1" ht="18.75" customHeight="1" x14ac:dyDescent="0.25">
      <c r="B31" s="702" t="s">
        <v>4250</v>
      </c>
      <c r="C31" s="1043"/>
      <c r="D31" s="647"/>
      <c r="E31" s="647"/>
      <c r="F31" s="647"/>
      <c r="G31" s="1051">
        <f t="shared" si="3"/>
        <v>0</v>
      </c>
      <c r="H31" s="640"/>
      <c r="I31" s="647"/>
      <c r="J31" s="647"/>
      <c r="K31" s="647"/>
      <c r="L31" s="1052">
        <f t="shared" si="5"/>
        <v>0</v>
      </c>
      <c r="M31" s="1043">
        <v>1</v>
      </c>
      <c r="N31" s="647">
        <v>2</v>
      </c>
      <c r="O31" s="647">
        <v>3</v>
      </c>
      <c r="P31" s="647">
        <v>3</v>
      </c>
      <c r="Q31" s="1051">
        <f t="shared" si="6"/>
        <v>9</v>
      </c>
    </row>
    <row r="32" spans="2:18" s="581" customFormat="1" ht="18.75" customHeight="1" thickBot="1" x14ac:dyDescent="0.3">
      <c r="B32" s="699" t="s">
        <v>209</v>
      </c>
      <c r="C32" s="725">
        <f>SUM(C33:C36)</f>
        <v>16</v>
      </c>
      <c r="D32" s="726">
        <f t="shared" ref="D32:Q32" si="7">SUM(D33:D36)</f>
        <v>31</v>
      </c>
      <c r="E32" s="726">
        <f t="shared" si="7"/>
        <v>2</v>
      </c>
      <c r="F32" s="726">
        <f t="shared" si="7"/>
        <v>21</v>
      </c>
      <c r="G32" s="837">
        <f t="shared" si="7"/>
        <v>70</v>
      </c>
      <c r="H32" s="836">
        <f t="shared" si="7"/>
        <v>13</v>
      </c>
      <c r="I32" s="726">
        <f t="shared" si="7"/>
        <v>22</v>
      </c>
      <c r="J32" s="726">
        <f t="shared" si="7"/>
        <v>0</v>
      </c>
      <c r="K32" s="726">
        <f t="shared" si="7"/>
        <v>5</v>
      </c>
      <c r="L32" s="848">
        <f t="shared" si="7"/>
        <v>40</v>
      </c>
      <c r="M32" s="725">
        <f t="shared" si="7"/>
        <v>46</v>
      </c>
      <c r="N32" s="726">
        <f t="shared" si="7"/>
        <v>59</v>
      </c>
      <c r="O32" s="726">
        <f t="shared" si="7"/>
        <v>37</v>
      </c>
      <c r="P32" s="726">
        <f t="shared" si="7"/>
        <v>61</v>
      </c>
      <c r="Q32" s="837">
        <f t="shared" si="7"/>
        <v>203</v>
      </c>
    </row>
    <row r="33" spans="2:18" s="581" customFormat="1" ht="18.75" customHeight="1" x14ac:dyDescent="0.25">
      <c r="B33" s="701" t="s">
        <v>4156</v>
      </c>
      <c r="C33" s="1042">
        <v>11</v>
      </c>
      <c r="D33" s="1020">
        <v>21</v>
      </c>
      <c r="E33" s="1020">
        <v>0</v>
      </c>
      <c r="F33" s="1020">
        <v>7</v>
      </c>
      <c r="G33" s="1049">
        <f t="shared" si="3"/>
        <v>39</v>
      </c>
      <c r="H33" s="652">
        <v>10</v>
      </c>
      <c r="I33" s="1020">
        <v>16</v>
      </c>
      <c r="J33" s="1020"/>
      <c r="K33" s="1020"/>
      <c r="L33" s="1050">
        <f>SUM(H33:K33)</f>
        <v>26</v>
      </c>
      <c r="M33" s="1042">
        <v>17</v>
      </c>
      <c r="N33" s="1020">
        <v>25</v>
      </c>
      <c r="O33" s="1020">
        <v>16</v>
      </c>
      <c r="P33" s="1020">
        <v>22</v>
      </c>
      <c r="Q33" s="1049">
        <f>SUM(M33:P33)</f>
        <v>80</v>
      </c>
    </row>
    <row r="34" spans="2:18" s="581" customFormat="1" ht="15.75" x14ac:dyDescent="0.25">
      <c r="B34" s="702" t="s">
        <v>4155</v>
      </c>
      <c r="C34" s="1043">
        <v>5</v>
      </c>
      <c r="D34" s="647">
        <v>6</v>
      </c>
      <c r="E34" s="647">
        <v>0</v>
      </c>
      <c r="F34" s="647">
        <v>5</v>
      </c>
      <c r="G34" s="1051">
        <f t="shared" si="3"/>
        <v>16</v>
      </c>
      <c r="H34" s="640">
        <v>2</v>
      </c>
      <c r="I34" s="647">
        <v>4</v>
      </c>
      <c r="J34" s="647">
        <v>0</v>
      </c>
      <c r="K34" s="647">
        <v>5</v>
      </c>
      <c r="L34" s="1052">
        <f>SUM(H34:K34)</f>
        <v>11</v>
      </c>
      <c r="M34" s="1043">
        <v>19</v>
      </c>
      <c r="N34" s="647">
        <v>15</v>
      </c>
      <c r="O34" s="647">
        <v>12</v>
      </c>
      <c r="P34" s="647">
        <v>20</v>
      </c>
      <c r="Q34" s="1051">
        <f>SUM(M34:P34)</f>
        <v>66</v>
      </c>
    </row>
    <row r="35" spans="2:18" s="581" customFormat="1" ht="18.75" customHeight="1" x14ac:dyDescent="0.25">
      <c r="B35" s="702" t="s">
        <v>4157</v>
      </c>
      <c r="C35" s="1043">
        <v>0</v>
      </c>
      <c r="D35" s="647">
        <v>3</v>
      </c>
      <c r="E35" s="647">
        <v>2</v>
      </c>
      <c r="F35" s="647">
        <v>9</v>
      </c>
      <c r="G35" s="1051">
        <f t="shared" si="3"/>
        <v>14</v>
      </c>
      <c r="H35" s="640">
        <v>0</v>
      </c>
      <c r="I35" s="647">
        <v>0</v>
      </c>
      <c r="J35" s="647"/>
      <c r="K35" s="647"/>
      <c r="L35" s="1052">
        <f>SUM(H35:K35)</f>
        <v>0</v>
      </c>
      <c r="M35" s="1043">
        <v>7</v>
      </c>
      <c r="N35" s="647">
        <v>13</v>
      </c>
      <c r="O35" s="647">
        <v>6</v>
      </c>
      <c r="P35" s="647">
        <v>12</v>
      </c>
      <c r="Q35" s="1051">
        <f>SUM(M35:P35)</f>
        <v>38</v>
      </c>
    </row>
    <row r="36" spans="2:18" s="581" customFormat="1" ht="32.25" thickBot="1" x14ac:dyDescent="0.3">
      <c r="B36" s="703" t="s">
        <v>900</v>
      </c>
      <c r="C36" s="1044">
        <v>0</v>
      </c>
      <c r="D36" s="1027">
        <v>1</v>
      </c>
      <c r="E36" s="1027"/>
      <c r="F36" s="1027"/>
      <c r="G36" s="1053">
        <f t="shared" si="3"/>
        <v>1</v>
      </c>
      <c r="H36" s="1045">
        <v>1</v>
      </c>
      <c r="I36" s="1027">
        <v>2</v>
      </c>
      <c r="J36" s="1027"/>
      <c r="K36" s="1027"/>
      <c r="L36" s="1054">
        <f>SUM(H36:K36)</f>
        <v>3</v>
      </c>
      <c r="M36" s="1044">
        <v>3</v>
      </c>
      <c r="N36" s="1027">
        <v>6</v>
      </c>
      <c r="O36" s="1027">
        <v>3</v>
      </c>
      <c r="P36" s="1027">
        <v>7</v>
      </c>
      <c r="Q36" s="1053">
        <f>SUM(M36:P36)</f>
        <v>19</v>
      </c>
    </row>
    <row r="37" spans="2:18" s="581" customFormat="1" ht="18.75" customHeight="1" thickBot="1" x14ac:dyDescent="0.3">
      <c r="B37" s="699" t="s">
        <v>2901</v>
      </c>
      <c r="C37" s="725">
        <f t="shared" ref="C37:Q37" si="8">SUM(C38:C47)</f>
        <v>74</v>
      </c>
      <c r="D37" s="726">
        <f t="shared" si="8"/>
        <v>40</v>
      </c>
      <c r="E37" s="726">
        <f t="shared" si="8"/>
        <v>19</v>
      </c>
      <c r="F37" s="726">
        <f t="shared" si="8"/>
        <v>21</v>
      </c>
      <c r="G37" s="837">
        <f t="shared" si="8"/>
        <v>154</v>
      </c>
      <c r="H37" s="836">
        <f t="shared" si="8"/>
        <v>78</v>
      </c>
      <c r="I37" s="726">
        <f t="shared" si="8"/>
        <v>33</v>
      </c>
      <c r="J37" s="726">
        <f t="shared" si="8"/>
        <v>12</v>
      </c>
      <c r="K37" s="726">
        <f t="shared" si="8"/>
        <v>16</v>
      </c>
      <c r="L37" s="848">
        <f t="shared" si="8"/>
        <v>139</v>
      </c>
      <c r="M37" s="725">
        <f t="shared" si="8"/>
        <v>250</v>
      </c>
      <c r="N37" s="726">
        <f t="shared" si="8"/>
        <v>148</v>
      </c>
      <c r="O37" s="726">
        <f t="shared" si="8"/>
        <v>228</v>
      </c>
      <c r="P37" s="726">
        <f t="shared" si="8"/>
        <v>120</v>
      </c>
      <c r="Q37" s="837">
        <f t="shared" si="8"/>
        <v>746</v>
      </c>
    </row>
    <row r="38" spans="2:18" s="581" customFormat="1" ht="15.75" x14ac:dyDescent="0.25">
      <c r="B38" s="701" t="s">
        <v>4251</v>
      </c>
      <c r="C38" s="1042"/>
      <c r="D38" s="1020"/>
      <c r="E38" s="1020">
        <v>12</v>
      </c>
      <c r="F38" s="1020">
        <v>8</v>
      </c>
      <c r="G38" s="1049">
        <f t="shared" si="3"/>
        <v>20</v>
      </c>
      <c r="H38" s="652">
        <v>11</v>
      </c>
      <c r="I38" s="1020">
        <v>3</v>
      </c>
      <c r="J38" s="1020">
        <v>8</v>
      </c>
      <c r="K38" s="1020">
        <v>4</v>
      </c>
      <c r="L38" s="1050">
        <f t="shared" ref="L38:L47" si="9">SUM(H38:K38)</f>
        <v>26</v>
      </c>
      <c r="M38" s="1042">
        <v>47</v>
      </c>
      <c r="N38" s="1020">
        <v>21</v>
      </c>
      <c r="O38" s="1020">
        <v>47</v>
      </c>
      <c r="P38" s="1020">
        <v>22</v>
      </c>
      <c r="Q38" s="1049">
        <f t="shared" ref="Q38:Q47" si="10">SUM(M38:P38)</f>
        <v>137</v>
      </c>
    </row>
    <row r="39" spans="2:18" s="581" customFormat="1" ht="15.75" x14ac:dyDescent="0.25">
      <c r="B39" s="702" t="s">
        <v>4252</v>
      </c>
      <c r="C39" s="1043"/>
      <c r="D39" s="647"/>
      <c r="E39" s="647"/>
      <c r="F39" s="647"/>
      <c r="G39" s="1051">
        <f t="shared" si="3"/>
        <v>0</v>
      </c>
      <c r="H39" s="640"/>
      <c r="I39" s="647"/>
      <c r="J39" s="647"/>
      <c r="K39" s="647"/>
      <c r="L39" s="1052">
        <f t="shared" si="9"/>
        <v>0</v>
      </c>
      <c r="M39" s="1043">
        <v>17</v>
      </c>
      <c r="N39" s="647">
        <v>17</v>
      </c>
      <c r="O39" s="647"/>
      <c r="P39" s="647"/>
      <c r="Q39" s="1051">
        <f t="shared" si="10"/>
        <v>34</v>
      </c>
    </row>
    <row r="40" spans="2:18" s="581" customFormat="1" ht="47.25" x14ac:dyDescent="0.25">
      <c r="B40" s="702" t="s">
        <v>4253</v>
      </c>
      <c r="C40" s="1043"/>
      <c r="D40" s="647"/>
      <c r="E40" s="647"/>
      <c r="F40" s="647"/>
      <c r="G40" s="1051">
        <f t="shared" si="3"/>
        <v>0</v>
      </c>
      <c r="H40" s="640"/>
      <c r="I40" s="647"/>
      <c r="J40" s="647"/>
      <c r="K40" s="647"/>
      <c r="L40" s="1052">
        <f t="shared" si="9"/>
        <v>0</v>
      </c>
      <c r="M40" s="1043">
        <v>12</v>
      </c>
      <c r="N40" s="647">
        <v>7</v>
      </c>
      <c r="O40" s="647">
        <v>13</v>
      </c>
      <c r="P40" s="647">
        <v>8</v>
      </c>
      <c r="Q40" s="1051">
        <f t="shared" si="10"/>
        <v>40</v>
      </c>
    </row>
    <row r="41" spans="2:18" s="581" customFormat="1" ht="47.25" x14ac:dyDescent="0.25">
      <c r="B41" s="702" t="s">
        <v>4254</v>
      </c>
      <c r="C41" s="1043">
        <v>12</v>
      </c>
      <c r="D41" s="647">
        <v>9</v>
      </c>
      <c r="E41" s="647"/>
      <c r="F41" s="647"/>
      <c r="G41" s="1051">
        <f t="shared" si="3"/>
        <v>21</v>
      </c>
      <c r="H41" s="640">
        <v>10</v>
      </c>
      <c r="I41" s="647">
        <v>6</v>
      </c>
      <c r="J41" s="647"/>
      <c r="K41" s="647"/>
      <c r="L41" s="1052">
        <f t="shared" si="9"/>
        <v>16</v>
      </c>
      <c r="M41" s="1043">
        <v>0</v>
      </c>
      <c r="N41" s="647">
        <v>3</v>
      </c>
      <c r="O41" s="1055"/>
      <c r="P41" s="1055">
        <v>3</v>
      </c>
      <c r="Q41" s="1051">
        <f t="shared" si="10"/>
        <v>6</v>
      </c>
    </row>
    <row r="42" spans="2:18" s="581" customFormat="1" ht="15.75" x14ac:dyDescent="0.25">
      <c r="B42" s="702" t="s">
        <v>4255</v>
      </c>
      <c r="C42" s="1043">
        <v>2</v>
      </c>
      <c r="D42" s="647">
        <v>2</v>
      </c>
      <c r="E42" s="647">
        <v>2</v>
      </c>
      <c r="F42" s="647">
        <v>0</v>
      </c>
      <c r="G42" s="1051">
        <f t="shared" si="3"/>
        <v>6</v>
      </c>
      <c r="H42" s="640"/>
      <c r="I42" s="647"/>
      <c r="J42" s="647"/>
      <c r="K42" s="647"/>
      <c r="L42" s="1052">
        <f t="shared" si="9"/>
        <v>0</v>
      </c>
      <c r="M42" s="1043">
        <v>6</v>
      </c>
      <c r="N42" s="647">
        <v>12</v>
      </c>
      <c r="O42" s="1055">
        <v>5</v>
      </c>
      <c r="P42" s="1055">
        <v>10</v>
      </c>
      <c r="Q42" s="1051">
        <f t="shared" si="10"/>
        <v>33</v>
      </c>
    </row>
    <row r="43" spans="2:18" s="581" customFormat="1" ht="18.75" customHeight="1" x14ac:dyDescent="0.25">
      <c r="B43" s="702" t="s">
        <v>4256</v>
      </c>
      <c r="C43" s="1043"/>
      <c r="D43" s="647"/>
      <c r="E43" s="647">
        <v>0</v>
      </c>
      <c r="F43" s="647">
        <v>1</v>
      </c>
      <c r="G43" s="1051">
        <f t="shared" si="3"/>
        <v>1</v>
      </c>
      <c r="H43" s="640"/>
      <c r="I43" s="647"/>
      <c r="J43" s="647"/>
      <c r="K43" s="647"/>
      <c r="L43" s="1052">
        <f t="shared" si="9"/>
        <v>0</v>
      </c>
      <c r="M43" s="1043">
        <v>1</v>
      </c>
      <c r="N43" s="647">
        <v>21</v>
      </c>
      <c r="O43" s="647"/>
      <c r="P43" s="647"/>
      <c r="Q43" s="1051">
        <f t="shared" si="10"/>
        <v>22</v>
      </c>
    </row>
    <row r="44" spans="2:18" s="581" customFormat="1" ht="18.75" customHeight="1" x14ac:dyDescent="0.25">
      <c r="B44" s="702" t="s">
        <v>4257</v>
      </c>
      <c r="C44" s="1047">
        <v>18</v>
      </c>
      <c r="D44" s="650">
        <v>1</v>
      </c>
      <c r="E44" s="647"/>
      <c r="F44" s="647"/>
      <c r="G44" s="1051">
        <f t="shared" si="3"/>
        <v>19</v>
      </c>
      <c r="H44" s="640">
        <v>16</v>
      </c>
      <c r="I44" s="647">
        <v>1</v>
      </c>
      <c r="J44" s="647"/>
      <c r="K44" s="647"/>
      <c r="L44" s="1052">
        <f t="shared" si="9"/>
        <v>17</v>
      </c>
      <c r="M44" s="1043">
        <v>73</v>
      </c>
      <c r="N44" s="647">
        <v>10</v>
      </c>
      <c r="O44" s="647">
        <v>70</v>
      </c>
      <c r="P44" s="647">
        <v>11</v>
      </c>
      <c r="Q44" s="1051">
        <f t="shared" si="10"/>
        <v>164</v>
      </c>
    </row>
    <row r="45" spans="2:18" s="581" customFormat="1" ht="18.75" customHeight="1" x14ac:dyDescent="0.25">
      <c r="B45" s="702" t="s">
        <v>4258</v>
      </c>
      <c r="C45" s="1043">
        <v>37</v>
      </c>
      <c r="D45" s="647">
        <v>20</v>
      </c>
      <c r="E45" s="647"/>
      <c r="F45" s="647"/>
      <c r="G45" s="1051">
        <f t="shared" si="3"/>
        <v>57</v>
      </c>
      <c r="H45" s="640">
        <v>36</v>
      </c>
      <c r="I45" s="647">
        <v>19</v>
      </c>
      <c r="J45" s="647"/>
      <c r="K45" s="647"/>
      <c r="L45" s="1052">
        <f t="shared" si="9"/>
        <v>55</v>
      </c>
      <c r="M45" s="1043">
        <v>82</v>
      </c>
      <c r="N45" s="647">
        <v>47</v>
      </c>
      <c r="O45" s="647">
        <v>80</v>
      </c>
      <c r="P45" s="647">
        <v>44</v>
      </c>
      <c r="Q45" s="1051">
        <f t="shared" si="10"/>
        <v>253</v>
      </c>
    </row>
    <row r="46" spans="2:18" s="581" customFormat="1" ht="18.75" customHeight="1" x14ac:dyDescent="0.25">
      <c r="B46" s="702" t="s">
        <v>4153</v>
      </c>
      <c r="C46" s="1043"/>
      <c r="D46" s="647"/>
      <c r="E46" s="647">
        <v>5</v>
      </c>
      <c r="F46" s="647">
        <v>12</v>
      </c>
      <c r="G46" s="1051">
        <f t="shared" si="3"/>
        <v>17</v>
      </c>
      <c r="H46" s="640"/>
      <c r="I46" s="647"/>
      <c r="J46" s="647">
        <v>4</v>
      </c>
      <c r="K46" s="647">
        <v>12</v>
      </c>
      <c r="L46" s="1052">
        <f t="shared" si="9"/>
        <v>16</v>
      </c>
      <c r="M46" s="1043">
        <v>0</v>
      </c>
      <c r="N46" s="647">
        <v>0</v>
      </c>
      <c r="O46" s="647">
        <v>4</v>
      </c>
      <c r="P46" s="647">
        <v>12</v>
      </c>
      <c r="Q46" s="1051">
        <f t="shared" si="10"/>
        <v>16</v>
      </c>
    </row>
    <row r="47" spans="2:18" s="581" customFormat="1" ht="31.5" x14ac:dyDescent="0.25">
      <c r="B47" s="702" t="s">
        <v>3689</v>
      </c>
      <c r="C47" s="1043">
        <v>5</v>
      </c>
      <c r="D47" s="647">
        <v>8</v>
      </c>
      <c r="E47" s="647"/>
      <c r="F47" s="647"/>
      <c r="G47" s="1051">
        <f t="shared" si="3"/>
        <v>13</v>
      </c>
      <c r="H47" s="640">
        <v>5</v>
      </c>
      <c r="I47" s="647">
        <v>4</v>
      </c>
      <c r="J47" s="647"/>
      <c r="K47" s="647"/>
      <c r="L47" s="1052">
        <f t="shared" si="9"/>
        <v>9</v>
      </c>
      <c r="M47" s="1043">
        <v>12</v>
      </c>
      <c r="N47" s="647">
        <v>10</v>
      </c>
      <c r="O47" s="647">
        <v>9</v>
      </c>
      <c r="P47" s="647">
        <v>10</v>
      </c>
      <c r="Q47" s="1051">
        <f t="shared" si="10"/>
        <v>41</v>
      </c>
    </row>
    <row r="48" spans="2:18" s="581" customFormat="1" ht="15.75" x14ac:dyDescent="0.25">
      <c r="B48" s="1753" t="s">
        <v>648</v>
      </c>
      <c r="C48" s="1754">
        <f>SUM(C49+C50)</f>
        <v>23</v>
      </c>
      <c r="D48" s="1754">
        <f t="shared" ref="D48:G48" si="11">SUM(D49+D50)</f>
        <v>34</v>
      </c>
      <c r="E48" s="1754">
        <f t="shared" si="11"/>
        <v>14</v>
      </c>
      <c r="F48" s="1754">
        <f t="shared" si="11"/>
        <v>18</v>
      </c>
      <c r="G48" s="1754">
        <f t="shared" si="11"/>
        <v>89</v>
      </c>
      <c r="H48" s="1754">
        <f t="shared" ref="H48" si="12">SUM(H49+H50)</f>
        <v>22</v>
      </c>
      <c r="I48" s="1754">
        <f t="shared" ref="I48" si="13">SUM(I49+I50)</f>
        <v>33</v>
      </c>
      <c r="J48" s="1754">
        <f t="shared" ref="J48" si="14">SUM(J49+J50)</f>
        <v>12</v>
      </c>
      <c r="K48" s="1754">
        <f t="shared" ref="K48" si="15">SUM(K49+K50)</f>
        <v>17</v>
      </c>
      <c r="L48" s="1754">
        <f t="shared" ref="L48" si="16">SUM(L49+L50)</f>
        <v>84</v>
      </c>
      <c r="M48" s="1754">
        <f t="shared" ref="M48" si="17">SUM(M49+M50)</f>
        <v>60</v>
      </c>
      <c r="N48" s="1754">
        <f t="shared" ref="N48" si="18">SUM(N49+N50)</f>
        <v>82</v>
      </c>
      <c r="O48" s="1754">
        <f t="shared" ref="O48" si="19">SUM(O49+O50)</f>
        <v>65</v>
      </c>
      <c r="P48" s="1754">
        <f t="shared" ref="P48" si="20">SUM(P49+P50)</f>
        <v>79</v>
      </c>
      <c r="Q48" s="1754">
        <f t="shared" ref="Q48" si="21">SUM(Q49+Q50)</f>
        <v>286</v>
      </c>
    </row>
    <row r="49" spans="2:18" s="581" customFormat="1" ht="15.75" x14ac:dyDescent="0.25">
      <c r="B49" s="1400" t="s">
        <v>4259</v>
      </c>
      <c r="C49" s="647"/>
      <c r="D49" s="647"/>
      <c r="E49" s="647">
        <v>14</v>
      </c>
      <c r="F49" s="647">
        <v>18</v>
      </c>
      <c r="G49" s="1052">
        <f t="shared" si="3"/>
        <v>32</v>
      </c>
      <c r="H49" s="1043"/>
      <c r="I49" s="647"/>
      <c r="J49" s="647">
        <v>12</v>
      </c>
      <c r="K49" s="647">
        <v>17</v>
      </c>
      <c r="L49" s="1052">
        <f>SUM(H49:K49)</f>
        <v>29</v>
      </c>
      <c r="M49" s="1043">
        <v>7</v>
      </c>
      <c r="N49" s="647">
        <v>20</v>
      </c>
      <c r="O49" s="1055">
        <v>12</v>
      </c>
      <c r="P49" s="1055">
        <v>17</v>
      </c>
      <c r="Q49" s="517">
        <f>SUM(M49:P49)</f>
        <v>56</v>
      </c>
    </row>
    <row r="50" spans="2:18" s="581" customFormat="1" ht="31.5" x14ac:dyDescent="0.25">
      <c r="B50" s="1400" t="s">
        <v>1922</v>
      </c>
      <c r="C50" s="647">
        <v>23</v>
      </c>
      <c r="D50" s="647">
        <v>34</v>
      </c>
      <c r="E50" s="647"/>
      <c r="F50" s="647"/>
      <c r="G50" s="1052">
        <f t="shared" si="3"/>
        <v>57</v>
      </c>
      <c r="H50" s="1043">
        <v>22</v>
      </c>
      <c r="I50" s="647">
        <v>33</v>
      </c>
      <c r="J50" s="647"/>
      <c r="K50" s="647"/>
      <c r="L50" s="1052">
        <f>SUM(H50:K50)</f>
        <v>55</v>
      </c>
      <c r="M50" s="1043">
        <v>53</v>
      </c>
      <c r="N50" s="647">
        <v>62</v>
      </c>
      <c r="O50" s="1055">
        <v>53</v>
      </c>
      <c r="P50" s="1055">
        <v>62</v>
      </c>
      <c r="Q50" s="517">
        <f>SUM(M50:P50)</f>
        <v>230</v>
      </c>
    </row>
    <row r="51" spans="2:18" s="581" customFormat="1" ht="16.5" thickBot="1" x14ac:dyDescent="0.3">
      <c r="B51" s="699" t="s">
        <v>650</v>
      </c>
      <c r="C51" s="725">
        <f>SUM(C52+C53)</f>
        <v>29</v>
      </c>
      <c r="D51" s="725">
        <f t="shared" ref="D51:Q51" si="22">SUM(D52+D53)</f>
        <v>8</v>
      </c>
      <c r="E51" s="725">
        <f t="shared" si="22"/>
        <v>15</v>
      </c>
      <c r="F51" s="725">
        <f t="shared" si="22"/>
        <v>4</v>
      </c>
      <c r="G51" s="725">
        <f t="shared" si="22"/>
        <v>56</v>
      </c>
      <c r="H51" s="725">
        <f t="shared" si="22"/>
        <v>23</v>
      </c>
      <c r="I51" s="725">
        <f t="shared" si="22"/>
        <v>8</v>
      </c>
      <c r="J51" s="725">
        <f t="shared" si="22"/>
        <v>13</v>
      </c>
      <c r="K51" s="725">
        <f t="shared" si="22"/>
        <v>4</v>
      </c>
      <c r="L51" s="725">
        <f t="shared" si="22"/>
        <v>48</v>
      </c>
      <c r="M51" s="725">
        <f t="shared" si="22"/>
        <v>26</v>
      </c>
      <c r="N51" s="725">
        <f t="shared" si="22"/>
        <v>9</v>
      </c>
      <c r="O51" s="725">
        <f t="shared" si="22"/>
        <v>12</v>
      </c>
      <c r="P51" s="725">
        <f t="shared" si="22"/>
        <v>5</v>
      </c>
      <c r="Q51" s="725">
        <f t="shared" si="22"/>
        <v>52</v>
      </c>
    </row>
    <row r="52" spans="2:18" s="581" customFormat="1" ht="18.75" customHeight="1" x14ac:dyDescent="0.25">
      <c r="B52" s="1755" t="s">
        <v>4234</v>
      </c>
      <c r="C52" s="1756">
        <v>8</v>
      </c>
      <c r="D52" s="1756">
        <v>4</v>
      </c>
      <c r="E52" s="1756"/>
      <c r="F52" s="1756"/>
      <c r="G52" s="1757">
        <f t="shared" si="3"/>
        <v>12</v>
      </c>
      <c r="H52" s="1759">
        <v>8</v>
      </c>
      <c r="I52" s="1756">
        <v>4</v>
      </c>
      <c r="J52" s="1756"/>
      <c r="K52" s="1756"/>
      <c r="L52" s="1757">
        <f>SUM(H52:K52)</f>
        <v>12</v>
      </c>
      <c r="M52" s="1759">
        <v>12</v>
      </c>
      <c r="N52" s="1756">
        <v>5</v>
      </c>
      <c r="O52" s="1756">
        <v>12</v>
      </c>
      <c r="P52" s="1756">
        <v>5</v>
      </c>
      <c r="Q52" s="1757">
        <f>SUM(M52:P52)</f>
        <v>34</v>
      </c>
    </row>
    <row r="53" spans="2:18" s="581" customFormat="1" ht="18.75" customHeight="1" thickBot="1" x14ac:dyDescent="0.3">
      <c r="B53" s="1758" t="s">
        <v>3403</v>
      </c>
      <c r="C53" s="1027">
        <v>21</v>
      </c>
      <c r="D53" s="1027">
        <v>4</v>
      </c>
      <c r="E53" s="1027">
        <v>15</v>
      </c>
      <c r="F53" s="1027">
        <v>4</v>
      </c>
      <c r="G53" s="1051">
        <f t="shared" si="3"/>
        <v>44</v>
      </c>
      <c r="H53" s="1044">
        <v>15</v>
      </c>
      <c r="I53" s="1027">
        <v>4</v>
      </c>
      <c r="J53" s="1027">
        <v>13</v>
      </c>
      <c r="K53" s="1027">
        <v>4</v>
      </c>
      <c r="L53" s="1051">
        <f>SUM(H53:K53)</f>
        <v>36</v>
      </c>
      <c r="M53" s="1044">
        <v>14</v>
      </c>
      <c r="N53" s="1027">
        <v>4</v>
      </c>
      <c r="O53" s="1027"/>
      <c r="P53" s="1027"/>
      <c r="Q53" s="1761">
        <f t="shared" ref="Q53" si="23">SUM(M53:P53)</f>
        <v>18</v>
      </c>
    </row>
    <row r="54" spans="2:18" s="581" customFormat="1" ht="18.75" customHeight="1" thickBot="1" x14ac:dyDescent="0.3">
      <c r="B54" s="699" t="s">
        <v>2902</v>
      </c>
      <c r="C54" s="725">
        <f>SUM(C55+C56+C57+C58)</f>
        <v>14</v>
      </c>
      <c r="D54" s="725">
        <f t="shared" ref="D54:Q54" si="24">SUM(D55+D56+D57+D58)</f>
        <v>10</v>
      </c>
      <c r="E54" s="725">
        <f t="shared" si="24"/>
        <v>25</v>
      </c>
      <c r="F54" s="725">
        <f t="shared" si="24"/>
        <v>23</v>
      </c>
      <c r="G54" s="725">
        <f t="shared" si="24"/>
        <v>72</v>
      </c>
      <c r="H54" s="725">
        <f t="shared" si="24"/>
        <v>12</v>
      </c>
      <c r="I54" s="725">
        <f t="shared" si="24"/>
        <v>6</v>
      </c>
      <c r="J54" s="725">
        <f t="shared" si="24"/>
        <v>19</v>
      </c>
      <c r="K54" s="725">
        <f t="shared" si="24"/>
        <v>16</v>
      </c>
      <c r="L54" s="725">
        <f t="shared" si="24"/>
        <v>53</v>
      </c>
      <c r="M54" s="725">
        <f t="shared" si="24"/>
        <v>56</v>
      </c>
      <c r="N54" s="725">
        <f t="shared" si="24"/>
        <v>55</v>
      </c>
      <c r="O54" s="725">
        <f t="shared" si="24"/>
        <v>27</v>
      </c>
      <c r="P54" s="725">
        <f t="shared" si="24"/>
        <v>26</v>
      </c>
      <c r="Q54" s="1762">
        <f t="shared" si="24"/>
        <v>164</v>
      </c>
    </row>
    <row r="55" spans="2:18" s="581" customFormat="1" ht="18.75" customHeight="1" x14ac:dyDescent="0.25">
      <c r="B55" s="1755" t="s">
        <v>4235</v>
      </c>
      <c r="C55" s="1756">
        <v>14</v>
      </c>
      <c r="D55" s="1756">
        <v>10</v>
      </c>
      <c r="E55" s="1756">
        <v>23</v>
      </c>
      <c r="F55" s="1756">
        <v>20</v>
      </c>
      <c r="G55" s="1052">
        <f t="shared" si="3"/>
        <v>67</v>
      </c>
      <c r="H55" s="1759">
        <v>12</v>
      </c>
      <c r="I55" s="1756">
        <v>6</v>
      </c>
      <c r="J55" s="1756">
        <v>19</v>
      </c>
      <c r="K55" s="1756">
        <v>16</v>
      </c>
      <c r="L55" s="1757">
        <f>SUM(H55:K55)</f>
        <v>53</v>
      </c>
      <c r="M55" s="1759">
        <v>17</v>
      </c>
      <c r="N55" s="1756">
        <v>15</v>
      </c>
      <c r="O55" s="1756"/>
      <c r="P55" s="1756"/>
      <c r="Q55" s="1051">
        <f>SUM(M55:P55)</f>
        <v>32</v>
      </c>
    </row>
    <row r="56" spans="2:18" s="581" customFormat="1" ht="18.75" customHeight="1" x14ac:dyDescent="0.25">
      <c r="B56" s="1760" t="s">
        <v>4260</v>
      </c>
      <c r="C56" s="647"/>
      <c r="D56" s="647"/>
      <c r="E56" s="647"/>
      <c r="F56" s="647"/>
      <c r="G56" s="1052">
        <f t="shared" si="3"/>
        <v>0</v>
      </c>
      <c r="H56" s="1043"/>
      <c r="I56" s="647"/>
      <c r="J56" s="647"/>
      <c r="K56" s="647"/>
      <c r="L56" s="1051">
        <f t="shared" ref="L56:L58" si="25">SUM(H56:K56)</f>
        <v>0</v>
      </c>
      <c r="M56" s="1043">
        <v>12</v>
      </c>
      <c r="N56" s="647">
        <v>6</v>
      </c>
      <c r="O56" s="647">
        <v>10</v>
      </c>
      <c r="P56" s="647">
        <v>3</v>
      </c>
      <c r="Q56" s="1051">
        <f t="shared" ref="Q56:Q58" si="26">SUM(M56:P56)</f>
        <v>31</v>
      </c>
    </row>
    <row r="57" spans="2:18" s="581" customFormat="1" ht="18.75" customHeight="1" x14ac:dyDescent="0.25">
      <c r="B57" s="1760" t="s">
        <v>4171</v>
      </c>
      <c r="C57" s="647"/>
      <c r="D57" s="647"/>
      <c r="E57" s="647">
        <v>2</v>
      </c>
      <c r="F57" s="647">
        <v>3</v>
      </c>
      <c r="G57" s="1052">
        <f t="shared" si="3"/>
        <v>5</v>
      </c>
      <c r="H57" s="1043"/>
      <c r="I57" s="647"/>
      <c r="J57" s="647"/>
      <c r="K57" s="647"/>
      <c r="L57" s="1761">
        <f t="shared" si="25"/>
        <v>0</v>
      </c>
      <c r="M57" s="1043">
        <v>17</v>
      </c>
      <c r="N57" s="647">
        <v>24</v>
      </c>
      <c r="O57" s="647">
        <v>17</v>
      </c>
      <c r="P57" s="647">
        <v>23</v>
      </c>
      <c r="Q57" s="1051">
        <f t="shared" si="26"/>
        <v>81</v>
      </c>
    </row>
    <row r="58" spans="2:18" s="581" customFormat="1" ht="18.75" customHeight="1" thickBot="1" x14ac:dyDescent="0.3">
      <c r="B58" s="1758" t="s">
        <v>4236</v>
      </c>
      <c r="C58" s="1027"/>
      <c r="D58" s="1027"/>
      <c r="E58" s="1027"/>
      <c r="F58" s="1027"/>
      <c r="G58" s="1050">
        <f t="shared" si="3"/>
        <v>0</v>
      </c>
      <c r="H58" s="1044"/>
      <c r="I58" s="1027"/>
      <c r="J58" s="1027"/>
      <c r="K58" s="1027"/>
      <c r="L58" s="1051">
        <f t="shared" si="25"/>
        <v>0</v>
      </c>
      <c r="M58" s="1044">
        <v>10</v>
      </c>
      <c r="N58" s="1027">
        <v>10</v>
      </c>
      <c r="O58" s="1027">
        <v>0</v>
      </c>
      <c r="P58" s="1027">
        <v>0</v>
      </c>
      <c r="Q58" s="1053">
        <f t="shared" si="26"/>
        <v>20</v>
      </c>
    </row>
    <row r="59" spans="2:18" s="581" customFormat="1" ht="18.75" customHeight="1" x14ac:dyDescent="0.25">
      <c r="B59" s="705" t="s">
        <v>651</v>
      </c>
      <c r="C59" s="832">
        <f t="shared" ref="C59:M59" si="27">C9+C20+C32+C37+C48+C51+C54</f>
        <v>637</v>
      </c>
      <c r="D59" s="833">
        <f t="shared" si="27"/>
        <v>607</v>
      </c>
      <c r="E59" s="833">
        <f t="shared" si="27"/>
        <v>107</v>
      </c>
      <c r="F59" s="833">
        <f t="shared" si="27"/>
        <v>104</v>
      </c>
      <c r="G59" s="834">
        <f t="shared" si="27"/>
        <v>1455</v>
      </c>
      <c r="H59" s="835">
        <f t="shared" si="27"/>
        <v>301</v>
      </c>
      <c r="I59" s="833">
        <f t="shared" si="27"/>
        <v>168</v>
      </c>
      <c r="J59" s="833">
        <f t="shared" si="27"/>
        <v>85</v>
      </c>
      <c r="K59" s="833">
        <f t="shared" si="27"/>
        <v>71</v>
      </c>
      <c r="L59" s="849">
        <f t="shared" si="27"/>
        <v>625</v>
      </c>
      <c r="M59" s="832">
        <f t="shared" si="27"/>
        <v>673</v>
      </c>
      <c r="N59" s="832">
        <f t="shared" ref="N59:P59" si="28">N9+N20+N32+N37+N48+N51+N54</f>
        <v>510</v>
      </c>
      <c r="O59" s="832">
        <f t="shared" si="28"/>
        <v>625</v>
      </c>
      <c r="P59" s="832">
        <f t="shared" si="28"/>
        <v>459</v>
      </c>
      <c r="Q59" s="834">
        <f>Q9+Q20+Q32+Q37+Q48+Q51+Q54</f>
        <v>2267</v>
      </c>
    </row>
    <row r="60" spans="2:18" s="581" customFormat="1" ht="18.75" customHeight="1" x14ac:dyDescent="0.25">
      <c r="B60" s="706" t="s">
        <v>652</v>
      </c>
      <c r="C60" s="162">
        <f>C59+'InscrMatricTotal PregradoGenero'!C67</f>
        <v>2792</v>
      </c>
      <c r="D60" s="1676">
        <f>D59+'InscrMatricTotal PregradoGenero'!D67</f>
        <v>2614</v>
      </c>
      <c r="E60" s="1676">
        <f>E59+'InscrMatricTotal PregradoGenero'!E67</f>
        <v>1241</v>
      </c>
      <c r="F60" s="1676">
        <f>F59+'InscrMatricTotal PregradoGenero'!F67</f>
        <v>1193</v>
      </c>
      <c r="G60" s="1676">
        <f>G59+'InscrMatricTotal PregradoGenero'!G67</f>
        <v>7840</v>
      </c>
      <c r="H60" s="1676">
        <f>H59+'InscrMatricTotal PregradoGenero'!H67</f>
        <v>1252</v>
      </c>
      <c r="I60" s="1676">
        <f>I59+'InscrMatricTotal PregradoGenero'!I67</f>
        <v>1087</v>
      </c>
      <c r="J60" s="1676">
        <f>J59+'InscrMatricTotal PregradoGenero'!J67</f>
        <v>786</v>
      </c>
      <c r="K60" s="1676">
        <f>K59+'InscrMatricTotal PregradoGenero'!K67</f>
        <v>806</v>
      </c>
      <c r="L60" s="1676">
        <f>L59+'InscrMatricTotal PregradoGenero'!L67</f>
        <v>3931</v>
      </c>
      <c r="M60" s="1676">
        <f>M59+'InscrMatricTotal PregradoGenero'!M67</f>
        <v>7510</v>
      </c>
      <c r="N60" s="1676">
        <f>N59+'InscrMatricTotal PregradoGenero'!N67</f>
        <v>6847</v>
      </c>
      <c r="O60" s="1676">
        <f>O59+'InscrMatricTotal PregradoGenero'!O67</f>
        <v>7287</v>
      </c>
      <c r="P60" s="1676">
        <f>P59+'InscrMatricTotal PregradoGenero'!P67</f>
        <v>6522</v>
      </c>
      <c r="Q60" s="162">
        <f>Q59+'InscrMatricTotal PregradoGenero'!Q67</f>
        <v>28166</v>
      </c>
    </row>
    <row r="61" spans="2:18" ht="11.25" customHeight="1" x14ac:dyDescent="0.25">
      <c r="B61" s="682" t="s">
        <v>635</v>
      </c>
      <c r="C61" s="684"/>
      <c r="D61" s="684"/>
      <c r="E61" s="684"/>
      <c r="F61" s="684"/>
      <c r="G61" s="684"/>
      <c r="H61" s="684"/>
      <c r="I61" s="684"/>
      <c r="J61" s="684"/>
      <c r="K61" s="684"/>
      <c r="L61" s="684"/>
      <c r="M61" s="684"/>
      <c r="N61" s="684"/>
      <c r="O61" s="684"/>
      <c r="P61" s="684"/>
      <c r="Q61" s="684"/>
    </row>
    <row r="62" spans="2:18" ht="11.25" customHeight="1" x14ac:dyDescent="0.25">
      <c r="B62" s="682" t="s">
        <v>636</v>
      </c>
      <c r="C62" s="684"/>
      <c r="D62" s="684"/>
      <c r="E62" s="684"/>
      <c r="F62" s="684"/>
      <c r="G62" s="684"/>
      <c r="H62" s="684"/>
      <c r="I62" s="684"/>
      <c r="J62" s="684"/>
      <c r="K62" s="684"/>
      <c r="L62" s="684"/>
      <c r="M62" s="684"/>
      <c r="N62" s="684"/>
      <c r="O62" s="684"/>
      <c r="P62" s="684"/>
      <c r="Q62" s="684"/>
    </row>
  </sheetData>
  <sheetProtection formatCells="0" formatColumns="0" formatRows="0" insertColumns="0" insertRows="0" deleteColumns="0" deleteRows="0" sort="0"/>
  <mergeCells count="16">
    <mergeCell ref="Q7:Q8"/>
    <mergeCell ref="B1:Q3"/>
    <mergeCell ref="B4:Q4"/>
    <mergeCell ref="B5:Q5"/>
    <mergeCell ref="B6:B8"/>
    <mergeCell ref="C6:G6"/>
    <mergeCell ref="H6:L6"/>
    <mergeCell ref="M6:Q6"/>
    <mergeCell ref="C7:D7"/>
    <mergeCell ref="E7:F7"/>
    <mergeCell ref="G7:G8"/>
    <mergeCell ref="H7:I7"/>
    <mergeCell ref="J7:K7"/>
    <mergeCell ref="L7:L8"/>
    <mergeCell ref="M7:N7"/>
    <mergeCell ref="O7:P7"/>
  </mergeCells>
  <pageMargins left="0.7" right="0.7" top="0.75" bottom="0.75" header="0.3" footer="0.3"/>
  <pageSetup paperSize="9"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8"/>
  <dimension ref="A1:S1048574"/>
  <sheetViews>
    <sheetView showGridLines="0" zoomScale="85" zoomScaleNormal="85" workbookViewId="0">
      <pane xSplit="2" ySplit="6" topLeftCell="C31"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580" customWidth="1"/>
    <col min="2" max="2" width="51.85546875" style="580" customWidth="1"/>
    <col min="3" max="3" width="10.5703125" style="580" bestFit="1" customWidth="1"/>
    <col min="4" max="12" width="7.42578125" style="686" customWidth="1"/>
    <col min="13" max="13" width="7.42578125" style="580" customWidth="1"/>
    <col min="14" max="14" width="7.42578125" style="580" bestFit="1" customWidth="1"/>
    <col min="15" max="15" width="7.140625" style="580" customWidth="1"/>
    <col min="16" max="16" width="12.7109375" style="580" customWidth="1"/>
    <col min="17" max="17" width="5" style="580" customWidth="1"/>
    <col min="18" max="19" width="0" style="580" hidden="1" customWidth="1"/>
    <col min="20" max="16384" width="9.140625" style="580" hidden="1"/>
  </cols>
  <sheetData>
    <row r="1" spans="2:18" ht="15" x14ac:dyDescent="0.25">
      <c r="B1" s="2047"/>
      <c r="C1" s="2048"/>
      <c r="D1" s="2048"/>
      <c r="E1" s="2048"/>
      <c r="F1" s="2048"/>
      <c r="G1" s="2048"/>
      <c r="H1" s="2048"/>
      <c r="I1" s="2048"/>
      <c r="J1" s="2048"/>
      <c r="K1" s="2048"/>
      <c r="L1" s="2048"/>
      <c r="M1" s="2048"/>
      <c r="N1" s="2048"/>
      <c r="O1" s="2048"/>
      <c r="P1" s="2049"/>
    </row>
    <row r="2" spans="2:18" ht="15" x14ac:dyDescent="0.25">
      <c r="B2" s="2050"/>
      <c r="C2" s="2051"/>
      <c r="D2" s="2051"/>
      <c r="E2" s="2051"/>
      <c r="F2" s="2051"/>
      <c r="G2" s="2051"/>
      <c r="H2" s="2051"/>
      <c r="I2" s="2051"/>
      <c r="J2" s="2051"/>
      <c r="K2" s="2051"/>
      <c r="L2" s="2051"/>
      <c r="M2" s="2051"/>
      <c r="N2" s="2051"/>
      <c r="O2" s="2051"/>
      <c r="P2" s="2052"/>
    </row>
    <row r="3" spans="2:18" ht="16.5" thickBot="1" x14ac:dyDescent="0.3">
      <c r="B3" s="2053"/>
      <c r="C3" s="2054"/>
      <c r="D3" s="2054"/>
      <c r="E3" s="2054"/>
      <c r="F3" s="2054"/>
      <c r="G3" s="2054"/>
      <c r="H3" s="2054"/>
      <c r="I3" s="2054"/>
      <c r="J3" s="2054"/>
      <c r="K3" s="2054"/>
      <c r="L3" s="2054"/>
      <c r="M3" s="2054"/>
      <c r="N3" s="2054"/>
      <c r="O3" s="2054"/>
      <c r="P3" s="2055"/>
    </row>
    <row r="4" spans="2:18" ht="21.75" thickBot="1" x14ac:dyDescent="0.4">
      <c r="B4" s="2082" t="s">
        <v>4176</v>
      </c>
      <c r="C4" s="2083"/>
      <c r="D4" s="2083"/>
      <c r="E4" s="2083"/>
      <c r="F4" s="2083"/>
      <c r="G4" s="2083"/>
      <c r="H4" s="2083"/>
      <c r="I4" s="2083"/>
      <c r="J4" s="2083"/>
      <c r="K4" s="2083"/>
      <c r="L4" s="2083"/>
      <c r="M4" s="2083"/>
      <c r="N4" s="2083"/>
      <c r="O4" s="2083"/>
      <c r="P4" s="2085"/>
    </row>
    <row r="5" spans="2:18" s="583" customFormat="1" ht="15.75" x14ac:dyDescent="0.25">
      <c r="B5" s="2086"/>
      <c r="C5" s="2086"/>
      <c r="D5" s="2086"/>
      <c r="E5" s="2086"/>
      <c r="F5" s="2086"/>
      <c r="G5" s="2086"/>
      <c r="H5" s="2086"/>
      <c r="I5" s="2086"/>
      <c r="J5" s="2086"/>
      <c r="K5" s="2086"/>
      <c r="L5" s="2086"/>
      <c r="M5" s="2086"/>
      <c r="N5" s="2086"/>
      <c r="O5" s="2086"/>
      <c r="P5" s="2086"/>
    </row>
    <row r="6" spans="2:18" s="674" customFormat="1" ht="32.25" thickBot="1" x14ac:dyDescent="0.3">
      <c r="B6" s="671" t="s">
        <v>653</v>
      </c>
      <c r="C6" s="626" t="s">
        <v>654</v>
      </c>
      <c r="D6" s="672" t="s">
        <v>655</v>
      </c>
      <c r="E6" s="672" t="s">
        <v>656</v>
      </c>
      <c r="F6" s="672" t="s">
        <v>657</v>
      </c>
      <c r="G6" s="672" t="s">
        <v>658</v>
      </c>
      <c r="H6" s="672" t="s">
        <v>659</v>
      </c>
      <c r="I6" s="672" t="s">
        <v>660</v>
      </c>
      <c r="J6" s="672" t="s">
        <v>661</v>
      </c>
      <c r="K6" s="672" t="s">
        <v>662</v>
      </c>
      <c r="L6" s="672" t="s">
        <v>663</v>
      </c>
      <c r="M6" s="626" t="s">
        <v>664</v>
      </c>
      <c r="N6" s="626" t="s">
        <v>665</v>
      </c>
      <c r="O6" s="626" t="s">
        <v>666</v>
      </c>
      <c r="P6" s="626" t="s">
        <v>594</v>
      </c>
    </row>
    <row r="7" spans="2:18" ht="31.5" x14ac:dyDescent="0.25">
      <c r="B7" s="675" t="s">
        <v>4097</v>
      </c>
      <c r="C7" s="676">
        <v>1</v>
      </c>
      <c r="D7" s="677">
        <v>22</v>
      </c>
      <c r="E7" s="677">
        <v>36</v>
      </c>
      <c r="F7" s="677">
        <v>12</v>
      </c>
      <c r="G7" s="677">
        <v>8</v>
      </c>
      <c r="H7" s="677">
        <v>8</v>
      </c>
      <c r="I7" s="677">
        <v>3</v>
      </c>
      <c r="J7" s="677">
        <v>2</v>
      </c>
      <c r="K7" s="677">
        <v>0</v>
      </c>
      <c r="L7" s="677">
        <v>0</v>
      </c>
      <c r="M7" s="676">
        <v>0</v>
      </c>
      <c r="N7" s="676">
        <v>0</v>
      </c>
      <c r="O7" s="676">
        <v>0</v>
      </c>
      <c r="P7" s="687">
        <f t="shared" ref="P7:P54" si="0">SUM(C7:O7)</f>
        <v>92</v>
      </c>
    </row>
    <row r="8" spans="2:18" ht="31.5" x14ac:dyDescent="0.25">
      <c r="B8" s="679" t="s">
        <v>4096</v>
      </c>
      <c r="C8" s="680">
        <v>0</v>
      </c>
      <c r="D8" s="681">
        <v>9</v>
      </c>
      <c r="E8" s="681">
        <v>9</v>
      </c>
      <c r="F8" s="681">
        <v>22</v>
      </c>
      <c r="G8" s="681">
        <v>10</v>
      </c>
      <c r="H8" s="681">
        <v>7</v>
      </c>
      <c r="I8" s="681">
        <v>4</v>
      </c>
      <c r="J8" s="681">
        <v>7</v>
      </c>
      <c r="K8" s="681">
        <v>3</v>
      </c>
      <c r="L8" s="681">
        <v>2</v>
      </c>
      <c r="M8" s="680">
        <v>9</v>
      </c>
      <c r="N8" s="680">
        <v>1</v>
      </c>
      <c r="O8" s="680">
        <v>3</v>
      </c>
      <c r="P8" s="162">
        <f t="shared" si="0"/>
        <v>86</v>
      </c>
    </row>
    <row r="9" spans="2:18" s="581" customFormat="1" ht="18.75" customHeight="1" x14ac:dyDescent="0.25">
      <c r="B9" s="679" t="s">
        <v>4098</v>
      </c>
      <c r="C9" s="680">
        <v>0</v>
      </c>
      <c r="D9" s="681">
        <v>3</v>
      </c>
      <c r="E9" s="681">
        <v>11</v>
      </c>
      <c r="F9" s="681">
        <v>5</v>
      </c>
      <c r="G9" s="681">
        <v>7</v>
      </c>
      <c r="H9" s="681">
        <v>6</v>
      </c>
      <c r="I9" s="681">
        <v>4</v>
      </c>
      <c r="J9" s="681">
        <v>2</v>
      </c>
      <c r="K9" s="681">
        <v>3</v>
      </c>
      <c r="L9" s="681">
        <v>1</v>
      </c>
      <c r="M9" s="680">
        <v>2</v>
      </c>
      <c r="N9" s="680">
        <v>2</v>
      </c>
      <c r="O9" s="680">
        <v>2</v>
      </c>
      <c r="P9" s="162">
        <f t="shared" si="0"/>
        <v>48</v>
      </c>
    </row>
    <row r="10" spans="2:18" s="581" customFormat="1" ht="31.5" x14ac:dyDescent="0.25">
      <c r="B10" s="679" t="s">
        <v>4099</v>
      </c>
      <c r="C10" s="680">
        <v>0</v>
      </c>
      <c r="D10" s="681">
        <v>3</v>
      </c>
      <c r="E10" s="681">
        <v>8</v>
      </c>
      <c r="F10" s="681">
        <v>4</v>
      </c>
      <c r="G10" s="681">
        <v>9</v>
      </c>
      <c r="H10" s="681">
        <v>3</v>
      </c>
      <c r="I10" s="681">
        <v>5</v>
      </c>
      <c r="J10" s="681">
        <v>1</v>
      </c>
      <c r="K10" s="681">
        <v>1</v>
      </c>
      <c r="L10" s="681">
        <v>1</v>
      </c>
      <c r="M10" s="680">
        <v>3</v>
      </c>
      <c r="N10" s="680">
        <v>0</v>
      </c>
      <c r="O10" s="680">
        <v>1</v>
      </c>
      <c r="P10" s="162">
        <f t="shared" si="0"/>
        <v>39</v>
      </c>
    </row>
    <row r="11" spans="2:18" s="581" customFormat="1" ht="18.75" customHeight="1" x14ac:dyDescent="0.25">
      <c r="B11" s="679" t="s">
        <v>4100</v>
      </c>
      <c r="C11" s="680">
        <v>0</v>
      </c>
      <c r="D11" s="681">
        <v>2</v>
      </c>
      <c r="E11" s="681">
        <v>7</v>
      </c>
      <c r="F11" s="681">
        <v>12</v>
      </c>
      <c r="G11" s="681">
        <v>11</v>
      </c>
      <c r="H11" s="681">
        <v>7</v>
      </c>
      <c r="I11" s="681">
        <v>8</v>
      </c>
      <c r="J11" s="681">
        <v>6</v>
      </c>
      <c r="K11" s="681">
        <v>5</v>
      </c>
      <c r="L11" s="681">
        <v>2</v>
      </c>
      <c r="M11" s="680">
        <v>3</v>
      </c>
      <c r="N11" s="680">
        <v>0</v>
      </c>
      <c r="O11" s="680">
        <v>0</v>
      </c>
      <c r="P11" s="162">
        <f t="shared" si="0"/>
        <v>63</v>
      </c>
    </row>
    <row r="12" spans="2:18" s="581" customFormat="1" ht="18.75" customHeight="1" x14ac:dyDescent="0.25">
      <c r="B12" s="679" t="s">
        <v>4101</v>
      </c>
      <c r="C12" s="680">
        <v>0</v>
      </c>
      <c r="D12" s="681">
        <v>1</v>
      </c>
      <c r="E12" s="681">
        <v>9</v>
      </c>
      <c r="F12" s="681">
        <v>8</v>
      </c>
      <c r="G12" s="681">
        <v>5</v>
      </c>
      <c r="H12" s="681">
        <v>8</v>
      </c>
      <c r="I12" s="681">
        <v>2</v>
      </c>
      <c r="J12" s="681">
        <v>2</v>
      </c>
      <c r="K12" s="681">
        <v>0</v>
      </c>
      <c r="L12" s="681">
        <v>1</v>
      </c>
      <c r="M12" s="680">
        <v>1</v>
      </c>
      <c r="N12" s="680">
        <v>0</v>
      </c>
      <c r="O12" s="680">
        <v>0</v>
      </c>
      <c r="P12" s="162">
        <f t="shared" si="0"/>
        <v>37</v>
      </c>
    </row>
    <row r="13" spans="2:18" s="581" customFormat="1" ht="18.75" customHeight="1" x14ac:dyDescent="0.25">
      <c r="B13" s="679" t="s">
        <v>4102</v>
      </c>
      <c r="C13" s="680">
        <v>0</v>
      </c>
      <c r="D13" s="681">
        <v>20</v>
      </c>
      <c r="E13" s="681">
        <v>29</v>
      </c>
      <c r="F13" s="681">
        <v>15</v>
      </c>
      <c r="G13" s="681">
        <v>17</v>
      </c>
      <c r="H13" s="681">
        <v>8</v>
      </c>
      <c r="I13" s="681">
        <v>2</v>
      </c>
      <c r="J13" s="681">
        <v>1</v>
      </c>
      <c r="K13" s="681">
        <v>0</v>
      </c>
      <c r="L13" s="681">
        <v>4</v>
      </c>
      <c r="M13" s="680">
        <v>4</v>
      </c>
      <c r="N13" s="680">
        <v>1</v>
      </c>
      <c r="O13" s="680">
        <v>1</v>
      </c>
      <c r="P13" s="162">
        <f t="shared" si="0"/>
        <v>102</v>
      </c>
    </row>
    <row r="14" spans="2:18" s="581" customFormat="1" ht="18.75" customHeight="1" x14ac:dyDescent="0.25">
      <c r="B14" s="679" t="s">
        <v>4103</v>
      </c>
      <c r="C14" s="680">
        <v>1</v>
      </c>
      <c r="D14" s="681">
        <v>24</v>
      </c>
      <c r="E14" s="681">
        <v>38</v>
      </c>
      <c r="F14" s="681">
        <v>14</v>
      </c>
      <c r="G14" s="681">
        <v>8</v>
      </c>
      <c r="H14" s="681">
        <v>5</v>
      </c>
      <c r="I14" s="681">
        <v>6</v>
      </c>
      <c r="J14" s="681">
        <v>6</v>
      </c>
      <c r="K14" s="681">
        <v>2</v>
      </c>
      <c r="L14" s="681">
        <v>0</v>
      </c>
      <c r="M14" s="680">
        <v>1</v>
      </c>
      <c r="N14" s="680">
        <v>0</v>
      </c>
      <c r="O14" s="680">
        <v>0</v>
      </c>
      <c r="P14" s="162">
        <f t="shared" si="0"/>
        <v>105</v>
      </c>
    </row>
    <row r="15" spans="2:18" s="581" customFormat="1" ht="18.75" customHeight="1" x14ac:dyDescent="0.25">
      <c r="B15" s="679" t="s">
        <v>4104</v>
      </c>
      <c r="C15" s="680">
        <v>0</v>
      </c>
      <c r="D15" s="681">
        <v>9</v>
      </c>
      <c r="E15" s="681">
        <v>20</v>
      </c>
      <c r="F15" s="681">
        <v>16</v>
      </c>
      <c r="G15" s="681">
        <v>8</v>
      </c>
      <c r="H15" s="681">
        <v>7</v>
      </c>
      <c r="I15" s="681">
        <v>11</v>
      </c>
      <c r="J15" s="681">
        <v>8</v>
      </c>
      <c r="K15" s="681">
        <v>7</v>
      </c>
      <c r="L15" s="681">
        <v>3</v>
      </c>
      <c r="M15" s="680">
        <v>10</v>
      </c>
      <c r="N15" s="680">
        <v>1</v>
      </c>
      <c r="O15" s="680">
        <v>7</v>
      </c>
      <c r="P15" s="162">
        <f t="shared" si="0"/>
        <v>107</v>
      </c>
    </row>
    <row r="16" spans="2:18" s="581" customFormat="1" ht="15.75" x14ac:dyDescent="0.25">
      <c r="B16" s="679" t="s">
        <v>4105</v>
      </c>
      <c r="C16" s="680">
        <v>0</v>
      </c>
      <c r="D16" s="681">
        <v>9</v>
      </c>
      <c r="E16" s="681">
        <v>13</v>
      </c>
      <c r="F16" s="681">
        <v>4</v>
      </c>
      <c r="G16" s="681">
        <v>6</v>
      </c>
      <c r="H16" s="681">
        <v>3</v>
      </c>
      <c r="I16" s="681">
        <v>2</v>
      </c>
      <c r="J16" s="681">
        <v>4</v>
      </c>
      <c r="K16" s="681">
        <v>2</v>
      </c>
      <c r="L16" s="681">
        <v>0</v>
      </c>
      <c r="M16" s="680">
        <v>5</v>
      </c>
      <c r="N16" s="680">
        <v>0</v>
      </c>
      <c r="O16" s="680">
        <v>1</v>
      </c>
      <c r="P16" s="162">
        <f t="shared" si="0"/>
        <v>49</v>
      </c>
    </row>
    <row r="17" spans="2:17" s="581" customFormat="1" ht="15.75" x14ac:dyDescent="0.25">
      <c r="B17" s="679" t="s">
        <v>4106</v>
      </c>
      <c r="C17" s="680">
        <v>0</v>
      </c>
      <c r="D17" s="681">
        <v>5</v>
      </c>
      <c r="E17" s="681">
        <v>14</v>
      </c>
      <c r="F17" s="681">
        <v>7</v>
      </c>
      <c r="G17" s="681">
        <v>5</v>
      </c>
      <c r="H17" s="681">
        <v>3</v>
      </c>
      <c r="I17" s="681">
        <v>1</v>
      </c>
      <c r="J17" s="681">
        <v>5</v>
      </c>
      <c r="K17" s="681">
        <v>0</v>
      </c>
      <c r="L17" s="681">
        <v>3</v>
      </c>
      <c r="M17" s="680">
        <v>2</v>
      </c>
      <c r="N17" s="680">
        <v>0</v>
      </c>
      <c r="O17" s="680">
        <v>1</v>
      </c>
      <c r="P17" s="1676">
        <f t="shared" si="0"/>
        <v>46</v>
      </c>
    </row>
    <row r="18" spans="2:17" s="581" customFormat="1" ht="15.75" x14ac:dyDescent="0.25">
      <c r="B18" s="679" t="s">
        <v>4107</v>
      </c>
      <c r="C18" s="680">
        <v>0</v>
      </c>
      <c r="D18" s="681">
        <v>7</v>
      </c>
      <c r="E18" s="681">
        <v>17</v>
      </c>
      <c r="F18" s="681">
        <v>13</v>
      </c>
      <c r="G18" s="681">
        <v>12</v>
      </c>
      <c r="H18" s="681">
        <v>9</v>
      </c>
      <c r="I18" s="681">
        <v>4</v>
      </c>
      <c r="J18" s="681">
        <v>5</v>
      </c>
      <c r="K18" s="681">
        <v>5</v>
      </c>
      <c r="L18" s="681">
        <v>4</v>
      </c>
      <c r="M18" s="680">
        <v>3</v>
      </c>
      <c r="N18" s="680">
        <v>1</v>
      </c>
      <c r="O18" s="680">
        <v>5</v>
      </c>
      <c r="P18" s="1676">
        <f t="shared" si="0"/>
        <v>85</v>
      </c>
    </row>
    <row r="19" spans="2:17" s="581" customFormat="1" ht="15.75" x14ac:dyDescent="0.25">
      <c r="B19" s="679" t="s">
        <v>4108</v>
      </c>
      <c r="C19" s="680">
        <v>0</v>
      </c>
      <c r="D19" s="681">
        <v>20</v>
      </c>
      <c r="E19" s="681">
        <v>23</v>
      </c>
      <c r="F19" s="681">
        <v>12</v>
      </c>
      <c r="G19" s="681">
        <v>5</v>
      </c>
      <c r="H19" s="681">
        <v>3</v>
      </c>
      <c r="I19" s="681">
        <v>1</v>
      </c>
      <c r="J19" s="681">
        <v>1</v>
      </c>
      <c r="K19" s="681">
        <v>0</v>
      </c>
      <c r="L19" s="681">
        <v>0</v>
      </c>
      <c r="M19" s="680">
        <v>1</v>
      </c>
      <c r="N19" s="680">
        <v>0</v>
      </c>
      <c r="O19" s="680">
        <v>0</v>
      </c>
      <c r="P19" s="1676">
        <f t="shared" si="0"/>
        <v>66</v>
      </c>
    </row>
    <row r="20" spans="2:17" s="581" customFormat="1" ht="15.75" x14ac:dyDescent="0.25">
      <c r="B20" s="679" t="s">
        <v>4118</v>
      </c>
      <c r="C20" s="680">
        <v>0</v>
      </c>
      <c r="D20" s="681">
        <v>10</v>
      </c>
      <c r="E20" s="681">
        <v>21</v>
      </c>
      <c r="F20" s="681">
        <v>4</v>
      </c>
      <c r="G20" s="681">
        <v>6</v>
      </c>
      <c r="H20" s="681">
        <v>4</v>
      </c>
      <c r="I20" s="681">
        <v>2</v>
      </c>
      <c r="J20" s="681">
        <v>3</v>
      </c>
      <c r="K20" s="681">
        <v>0</v>
      </c>
      <c r="L20" s="681">
        <v>1</v>
      </c>
      <c r="M20" s="680">
        <v>1</v>
      </c>
      <c r="N20" s="680">
        <v>0</v>
      </c>
      <c r="O20" s="680">
        <v>0</v>
      </c>
      <c r="P20" s="1676">
        <f t="shared" si="0"/>
        <v>52</v>
      </c>
    </row>
    <row r="21" spans="2:17" s="581" customFormat="1" ht="15.75" x14ac:dyDescent="0.25">
      <c r="B21" s="679" t="s">
        <v>4119</v>
      </c>
      <c r="C21" s="680">
        <v>0</v>
      </c>
      <c r="D21" s="681">
        <v>9</v>
      </c>
      <c r="E21" s="681">
        <v>14</v>
      </c>
      <c r="F21" s="681">
        <v>7</v>
      </c>
      <c r="G21" s="681">
        <v>4</v>
      </c>
      <c r="H21" s="681">
        <v>6</v>
      </c>
      <c r="I21" s="681">
        <v>1</v>
      </c>
      <c r="J21" s="681">
        <v>1</v>
      </c>
      <c r="K21" s="681">
        <v>4</v>
      </c>
      <c r="L21" s="681">
        <v>0</v>
      </c>
      <c r="M21" s="680">
        <v>0</v>
      </c>
      <c r="N21" s="680">
        <v>0</v>
      </c>
      <c r="O21" s="680">
        <v>0</v>
      </c>
      <c r="P21" s="1676">
        <f t="shared" si="0"/>
        <v>46</v>
      </c>
    </row>
    <row r="22" spans="2:17" s="581" customFormat="1" ht="15.75" x14ac:dyDescent="0.25">
      <c r="B22" s="679" t="s">
        <v>4120</v>
      </c>
      <c r="C22" s="680">
        <v>0</v>
      </c>
      <c r="D22" s="681">
        <v>4</v>
      </c>
      <c r="E22" s="681">
        <v>10</v>
      </c>
      <c r="F22" s="681">
        <v>10</v>
      </c>
      <c r="G22" s="681">
        <v>3</v>
      </c>
      <c r="H22" s="681">
        <v>3</v>
      </c>
      <c r="I22" s="681">
        <v>2</v>
      </c>
      <c r="J22" s="681">
        <v>0</v>
      </c>
      <c r="K22" s="681">
        <v>0</v>
      </c>
      <c r="L22" s="681">
        <v>0</v>
      </c>
      <c r="M22" s="680">
        <v>0</v>
      </c>
      <c r="N22" s="680">
        <v>0</v>
      </c>
      <c r="O22" s="680">
        <v>0</v>
      </c>
      <c r="P22" s="1676">
        <f t="shared" si="0"/>
        <v>32</v>
      </c>
    </row>
    <row r="23" spans="2:17" s="581" customFormat="1" ht="15.75" x14ac:dyDescent="0.25">
      <c r="B23" s="679" t="s">
        <v>4121</v>
      </c>
      <c r="C23" s="680">
        <v>0</v>
      </c>
      <c r="D23" s="681">
        <v>8</v>
      </c>
      <c r="E23" s="681">
        <v>20</v>
      </c>
      <c r="F23" s="681">
        <v>14</v>
      </c>
      <c r="G23" s="681">
        <v>7</v>
      </c>
      <c r="H23" s="681">
        <v>2</v>
      </c>
      <c r="I23" s="681">
        <v>2</v>
      </c>
      <c r="J23" s="681">
        <v>0</v>
      </c>
      <c r="K23" s="681">
        <v>1</v>
      </c>
      <c r="L23" s="681">
        <v>1</v>
      </c>
      <c r="M23" s="680">
        <v>1</v>
      </c>
      <c r="N23" s="680">
        <v>0</v>
      </c>
      <c r="O23" s="680">
        <v>0</v>
      </c>
      <c r="P23" s="1676">
        <f t="shared" si="0"/>
        <v>56</v>
      </c>
    </row>
    <row r="24" spans="2:17" s="581" customFormat="1" ht="15.75" x14ac:dyDescent="0.25">
      <c r="B24" s="679" t="s">
        <v>4126</v>
      </c>
      <c r="C24" s="680">
        <v>0</v>
      </c>
      <c r="D24" s="681">
        <v>18</v>
      </c>
      <c r="E24" s="681">
        <v>20</v>
      </c>
      <c r="F24" s="681">
        <v>13</v>
      </c>
      <c r="G24" s="681">
        <v>9</v>
      </c>
      <c r="H24" s="681">
        <v>10</v>
      </c>
      <c r="I24" s="681">
        <v>3</v>
      </c>
      <c r="J24" s="681">
        <v>2</v>
      </c>
      <c r="K24" s="681">
        <v>2</v>
      </c>
      <c r="L24" s="681">
        <v>2</v>
      </c>
      <c r="M24" s="680">
        <v>3</v>
      </c>
      <c r="N24" s="680">
        <v>1</v>
      </c>
      <c r="O24" s="680">
        <v>3</v>
      </c>
      <c r="P24" s="1676">
        <f t="shared" si="0"/>
        <v>86</v>
      </c>
    </row>
    <row r="25" spans="2:17" s="581" customFormat="1" ht="15.75" x14ac:dyDescent="0.25">
      <c r="B25" s="679" t="s">
        <v>4125</v>
      </c>
      <c r="C25" s="680">
        <v>0</v>
      </c>
      <c r="D25" s="681">
        <v>37</v>
      </c>
      <c r="E25" s="681">
        <v>50</v>
      </c>
      <c r="F25" s="681">
        <v>27</v>
      </c>
      <c r="G25" s="681">
        <v>12</v>
      </c>
      <c r="H25" s="681">
        <v>8</v>
      </c>
      <c r="I25" s="681">
        <v>7</v>
      </c>
      <c r="J25" s="681">
        <v>3</v>
      </c>
      <c r="K25" s="681">
        <v>2</v>
      </c>
      <c r="L25" s="681">
        <v>2</v>
      </c>
      <c r="M25" s="680">
        <v>7</v>
      </c>
      <c r="N25" s="680">
        <v>1</v>
      </c>
      <c r="O25" s="680">
        <v>2</v>
      </c>
      <c r="P25" s="1676">
        <f t="shared" si="0"/>
        <v>158</v>
      </c>
    </row>
    <row r="26" spans="2:17" s="581" customFormat="1" ht="15.75" x14ac:dyDescent="0.25">
      <c r="B26" s="679" t="s">
        <v>4122</v>
      </c>
      <c r="C26" s="680">
        <v>0</v>
      </c>
      <c r="D26" s="681">
        <v>13</v>
      </c>
      <c r="E26" s="681">
        <v>20</v>
      </c>
      <c r="F26" s="681">
        <v>7</v>
      </c>
      <c r="G26" s="681">
        <v>4</v>
      </c>
      <c r="H26" s="681">
        <v>2</v>
      </c>
      <c r="I26" s="681">
        <v>3</v>
      </c>
      <c r="J26" s="681">
        <v>1</v>
      </c>
      <c r="K26" s="681">
        <v>0</v>
      </c>
      <c r="L26" s="681">
        <v>0</v>
      </c>
      <c r="M26" s="680">
        <v>0</v>
      </c>
      <c r="N26" s="680">
        <v>1</v>
      </c>
      <c r="O26" s="680">
        <v>0</v>
      </c>
      <c r="P26" s="162">
        <f t="shared" si="0"/>
        <v>51</v>
      </c>
    </row>
    <row r="27" spans="2:17" s="581" customFormat="1" ht="18.75" customHeight="1" x14ac:dyDescent="0.25">
      <c r="B27" s="679" t="s">
        <v>4123</v>
      </c>
      <c r="C27" s="680">
        <v>1</v>
      </c>
      <c r="D27" s="681">
        <v>21</v>
      </c>
      <c r="E27" s="681">
        <v>27</v>
      </c>
      <c r="F27" s="681">
        <v>19</v>
      </c>
      <c r="G27" s="681">
        <v>7</v>
      </c>
      <c r="H27" s="681">
        <v>3</v>
      </c>
      <c r="I27" s="681">
        <v>8</v>
      </c>
      <c r="J27" s="681">
        <v>0</v>
      </c>
      <c r="K27" s="681">
        <v>0</v>
      </c>
      <c r="L27" s="681">
        <v>0</v>
      </c>
      <c r="M27" s="680">
        <v>1</v>
      </c>
      <c r="N27" s="680">
        <v>0</v>
      </c>
      <c r="O27" s="680">
        <v>0</v>
      </c>
      <c r="P27" s="162">
        <f t="shared" si="0"/>
        <v>87</v>
      </c>
    </row>
    <row r="28" spans="2:17" s="581" customFormat="1" ht="18.75" customHeight="1" x14ac:dyDescent="0.25">
      <c r="B28" s="679" t="s">
        <v>4124</v>
      </c>
      <c r="C28" s="680">
        <v>1</v>
      </c>
      <c r="D28" s="681">
        <v>42</v>
      </c>
      <c r="E28" s="681">
        <v>56</v>
      </c>
      <c r="F28" s="681">
        <v>25</v>
      </c>
      <c r="G28" s="681">
        <v>9</v>
      </c>
      <c r="H28" s="681">
        <v>6</v>
      </c>
      <c r="I28" s="681">
        <v>2</v>
      </c>
      <c r="J28" s="681">
        <v>1</v>
      </c>
      <c r="K28" s="681">
        <v>5</v>
      </c>
      <c r="L28" s="681">
        <v>2</v>
      </c>
      <c r="M28" s="680">
        <v>1</v>
      </c>
      <c r="N28" s="680">
        <v>0</v>
      </c>
      <c r="O28" s="680">
        <v>0</v>
      </c>
      <c r="P28" s="162">
        <f t="shared" si="0"/>
        <v>150</v>
      </c>
    </row>
    <row r="29" spans="2:17" s="581" customFormat="1" ht="18.75" customHeight="1" x14ac:dyDescent="0.25">
      <c r="B29" s="679" t="s">
        <v>4127</v>
      </c>
      <c r="C29" s="680">
        <v>0</v>
      </c>
      <c r="D29" s="681">
        <v>21</v>
      </c>
      <c r="E29" s="681">
        <v>25</v>
      </c>
      <c r="F29" s="681">
        <v>9</v>
      </c>
      <c r="G29" s="681">
        <v>4</v>
      </c>
      <c r="H29" s="681">
        <v>1</v>
      </c>
      <c r="I29" s="681">
        <v>0</v>
      </c>
      <c r="J29" s="681">
        <v>2</v>
      </c>
      <c r="K29" s="681">
        <v>1</v>
      </c>
      <c r="L29" s="681">
        <v>0</v>
      </c>
      <c r="M29" s="680">
        <v>1</v>
      </c>
      <c r="N29" s="680">
        <v>0</v>
      </c>
      <c r="O29" s="680">
        <v>0</v>
      </c>
      <c r="P29" s="162">
        <f t="shared" si="0"/>
        <v>64</v>
      </c>
    </row>
    <row r="30" spans="2:17" s="581" customFormat="1" ht="18.75" customHeight="1" x14ac:dyDescent="0.25">
      <c r="B30" s="679" t="s">
        <v>4128</v>
      </c>
      <c r="C30" s="680">
        <v>0</v>
      </c>
      <c r="D30" s="681">
        <v>13</v>
      </c>
      <c r="E30" s="681">
        <v>26</v>
      </c>
      <c r="F30" s="681">
        <v>13</v>
      </c>
      <c r="G30" s="681">
        <v>4</v>
      </c>
      <c r="H30" s="681">
        <v>3</v>
      </c>
      <c r="I30" s="681">
        <v>3</v>
      </c>
      <c r="J30" s="681">
        <v>1</v>
      </c>
      <c r="K30" s="681">
        <v>0</v>
      </c>
      <c r="L30" s="681">
        <v>2</v>
      </c>
      <c r="M30" s="680">
        <v>1</v>
      </c>
      <c r="N30" s="680">
        <v>0</v>
      </c>
      <c r="O30" s="680">
        <v>1</v>
      </c>
      <c r="P30" s="162">
        <f t="shared" si="0"/>
        <v>67</v>
      </c>
    </row>
    <row r="31" spans="2:17" s="581" customFormat="1" ht="18.75" customHeight="1" x14ac:dyDescent="0.25">
      <c r="B31" s="679" t="s">
        <v>4109</v>
      </c>
      <c r="C31" s="680">
        <v>2</v>
      </c>
      <c r="D31" s="681">
        <v>6</v>
      </c>
      <c r="E31" s="681">
        <v>18</v>
      </c>
      <c r="F31" s="681">
        <v>9</v>
      </c>
      <c r="G31" s="681">
        <v>2</v>
      </c>
      <c r="H31" s="681">
        <v>3</v>
      </c>
      <c r="I31" s="681">
        <v>1</v>
      </c>
      <c r="J31" s="681">
        <v>1</v>
      </c>
      <c r="K31" s="681">
        <v>0</v>
      </c>
      <c r="L31" s="681">
        <v>1</v>
      </c>
      <c r="M31" s="680">
        <v>0</v>
      </c>
      <c r="N31" s="680">
        <v>0</v>
      </c>
      <c r="O31" s="680">
        <v>0</v>
      </c>
      <c r="P31" s="162">
        <f t="shared" si="0"/>
        <v>43</v>
      </c>
    </row>
    <row r="32" spans="2:17" s="581" customFormat="1" ht="18.75" customHeight="1" x14ac:dyDescent="0.25">
      <c r="B32" s="679" t="s">
        <v>4110</v>
      </c>
      <c r="C32" s="680">
        <v>1</v>
      </c>
      <c r="D32" s="681">
        <v>7</v>
      </c>
      <c r="E32" s="681">
        <v>12</v>
      </c>
      <c r="F32" s="681">
        <v>7</v>
      </c>
      <c r="G32" s="681">
        <v>7</v>
      </c>
      <c r="H32" s="681">
        <v>7</v>
      </c>
      <c r="I32" s="681">
        <v>4</v>
      </c>
      <c r="J32" s="681">
        <v>4</v>
      </c>
      <c r="K32" s="681">
        <v>3</v>
      </c>
      <c r="L32" s="681">
        <v>2</v>
      </c>
      <c r="M32" s="680">
        <v>2</v>
      </c>
      <c r="N32" s="680">
        <v>0</v>
      </c>
      <c r="O32" s="680">
        <v>2</v>
      </c>
      <c r="P32" s="162">
        <f t="shared" si="0"/>
        <v>58</v>
      </c>
    </row>
    <row r="33" spans="2:17" s="581" customFormat="1" ht="18.75" customHeight="1" x14ac:dyDescent="0.25">
      <c r="B33" s="679" t="s">
        <v>4111</v>
      </c>
      <c r="C33" s="680">
        <v>0</v>
      </c>
      <c r="D33" s="681">
        <v>6</v>
      </c>
      <c r="E33" s="681">
        <v>13</v>
      </c>
      <c r="F33" s="681">
        <v>10</v>
      </c>
      <c r="G33" s="681">
        <v>8</v>
      </c>
      <c r="H33" s="681">
        <v>3</v>
      </c>
      <c r="I33" s="681">
        <v>2</v>
      </c>
      <c r="J33" s="681">
        <v>2</v>
      </c>
      <c r="K33" s="681">
        <v>2</v>
      </c>
      <c r="L33" s="681">
        <v>1</v>
      </c>
      <c r="M33" s="680">
        <v>1</v>
      </c>
      <c r="N33" s="680">
        <v>1</v>
      </c>
      <c r="O33" s="680">
        <v>2</v>
      </c>
      <c r="P33" s="162">
        <f t="shared" si="0"/>
        <v>51</v>
      </c>
    </row>
    <row r="34" spans="2:17" s="581" customFormat="1" ht="18.75" customHeight="1" x14ac:dyDescent="0.25">
      <c r="B34" s="679" t="s">
        <v>4113</v>
      </c>
      <c r="C34" s="680">
        <v>0</v>
      </c>
      <c r="D34" s="681">
        <v>14</v>
      </c>
      <c r="E34" s="681">
        <v>28</v>
      </c>
      <c r="F34" s="681">
        <v>17</v>
      </c>
      <c r="G34" s="681">
        <v>22</v>
      </c>
      <c r="H34" s="681">
        <v>14</v>
      </c>
      <c r="I34" s="681">
        <v>13</v>
      </c>
      <c r="J34" s="681">
        <v>5</v>
      </c>
      <c r="K34" s="681">
        <v>6</v>
      </c>
      <c r="L34" s="681">
        <v>1</v>
      </c>
      <c r="M34" s="680">
        <v>6</v>
      </c>
      <c r="N34" s="680">
        <v>1</v>
      </c>
      <c r="O34" s="680">
        <v>1</v>
      </c>
      <c r="P34" s="162">
        <f t="shared" si="0"/>
        <v>128</v>
      </c>
    </row>
    <row r="35" spans="2:17" s="581" customFormat="1" ht="18.75" customHeight="1" x14ac:dyDescent="0.25">
      <c r="B35" s="679" t="s">
        <v>4172</v>
      </c>
      <c r="C35" s="680">
        <v>0</v>
      </c>
      <c r="D35" s="681">
        <v>9</v>
      </c>
      <c r="E35" s="681">
        <v>25</v>
      </c>
      <c r="F35" s="681">
        <v>23</v>
      </c>
      <c r="G35" s="681">
        <v>10</v>
      </c>
      <c r="H35" s="681">
        <v>12</v>
      </c>
      <c r="I35" s="681">
        <v>9</v>
      </c>
      <c r="J35" s="681">
        <v>5</v>
      </c>
      <c r="K35" s="681">
        <v>2</v>
      </c>
      <c r="L35" s="681">
        <v>2</v>
      </c>
      <c r="M35" s="680">
        <v>7</v>
      </c>
      <c r="N35" s="680">
        <v>3</v>
      </c>
      <c r="O35" s="680">
        <v>1</v>
      </c>
      <c r="P35" s="162">
        <f t="shared" si="0"/>
        <v>108</v>
      </c>
    </row>
    <row r="36" spans="2:17" s="581" customFormat="1" ht="18.75" customHeight="1" x14ac:dyDescent="0.25">
      <c r="B36" s="679" t="s">
        <v>4173</v>
      </c>
      <c r="C36" s="680">
        <v>0</v>
      </c>
      <c r="D36" s="681">
        <v>6</v>
      </c>
      <c r="E36" s="681">
        <v>13</v>
      </c>
      <c r="F36" s="681">
        <v>10</v>
      </c>
      <c r="G36" s="681">
        <v>14</v>
      </c>
      <c r="H36" s="681">
        <v>5</v>
      </c>
      <c r="I36" s="681">
        <v>4</v>
      </c>
      <c r="J36" s="681">
        <v>8</v>
      </c>
      <c r="K36" s="681">
        <v>2</v>
      </c>
      <c r="L36" s="681">
        <v>2</v>
      </c>
      <c r="M36" s="680">
        <v>10</v>
      </c>
      <c r="N36" s="680">
        <v>0</v>
      </c>
      <c r="O36" s="680">
        <v>3</v>
      </c>
      <c r="P36" s="162">
        <f t="shared" si="0"/>
        <v>77</v>
      </c>
    </row>
    <row r="37" spans="2:17" s="581" customFormat="1" ht="18.75" customHeight="1" x14ac:dyDescent="0.25">
      <c r="B37" s="679" t="s">
        <v>4174</v>
      </c>
      <c r="C37" s="680">
        <v>2</v>
      </c>
      <c r="D37" s="681">
        <v>52</v>
      </c>
      <c r="E37" s="681">
        <v>65</v>
      </c>
      <c r="F37" s="681">
        <v>39</v>
      </c>
      <c r="G37" s="681">
        <v>15</v>
      </c>
      <c r="H37" s="681">
        <v>7</v>
      </c>
      <c r="I37" s="681">
        <v>4</v>
      </c>
      <c r="J37" s="681">
        <v>2</v>
      </c>
      <c r="K37" s="681">
        <v>1</v>
      </c>
      <c r="L37" s="681">
        <v>5</v>
      </c>
      <c r="M37" s="680">
        <v>0</v>
      </c>
      <c r="N37" s="680">
        <v>1</v>
      </c>
      <c r="O37" s="680">
        <v>3</v>
      </c>
      <c r="P37" s="162">
        <f t="shared" si="0"/>
        <v>196</v>
      </c>
    </row>
    <row r="38" spans="2:17" s="581" customFormat="1" ht="18.75" customHeight="1" x14ac:dyDescent="0.25">
      <c r="B38" s="679" t="s">
        <v>2526</v>
      </c>
      <c r="C38" s="680">
        <v>1</v>
      </c>
      <c r="D38" s="681">
        <v>12</v>
      </c>
      <c r="E38" s="681">
        <v>25</v>
      </c>
      <c r="F38" s="681">
        <v>21</v>
      </c>
      <c r="G38" s="681">
        <v>12</v>
      </c>
      <c r="H38" s="681">
        <v>7</v>
      </c>
      <c r="I38" s="681">
        <v>1</v>
      </c>
      <c r="J38" s="681">
        <v>5</v>
      </c>
      <c r="K38" s="681">
        <v>1</v>
      </c>
      <c r="L38" s="681">
        <v>1</v>
      </c>
      <c r="M38" s="680">
        <v>1</v>
      </c>
      <c r="N38" s="680">
        <v>1</v>
      </c>
      <c r="O38" s="680">
        <v>0</v>
      </c>
      <c r="P38" s="162">
        <f t="shared" si="0"/>
        <v>88</v>
      </c>
    </row>
    <row r="39" spans="2:17" s="581" customFormat="1" ht="18.75" customHeight="1" x14ac:dyDescent="0.25">
      <c r="B39" s="679" t="s">
        <v>4117</v>
      </c>
      <c r="C39" s="680">
        <v>0</v>
      </c>
      <c r="D39" s="681">
        <v>11</v>
      </c>
      <c r="E39" s="681">
        <v>29</v>
      </c>
      <c r="F39" s="681">
        <v>16</v>
      </c>
      <c r="G39" s="681">
        <v>20</v>
      </c>
      <c r="H39" s="681">
        <v>5</v>
      </c>
      <c r="I39" s="681">
        <v>7</v>
      </c>
      <c r="J39" s="681">
        <v>2</v>
      </c>
      <c r="K39" s="681">
        <v>2</v>
      </c>
      <c r="L39" s="681">
        <v>3</v>
      </c>
      <c r="M39" s="680">
        <v>1</v>
      </c>
      <c r="N39" s="680">
        <v>0</v>
      </c>
      <c r="O39" s="680">
        <v>0</v>
      </c>
      <c r="P39" s="162">
        <f t="shared" si="0"/>
        <v>96</v>
      </c>
    </row>
    <row r="40" spans="2:17" s="581" customFormat="1" ht="15.75" x14ac:dyDescent="0.25">
      <c r="B40" s="679" t="s">
        <v>2527</v>
      </c>
      <c r="C40" s="680">
        <v>0</v>
      </c>
      <c r="D40" s="681">
        <v>18</v>
      </c>
      <c r="E40" s="681">
        <v>10</v>
      </c>
      <c r="F40" s="681">
        <v>11</v>
      </c>
      <c r="G40" s="681">
        <v>7</v>
      </c>
      <c r="H40" s="681">
        <v>5</v>
      </c>
      <c r="I40" s="681">
        <v>3</v>
      </c>
      <c r="J40" s="681">
        <v>0</v>
      </c>
      <c r="K40" s="681">
        <v>0</v>
      </c>
      <c r="L40" s="681">
        <v>2</v>
      </c>
      <c r="M40" s="680">
        <v>0</v>
      </c>
      <c r="N40" s="680">
        <v>0</v>
      </c>
      <c r="O40" s="680">
        <v>0</v>
      </c>
      <c r="P40" s="162">
        <f t="shared" si="0"/>
        <v>56</v>
      </c>
    </row>
    <row r="41" spans="2:17" s="581" customFormat="1" ht="15.75" x14ac:dyDescent="0.25">
      <c r="B41" s="679" t="s">
        <v>4129</v>
      </c>
      <c r="C41" s="680">
        <v>0</v>
      </c>
      <c r="D41" s="681">
        <v>11</v>
      </c>
      <c r="E41" s="681">
        <v>14</v>
      </c>
      <c r="F41" s="681">
        <v>4</v>
      </c>
      <c r="G41" s="681">
        <v>2</v>
      </c>
      <c r="H41" s="681">
        <v>2</v>
      </c>
      <c r="I41" s="681">
        <v>4</v>
      </c>
      <c r="J41" s="681">
        <v>1</v>
      </c>
      <c r="K41" s="681">
        <v>0</v>
      </c>
      <c r="L41" s="681">
        <v>0</v>
      </c>
      <c r="M41" s="680">
        <v>0</v>
      </c>
      <c r="N41" s="680">
        <v>0</v>
      </c>
      <c r="O41" s="680">
        <v>0</v>
      </c>
      <c r="P41" s="162">
        <f t="shared" si="0"/>
        <v>38</v>
      </c>
    </row>
    <row r="42" spans="2:17" s="581" customFormat="1" ht="15.75" x14ac:dyDescent="0.25">
      <c r="B42" s="679" t="s">
        <v>572</v>
      </c>
      <c r="C42" s="680">
        <v>0</v>
      </c>
      <c r="D42" s="681">
        <v>3</v>
      </c>
      <c r="E42" s="681">
        <v>9</v>
      </c>
      <c r="F42" s="681">
        <v>4</v>
      </c>
      <c r="G42" s="681">
        <v>5</v>
      </c>
      <c r="H42" s="681">
        <v>1</v>
      </c>
      <c r="I42" s="681">
        <v>1</v>
      </c>
      <c r="J42" s="681">
        <v>1</v>
      </c>
      <c r="K42" s="681">
        <v>0</v>
      </c>
      <c r="L42" s="681">
        <v>0</v>
      </c>
      <c r="M42" s="680">
        <v>0</v>
      </c>
      <c r="N42" s="680">
        <v>1</v>
      </c>
      <c r="O42" s="680">
        <v>0</v>
      </c>
      <c r="P42" s="162">
        <f t="shared" si="0"/>
        <v>25</v>
      </c>
    </row>
    <row r="43" spans="2:17" s="581" customFormat="1" ht="18.75" customHeight="1" x14ac:dyDescent="0.25">
      <c r="B43" s="679" t="s">
        <v>4130</v>
      </c>
      <c r="C43" s="680">
        <v>0</v>
      </c>
      <c r="D43" s="681">
        <v>15</v>
      </c>
      <c r="E43" s="681">
        <v>33</v>
      </c>
      <c r="F43" s="681">
        <v>14</v>
      </c>
      <c r="G43" s="681">
        <v>4</v>
      </c>
      <c r="H43" s="681">
        <v>4</v>
      </c>
      <c r="I43" s="681">
        <v>4</v>
      </c>
      <c r="J43" s="681">
        <v>0</v>
      </c>
      <c r="K43" s="681">
        <v>1</v>
      </c>
      <c r="L43" s="681">
        <v>1</v>
      </c>
      <c r="M43" s="680">
        <v>1</v>
      </c>
      <c r="N43" s="680">
        <v>0</v>
      </c>
      <c r="O43" s="680">
        <v>0</v>
      </c>
      <c r="P43" s="162">
        <f t="shared" si="0"/>
        <v>77</v>
      </c>
    </row>
    <row r="44" spans="2:17" s="581" customFormat="1" ht="18.75" customHeight="1" x14ac:dyDescent="0.25">
      <c r="B44" s="679" t="s">
        <v>2524</v>
      </c>
      <c r="C44" s="680">
        <v>3</v>
      </c>
      <c r="D44" s="681">
        <v>36</v>
      </c>
      <c r="E44" s="681">
        <v>62</v>
      </c>
      <c r="F44" s="681">
        <v>31</v>
      </c>
      <c r="G44" s="681">
        <v>17</v>
      </c>
      <c r="H44" s="681">
        <v>9</v>
      </c>
      <c r="I44" s="681">
        <v>3</v>
      </c>
      <c r="J44" s="681">
        <v>5</v>
      </c>
      <c r="K44" s="681">
        <v>2</v>
      </c>
      <c r="L44" s="681">
        <v>3</v>
      </c>
      <c r="M44" s="680">
        <v>2</v>
      </c>
      <c r="N44" s="680">
        <v>2</v>
      </c>
      <c r="O44" s="680">
        <v>1</v>
      </c>
      <c r="P44" s="162">
        <f t="shared" si="0"/>
        <v>176</v>
      </c>
    </row>
    <row r="45" spans="2:17" s="581" customFormat="1" ht="18.75" customHeight="1" x14ac:dyDescent="0.25">
      <c r="B45" s="679" t="s">
        <v>2525</v>
      </c>
      <c r="C45" s="680">
        <v>10</v>
      </c>
      <c r="D45" s="681">
        <v>88</v>
      </c>
      <c r="E45" s="681">
        <v>107</v>
      </c>
      <c r="F45" s="681">
        <v>54</v>
      </c>
      <c r="G45" s="681">
        <v>33</v>
      </c>
      <c r="H45" s="681">
        <v>23</v>
      </c>
      <c r="I45" s="681">
        <v>7</v>
      </c>
      <c r="J45" s="681">
        <v>11</v>
      </c>
      <c r="K45" s="681">
        <v>8</v>
      </c>
      <c r="L45" s="681">
        <v>7</v>
      </c>
      <c r="M45" s="680">
        <v>6</v>
      </c>
      <c r="N45" s="680">
        <v>8</v>
      </c>
      <c r="O45" s="680">
        <v>3</v>
      </c>
      <c r="P45" s="162">
        <f t="shared" si="0"/>
        <v>365</v>
      </c>
    </row>
    <row r="46" spans="2:17" s="581" customFormat="1" ht="18.75" customHeight="1" x14ac:dyDescent="0.25">
      <c r="B46" s="679" t="s">
        <v>4131</v>
      </c>
      <c r="C46" s="680">
        <v>0</v>
      </c>
      <c r="D46" s="681">
        <v>12</v>
      </c>
      <c r="E46" s="681">
        <v>19</v>
      </c>
      <c r="F46" s="681">
        <v>10</v>
      </c>
      <c r="G46" s="681">
        <v>3</v>
      </c>
      <c r="H46" s="681">
        <v>3</v>
      </c>
      <c r="I46" s="681">
        <v>1</v>
      </c>
      <c r="J46" s="681">
        <v>1</v>
      </c>
      <c r="K46" s="681">
        <v>1</v>
      </c>
      <c r="L46" s="681">
        <v>0</v>
      </c>
      <c r="M46" s="680">
        <v>1</v>
      </c>
      <c r="N46" s="680">
        <v>0</v>
      </c>
      <c r="O46" s="680">
        <v>0</v>
      </c>
      <c r="P46" s="162">
        <f t="shared" si="0"/>
        <v>51</v>
      </c>
    </row>
    <row r="47" spans="2:17" s="581" customFormat="1" ht="18.75" customHeight="1" x14ac:dyDescent="0.25">
      <c r="B47" s="679" t="s">
        <v>4133</v>
      </c>
      <c r="C47" s="680">
        <v>1</v>
      </c>
      <c r="D47" s="681">
        <v>4</v>
      </c>
      <c r="E47" s="681">
        <v>4</v>
      </c>
      <c r="F47" s="681">
        <v>2</v>
      </c>
      <c r="G47" s="681">
        <v>5</v>
      </c>
      <c r="H47" s="681">
        <v>0</v>
      </c>
      <c r="I47" s="681">
        <v>6</v>
      </c>
      <c r="J47" s="681">
        <v>2</v>
      </c>
      <c r="K47" s="681">
        <v>1</v>
      </c>
      <c r="L47" s="681">
        <v>0</v>
      </c>
      <c r="M47" s="680">
        <v>1</v>
      </c>
      <c r="N47" s="680">
        <v>0</v>
      </c>
      <c r="O47" s="680">
        <v>0</v>
      </c>
      <c r="P47" s="162">
        <f t="shared" si="0"/>
        <v>26</v>
      </c>
    </row>
    <row r="48" spans="2:17" s="581" customFormat="1" ht="18.75" customHeight="1" x14ac:dyDescent="0.25">
      <c r="B48" s="679" t="s">
        <v>4132</v>
      </c>
      <c r="C48" s="680">
        <v>1</v>
      </c>
      <c r="D48" s="681">
        <v>34</v>
      </c>
      <c r="E48" s="681">
        <v>57</v>
      </c>
      <c r="F48" s="681">
        <v>25</v>
      </c>
      <c r="G48" s="681">
        <v>16</v>
      </c>
      <c r="H48" s="681">
        <v>6</v>
      </c>
      <c r="I48" s="681">
        <v>0</v>
      </c>
      <c r="J48" s="681">
        <v>2</v>
      </c>
      <c r="K48" s="681">
        <v>2</v>
      </c>
      <c r="L48" s="681">
        <v>1</v>
      </c>
      <c r="M48" s="680">
        <v>3</v>
      </c>
      <c r="N48" s="680">
        <v>1</v>
      </c>
      <c r="O48" s="680">
        <v>2</v>
      </c>
      <c r="P48" s="162">
        <f t="shared" si="0"/>
        <v>150</v>
      </c>
    </row>
    <row r="49" spans="2:17" s="581" customFormat="1" ht="18.75" customHeight="1" x14ac:dyDescent="0.25">
      <c r="B49" s="679" t="s">
        <v>4175</v>
      </c>
      <c r="C49" s="680">
        <v>0</v>
      </c>
      <c r="D49" s="681">
        <v>6</v>
      </c>
      <c r="E49" s="681">
        <v>11</v>
      </c>
      <c r="F49" s="681">
        <v>8</v>
      </c>
      <c r="G49" s="681">
        <v>6</v>
      </c>
      <c r="H49" s="681">
        <v>5</v>
      </c>
      <c r="I49" s="681">
        <v>1</v>
      </c>
      <c r="J49" s="681">
        <v>2</v>
      </c>
      <c r="K49" s="681">
        <v>2</v>
      </c>
      <c r="L49" s="681">
        <v>3</v>
      </c>
      <c r="M49" s="680">
        <v>4</v>
      </c>
      <c r="N49" s="680">
        <v>0</v>
      </c>
      <c r="O49" s="680">
        <v>4</v>
      </c>
      <c r="P49" s="162">
        <f t="shared" si="0"/>
        <v>52</v>
      </c>
    </row>
    <row r="50" spans="2:17" s="581" customFormat="1" ht="18.75" customHeight="1" x14ac:dyDescent="0.25">
      <c r="B50" s="679" t="s">
        <v>4135</v>
      </c>
      <c r="C50" s="680">
        <v>0</v>
      </c>
      <c r="D50" s="681">
        <v>15</v>
      </c>
      <c r="E50" s="681">
        <v>17</v>
      </c>
      <c r="F50" s="681">
        <v>9</v>
      </c>
      <c r="G50" s="681">
        <v>4</v>
      </c>
      <c r="H50" s="681">
        <v>6</v>
      </c>
      <c r="I50" s="681">
        <v>5</v>
      </c>
      <c r="J50" s="681">
        <v>0</v>
      </c>
      <c r="K50" s="681">
        <v>1</v>
      </c>
      <c r="L50" s="681">
        <v>0</v>
      </c>
      <c r="M50" s="680">
        <v>2</v>
      </c>
      <c r="N50" s="680">
        <v>1</v>
      </c>
      <c r="O50" s="680">
        <v>2</v>
      </c>
      <c r="P50" s="162">
        <f t="shared" si="0"/>
        <v>62</v>
      </c>
    </row>
    <row r="51" spans="2:17" s="581" customFormat="1" ht="15.75" x14ac:dyDescent="0.25">
      <c r="B51" s="679" t="s">
        <v>577</v>
      </c>
      <c r="C51" s="680">
        <v>0</v>
      </c>
      <c r="D51" s="681">
        <v>55</v>
      </c>
      <c r="E51" s="681">
        <v>48</v>
      </c>
      <c r="F51" s="681">
        <v>18</v>
      </c>
      <c r="G51" s="681">
        <v>12</v>
      </c>
      <c r="H51" s="681">
        <v>5</v>
      </c>
      <c r="I51" s="681">
        <v>3</v>
      </c>
      <c r="J51" s="681">
        <v>1</v>
      </c>
      <c r="K51" s="681">
        <v>0</v>
      </c>
      <c r="L51" s="681">
        <v>0</v>
      </c>
      <c r="M51" s="680">
        <v>0</v>
      </c>
      <c r="N51" s="680">
        <v>1</v>
      </c>
      <c r="O51" s="680">
        <v>0</v>
      </c>
      <c r="P51" s="162">
        <f t="shared" si="0"/>
        <v>143</v>
      </c>
    </row>
    <row r="52" spans="2:17" s="581" customFormat="1" ht="18.75" customHeight="1" x14ac:dyDescent="0.25">
      <c r="B52" s="679" t="s">
        <v>578</v>
      </c>
      <c r="C52" s="680">
        <v>0</v>
      </c>
      <c r="D52" s="681">
        <v>9</v>
      </c>
      <c r="E52" s="681">
        <v>13</v>
      </c>
      <c r="F52" s="681">
        <v>12</v>
      </c>
      <c r="G52" s="681">
        <v>2</v>
      </c>
      <c r="H52" s="681">
        <v>4</v>
      </c>
      <c r="I52" s="681">
        <v>3</v>
      </c>
      <c r="J52" s="681">
        <v>2</v>
      </c>
      <c r="K52" s="681">
        <v>5</v>
      </c>
      <c r="L52" s="681">
        <v>2</v>
      </c>
      <c r="M52" s="680">
        <v>9</v>
      </c>
      <c r="N52" s="680">
        <v>3</v>
      </c>
      <c r="O52" s="680">
        <v>9</v>
      </c>
      <c r="P52" s="162">
        <f t="shared" si="0"/>
        <v>73</v>
      </c>
    </row>
    <row r="53" spans="2:17" s="581" customFormat="1" ht="15.75" x14ac:dyDescent="0.25">
      <c r="B53" s="679" t="s">
        <v>2531</v>
      </c>
      <c r="C53" s="680">
        <v>0</v>
      </c>
      <c r="D53" s="681">
        <v>14</v>
      </c>
      <c r="E53" s="681">
        <v>36</v>
      </c>
      <c r="F53" s="681">
        <v>15</v>
      </c>
      <c r="G53" s="681">
        <v>9</v>
      </c>
      <c r="H53" s="681">
        <v>7</v>
      </c>
      <c r="I53" s="681">
        <v>3</v>
      </c>
      <c r="J53" s="681">
        <v>3</v>
      </c>
      <c r="K53" s="681">
        <v>4</v>
      </c>
      <c r="L53" s="681">
        <v>2</v>
      </c>
      <c r="M53" s="680">
        <v>5</v>
      </c>
      <c r="N53" s="680">
        <v>0</v>
      </c>
      <c r="O53" s="680">
        <v>3</v>
      </c>
      <c r="P53" s="162">
        <f t="shared" si="0"/>
        <v>101</v>
      </c>
    </row>
    <row r="54" spans="2:17" s="581" customFormat="1" ht="18.75" customHeight="1" x14ac:dyDescent="0.25">
      <c r="B54" s="679" t="s">
        <v>579</v>
      </c>
      <c r="C54" s="680">
        <v>2</v>
      </c>
      <c r="D54" s="681">
        <v>19</v>
      </c>
      <c r="E54" s="681">
        <v>40</v>
      </c>
      <c r="F54" s="681">
        <v>30</v>
      </c>
      <c r="G54" s="681">
        <v>15</v>
      </c>
      <c r="H54" s="681">
        <v>8</v>
      </c>
      <c r="I54" s="681">
        <v>5</v>
      </c>
      <c r="J54" s="681">
        <v>5</v>
      </c>
      <c r="K54" s="681">
        <v>2</v>
      </c>
      <c r="L54" s="681">
        <v>4</v>
      </c>
      <c r="M54" s="680">
        <v>8</v>
      </c>
      <c r="N54" s="680">
        <v>1</v>
      </c>
      <c r="O54" s="680">
        <v>9</v>
      </c>
      <c r="P54" s="162">
        <f t="shared" si="0"/>
        <v>148</v>
      </c>
    </row>
    <row r="55" spans="2:17" s="581" customFormat="1" ht="18.75" customHeight="1" x14ac:dyDescent="0.25">
      <c r="B55" s="622" t="s">
        <v>594</v>
      </c>
      <c r="C55" s="102">
        <f t="shared" ref="C55:P55" si="1">SUM(C7:C54)</f>
        <v>27</v>
      </c>
      <c r="D55" s="227">
        <f t="shared" si="1"/>
        <v>792</v>
      </c>
      <c r="E55" s="227">
        <f t="shared" si="1"/>
        <v>1231</v>
      </c>
      <c r="F55" s="227">
        <f t="shared" si="1"/>
        <v>691</v>
      </c>
      <c r="G55" s="227">
        <f t="shared" si="1"/>
        <v>430</v>
      </c>
      <c r="H55" s="227">
        <f t="shared" si="1"/>
        <v>276</v>
      </c>
      <c r="I55" s="227">
        <f t="shared" si="1"/>
        <v>180</v>
      </c>
      <c r="J55" s="227">
        <f t="shared" si="1"/>
        <v>134</v>
      </c>
      <c r="K55" s="227">
        <f t="shared" si="1"/>
        <v>91</v>
      </c>
      <c r="L55" s="227">
        <f t="shared" si="1"/>
        <v>74</v>
      </c>
      <c r="M55" s="102">
        <f t="shared" si="1"/>
        <v>130</v>
      </c>
      <c r="N55" s="102">
        <f t="shared" si="1"/>
        <v>34</v>
      </c>
      <c r="O55" s="102">
        <f t="shared" si="1"/>
        <v>72</v>
      </c>
      <c r="P55" s="102">
        <f t="shared" si="1"/>
        <v>4162</v>
      </c>
    </row>
    <row r="56" spans="2:17" ht="11.25" customHeight="1" x14ac:dyDescent="0.25">
      <c r="B56" s="682" t="s">
        <v>636</v>
      </c>
      <c r="C56" s="688">
        <f>IFERROR(C55/$P$55,0)</f>
        <v>6.4872657376261415E-3</v>
      </c>
      <c r="D56" s="688">
        <f t="shared" ref="D56:P56" si="2">IFERROR(D55/$P$55,0)</f>
        <v>0.19029312830370015</v>
      </c>
      <c r="E56" s="688">
        <f t="shared" si="2"/>
        <v>0.29577126381547331</v>
      </c>
      <c r="F56" s="688">
        <f t="shared" si="2"/>
        <v>0.16602594906295051</v>
      </c>
      <c r="G56" s="688">
        <f t="shared" si="2"/>
        <v>0.10331571359923114</v>
      </c>
      <c r="H56" s="688">
        <f t="shared" si="2"/>
        <v>6.631427198462278E-2</v>
      </c>
      <c r="I56" s="688">
        <f t="shared" si="2"/>
        <v>4.3248438250840938E-2</v>
      </c>
      <c r="J56" s="688">
        <f t="shared" si="2"/>
        <v>3.2196059586737144E-2</v>
      </c>
      <c r="K56" s="688">
        <f t="shared" si="2"/>
        <v>2.1864488226814031E-2</v>
      </c>
      <c r="L56" s="688">
        <f t="shared" si="2"/>
        <v>1.7779913503123499E-2</v>
      </c>
      <c r="M56" s="688">
        <f t="shared" si="2"/>
        <v>3.1234983181162902E-2</v>
      </c>
      <c r="N56" s="688">
        <f t="shared" si="2"/>
        <v>8.1691494473810668E-3</v>
      </c>
      <c r="O56" s="688">
        <f t="shared" si="2"/>
        <v>1.7299375300336376E-2</v>
      </c>
      <c r="P56" s="688">
        <f t="shared" si="2"/>
        <v>1</v>
      </c>
    </row>
  </sheetData>
  <sheetProtection formatCells="0" formatColumns="0" formatRows="0" insertColumns="0" insertRows="0" deleteColumns="0" deleteRows="0" sort="0"/>
  <mergeCells count="3">
    <mergeCell ref="B1:P3"/>
    <mergeCell ref="B4:P4"/>
    <mergeCell ref="B5:P5"/>
  </mergeCells>
  <pageMargins left="0.7" right="0.7" top="0.75" bottom="0.75" header="0.3" footer="0.3"/>
  <pageSetup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dimension ref="A1:S1048574"/>
  <sheetViews>
    <sheetView showGridLines="0" zoomScale="85" zoomScaleNormal="85" workbookViewId="0">
      <pane xSplit="2" ySplit="6" topLeftCell="C34"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580" customWidth="1"/>
    <col min="2" max="2" width="51.85546875" style="580" customWidth="1"/>
    <col min="3" max="3" width="11.5703125" style="580" bestFit="1" customWidth="1"/>
    <col min="4" max="12" width="7.42578125" style="686" customWidth="1"/>
    <col min="13" max="13" width="7.42578125" style="580" customWidth="1"/>
    <col min="14" max="14" width="7.42578125" style="580" bestFit="1" customWidth="1"/>
    <col min="15" max="15" width="7.140625" style="580" customWidth="1"/>
    <col min="16" max="16" width="12.7109375" style="580" customWidth="1"/>
    <col min="17" max="17" width="5" style="580" customWidth="1"/>
    <col min="18" max="19" width="0" style="580" hidden="1" customWidth="1"/>
    <col min="20" max="16384" width="9.140625" style="580" hidden="1"/>
  </cols>
  <sheetData>
    <row r="1" spans="2:18" ht="15" x14ac:dyDescent="0.25">
      <c r="B1" s="2239"/>
      <c r="C1" s="2240"/>
      <c r="D1" s="2240"/>
      <c r="E1" s="2240"/>
      <c r="F1" s="2240"/>
      <c r="G1" s="2240"/>
      <c r="H1" s="2240"/>
      <c r="I1" s="2240"/>
      <c r="J1" s="2240"/>
      <c r="K1" s="2240"/>
      <c r="L1" s="2240"/>
      <c r="M1" s="2240"/>
      <c r="N1" s="2240"/>
      <c r="O1" s="2240"/>
      <c r="P1" s="2241"/>
    </row>
    <row r="2" spans="2:18" ht="15" x14ac:dyDescent="0.25">
      <c r="B2" s="2242"/>
      <c r="C2" s="2243"/>
      <c r="D2" s="2243"/>
      <c r="E2" s="2243"/>
      <c r="F2" s="2243"/>
      <c r="G2" s="2243"/>
      <c r="H2" s="2243"/>
      <c r="I2" s="2243"/>
      <c r="J2" s="2243"/>
      <c r="K2" s="2243"/>
      <c r="L2" s="2243"/>
      <c r="M2" s="2243"/>
      <c r="N2" s="2243"/>
      <c r="O2" s="2243"/>
      <c r="P2" s="2244"/>
    </row>
    <row r="3" spans="2:18" ht="16.5" thickBot="1" x14ac:dyDescent="0.3">
      <c r="B3" s="2245"/>
      <c r="C3" s="2246"/>
      <c r="D3" s="2246"/>
      <c r="E3" s="2246"/>
      <c r="F3" s="2246"/>
      <c r="G3" s="2246"/>
      <c r="H3" s="2246"/>
      <c r="I3" s="2246"/>
      <c r="J3" s="2246"/>
      <c r="K3" s="2246"/>
      <c r="L3" s="2246"/>
      <c r="M3" s="2246"/>
      <c r="N3" s="2246"/>
      <c r="O3" s="2246"/>
      <c r="P3" s="2247"/>
    </row>
    <row r="4" spans="2:18" ht="21.75" thickBot="1" x14ac:dyDescent="0.4">
      <c r="B4" s="2082" t="s">
        <v>4178</v>
      </c>
      <c r="C4" s="2083"/>
      <c r="D4" s="2083"/>
      <c r="E4" s="2083"/>
      <c r="F4" s="2083"/>
      <c r="G4" s="2083"/>
      <c r="H4" s="2083"/>
      <c r="I4" s="2083"/>
      <c r="J4" s="2083"/>
      <c r="K4" s="2083"/>
      <c r="L4" s="2083"/>
      <c r="M4" s="2083"/>
      <c r="N4" s="2083"/>
      <c r="O4" s="2083"/>
      <c r="P4" s="2085"/>
    </row>
    <row r="5" spans="2:18" s="583" customFormat="1" ht="15.75" x14ac:dyDescent="0.25">
      <c r="B5" s="2086"/>
      <c r="C5" s="2086"/>
      <c r="D5" s="2086"/>
      <c r="E5" s="2086"/>
      <c r="F5" s="2086"/>
      <c r="G5" s="2086"/>
      <c r="H5" s="2086"/>
      <c r="I5" s="2086"/>
      <c r="J5" s="2086"/>
      <c r="K5" s="2086"/>
      <c r="L5" s="2086"/>
      <c r="M5" s="2086"/>
      <c r="N5" s="2086"/>
      <c r="O5" s="2086"/>
      <c r="P5" s="2086"/>
    </row>
    <row r="6" spans="2:18" s="674" customFormat="1" ht="32.25" thickBot="1" x14ac:dyDescent="0.3">
      <c r="B6" s="671" t="s">
        <v>653</v>
      </c>
      <c r="C6" s="626" t="s">
        <v>654</v>
      </c>
      <c r="D6" s="672" t="s">
        <v>655</v>
      </c>
      <c r="E6" s="672" t="s">
        <v>656</v>
      </c>
      <c r="F6" s="672" t="s">
        <v>657</v>
      </c>
      <c r="G6" s="672" t="s">
        <v>658</v>
      </c>
      <c r="H6" s="672" t="s">
        <v>659</v>
      </c>
      <c r="I6" s="672" t="s">
        <v>660</v>
      </c>
      <c r="J6" s="672" t="s">
        <v>661</v>
      </c>
      <c r="K6" s="672" t="s">
        <v>662</v>
      </c>
      <c r="L6" s="672" t="s">
        <v>663</v>
      </c>
      <c r="M6" s="626" t="s">
        <v>664</v>
      </c>
      <c r="N6" s="626" t="s">
        <v>665</v>
      </c>
      <c r="O6" s="626" t="s">
        <v>666</v>
      </c>
      <c r="P6" s="1673" t="s">
        <v>594</v>
      </c>
    </row>
    <row r="7" spans="2:18" ht="31.5" x14ac:dyDescent="0.25">
      <c r="B7" s="675" t="s">
        <v>4097</v>
      </c>
      <c r="C7" s="689">
        <v>1</v>
      </c>
      <c r="D7" s="689">
        <v>16</v>
      </c>
      <c r="E7" s="689">
        <v>6</v>
      </c>
      <c r="F7" s="689">
        <v>11</v>
      </c>
      <c r="G7" s="689">
        <v>3</v>
      </c>
      <c r="H7" s="689">
        <v>2</v>
      </c>
      <c r="I7" s="689">
        <v>1</v>
      </c>
      <c r="J7" s="689">
        <v>3</v>
      </c>
      <c r="K7" s="689">
        <v>4</v>
      </c>
      <c r="L7" s="689">
        <v>2</v>
      </c>
      <c r="M7" s="689">
        <v>7</v>
      </c>
      <c r="N7" s="689">
        <v>0</v>
      </c>
      <c r="O7" s="1737">
        <v>1</v>
      </c>
      <c r="P7" s="1740">
        <f t="shared" ref="P7:P51" si="0">SUM(C7:O7)</f>
        <v>57</v>
      </c>
    </row>
    <row r="8" spans="2:18" ht="18.75" customHeight="1" x14ac:dyDescent="0.25">
      <c r="B8" s="679" t="s">
        <v>4096</v>
      </c>
      <c r="C8" s="638">
        <v>0</v>
      </c>
      <c r="D8" s="638">
        <v>7</v>
      </c>
      <c r="E8" s="638">
        <v>8</v>
      </c>
      <c r="F8" s="638">
        <v>7</v>
      </c>
      <c r="G8" s="638">
        <v>13</v>
      </c>
      <c r="H8" s="638">
        <v>8</v>
      </c>
      <c r="I8" s="638">
        <v>9</v>
      </c>
      <c r="J8" s="638">
        <v>6</v>
      </c>
      <c r="K8" s="638">
        <v>6</v>
      </c>
      <c r="L8" s="638">
        <v>6</v>
      </c>
      <c r="M8" s="638">
        <v>7</v>
      </c>
      <c r="N8" s="638">
        <v>3</v>
      </c>
      <c r="O8" s="1738">
        <v>1</v>
      </c>
      <c r="P8" s="1740">
        <f t="shared" si="0"/>
        <v>81</v>
      </c>
    </row>
    <row r="9" spans="2:18" s="581" customFormat="1" ht="31.5" x14ac:dyDescent="0.25">
      <c r="B9" s="679" t="s">
        <v>4098</v>
      </c>
      <c r="C9" s="638">
        <v>0</v>
      </c>
      <c r="D9" s="638">
        <v>0</v>
      </c>
      <c r="E9" s="638">
        <v>7</v>
      </c>
      <c r="F9" s="638">
        <v>9</v>
      </c>
      <c r="G9" s="638">
        <v>6</v>
      </c>
      <c r="H9" s="638">
        <v>8</v>
      </c>
      <c r="I9" s="638">
        <v>3</v>
      </c>
      <c r="J9" s="638">
        <v>0</v>
      </c>
      <c r="K9" s="638">
        <v>1</v>
      </c>
      <c r="L9" s="638">
        <v>0</v>
      </c>
      <c r="M9" s="638">
        <v>1</v>
      </c>
      <c r="N9" s="638">
        <v>2</v>
      </c>
      <c r="O9" s="1738">
        <v>0</v>
      </c>
      <c r="P9" s="1740">
        <f t="shared" si="0"/>
        <v>37</v>
      </c>
    </row>
    <row r="10" spans="2:18" s="581" customFormat="1" ht="18.75" customHeight="1" x14ac:dyDescent="0.25">
      <c r="B10" s="679" t="s">
        <v>4099</v>
      </c>
      <c r="C10" s="638">
        <v>0</v>
      </c>
      <c r="D10" s="638">
        <v>3</v>
      </c>
      <c r="E10" s="638">
        <v>8</v>
      </c>
      <c r="F10" s="638">
        <v>7</v>
      </c>
      <c r="G10" s="638">
        <v>1</v>
      </c>
      <c r="H10" s="638">
        <v>3</v>
      </c>
      <c r="I10" s="638">
        <v>3</v>
      </c>
      <c r="J10" s="638">
        <v>2</v>
      </c>
      <c r="K10" s="638">
        <v>1</v>
      </c>
      <c r="L10" s="638">
        <v>1</v>
      </c>
      <c r="M10" s="638">
        <v>3</v>
      </c>
      <c r="N10" s="638">
        <v>0</v>
      </c>
      <c r="O10" s="1738">
        <v>0</v>
      </c>
      <c r="P10" s="1740">
        <f t="shared" si="0"/>
        <v>32</v>
      </c>
    </row>
    <row r="11" spans="2:18" s="581" customFormat="1" ht="18.75" customHeight="1" x14ac:dyDescent="0.25">
      <c r="B11" s="679" t="s">
        <v>4100</v>
      </c>
      <c r="C11" s="638">
        <v>0</v>
      </c>
      <c r="D11" s="638">
        <v>2</v>
      </c>
      <c r="E11" s="638">
        <v>4</v>
      </c>
      <c r="F11" s="638">
        <v>1</v>
      </c>
      <c r="G11" s="638">
        <v>6</v>
      </c>
      <c r="H11" s="638">
        <v>10</v>
      </c>
      <c r="I11" s="638">
        <v>3</v>
      </c>
      <c r="J11" s="638">
        <v>7</v>
      </c>
      <c r="K11" s="638">
        <v>1</v>
      </c>
      <c r="L11" s="638">
        <v>4</v>
      </c>
      <c r="M11" s="638">
        <v>6</v>
      </c>
      <c r="N11" s="638">
        <v>1</v>
      </c>
      <c r="O11" s="1738">
        <v>2</v>
      </c>
      <c r="P11" s="1740">
        <f t="shared" si="0"/>
        <v>47</v>
      </c>
    </row>
    <row r="12" spans="2:18" s="581" customFormat="1" ht="18.75" customHeight="1" x14ac:dyDescent="0.25">
      <c r="B12" s="679" t="s">
        <v>4101</v>
      </c>
      <c r="C12" s="638">
        <v>0</v>
      </c>
      <c r="D12" s="638">
        <v>1</v>
      </c>
      <c r="E12" s="638">
        <v>5</v>
      </c>
      <c r="F12" s="638">
        <v>3</v>
      </c>
      <c r="G12" s="638">
        <v>2</v>
      </c>
      <c r="H12" s="638">
        <v>0</v>
      </c>
      <c r="I12" s="638">
        <v>0</v>
      </c>
      <c r="J12" s="638">
        <v>0</v>
      </c>
      <c r="K12" s="638">
        <v>0</v>
      </c>
      <c r="L12" s="638">
        <v>2</v>
      </c>
      <c r="M12" s="638">
        <v>0</v>
      </c>
      <c r="N12" s="638">
        <v>0</v>
      </c>
      <c r="O12" s="1738">
        <v>0</v>
      </c>
      <c r="P12" s="1740">
        <f t="shared" si="0"/>
        <v>13</v>
      </c>
    </row>
    <row r="13" spans="2:18" s="581" customFormat="1" ht="15.75" x14ac:dyDescent="0.25">
      <c r="B13" s="679" t="s">
        <v>4102</v>
      </c>
      <c r="C13" s="638">
        <v>1</v>
      </c>
      <c r="D13" s="638">
        <v>7</v>
      </c>
      <c r="E13" s="638">
        <v>10</v>
      </c>
      <c r="F13" s="638">
        <v>14</v>
      </c>
      <c r="G13" s="638">
        <v>6</v>
      </c>
      <c r="H13" s="638">
        <v>4</v>
      </c>
      <c r="I13" s="638">
        <v>5</v>
      </c>
      <c r="J13" s="638">
        <v>2</v>
      </c>
      <c r="K13" s="638">
        <v>1</v>
      </c>
      <c r="L13" s="638">
        <v>0</v>
      </c>
      <c r="M13" s="638">
        <v>1</v>
      </c>
      <c r="N13" s="638">
        <v>1</v>
      </c>
      <c r="O13" s="1738">
        <v>1</v>
      </c>
      <c r="P13" s="1740">
        <f t="shared" si="0"/>
        <v>53</v>
      </c>
    </row>
    <row r="14" spans="2:18" s="581" customFormat="1" ht="15.75" x14ac:dyDescent="0.25">
      <c r="B14" s="679" t="s">
        <v>4103</v>
      </c>
      <c r="C14" s="638">
        <v>1</v>
      </c>
      <c r="D14" s="638">
        <v>7</v>
      </c>
      <c r="E14" s="638">
        <v>15</v>
      </c>
      <c r="F14" s="638">
        <v>10</v>
      </c>
      <c r="G14" s="638">
        <v>2</v>
      </c>
      <c r="H14" s="638">
        <v>4</v>
      </c>
      <c r="I14" s="638">
        <v>3</v>
      </c>
      <c r="J14" s="638">
        <v>1</v>
      </c>
      <c r="K14" s="638">
        <v>0</v>
      </c>
      <c r="L14" s="638">
        <v>0</v>
      </c>
      <c r="M14" s="638">
        <v>2</v>
      </c>
      <c r="N14" s="638">
        <v>0</v>
      </c>
      <c r="O14" s="1738">
        <v>0</v>
      </c>
      <c r="P14" s="1740">
        <f t="shared" si="0"/>
        <v>45</v>
      </c>
    </row>
    <row r="15" spans="2:18" s="581" customFormat="1" ht="18.75" customHeight="1" x14ac:dyDescent="0.25">
      <c r="B15" s="679" t="s">
        <v>4104</v>
      </c>
      <c r="C15" s="638">
        <v>1</v>
      </c>
      <c r="D15" s="638">
        <v>5</v>
      </c>
      <c r="E15" s="638">
        <v>8</v>
      </c>
      <c r="F15" s="638">
        <v>10</v>
      </c>
      <c r="G15" s="638">
        <v>9</v>
      </c>
      <c r="H15" s="638">
        <v>9</v>
      </c>
      <c r="I15" s="638">
        <v>6</v>
      </c>
      <c r="J15" s="638">
        <v>7</v>
      </c>
      <c r="K15" s="638">
        <v>5</v>
      </c>
      <c r="L15" s="638">
        <v>4</v>
      </c>
      <c r="M15" s="638">
        <v>6</v>
      </c>
      <c r="N15" s="638">
        <v>0</v>
      </c>
      <c r="O15" s="1738">
        <v>4</v>
      </c>
      <c r="P15" s="1740">
        <f t="shared" si="0"/>
        <v>74</v>
      </c>
    </row>
    <row r="16" spans="2:18" s="581" customFormat="1" ht="18.75" customHeight="1" x14ac:dyDescent="0.25">
      <c r="B16" s="679" t="s">
        <v>4105</v>
      </c>
      <c r="C16" s="638">
        <v>0</v>
      </c>
      <c r="D16" s="638">
        <v>0</v>
      </c>
      <c r="E16" s="638">
        <v>9</v>
      </c>
      <c r="F16" s="638">
        <v>5</v>
      </c>
      <c r="G16" s="638">
        <v>2</v>
      </c>
      <c r="H16" s="638">
        <v>5</v>
      </c>
      <c r="I16" s="638">
        <v>6</v>
      </c>
      <c r="J16" s="638">
        <v>3</v>
      </c>
      <c r="K16" s="638">
        <v>4</v>
      </c>
      <c r="L16" s="638">
        <v>1</v>
      </c>
      <c r="M16" s="638">
        <v>7</v>
      </c>
      <c r="N16" s="638">
        <v>0</v>
      </c>
      <c r="O16" s="1738">
        <v>1</v>
      </c>
      <c r="P16" s="1740">
        <f t="shared" si="0"/>
        <v>43</v>
      </c>
    </row>
    <row r="17" spans="2:17" s="581" customFormat="1" ht="18.75" customHeight="1" x14ac:dyDescent="0.25">
      <c r="B17" s="679" t="s">
        <v>4106</v>
      </c>
      <c r="C17" s="638">
        <v>1</v>
      </c>
      <c r="D17" s="638">
        <v>1</v>
      </c>
      <c r="E17" s="638">
        <v>4</v>
      </c>
      <c r="F17" s="638">
        <v>2</v>
      </c>
      <c r="G17" s="638">
        <v>3</v>
      </c>
      <c r="H17" s="638">
        <v>4</v>
      </c>
      <c r="I17" s="638">
        <v>3</v>
      </c>
      <c r="J17" s="638">
        <v>2</v>
      </c>
      <c r="K17" s="638">
        <v>1</v>
      </c>
      <c r="L17" s="638">
        <v>2</v>
      </c>
      <c r="M17" s="638">
        <v>1</v>
      </c>
      <c r="N17" s="638">
        <v>1</v>
      </c>
      <c r="O17" s="1738">
        <v>0</v>
      </c>
      <c r="P17" s="1740">
        <f t="shared" si="0"/>
        <v>25</v>
      </c>
    </row>
    <row r="18" spans="2:17" s="581" customFormat="1" ht="18.75" customHeight="1" x14ac:dyDescent="0.25">
      <c r="B18" s="679" t="s">
        <v>4107</v>
      </c>
      <c r="C18" s="638">
        <v>1</v>
      </c>
      <c r="D18" s="638">
        <v>0</v>
      </c>
      <c r="E18" s="638">
        <v>7</v>
      </c>
      <c r="F18" s="638">
        <v>5</v>
      </c>
      <c r="G18" s="638">
        <v>8</v>
      </c>
      <c r="H18" s="638">
        <v>6</v>
      </c>
      <c r="I18" s="638">
        <v>4</v>
      </c>
      <c r="J18" s="638">
        <v>9</v>
      </c>
      <c r="K18" s="638">
        <v>5</v>
      </c>
      <c r="L18" s="638">
        <v>0</v>
      </c>
      <c r="M18" s="638">
        <v>4</v>
      </c>
      <c r="N18" s="638">
        <v>3</v>
      </c>
      <c r="O18" s="1738">
        <v>2</v>
      </c>
      <c r="P18" s="1740">
        <f t="shared" si="0"/>
        <v>54</v>
      </c>
    </row>
    <row r="19" spans="2:17" s="581" customFormat="1" ht="18.75" customHeight="1" x14ac:dyDescent="0.25">
      <c r="B19" s="679" t="s">
        <v>4108</v>
      </c>
      <c r="C19" s="638">
        <v>0</v>
      </c>
      <c r="D19" s="638">
        <v>4</v>
      </c>
      <c r="E19" s="638">
        <v>10</v>
      </c>
      <c r="F19" s="638">
        <v>5</v>
      </c>
      <c r="G19" s="638">
        <v>1</v>
      </c>
      <c r="H19" s="638">
        <v>4</v>
      </c>
      <c r="I19" s="638">
        <v>4</v>
      </c>
      <c r="J19" s="638">
        <v>0</v>
      </c>
      <c r="K19" s="638">
        <v>0</v>
      </c>
      <c r="L19" s="638">
        <v>1</v>
      </c>
      <c r="M19" s="638">
        <v>1</v>
      </c>
      <c r="N19" s="638">
        <v>0</v>
      </c>
      <c r="O19" s="1738">
        <v>0</v>
      </c>
      <c r="P19" s="1740">
        <f t="shared" si="0"/>
        <v>30</v>
      </c>
    </row>
    <row r="20" spans="2:17" s="581" customFormat="1" ht="18.75" customHeight="1" x14ac:dyDescent="0.25">
      <c r="B20" s="679" t="s">
        <v>4118</v>
      </c>
      <c r="C20" s="638">
        <v>0</v>
      </c>
      <c r="D20" s="638">
        <v>4</v>
      </c>
      <c r="E20" s="638">
        <v>6</v>
      </c>
      <c r="F20" s="638">
        <v>7</v>
      </c>
      <c r="G20" s="638">
        <v>8</v>
      </c>
      <c r="H20" s="638">
        <v>3</v>
      </c>
      <c r="I20" s="638">
        <v>2</v>
      </c>
      <c r="J20" s="638">
        <v>3</v>
      </c>
      <c r="K20" s="638">
        <v>0</v>
      </c>
      <c r="L20" s="638">
        <v>1</v>
      </c>
      <c r="M20" s="638">
        <v>2</v>
      </c>
      <c r="N20" s="638">
        <v>0</v>
      </c>
      <c r="O20" s="1738">
        <v>0</v>
      </c>
      <c r="P20" s="1740">
        <f t="shared" si="0"/>
        <v>36</v>
      </c>
    </row>
    <row r="21" spans="2:17" s="581" customFormat="1" ht="18.75" customHeight="1" x14ac:dyDescent="0.25">
      <c r="B21" s="679" t="s">
        <v>4119</v>
      </c>
      <c r="C21" s="638">
        <v>0</v>
      </c>
      <c r="D21" s="638">
        <v>0</v>
      </c>
      <c r="E21" s="638">
        <v>4</v>
      </c>
      <c r="F21" s="638">
        <v>3</v>
      </c>
      <c r="G21" s="638">
        <v>2</v>
      </c>
      <c r="H21" s="638">
        <v>1</v>
      </c>
      <c r="I21" s="638">
        <v>1</v>
      </c>
      <c r="J21" s="638">
        <v>0</v>
      </c>
      <c r="K21" s="638">
        <v>0</v>
      </c>
      <c r="L21" s="638">
        <v>0</v>
      </c>
      <c r="M21" s="638">
        <v>1</v>
      </c>
      <c r="N21" s="638">
        <v>0</v>
      </c>
      <c r="O21" s="1738">
        <v>1</v>
      </c>
      <c r="P21" s="1740">
        <f t="shared" si="0"/>
        <v>13</v>
      </c>
    </row>
    <row r="22" spans="2:17" s="581" customFormat="1" ht="18.75" customHeight="1" x14ac:dyDescent="0.25">
      <c r="B22" s="679" t="s">
        <v>4120</v>
      </c>
      <c r="C22" s="638">
        <v>0</v>
      </c>
      <c r="D22" s="638">
        <v>2</v>
      </c>
      <c r="E22" s="638">
        <v>6</v>
      </c>
      <c r="F22" s="638">
        <v>4</v>
      </c>
      <c r="G22" s="638">
        <v>4</v>
      </c>
      <c r="H22" s="638">
        <v>2</v>
      </c>
      <c r="I22" s="638">
        <v>6</v>
      </c>
      <c r="J22" s="638">
        <v>0</v>
      </c>
      <c r="K22" s="638">
        <v>0</v>
      </c>
      <c r="L22" s="638">
        <v>0</v>
      </c>
      <c r="M22" s="638">
        <v>0</v>
      </c>
      <c r="N22" s="638">
        <v>1</v>
      </c>
      <c r="O22" s="1738">
        <v>0</v>
      </c>
      <c r="P22" s="1740">
        <f t="shared" si="0"/>
        <v>25</v>
      </c>
    </row>
    <row r="23" spans="2:17" s="581" customFormat="1" ht="18.75" customHeight="1" x14ac:dyDescent="0.25">
      <c r="B23" s="679" t="s">
        <v>4121</v>
      </c>
      <c r="C23" s="638">
        <v>0</v>
      </c>
      <c r="D23" s="638">
        <v>3</v>
      </c>
      <c r="E23" s="638">
        <v>6</v>
      </c>
      <c r="F23" s="638">
        <v>7</v>
      </c>
      <c r="G23" s="638">
        <v>2</v>
      </c>
      <c r="H23" s="638">
        <v>1</v>
      </c>
      <c r="I23" s="638">
        <v>1</v>
      </c>
      <c r="J23" s="638">
        <v>3</v>
      </c>
      <c r="K23" s="638">
        <v>1</v>
      </c>
      <c r="L23" s="638">
        <v>1</v>
      </c>
      <c r="M23" s="638">
        <v>1</v>
      </c>
      <c r="N23" s="638">
        <v>0</v>
      </c>
      <c r="O23" s="1738">
        <v>1</v>
      </c>
      <c r="P23" s="1740">
        <f t="shared" si="0"/>
        <v>27</v>
      </c>
    </row>
    <row r="24" spans="2:17" s="581" customFormat="1" ht="18.75" customHeight="1" x14ac:dyDescent="0.25">
      <c r="B24" s="679" t="s">
        <v>4126</v>
      </c>
      <c r="C24" s="638">
        <v>0</v>
      </c>
      <c r="D24" s="638">
        <v>5</v>
      </c>
      <c r="E24" s="638">
        <v>8</v>
      </c>
      <c r="F24" s="638">
        <v>9</v>
      </c>
      <c r="G24" s="638">
        <v>5</v>
      </c>
      <c r="H24" s="638">
        <v>5</v>
      </c>
      <c r="I24" s="638">
        <v>0</v>
      </c>
      <c r="J24" s="638">
        <v>2</v>
      </c>
      <c r="K24" s="638">
        <v>0</v>
      </c>
      <c r="L24" s="638">
        <v>3</v>
      </c>
      <c r="M24" s="638">
        <v>3</v>
      </c>
      <c r="N24" s="638">
        <v>0</v>
      </c>
      <c r="O24" s="1738">
        <v>0</v>
      </c>
      <c r="P24" s="1740">
        <f t="shared" si="0"/>
        <v>40</v>
      </c>
    </row>
    <row r="25" spans="2:17" s="581" customFormat="1" ht="18.75" customHeight="1" x14ac:dyDescent="0.25">
      <c r="B25" s="679" t="s">
        <v>4125</v>
      </c>
      <c r="C25" s="638">
        <v>1</v>
      </c>
      <c r="D25" s="638">
        <v>14</v>
      </c>
      <c r="E25" s="638">
        <v>22</v>
      </c>
      <c r="F25" s="638">
        <v>5</v>
      </c>
      <c r="G25" s="638">
        <v>2</v>
      </c>
      <c r="H25" s="638">
        <v>9</v>
      </c>
      <c r="I25" s="638">
        <v>9</v>
      </c>
      <c r="J25" s="638">
        <v>6</v>
      </c>
      <c r="K25" s="638">
        <v>2</v>
      </c>
      <c r="L25" s="638">
        <v>2</v>
      </c>
      <c r="M25" s="638">
        <v>6</v>
      </c>
      <c r="N25" s="638">
        <v>1</v>
      </c>
      <c r="O25" s="1738">
        <v>0</v>
      </c>
      <c r="P25" s="1740">
        <f t="shared" si="0"/>
        <v>79</v>
      </c>
    </row>
    <row r="26" spans="2:17" s="581" customFormat="1" ht="18.75" customHeight="1" x14ac:dyDescent="0.25">
      <c r="B26" s="679" t="s">
        <v>4122</v>
      </c>
      <c r="C26" s="638">
        <v>0</v>
      </c>
      <c r="D26" s="638">
        <v>2</v>
      </c>
      <c r="E26" s="638">
        <v>11</v>
      </c>
      <c r="F26" s="638">
        <v>0</v>
      </c>
      <c r="G26" s="638">
        <v>1</v>
      </c>
      <c r="H26" s="638">
        <v>0</v>
      </c>
      <c r="I26" s="638">
        <v>0</v>
      </c>
      <c r="J26" s="638">
        <v>0</v>
      </c>
      <c r="K26" s="638">
        <v>2</v>
      </c>
      <c r="L26" s="638">
        <v>0</v>
      </c>
      <c r="M26" s="638">
        <v>2</v>
      </c>
      <c r="N26" s="638">
        <v>0</v>
      </c>
      <c r="O26" s="1738">
        <v>2</v>
      </c>
      <c r="P26" s="1740">
        <f t="shared" si="0"/>
        <v>20</v>
      </c>
    </row>
    <row r="27" spans="2:17" s="581" customFormat="1" ht="18.75" customHeight="1" x14ac:dyDescent="0.25">
      <c r="B27" s="679" t="s">
        <v>4124</v>
      </c>
      <c r="C27" s="638">
        <v>0</v>
      </c>
      <c r="D27" s="638">
        <v>14</v>
      </c>
      <c r="E27" s="638">
        <v>19</v>
      </c>
      <c r="F27" s="638">
        <v>17</v>
      </c>
      <c r="G27" s="638">
        <v>7</v>
      </c>
      <c r="H27" s="638">
        <v>7</v>
      </c>
      <c r="I27" s="638">
        <v>4</v>
      </c>
      <c r="J27" s="638">
        <v>7</v>
      </c>
      <c r="K27" s="638">
        <v>3</v>
      </c>
      <c r="L27" s="638">
        <v>3</v>
      </c>
      <c r="M27" s="638">
        <v>4</v>
      </c>
      <c r="N27" s="638">
        <v>1</v>
      </c>
      <c r="O27" s="1738">
        <v>0</v>
      </c>
      <c r="P27" s="1740">
        <f t="shared" si="0"/>
        <v>86</v>
      </c>
    </row>
    <row r="28" spans="2:17" s="581" customFormat="1" ht="18.75" customHeight="1" x14ac:dyDescent="0.25">
      <c r="B28" s="679" t="s">
        <v>4123</v>
      </c>
      <c r="C28" s="638">
        <v>0</v>
      </c>
      <c r="D28" s="638">
        <v>6</v>
      </c>
      <c r="E28" s="638">
        <v>11</v>
      </c>
      <c r="F28" s="638">
        <v>6</v>
      </c>
      <c r="G28" s="638">
        <v>5</v>
      </c>
      <c r="H28" s="638">
        <v>4</v>
      </c>
      <c r="I28" s="638">
        <v>1</v>
      </c>
      <c r="J28" s="638">
        <v>1</v>
      </c>
      <c r="K28" s="638">
        <v>1</v>
      </c>
      <c r="L28" s="638">
        <v>2</v>
      </c>
      <c r="M28" s="638">
        <v>5</v>
      </c>
      <c r="N28" s="638">
        <v>0</v>
      </c>
      <c r="O28" s="1738">
        <v>1</v>
      </c>
      <c r="P28" s="1740">
        <f t="shared" si="0"/>
        <v>43</v>
      </c>
    </row>
    <row r="29" spans="2:17" s="581" customFormat="1" ht="18.75" customHeight="1" x14ac:dyDescent="0.25">
      <c r="B29" s="679" t="s">
        <v>4127</v>
      </c>
      <c r="C29" s="638">
        <v>1</v>
      </c>
      <c r="D29" s="638">
        <v>7</v>
      </c>
      <c r="E29" s="638">
        <v>12</v>
      </c>
      <c r="F29" s="638">
        <v>8</v>
      </c>
      <c r="G29" s="638">
        <v>7</v>
      </c>
      <c r="H29" s="638">
        <v>5</v>
      </c>
      <c r="I29" s="638">
        <v>2</v>
      </c>
      <c r="J29" s="638">
        <v>2</v>
      </c>
      <c r="K29" s="638">
        <v>0</v>
      </c>
      <c r="L29" s="638">
        <v>1</v>
      </c>
      <c r="M29" s="638">
        <v>2</v>
      </c>
      <c r="N29" s="638">
        <v>1</v>
      </c>
      <c r="O29" s="1738">
        <v>0</v>
      </c>
      <c r="P29" s="1740">
        <f t="shared" si="0"/>
        <v>48</v>
      </c>
    </row>
    <row r="30" spans="2:17" s="581" customFormat="1" ht="18.75" customHeight="1" x14ac:dyDescent="0.25">
      <c r="B30" s="679" t="s">
        <v>4128</v>
      </c>
      <c r="C30" s="638">
        <v>0</v>
      </c>
      <c r="D30" s="638">
        <v>7</v>
      </c>
      <c r="E30" s="638">
        <v>4</v>
      </c>
      <c r="F30" s="638">
        <v>6</v>
      </c>
      <c r="G30" s="638">
        <v>4</v>
      </c>
      <c r="H30" s="638">
        <v>2</v>
      </c>
      <c r="I30" s="638">
        <v>2</v>
      </c>
      <c r="J30" s="638">
        <v>2</v>
      </c>
      <c r="K30" s="638">
        <v>0</v>
      </c>
      <c r="L30" s="638">
        <v>0</v>
      </c>
      <c r="M30" s="638">
        <v>2</v>
      </c>
      <c r="N30" s="638">
        <v>1</v>
      </c>
      <c r="O30" s="1738">
        <v>0</v>
      </c>
      <c r="P30" s="1740">
        <f t="shared" si="0"/>
        <v>30</v>
      </c>
    </row>
    <row r="31" spans="2:17" s="581" customFormat="1" ht="18.75" customHeight="1" x14ac:dyDescent="0.25">
      <c r="B31" s="679" t="s">
        <v>4109</v>
      </c>
      <c r="C31" s="638">
        <v>0</v>
      </c>
      <c r="D31" s="638">
        <v>3</v>
      </c>
      <c r="E31" s="638">
        <v>8</v>
      </c>
      <c r="F31" s="638">
        <v>6</v>
      </c>
      <c r="G31" s="638">
        <v>6</v>
      </c>
      <c r="H31" s="638">
        <v>2</v>
      </c>
      <c r="I31" s="638">
        <v>3</v>
      </c>
      <c r="J31" s="638">
        <v>3</v>
      </c>
      <c r="K31" s="638">
        <v>1</v>
      </c>
      <c r="L31" s="638">
        <v>0</v>
      </c>
      <c r="M31" s="638">
        <v>1</v>
      </c>
      <c r="N31" s="638">
        <v>0</v>
      </c>
      <c r="O31" s="1738">
        <v>0</v>
      </c>
      <c r="P31" s="1740">
        <f t="shared" si="0"/>
        <v>33</v>
      </c>
    </row>
    <row r="32" spans="2:17" s="581" customFormat="1" ht="18.75" customHeight="1" x14ac:dyDescent="0.25">
      <c r="B32" s="679" t="s">
        <v>4110</v>
      </c>
      <c r="C32" s="638">
        <v>0</v>
      </c>
      <c r="D32" s="638">
        <v>3</v>
      </c>
      <c r="E32" s="638">
        <v>9</v>
      </c>
      <c r="F32" s="638">
        <v>5</v>
      </c>
      <c r="G32" s="638">
        <v>5</v>
      </c>
      <c r="H32" s="638">
        <v>7</v>
      </c>
      <c r="I32" s="638">
        <v>4</v>
      </c>
      <c r="J32" s="638">
        <v>5</v>
      </c>
      <c r="K32" s="638">
        <v>0</v>
      </c>
      <c r="L32" s="638">
        <v>1</v>
      </c>
      <c r="M32" s="638">
        <v>0</v>
      </c>
      <c r="N32" s="638">
        <v>0</v>
      </c>
      <c r="O32" s="1738">
        <v>0</v>
      </c>
      <c r="P32" s="1740">
        <f t="shared" si="0"/>
        <v>39</v>
      </c>
    </row>
    <row r="33" spans="2:17" s="581" customFormat="1" ht="18.75" customHeight="1" x14ac:dyDescent="0.25">
      <c r="B33" s="679" t="s">
        <v>4113</v>
      </c>
      <c r="C33" s="638">
        <v>0</v>
      </c>
      <c r="D33" s="638">
        <v>10</v>
      </c>
      <c r="E33" s="638">
        <v>11</v>
      </c>
      <c r="F33" s="638">
        <v>8</v>
      </c>
      <c r="G33" s="638">
        <v>14</v>
      </c>
      <c r="H33" s="638">
        <v>12</v>
      </c>
      <c r="I33" s="638">
        <v>6</v>
      </c>
      <c r="J33" s="638">
        <v>5</v>
      </c>
      <c r="K33" s="638">
        <v>0</v>
      </c>
      <c r="L33" s="638">
        <v>5</v>
      </c>
      <c r="M33" s="638">
        <v>6</v>
      </c>
      <c r="N33" s="638">
        <v>1</v>
      </c>
      <c r="O33" s="1738">
        <v>2</v>
      </c>
      <c r="P33" s="1740">
        <f t="shared" si="0"/>
        <v>80</v>
      </c>
    </row>
    <row r="34" spans="2:17" s="581" customFormat="1" ht="18.75" customHeight="1" x14ac:dyDescent="0.25">
      <c r="B34" s="679" t="s">
        <v>4177</v>
      </c>
      <c r="C34" s="638">
        <v>0</v>
      </c>
      <c r="D34" s="638">
        <v>3</v>
      </c>
      <c r="E34" s="638">
        <v>7</v>
      </c>
      <c r="F34" s="638">
        <v>9</v>
      </c>
      <c r="G34" s="638">
        <v>6</v>
      </c>
      <c r="H34" s="638">
        <v>11</v>
      </c>
      <c r="I34" s="638">
        <v>4</v>
      </c>
      <c r="J34" s="638">
        <v>3</v>
      </c>
      <c r="K34" s="638">
        <v>2</v>
      </c>
      <c r="L34" s="638">
        <v>1</v>
      </c>
      <c r="M34" s="638">
        <v>3</v>
      </c>
      <c r="N34" s="638">
        <v>1</v>
      </c>
      <c r="O34" s="1738">
        <v>2</v>
      </c>
      <c r="P34" s="1740">
        <f t="shared" si="0"/>
        <v>52</v>
      </c>
    </row>
    <row r="35" spans="2:17" s="581" customFormat="1" ht="18.75" customHeight="1" x14ac:dyDescent="0.25">
      <c r="B35" s="679" t="s">
        <v>4173</v>
      </c>
      <c r="C35" s="638">
        <v>0</v>
      </c>
      <c r="D35" s="638">
        <v>3</v>
      </c>
      <c r="E35" s="638">
        <v>8</v>
      </c>
      <c r="F35" s="638">
        <v>6</v>
      </c>
      <c r="G35" s="638">
        <v>7</v>
      </c>
      <c r="H35" s="638">
        <v>4</v>
      </c>
      <c r="I35" s="638">
        <v>1</v>
      </c>
      <c r="J35" s="638">
        <v>4</v>
      </c>
      <c r="K35" s="638">
        <v>1</v>
      </c>
      <c r="L35" s="638">
        <v>0</v>
      </c>
      <c r="M35" s="638">
        <v>4</v>
      </c>
      <c r="N35" s="638">
        <v>2</v>
      </c>
      <c r="O35" s="1738">
        <v>1</v>
      </c>
      <c r="P35" s="1740">
        <f t="shared" si="0"/>
        <v>41</v>
      </c>
    </row>
    <row r="36" spans="2:17" s="581" customFormat="1" ht="18.75" customHeight="1" x14ac:dyDescent="0.25">
      <c r="B36" s="679" t="s">
        <v>4174</v>
      </c>
      <c r="C36" s="638">
        <v>1</v>
      </c>
      <c r="D36" s="638">
        <v>22</v>
      </c>
      <c r="E36" s="638">
        <v>22</v>
      </c>
      <c r="F36" s="638">
        <v>23</v>
      </c>
      <c r="G36" s="638">
        <v>13</v>
      </c>
      <c r="H36" s="638">
        <v>9</v>
      </c>
      <c r="I36" s="638">
        <v>6</v>
      </c>
      <c r="J36" s="638">
        <v>3</v>
      </c>
      <c r="K36" s="638">
        <v>0</v>
      </c>
      <c r="L36" s="638">
        <v>2</v>
      </c>
      <c r="M36" s="638">
        <v>4</v>
      </c>
      <c r="N36" s="638">
        <v>0</v>
      </c>
      <c r="O36" s="1738">
        <v>2</v>
      </c>
      <c r="P36" s="1740">
        <f t="shared" si="0"/>
        <v>107</v>
      </c>
    </row>
    <row r="37" spans="2:17" s="581" customFormat="1" ht="31.5" x14ac:dyDescent="0.25">
      <c r="B37" s="679" t="s">
        <v>2526</v>
      </c>
      <c r="C37" s="638">
        <v>0</v>
      </c>
      <c r="D37" s="638">
        <v>7</v>
      </c>
      <c r="E37" s="638">
        <v>10</v>
      </c>
      <c r="F37" s="638">
        <v>5</v>
      </c>
      <c r="G37" s="638">
        <v>4</v>
      </c>
      <c r="H37" s="638">
        <v>5</v>
      </c>
      <c r="I37" s="638">
        <v>2</v>
      </c>
      <c r="J37" s="638">
        <v>0</v>
      </c>
      <c r="K37" s="638">
        <v>0</v>
      </c>
      <c r="L37" s="638">
        <v>1</v>
      </c>
      <c r="M37" s="638">
        <v>1</v>
      </c>
      <c r="N37" s="638">
        <v>1</v>
      </c>
      <c r="O37" s="1738">
        <v>2</v>
      </c>
      <c r="P37" s="1740">
        <f t="shared" si="0"/>
        <v>38</v>
      </c>
    </row>
    <row r="38" spans="2:17" s="581" customFormat="1" ht="15.75" x14ac:dyDescent="0.25">
      <c r="B38" s="679" t="s">
        <v>4117</v>
      </c>
      <c r="C38" s="638">
        <v>0</v>
      </c>
      <c r="D38" s="638">
        <v>4</v>
      </c>
      <c r="E38" s="638">
        <v>14</v>
      </c>
      <c r="F38" s="638">
        <v>9</v>
      </c>
      <c r="G38" s="638">
        <v>7</v>
      </c>
      <c r="H38" s="638">
        <v>11</v>
      </c>
      <c r="I38" s="638">
        <v>3</v>
      </c>
      <c r="J38" s="638">
        <v>1</v>
      </c>
      <c r="K38" s="638">
        <v>1</v>
      </c>
      <c r="L38" s="638">
        <v>1</v>
      </c>
      <c r="M38" s="638">
        <v>0</v>
      </c>
      <c r="N38" s="638">
        <v>0</v>
      </c>
      <c r="O38" s="1738">
        <v>2</v>
      </c>
      <c r="P38" s="1740">
        <f t="shared" si="0"/>
        <v>53</v>
      </c>
    </row>
    <row r="39" spans="2:17" s="581" customFormat="1" ht="18.75" customHeight="1" x14ac:dyDescent="0.25">
      <c r="B39" s="679" t="s">
        <v>2527</v>
      </c>
      <c r="C39" s="638">
        <v>0</v>
      </c>
      <c r="D39" s="638">
        <v>4</v>
      </c>
      <c r="E39" s="638">
        <v>4</v>
      </c>
      <c r="F39" s="638">
        <v>9</v>
      </c>
      <c r="G39" s="638">
        <v>3</v>
      </c>
      <c r="H39" s="638">
        <v>1</v>
      </c>
      <c r="I39" s="638">
        <v>3</v>
      </c>
      <c r="J39" s="638">
        <v>0</v>
      </c>
      <c r="K39" s="638">
        <v>0</v>
      </c>
      <c r="L39" s="638">
        <v>2</v>
      </c>
      <c r="M39" s="638">
        <v>2</v>
      </c>
      <c r="N39" s="638">
        <v>0</v>
      </c>
      <c r="O39" s="1738">
        <v>0</v>
      </c>
      <c r="P39" s="1740">
        <f t="shared" si="0"/>
        <v>28</v>
      </c>
    </row>
    <row r="40" spans="2:17" s="581" customFormat="1" ht="18.75" customHeight="1" x14ac:dyDescent="0.25">
      <c r="B40" s="679" t="s">
        <v>4129</v>
      </c>
      <c r="C40" s="638">
        <v>0</v>
      </c>
      <c r="D40" s="638">
        <v>2</v>
      </c>
      <c r="E40" s="638">
        <v>0</v>
      </c>
      <c r="F40" s="638">
        <v>0</v>
      </c>
      <c r="G40" s="638">
        <v>0</v>
      </c>
      <c r="H40" s="638">
        <v>0</v>
      </c>
      <c r="I40" s="638">
        <v>0</v>
      </c>
      <c r="J40" s="638">
        <v>0</v>
      </c>
      <c r="K40" s="638">
        <v>0</v>
      </c>
      <c r="L40" s="638">
        <v>1</v>
      </c>
      <c r="M40" s="638">
        <v>0</v>
      </c>
      <c r="N40" s="638">
        <v>0</v>
      </c>
      <c r="O40" s="1738">
        <v>0</v>
      </c>
      <c r="P40" s="1740">
        <f t="shared" si="0"/>
        <v>3</v>
      </c>
    </row>
    <row r="41" spans="2:17" s="581" customFormat="1" ht="18.75" customHeight="1" x14ac:dyDescent="0.25">
      <c r="B41" s="679" t="s">
        <v>572</v>
      </c>
      <c r="C41" s="638">
        <v>0</v>
      </c>
      <c r="D41" s="638">
        <v>0</v>
      </c>
      <c r="E41" s="638">
        <v>2</v>
      </c>
      <c r="F41" s="638">
        <v>2</v>
      </c>
      <c r="G41" s="638">
        <v>0</v>
      </c>
      <c r="H41" s="638">
        <v>1</v>
      </c>
      <c r="I41" s="638">
        <v>1</v>
      </c>
      <c r="J41" s="638">
        <v>0</v>
      </c>
      <c r="K41" s="638">
        <v>0</v>
      </c>
      <c r="L41" s="638">
        <v>0</v>
      </c>
      <c r="M41" s="638">
        <v>0</v>
      </c>
      <c r="N41" s="638">
        <v>0</v>
      </c>
      <c r="O41" s="1738">
        <v>1</v>
      </c>
      <c r="P41" s="1740">
        <f t="shared" si="0"/>
        <v>7</v>
      </c>
    </row>
    <row r="42" spans="2:17" s="581" customFormat="1" ht="18.75" customHeight="1" x14ac:dyDescent="0.25">
      <c r="B42" s="679" t="s">
        <v>4130</v>
      </c>
      <c r="C42" s="638">
        <v>1</v>
      </c>
      <c r="D42" s="638">
        <v>7</v>
      </c>
      <c r="E42" s="638">
        <v>9</v>
      </c>
      <c r="F42" s="638">
        <v>5</v>
      </c>
      <c r="G42" s="638">
        <v>6</v>
      </c>
      <c r="H42" s="638">
        <v>2</v>
      </c>
      <c r="I42" s="638">
        <v>0</v>
      </c>
      <c r="J42" s="638">
        <v>2</v>
      </c>
      <c r="K42" s="638">
        <v>0</v>
      </c>
      <c r="L42" s="638">
        <v>3</v>
      </c>
      <c r="M42" s="638">
        <v>1</v>
      </c>
      <c r="N42" s="638">
        <v>0</v>
      </c>
      <c r="O42" s="1738">
        <v>0</v>
      </c>
      <c r="P42" s="1740">
        <f t="shared" si="0"/>
        <v>36</v>
      </c>
    </row>
    <row r="43" spans="2:17" s="581" customFormat="1" ht="18.75" customHeight="1" x14ac:dyDescent="0.25">
      <c r="B43" s="679" t="s">
        <v>2524</v>
      </c>
      <c r="C43" s="638">
        <v>2</v>
      </c>
      <c r="D43" s="638">
        <v>15</v>
      </c>
      <c r="E43" s="638">
        <v>31</v>
      </c>
      <c r="F43" s="638">
        <v>10</v>
      </c>
      <c r="G43" s="638">
        <v>12</v>
      </c>
      <c r="H43" s="638">
        <v>5</v>
      </c>
      <c r="I43" s="638">
        <v>2</v>
      </c>
      <c r="J43" s="638">
        <v>4</v>
      </c>
      <c r="K43" s="638">
        <v>3</v>
      </c>
      <c r="L43" s="638">
        <v>1</v>
      </c>
      <c r="M43" s="638">
        <v>2</v>
      </c>
      <c r="N43" s="638">
        <v>3</v>
      </c>
      <c r="O43" s="1738">
        <v>2</v>
      </c>
      <c r="P43" s="1740">
        <f t="shared" si="0"/>
        <v>92</v>
      </c>
    </row>
    <row r="44" spans="2:17" s="581" customFormat="1" ht="18.75" customHeight="1" x14ac:dyDescent="0.25">
      <c r="B44" s="679" t="s">
        <v>2525</v>
      </c>
      <c r="C44" s="638">
        <v>4</v>
      </c>
      <c r="D44" s="638">
        <v>25</v>
      </c>
      <c r="E44" s="638">
        <v>48</v>
      </c>
      <c r="F44" s="638">
        <v>25</v>
      </c>
      <c r="G44" s="638">
        <v>18</v>
      </c>
      <c r="H44" s="638">
        <v>13</v>
      </c>
      <c r="I44" s="638">
        <v>5</v>
      </c>
      <c r="J44" s="638">
        <v>7</v>
      </c>
      <c r="K44" s="638">
        <v>4</v>
      </c>
      <c r="L44" s="638">
        <v>5</v>
      </c>
      <c r="M44" s="638">
        <v>7</v>
      </c>
      <c r="N44" s="638">
        <v>1</v>
      </c>
      <c r="O44" s="1738">
        <v>5</v>
      </c>
      <c r="P44" s="1740">
        <f t="shared" si="0"/>
        <v>167</v>
      </c>
    </row>
    <row r="45" spans="2:17" s="581" customFormat="1" ht="18.75" customHeight="1" x14ac:dyDescent="0.25">
      <c r="B45" s="679" t="s">
        <v>4132</v>
      </c>
      <c r="C45" s="638">
        <v>1</v>
      </c>
      <c r="D45" s="638">
        <v>9</v>
      </c>
      <c r="E45" s="638">
        <v>19</v>
      </c>
      <c r="F45" s="638">
        <v>13</v>
      </c>
      <c r="G45" s="638">
        <v>6</v>
      </c>
      <c r="H45" s="638">
        <v>5</v>
      </c>
      <c r="I45" s="638">
        <v>4</v>
      </c>
      <c r="J45" s="638">
        <v>3</v>
      </c>
      <c r="K45" s="638">
        <v>1</v>
      </c>
      <c r="L45" s="638">
        <v>3</v>
      </c>
      <c r="M45" s="638">
        <v>1</v>
      </c>
      <c r="N45" s="638">
        <v>0</v>
      </c>
      <c r="O45" s="1738">
        <v>1</v>
      </c>
      <c r="P45" s="1740">
        <f t="shared" si="0"/>
        <v>66</v>
      </c>
    </row>
    <row r="46" spans="2:17" s="581" customFormat="1" ht="18.75" customHeight="1" x14ac:dyDescent="0.25">
      <c r="B46" s="679" t="s">
        <v>4175</v>
      </c>
      <c r="C46" s="638">
        <v>0</v>
      </c>
      <c r="D46" s="638">
        <v>3</v>
      </c>
      <c r="E46" s="638">
        <v>5</v>
      </c>
      <c r="F46" s="638">
        <v>5</v>
      </c>
      <c r="G46" s="638">
        <v>5</v>
      </c>
      <c r="H46" s="638">
        <v>3</v>
      </c>
      <c r="I46" s="638">
        <v>1</v>
      </c>
      <c r="J46" s="638">
        <v>4</v>
      </c>
      <c r="K46" s="638">
        <v>1</v>
      </c>
      <c r="L46" s="638">
        <v>0</v>
      </c>
      <c r="M46" s="638">
        <v>2</v>
      </c>
      <c r="N46" s="638">
        <v>1</v>
      </c>
      <c r="O46" s="1738">
        <v>0</v>
      </c>
      <c r="P46" s="1740">
        <f t="shared" si="0"/>
        <v>30</v>
      </c>
    </row>
    <row r="47" spans="2:17" s="581" customFormat="1" ht="18.75" customHeight="1" x14ac:dyDescent="0.25">
      <c r="B47" s="679" t="s">
        <v>4135</v>
      </c>
      <c r="C47" s="638">
        <v>0</v>
      </c>
      <c r="D47" s="638">
        <v>4</v>
      </c>
      <c r="E47" s="638">
        <v>12</v>
      </c>
      <c r="F47" s="638">
        <v>5</v>
      </c>
      <c r="G47" s="638">
        <v>2</v>
      </c>
      <c r="H47" s="638">
        <v>3</v>
      </c>
      <c r="I47" s="638">
        <v>0</v>
      </c>
      <c r="J47" s="638">
        <v>0</v>
      </c>
      <c r="K47" s="638">
        <v>0</v>
      </c>
      <c r="L47" s="638">
        <v>1</v>
      </c>
      <c r="M47" s="638">
        <v>3</v>
      </c>
      <c r="N47" s="638">
        <v>0</v>
      </c>
      <c r="O47" s="1738">
        <v>0</v>
      </c>
      <c r="P47" s="1740">
        <f t="shared" si="0"/>
        <v>30</v>
      </c>
    </row>
    <row r="48" spans="2:17" s="581" customFormat="1" ht="18.75" customHeight="1" x14ac:dyDescent="0.25">
      <c r="B48" s="679" t="s">
        <v>577</v>
      </c>
      <c r="C48" s="638">
        <v>3</v>
      </c>
      <c r="D48" s="638">
        <v>18</v>
      </c>
      <c r="E48" s="638">
        <v>24</v>
      </c>
      <c r="F48" s="638">
        <v>2</v>
      </c>
      <c r="G48" s="638">
        <v>1</v>
      </c>
      <c r="H48" s="638">
        <v>2</v>
      </c>
      <c r="I48" s="638">
        <v>2</v>
      </c>
      <c r="J48" s="638">
        <v>0</v>
      </c>
      <c r="K48" s="638">
        <v>0</v>
      </c>
      <c r="L48" s="638">
        <v>0</v>
      </c>
      <c r="M48" s="638">
        <v>0</v>
      </c>
      <c r="N48" s="638">
        <v>0</v>
      </c>
      <c r="O48" s="1738">
        <v>2</v>
      </c>
      <c r="P48" s="1740">
        <f t="shared" si="0"/>
        <v>54</v>
      </c>
    </row>
    <row r="49" spans="2:17" s="581" customFormat="1" ht="15.75" x14ac:dyDescent="0.25">
      <c r="B49" s="679" t="s">
        <v>578</v>
      </c>
      <c r="C49" s="638">
        <v>0</v>
      </c>
      <c r="D49" s="638">
        <v>9</v>
      </c>
      <c r="E49" s="638">
        <v>24</v>
      </c>
      <c r="F49" s="638">
        <v>18</v>
      </c>
      <c r="G49" s="638">
        <v>8</v>
      </c>
      <c r="H49" s="638">
        <v>4</v>
      </c>
      <c r="I49" s="638">
        <v>2</v>
      </c>
      <c r="J49" s="638">
        <v>3</v>
      </c>
      <c r="K49" s="638">
        <v>3</v>
      </c>
      <c r="L49" s="638">
        <v>5</v>
      </c>
      <c r="M49" s="638">
        <v>8</v>
      </c>
      <c r="N49" s="638">
        <v>2</v>
      </c>
      <c r="O49" s="1738">
        <v>17</v>
      </c>
      <c r="P49" s="1740">
        <f t="shared" si="0"/>
        <v>103</v>
      </c>
    </row>
    <row r="50" spans="2:17" s="581" customFormat="1" ht="15.75" x14ac:dyDescent="0.25">
      <c r="B50" s="679" t="s">
        <v>2531</v>
      </c>
      <c r="C50" s="638">
        <v>0</v>
      </c>
      <c r="D50" s="638">
        <v>9</v>
      </c>
      <c r="E50" s="638">
        <v>10</v>
      </c>
      <c r="F50" s="638">
        <v>8</v>
      </c>
      <c r="G50" s="638">
        <v>9</v>
      </c>
      <c r="H50" s="638">
        <v>6</v>
      </c>
      <c r="I50" s="638">
        <v>4</v>
      </c>
      <c r="J50" s="638">
        <v>2</v>
      </c>
      <c r="K50" s="638">
        <v>1</v>
      </c>
      <c r="L50" s="638">
        <v>4</v>
      </c>
      <c r="M50" s="638">
        <v>8</v>
      </c>
      <c r="N50" s="638">
        <v>0</v>
      </c>
      <c r="O50" s="1738">
        <v>6</v>
      </c>
      <c r="P50" s="1740">
        <f t="shared" si="0"/>
        <v>67</v>
      </c>
    </row>
    <row r="51" spans="2:17" s="581" customFormat="1" ht="18.75" customHeight="1" x14ac:dyDescent="0.25">
      <c r="B51" s="690" t="s">
        <v>579</v>
      </c>
      <c r="C51" s="643">
        <v>1</v>
      </c>
      <c r="D51" s="643">
        <v>3</v>
      </c>
      <c r="E51" s="643">
        <v>17</v>
      </c>
      <c r="F51" s="643">
        <v>9</v>
      </c>
      <c r="G51" s="643">
        <v>4</v>
      </c>
      <c r="H51" s="643">
        <v>3</v>
      </c>
      <c r="I51" s="643">
        <v>4</v>
      </c>
      <c r="J51" s="643">
        <v>4</v>
      </c>
      <c r="K51" s="643">
        <v>1</v>
      </c>
      <c r="L51" s="643">
        <v>2</v>
      </c>
      <c r="M51" s="643">
        <v>3</v>
      </c>
      <c r="N51" s="643">
        <v>2</v>
      </c>
      <c r="O51" s="1739">
        <v>6</v>
      </c>
      <c r="P51" s="1740">
        <f t="shared" si="0"/>
        <v>59</v>
      </c>
    </row>
    <row r="52" spans="2:17" s="581" customFormat="1" ht="18.75" customHeight="1" x14ac:dyDescent="0.25">
      <c r="B52" s="622" t="s">
        <v>594</v>
      </c>
      <c r="C52" s="102">
        <f t="shared" ref="C52:P52" si="1">SUM(C7:C51)</f>
        <v>21</v>
      </c>
      <c r="D52" s="227">
        <f t="shared" si="1"/>
        <v>280</v>
      </c>
      <c r="E52" s="227">
        <f t="shared" si="1"/>
        <v>504</v>
      </c>
      <c r="F52" s="227">
        <f t="shared" si="1"/>
        <v>343</v>
      </c>
      <c r="G52" s="227">
        <f t="shared" si="1"/>
        <v>245</v>
      </c>
      <c r="H52" s="227">
        <f t="shared" si="1"/>
        <v>215</v>
      </c>
      <c r="I52" s="227">
        <f t="shared" si="1"/>
        <v>135</v>
      </c>
      <c r="J52" s="227">
        <f t="shared" si="1"/>
        <v>121</v>
      </c>
      <c r="K52" s="227">
        <f t="shared" si="1"/>
        <v>57</v>
      </c>
      <c r="L52" s="227">
        <f t="shared" si="1"/>
        <v>74</v>
      </c>
      <c r="M52" s="102">
        <f t="shared" si="1"/>
        <v>130</v>
      </c>
      <c r="N52" s="102">
        <f t="shared" si="1"/>
        <v>30</v>
      </c>
      <c r="O52" s="102">
        <f t="shared" si="1"/>
        <v>68</v>
      </c>
      <c r="P52" s="102">
        <f t="shared" si="1"/>
        <v>2223</v>
      </c>
    </row>
    <row r="53" spans="2:17" ht="11.25" customHeight="1" x14ac:dyDescent="0.25">
      <c r="B53" s="682" t="s">
        <v>636</v>
      </c>
      <c r="C53" s="688">
        <f>C52/$P$52</f>
        <v>9.4466936572199737E-3</v>
      </c>
      <c r="D53" s="688">
        <f t="shared" ref="D53:P53" si="2">D52/$P$52</f>
        <v>0.12595591542959964</v>
      </c>
      <c r="E53" s="688">
        <f t="shared" si="2"/>
        <v>0.22672064777327935</v>
      </c>
      <c r="F53" s="688">
        <f t="shared" si="2"/>
        <v>0.15429599640125957</v>
      </c>
      <c r="G53" s="688">
        <f t="shared" si="2"/>
        <v>0.11021142600089968</v>
      </c>
      <c r="H53" s="688">
        <f t="shared" si="2"/>
        <v>9.6716149347728292E-2</v>
      </c>
      <c r="I53" s="688">
        <f t="shared" si="2"/>
        <v>6.0728744939271252E-2</v>
      </c>
      <c r="J53" s="688">
        <f t="shared" si="2"/>
        <v>5.4430949167791273E-2</v>
      </c>
      <c r="K53" s="688">
        <f t="shared" si="2"/>
        <v>2.564102564102564E-2</v>
      </c>
      <c r="L53" s="688">
        <f t="shared" si="2"/>
        <v>3.3288349077822764E-2</v>
      </c>
      <c r="M53" s="688">
        <f t="shared" si="2"/>
        <v>5.8479532163742687E-2</v>
      </c>
      <c r="N53" s="688">
        <f t="shared" si="2"/>
        <v>1.3495276653171391E-2</v>
      </c>
      <c r="O53" s="688">
        <f t="shared" si="2"/>
        <v>3.0589293747188485E-2</v>
      </c>
      <c r="P53" s="688">
        <f t="shared" si="2"/>
        <v>1</v>
      </c>
    </row>
  </sheetData>
  <sheetProtection formatCells="0" formatColumns="0" formatRows="0" insertColumns="0" insertRows="0" deleteColumns="0" deleteRows="0" sort="0"/>
  <mergeCells count="3">
    <mergeCell ref="B1:P3"/>
    <mergeCell ref="B4:P4"/>
    <mergeCell ref="B5:P5"/>
  </mergeCell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dimension ref="A1:O29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020"/>
      <c r="C1" s="2021"/>
      <c r="D1" s="2021"/>
      <c r="E1" s="2021"/>
      <c r="F1" s="2021"/>
      <c r="G1" s="2021"/>
      <c r="H1" s="2021"/>
      <c r="I1" s="2021"/>
      <c r="J1" s="2021"/>
      <c r="K1" s="2021"/>
      <c r="L1" s="2021"/>
      <c r="M1" s="2022"/>
    </row>
    <row r="2" spans="2:15" ht="15" x14ac:dyDescent="0.25">
      <c r="B2" s="2023"/>
      <c r="C2" s="2024"/>
      <c r="D2" s="2024"/>
      <c r="E2" s="2024"/>
      <c r="F2" s="2024"/>
      <c r="G2" s="2024"/>
      <c r="H2" s="2024"/>
      <c r="I2" s="2024"/>
      <c r="J2" s="2024"/>
      <c r="K2" s="2024"/>
      <c r="L2" s="2024"/>
      <c r="M2" s="2025"/>
    </row>
    <row r="3" spans="2:15" ht="16.5" thickBot="1" x14ac:dyDescent="0.3">
      <c r="B3" s="2026"/>
      <c r="C3" s="2027"/>
      <c r="D3" s="2027"/>
      <c r="E3" s="2027"/>
      <c r="F3" s="2027"/>
      <c r="G3" s="2027"/>
      <c r="H3" s="2027"/>
      <c r="I3" s="2027"/>
      <c r="J3" s="2027"/>
      <c r="K3" s="2027"/>
      <c r="L3" s="2027"/>
      <c r="M3" s="2028"/>
    </row>
    <row r="4" spans="2:15" ht="21.75" thickBot="1" x14ac:dyDescent="0.4">
      <c r="B4" s="2032" t="s">
        <v>1852</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dimension ref="A1:S1048575"/>
  <sheetViews>
    <sheetView showGridLines="0" zoomScale="80" zoomScaleNormal="80" workbookViewId="0">
      <pane xSplit="2" ySplit="6" topLeftCell="C52"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580" customWidth="1"/>
    <col min="2" max="2" width="51.85546875" style="580" customWidth="1"/>
    <col min="3" max="3" width="9.42578125" style="580" customWidth="1"/>
    <col min="4" max="12" width="8.28515625" style="686" customWidth="1"/>
    <col min="13" max="14" width="8.85546875" style="580" customWidth="1"/>
    <col min="15" max="15" width="7.42578125" style="580" customWidth="1"/>
    <col min="16" max="16" width="12.7109375" style="580" customWidth="1"/>
    <col min="17" max="17" width="5" style="580" customWidth="1"/>
    <col min="18" max="19" width="0" style="580" hidden="1" customWidth="1"/>
    <col min="20" max="16384" width="9.140625" style="580" hidden="1"/>
  </cols>
  <sheetData>
    <row r="1" spans="2:18" ht="15" x14ac:dyDescent="0.25">
      <c r="B1" s="2047"/>
      <c r="C1" s="2048"/>
      <c r="D1" s="2048"/>
      <c r="E1" s="2048"/>
      <c r="F1" s="2048"/>
      <c r="G1" s="2048"/>
      <c r="H1" s="2048"/>
      <c r="I1" s="2048"/>
      <c r="J1" s="2048"/>
      <c r="K1" s="2048"/>
      <c r="L1" s="2048"/>
      <c r="M1" s="2048"/>
      <c r="N1" s="2048"/>
      <c r="O1" s="2048"/>
      <c r="P1" s="2049"/>
    </row>
    <row r="2" spans="2:18" ht="15" x14ac:dyDescent="0.25">
      <c r="B2" s="2050"/>
      <c r="C2" s="2051"/>
      <c r="D2" s="2051"/>
      <c r="E2" s="2051"/>
      <c r="F2" s="2051"/>
      <c r="G2" s="2051"/>
      <c r="H2" s="2051"/>
      <c r="I2" s="2051"/>
      <c r="J2" s="2051"/>
      <c r="K2" s="2051"/>
      <c r="L2" s="2051"/>
      <c r="M2" s="2051"/>
      <c r="N2" s="2051"/>
      <c r="O2" s="2051"/>
      <c r="P2" s="2052"/>
    </row>
    <row r="3" spans="2:18" ht="16.5" thickBot="1" x14ac:dyDescent="0.3">
      <c r="B3" s="2053"/>
      <c r="C3" s="2054"/>
      <c r="D3" s="2054"/>
      <c r="E3" s="2054"/>
      <c r="F3" s="2054"/>
      <c r="G3" s="2054"/>
      <c r="H3" s="2054"/>
      <c r="I3" s="2054"/>
      <c r="J3" s="2054"/>
      <c r="K3" s="2054"/>
      <c r="L3" s="2054"/>
      <c r="M3" s="2054"/>
      <c r="N3" s="2054"/>
      <c r="O3" s="2054"/>
      <c r="P3" s="2055"/>
    </row>
    <row r="4" spans="2:18" ht="21.75" thickBot="1" x14ac:dyDescent="0.4">
      <c r="B4" s="2082" t="s">
        <v>4191</v>
      </c>
      <c r="C4" s="2083"/>
      <c r="D4" s="2083"/>
      <c r="E4" s="2083"/>
      <c r="F4" s="2083"/>
      <c r="G4" s="2083"/>
      <c r="H4" s="2083"/>
      <c r="I4" s="2083"/>
      <c r="J4" s="2083"/>
      <c r="K4" s="2083"/>
      <c r="L4" s="2083"/>
      <c r="M4" s="2083"/>
      <c r="N4" s="2083"/>
      <c r="O4" s="2083"/>
      <c r="P4" s="2085"/>
    </row>
    <row r="5" spans="2:18" s="583" customFormat="1" ht="15.75" x14ac:dyDescent="0.25">
      <c r="B5" s="2086"/>
      <c r="C5" s="2086"/>
      <c r="D5" s="2086"/>
      <c r="E5" s="2086"/>
      <c r="F5" s="2086"/>
      <c r="G5" s="2086"/>
      <c r="H5" s="2086"/>
      <c r="I5" s="2086"/>
      <c r="J5" s="2086"/>
      <c r="K5" s="2086"/>
      <c r="L5" s="2086"/>
      <c r="M5" s="2086"/>
      <c r="N5" s="2086"/>
      <c r="O5" s="2086"/>
      <c r="P5" s="2086"/>
    </row>
    <row r="6" spans="2:18" s="674" customFormat="1" ht="32.25" thickBot="1" x14ac:dyDescent="0.3">
      <c r="B6" s="671" t="s">
        <v>653</v>
      </c>
      <c r="C6" s="626" t="s">
        <v>654</v>
      </c>
      <c r="D6" s="672" t="s">
        <v>655</v>
      </c>
      <c r="E6" s="672" t="s">
        <v>656</v>
      </c>
      <c r="F6" s="672" t="s">
        <v>657</v>
      </c>
      <c r="G6" s="672" t="s">
        <v>658</v>
      </c>
      <c r="H6" s="672" t="s">
        <v>659</v>
      </c>
      <c r="I6" s="672" t="s">
        <v>660</v>
      </c>
      <c r="J6" s="672" t="s">
        <v>661</v>
      </c>
      <c r="K6" s="672" t="s">
        <v>662</v>
      </c>
      <c r="L6" s="672" t="s">
        <v>663</v>
      </c>
      <c r="M6" s="626" t="s">
        <v>664</v>
      </c>
      <c r="N6" s="626" t="s">
        <v>665</v>
      </c>
      <c r="O6" s="626" t="s">
        <v>666</v>
      </c>
      <c r="P6" s="626" t="s">
        <v>594</v>
      </c>
    </row>
    <row r="7" spans="2:18" ht="16.5" thickBot="1" x14ac:dyDescent="0.3">
      <c r="B7" s="850" t="s">
        <v>667</v>
      </c>
      <c r="C7" s="163">
        <f>SUM(C9:C22)</f>
        <v>0</v>
      </c>
      <c r="D7" s="163">
        <f t="shared" ref="D7:P7" si="0">SUM(D9:D22)</f>
        <v>80</v>
      </c>
      <c r="E7" s="163">
        <f t="shared" si="0"/>
        <v>252</v>
      </c>
      <c r="F7" s="163">
        <f t="shared" si="0"/>
        <v>381</v>
      </c>
      <c r="G7" s="163">
        <f t="shared" si="0"/>
        <v>467</v>
      </c>
      <c r="H7" s="163">
        <f t="shared" si="0"/>
        <v>496</v>
      </c>
      <c r="I7" s="163">
        <f t="shared" si="0"/>
        <v>530</v>
      </c>
      <c r="J7" s="163">
        <f t="shared" si="0"/>
        <v>340</v>
      </c>
      <c r="K7" s="163">
        <f t="shared" si="0"/>
        <v>283</v>
      </c>
      <c r="L7" s="163">
        <f t="shared" si="0"/>
        <v>205</v>
      </c>
      <c r="M7" s="163">
        <f t="shared" si="0"/>
        <v>373</v>
      </c>
      <c r="N7" s="163">
        <f t="shared" si="0"/>
        <v>131</v>
      </c>
      <c r="O7" s="163">
        <f t="shared" si="0"/>
        <v>252</v>
      </c>
      <c r="P7" s="163">
        <f t="shared" si="0"/>
        <v>3790</v>
      </c>
    </row>
    <row r="8" spans="2:18" s="691" customFormat="1" ht="15.75" x14ac:dyDescent="0.25">
      <c r="B8" s="851"/>
      <c r="C8" s="1056">
        <f>IFERROR(C7/$P$7,0)</f>
        <v>0</v>
      </c>
      <c r="D8" s="1056">
        <f t="shared" ref="D8:P8" si="1">IFERROR(D7/$P$7,0)</f>
        <v>2.1108179419525065E-2</v>
      </c>
      <c r="E8" s="1056">
        <f t="shared" si="1"/>
        <v>6.6490765171503957E-2</v>
      </c>
      <c r="F8" s="1056">
        <f t="shared" si="1"/>
        <v>0.10052770448548813</v>
      </c>
      <c r="G8" s="1056">
        <f t="shared" si="1"/>
        <v>0.12321899736147757</v>
      </c>
      <c r="H8" s="1056">
        <f t="shared" si="1"/>
        <v>0.13087071240105541</v>
      </c>
      <c r="I8" s="1056">
        <f t="shared" si="1"/>
        <v>0.13984168865435356</v>
      </c>
      <c r="J8" s="1056">
        <f t="shared" si="1"/>
        <v>8.9709762532981532E-2</v>
      </c>
      <c r="K8" s="1056">
        <f t="shared" si="1"/>
        <v>7.4670184696569927E-2</v>
      </c>
      <c r="L8" s="1056">
        <f t="shared" si="1"/>
        <v>5.4089709762532981E-2</v>
      </c>
      <c r="M8" s="1056">
        <f t="shared" si="1"/>
        <v>9.8416886543535614E-2</v>
      </c>
      <c r="N8" s="1056">
        <f t="shared" si="1"/>
        <v>3.4564643799472293E-2</v>
      </c>
      <c r="O8" s="1056">
        <f t="shared" si="1"/>
        <v>6.6490765171503957E-2</v>
      </c>
      <c r="P8" s="857">
        <f t="shared" si="1"/>
        <v>1</v>
      </c>
    </row>
    <row r="9" spans="2:18" ht="18.75" customHeight="1" x14ac:dyDescent="0.25">
      <c r="B9" s="851" t="s">
        <v>668</v>
      </c>
      <c r="C9" s="1057">
        <v>0</v>
      </c>
      <c r="D9" s="1057">
        <v>9</v>
      </c>
      <c r="E9" s="1057">
        <v>31</v>
      </c>
      <c r="F9" s="1057">
        <v>55</v>
      </c>
      <c r="G9" s="1057">
        <v>65</v>
      </c>
      <c r="H9" s="1057">
        <v>54</v>
      </c>
      <c r="I9" s="1057">
        <v>68</v>
      </c>
      <c r="J9" s="1057">
        <v>36</v>
      </c>
      <c r="K9" s="1057">
        <v>20</v>
      </c>
      <c r="L9" s="1057">
        <v>12</v>
      </c>
      <c r="M9" s="1057">
        <v>15</v>
      </c>
      <c r="N9" s="1057">
        <v>3</v>
      </c>
      <c r="O9" s="1057">
        <v>5</v>
      </c>
      <c r="P9" s="833">
        <f t="shared" ref="P9:P72" si="2">SUM(C9:O9)</f>
        <v>373</v>
      </c>
    </row>
    <row r="10" spans="2:18" s="581" customFormat="1" ht="18.75" customHeight="1" x14ac:dyDescent="0.25">
      <c r="B10" s="853" t="s">
        <v>669</v>
      </c>
      <c r="C10" s="1055">
        <v>0</v>
      </c>
      <c r="D10" s="1055">
        <v>3</v>
      </c>
      <c r="E10" s="1055">
        <v>4</v>
      </c>
      <c r="F10" s="1055">
        <v>30</v>
      </c>
      <c r="G10" s="1055">
        <v>42</v>
      </c>
      <c r="H10" s="1055">
        <v>33</v>
      </c>
      <c r="I10" s="1055">
        <v>52</v>
      </c>
      <c r="J10" s="1055">
        <v>37</v>
      </c>
      <c r="K10" s="1055">
        <v>43</v>
      </c>
      <c r="L10" s="1055">
        <v>20</v>
      </c>
      <c r="M10" s="1055">
        <v>45</v>
      </c>
      <c r="N10" s="1055">
        <v>23</v>
      </c>
      <c r="O10" s="1055">
        <v>32</v>
      </c>
      <c r="P10" s="833">
        <f t="shared" si="2"/>
        <v>364</v>
      </c>
    </row>
    <row r="11" spans="2:18" s="581" customFormat="1" ht="18.75" customHeight="1" x14ac:dyDescent="0.25">
      <c r="B11" s="853" t="s">
        <v>670</v>
      </c>
      <c r="C11" s="621">
        <v>0</v>
      </c>
      <c r="D11" s="621">
        <v>3</v>
      </c>
      <c r="E11" s="621">
        <v>19</v>
      </c>
      <c r="F11" s="621">
        <v>23</v>
      </c>
      <c r="G11" s="621">
        <v>35</v>
      </c>
      <c r="H11" s="621">
        <v>40</v>
      </c>
      <c r="I11" s="621">
        <v>53</v>
      </c>
      <c r="J11" s="621">
        <v>26</v>
      </c>
      <c r="K11" s="621">
        <v>31</v>
      </c>
      <c r="L11" s="621">
        <v>19</v>
      </c>
      <c r="M11" s="621">
        <v>55</v>
      </c>
      <c r="N11" s="621">
        <v>27</v>
      </c>
      <c r="O11" s="621">
        <v>31</v>
      </c>
      <c r="P11" s="833">
        <f t="shared" si="2"/>
        <v>362</v>
      </c>
    </row>
    <row r="12" spans="2:18" s="581" customFormat="1" ht="18.75" customHeight="1" x14ac:dyDescent="0.25">
      <c r="B12" s="853" t="s">
        <v>671</v>
      </c>
      <c r="C12" s="621">
        <v>0</v>
      </c>
      <c r="D12" s="621">
        <v>3</v>
      </c>
      <c r="E12" s="621">
        <v>12</v>
      </c>
      <c r="F12" s="621">
        <v>12</v>
      </c>
      <c r="G12" s="621">
        <v>25</v>
      </c>
      <c r="H12" s="621">
        <v>29</v>
      </c>
      <c r="I12" s="621">
        <v>35</v>
      </c>
      <c r="J12" s="621">
        <v>27</v>
      </c>
      <c r="K12" s="621">
        <v>19</v>
      </c>
      <c r="L12" s="621">
        <v>23</v>
      </c>
      <c r="M12" s="621">
        <v>36</v>
      </c>
      <c r="N12" s="621">
        <v>7</v>
      </c>
      <c r="O12" s="621">
        <v>17</v>
      </c>
      <c r="P12" s="833">
        <f t="shared" si="2"/>
        <v>245</v>
      </c>
    </row>
    <row r="13" spans="2:18" s="581" customFormat="1" ht="18.75" customHeight="1" x14ac:dyDescent="0.25">
      <c r="B13" s="853" t="s">
        <v>672</v>
      </c>
      <c r="C13" s="621">
        <v>0</v>
      </c>
      <c r="D13" s="621">
        <v>1</v>
      </c>
      <c r="E13" s="621">
        <v>12</v>
      </c>
      <c r="F13" s="621">
        <v>24</v>
      </c>
      <c r="G13" s="621">
        <v>35</v>
      </c>
      <c r="H13" s="621">
        <v>31</v>
      </c>
      <c r="I13" s="621">
        <v>45</v>
      </c>
      <c r="J13" s="621">
        <v>38</v>
      </c>
      <c r="K13" s="621">
        <v>33</v>
      </c>
      <c r="L13" s="621">
        <v>32</v>
      </c>
      <c r="M13" s="621">
        <v>44</v>
      </c>
      <c r="N13" s="621">
        <v>17</v>
      </c>
      <c r="O13" s="621">
        <v>28</v>
      </c>
      <c r="P13" s="833">
        <f t="shared" si="2"/>
        <v>340</v>
      </c>
    </row>
    <row r="14" spans="2:18" s="581" customFormat="1" ht="18.75" customHeight="1" x14ac:dyDescent="0.25">
      <c r="B14" s="853" t="s">
        <v>4179</v>
      </c>
      <c r="C14" s="621">
        <v>0</v>
      </c>
      <c r="D14" s="621">
        <v>1</v>
      </c>
      <c r="E14" s="621">
        <v>13</v>
      </c>
      <c r="F14" s="621">
        <v>30</v>
      </c>
      <c r="G14" s="621">
        <v>29</v>
      </c>
      <c r="H14" s="621">
        <v>22</v>
      </c>
      <c r="I14" s="621">
        <v>15</v>
      </c>
      <c r="J14" s="621">
        <v>13</v>
      </c>
      <c r="K14" s="621">
        <v>4</v>
      </c>
      <c r="L14" s="621">
        <v>4</v>
      </c>
      <c r="M14" s="621">
        <v>4</v>
      </c>
      <c r="N14" s="621">
        <v>1</v>
      </c>
      <c r="O14" s="621">
        <v>2</v>
      </c>
      <c r="P14" s="833">
        <f t="shared" si="2"/>
        <v>138</v>
      </c>
    </row>
    <row r="15" spans="2:18" s="581" customFormat="1" ht="18.75" customHeight="1" x14ac:dyDescent="0.25">
      <c r="B15" s="853" t="s">
        <v>679</v>
      </c>
      <c r="C15" s="621">
        <v>0</v>
      </c>
      <c r="D15" s="621">
        <v>11</v>
      </c>
      <c r="E15" s="621">
        <v>24</v>
      </c>
      <c r="F15" s="621">
        <v>6</v>
      </c>
      <c r="G15" s="621">
        <v>14</v>
      </c>
      <c r="H15" s="621">
        <v>9</v>
      </c>
      <c r="I15" s="621">
        <v>1</v>
      </c>
      <c r="J15" s="621">
        <v>3</v>
      </c>
      <c r="K15" s="621">
        <v>1</v>
      </c>
      <c r="L15" s="621">
        <v>5</v>
      </c>
      <c r="M15" s="621">
        <v>10</v>
      </c>
      <c r="N15" s="621">
        <v>3</v>
      </c>
      <c r="O15" s="621">
        <v>13</v>
      </c>
      <c r="P15" s="833">
        <f t="shared" si="2"/>
        <v>100</v>
      </c>
    </row>
    <row r="16" spans="2:18" s="581" customFormat="1" ht="18.75" customHeight="1" x14ac:dyDescent="0.25">
      <c r="B16" s="853" t="s">
        <v>673</v>
      </c>
      <c r="C16" s="621">
        <v>0</v>
      </c>
      <c r="D16" s="621">
        <v>12</v>
      </c>
      <c r="E16" s="621">
        <v>34</v>
      </c>
      <c r="F16" s="621">
        <v>51</v>
      </c>
      <c r="G16" s="621">
        <v>66</v>
      </c>
      <c r="H16" s="621">
        <v>67</v>
      </c>
      <c r="I16" s="621">
        <v>45</v>
      </c>
      <c r="J16" s="621">
        <v>33</v>
      </c>
      <c r="K16" s="621">
        <v>19</v>
      </c>
      <c r="L16" s="621">
        <v>6</v>
      </c>
      <c r="M16" s="621">
        <v>10</v>
      </c>
      <c r="N16" s="621">
        <v>2</v>
      </c>
      <c r="O16" s="621">
        <v>4</v>
      </c>
      <c r="P16" s="833">
        <f t="shared" si="2"/>
        <v>349</v>
      </c>
    </row>
    <row r="17" spans="2:17" s="581" customFormat="1" ht="18.75" customHeight="1" x14ac:dyDescent="0.25">
      <c r="B17" s="853" t="s">
        <v>674</v>
      </c>
      <c r="C17" s="621">
        <v>0</v>
      </c>
      <c r="D17" s="621">
        <v>7</v>
      </c>
      <c r="E17" s="621">
        <v>20</v>
      </c>
      <c r="F17" s="621">
        <v>33</v>
      </c>
      <c r="G17" s="621">
        <v>46</v>
      </c>
      <c r="H17" s="621">
        <v>68</v>
      </c>
      <c r="I17" s="621">
        <v>57</v>
      </c>
      <c r="J17" s="621">
        <v>33</v>
      </c>
      <c r="K17" s="621">
        <v>32</v>
      </c>
      <c r="L17" s="621">
        <v>23</v>
      </c>
      <c r="M17" s="621">
        <v>40</v>
      </c>
      <c r="N17" s="621">
        <v>14</v>
      </c>
      <c r="O17" s="621">
        <v>47</v>
      </c>
      <c r="P17" s="833">
        <f t="shared" si="2"/>
        <v>420</v>
      </c>
    </row>
    <row r="18" spans="2:17" s="581" customFormat="1" ht="18.75" customHeight="1" x14ac:dyDescent="0.25">
      <c r="B18" s="853" t="s">
        <v>675</v>
      </c>
      <c r="C18" s="621">
        <v>0</v>
      </c>
      <c r="D18" s="621">
        <v>9</v>
      </c>
      <c r="E18" s="621">
        <v>21</v>
      </c>
      <c r="F18" s="621">
        <v>19</v>
      </c>
      <c r="G18" s="621">
        <v>20</v>
      </c>
      <c r="H18" s="621">
        <v>13</v>
      </c>
      <c r="I18" s="621">
        <v>8</v>
      </c>
      <c r="J18" s="621">
        <v>9</v>
      </c>
      <c r="K18" s="621">
        <v>6</v>
      </c>
      <c r="L18" s="621">
        <v>5</v>
      </c>
      <c r="M18" s="621">
        <v>12</v>
      </c>
      <c r="N18" s="621">
        <v>3</v>
      </c>
      <c r="O18" s="621">
        <v>2</v>
      </c>
      <c r="P18" s="833">
        <f t="shared" si="2"/>
        <v>127</v>
      </c>
    </row>
    <row r="19" spans="2:17" s="581" customFormat="1" ht="18.75" customHeight="1" x14ac:dyDescent="0.25">
      <c r="B19" s="853" t="s">
        <v>676</v>
      </c>
      <c r="C19" s="621">
        <v>0</v>
      </c>
      <c r="D19" s="621">
        <v>5</v>
      </c>
      <c r="E19" s="621">
        <v>17</v>
      </c>
      <c r="F19" s="621">
        <v>25</v>
      </c>
      <c r="G19" s="621">
        <v>15</v>
      </c>
      <c r="H19" s="621">
        <v>16</v>
      </c>
      <c r="I19" s="621">
        <v>22</v>
      </c>
      <c r="J19" s="621">
        <v>16</v>
      </c>
      <c r="K19" s="621">
        <v>18</v>
      </c>
      <c r="L19" s="621">
        <v>18</v>
      </c>
      <c r="M19" s="621">
        <v>33</v>
      </c>
      <c r="N19" s="621">
        <v>7</v>
      </c>
      <c r="O19" s="621">
        <v>13</v>
      </c>
      <c r="P19" s="833">
        <f t="shared" si="2"/>
        <v>205</v>
      </c>
    </row>
    <row r="20" spans="2:17" s="581" customFormat="1" ht="18.75" customHeight="1" x14ac:dyDescent="0.25">
      <c r="B20" s="853" t="s">
        <v>677</v>
      </c>
      <c r="C20" s="621">
        <v>0</v>
      </c>
      <c r="D20" s="621">
        <v>5</v>
      </c>
      <c r="E20" s="621">
        <v>19</v>
      </c>
      <c r="F20" s="621">
        <v>30</v>
      </c>
      <c r="G20" s="621">
        <v>34</v>
      </c>
      <c r="H20" s="621">
        <v>53</v>
      </c>
      <c r="I20" s="621">
        <v>75</v>
      </c>
      <c r="J20" s="621">
        <v>42</v>
      </c>
      <c r="K20" s="621">
        <v>37</v>
      </c>
      <c r="L20" s="621">
        <v>22</v>
      </c>
      <c r="M20" s="621">
        <v>53</v>
      </c>
      <c r="N20" s="621">
        <v>19</v>
      </c>
      <c r="O20" s="621">
        <v>45</v>
      </c>
      <c r="P20" s="833">
        <f t="shared" si="2"/>
        <v>434</v>
      </c>
    </row>
    <row r="21" spans="2:17" s="581" customFormat="1" ht="18.75" customHeight="1" x14ac:dyDescent="0.25">
      <c r="B21" s="853" t="s">
        <v>678</v>
      </c>
      <c r="C21" s="1055">
        <v>0</v>
      </c>
      <c r="D21" s="1055">
        <v>11</v>
      </c>
      <c r="E21" s="1055">
        <v>26</v>
      </c>
      <c r="F21" s="1055">
        <v>43</v>
      </c>
      <c r="G21" s="1055">
        <v>41</v>
      </c>
      <c r="H21" s="1055">
        <v>61</v>
      </c>
      <c r="I21" s="1055">
        <v>54</v>
      </c>
      <c r="J21" s="1055">
        <v>27</v>
      </c>
      <c r="K21" s="1055">
        <v>20</v>
      </c>
      <c r="L21" s="1055">
        <v>15</v>
      </c>
      <c r="M21" s="1055">
        <v>11</v>
      </c>
      <c r="N21" s="1055">
        <v>5</v>
      </c>
      <c r="O21" s="1055">
        <v>6</v>
      </c>
      <c r="P21" s="833">
        <f t="shared" si="2"/>
        <v>320</v>
      </c>
    </row>
    <row r="22" spans="2:17" s="581" customFormat="1" ht="18.75" customHeight="1" thickBot="1" x14ac:dyDescent="0.3">
      <c r="B22" s="855" t="s">
        <v>680</v>
      </c>
      <c r="C22" s="1055">
        <v>0</v>
      </c>
      <c r="D22" s="1055">
        <v>0</v>
      </c>
      <c r="E22" s="1055">
        <v>0</v>
      </c>
      <c r="F22" s="1055">
        <v>0</v>
      </c>
      <c r="G22" s="1055">
        <v>0</v>
      </c>
      <c r="H22" s="1055">
        <v>0</v>
      </c>
      <c r="I22" s="1055">
        <v>0</v>
      </c>
      <c r="J22" s="1055">
        <v>0</v>
      </c>
      <c r="K22" s="1055">
        <v>0</v>
      </c>
      <c r="L22" s="1055">
        <v>1</v>
      </c>
      <c r="M22" s="1055">
        <v>5</v>
      </c>
      <c r="N22" s="1055">
        <v>0</v>
      </c>
      <c r="O22" s="1055">
        <v>7</v>
      </c>
      <c r="P22" s="833">
        <f t="shared" si="2"/>
        <v>13</v>
      </c>
    </row>
    <row r="23" spans="2:17" s="581" customFormat="1" ht="18.75" customHeight="1" thickBot="1" x14ac:dyDescent="0.3">
      <c r="B23" s="850" t="s">
        <v>261</v>
      </c>
      <c r="C23" s="163">
        <f>SUM(C25:C26)</f>
        <v>2</v>
      </c>
      <c r="D23" s="163">
        <f t="shared" ref="D23:O23" si="3">SUM(D25:D26)</f>
        <v>12</v>
      </c>
      <c r="E23" s="163">
        <f t="shared" si="3"/>
        <v>48</v>
      </c>
      <c r="F23" s="163">
        <f t="shared" si="3"/>
        <v>78</v>
      </c>
      <c r="G23" s="163">
        <f t="shared" si="3"/>
        <v>90</v>
      </c>
      <c r="H23" s="163">
        <f t="shared" si="3"/>
        <v>83</v>
      </c>
      <c r="I23" s="163">
        <f t="shared" si="3"/>
        <v>98</v>
      </c>
      <c r="J23" s="163">
        <f t="shared" si="3"/>
        <v>75</v>
      </c>
      <c r="K23" s="163">
        <f t="shared" si="3"/>
        <v>80</v>
      </c>
      <c r="L23" s="163">
        <f t="shared" si="3"/>
        <v>66</v>
      </c>
      <c r="M23" s="163">
        <f t="shared" si="3"/>
        <v>68</v>
      </c>
      <c r="N23" s="163">
        <f t="shared" si="3"/>
        <v>23</v>
      </c>
      <c r="O23" s="163">
        <f t="shared" si="3"/>
        <v>35</v>
      </c>
      <c r="P23" s="833">
        <f t="shared" si="2"/>
        <v>758</v>
      </c>
    </row>
    <row r="24" spans="2:17" s="581" customFormat="1" ht="18.75" customHeight="1" x14ac:dyDescent="0.25">
      <c r="B24" s="851"/>
      <c r="C24" s="1056">
        <f>IFERROR(C23/$P$23,0)</f>
        <v>2.6385224274406332E-3</v>
      </c>
      <c r="D24" s="1056">
        <f t="shared" ref="D24:P24" si="4">IFERROR(D23/$P$23,0)</f>
        <v>1.5831134564643801E-2</v>
      </c>
      <c r="E24" s="1056">
        <f t="shared" si="4"/>
        <v>6.3324538258575203E-2</v>
      </c>
      <c r="F24" s="1056">
        <f t="shared" si="4"/>
        <v>0.10290237467018469</v>
      </c>
      <c r="G24" s="1056">
        <f t="shared" si="4"/>
        <v>0.11873350923482849</v>
      </c>
      <c r="H24" s="1056">
        <f t="shared" si="4"/>
        <v>0.10949868073878628</v>
      </c>
      <c r="I24" s="1056">
        <f t="shared" si="4"/>
        <v>0.12928759894459102</v>
      </c>
      <c r="J24" s="1056">
        <f t="shared" si="4"/>
        <v>9.894459102902374E-2</v>
      </c>
      <c r="K24" s="1056">
        <f t="shared" si="4"/>
        <v>0.10554089709762533</v>
      </c>
      <c r="L24" s="1056">
        <f t="shared" si="4"/>
        <v>8.7071240105540904E-2</v>
      </c>
      <c r="M24" s="1056">
        <f t="shared" si="4"/>
        <v>8.9709762532981532E-2</v>
      </c>
      <c r="N24" s="1056">
        <f t="shared" si="4"/>
        <v>3.0343007915567283E-2</v>
      </c>
      <c r="O24" s="1056">
        <f t="shared" si="4"/>
        <v>4.6174142480211081E-2</v>
      </c>
      <c r="P24" s="857">
        <f t="shared" si="4"/>
        <v>1</v>
      </c>
    </row>
    <row r="25" spans="2:17" s="581" customFormat="1" ht="18.75" customHeight="1" x14ac:dyDescent="0.25">
      <c r="B25" s="851" t="s">
        <v>681</v>
      </c>
      <c r="C25" s="1004">
        <v>1</v>
      </c>
      <c r="D25" s="1004">
        <v>8</v>
      </c>
      <c r="E25" s="1004">
        <v>22</v>
      </c>
      <c r="F25" s="1004">
        <v>35</v>
      </c>
      <c r="G25" s="1004">
        <v>44</v>
      </c>
      <c r="H25" s="1004">
        <v>37</v>
      </c>
      <c r="I25" s="1004">
        <v>30</v>
      </c>
      <c r="J25" s="1004">
        <v>14</v>
      </c>
      <c r="K25" s="1004">
        <v>9</v>
      </c>
      <c r="L25" s="1004">
        <v>8</v>
      </c>
      <c r="M25" s="1004">
        <v>19</v>
      </c>
      <c r="N25" s="1004">
        <v>4</v>
      </c>
      <c r="O25" s="1004">
        <v>2</v>
      </c>
      <c r="P25" s="833">
        <f t="shared" si="2"/>
        <v>233</v>
      </c>
    </row>
    <row r="26" spans="2:17" s="581" customFormat="1" ht="18.75" customHeight="1" thickBot="1" x14ac:dyDescent="0.3">
      <c r="B26" s="855" t="s">
        <v>647</v>
      </c>
      <c r="C26" s="1011">
        <v>1</v>
      </c>
      <c r="D26" s="1011">
        <v>4</v>
      </c>
      <c r="E26" s="1011">
        <v>26</v>
      </c>
      <c r="F26" s="1011">
        <v>43</v>
      </c>
      <c r="G26" s="1011">
        <v>46</v>
      </c>
      <c r="H26" s="1011">
        <v>46</v>
      </c>
      <c r="I26" s="1011">
        <v>68</v>
      </c>
      <c r="J26" s="1011">
        <v>61</v>
      </c>
      <c r="K26" s="1011">
        <v>71</v>
      </c>
      <c r="L26" s="1011">
        <v>58</v>
      </c>
      <c r="M26" s="1011">
        <v>49</v>
      </c>
      <c r="N26" s="1011">
        <v>19</v>
      </c>
      <c r="O26" s="1011">
        <v>33</v>
      </c>
      <c r="P26" s="833">
        <f t="shared" si="2"/>
        <v>525</v>
      </c>
    </row>
    <row r="27" spans="2:17" s="581" customFormat="1" ht="18.75" customHeight="1" thickBot="1" x14ac:dyDescent="0.3">
      <c r="B27" s="850" t="s">
        <v>682</v>
      </c>
      <c r="C27" s="163">
        <f t="shared" ref="C27:P27" si="5">SUM(C29:C39)</f>
        <v>1</v>
      </c>
      <c r="D27" s="163">
        <f t="shared" si="5"/>
        <v>94</v>
      </c>
      <c r="E27" s="163">
        <f t="shared" si="5"/>
        <v>273</v>
      </c>
      <c r="F27" s="163">
        <f t="shared" si="5"/>
        <v>404</v>
      </c>
      <c r="G27" s="163">
        <f t="shared" si="5"/>
        <v>403</v>
      </c>
      <c r="H27" s="163">
        <f t="shared" si="5"/>
        <v>437</v>
      </c>
      <c r="I27" s="163">
        <f t="shared" si="5"/>
        <v>352</v>
      </c>
      <c r="J27" s="163">
        <f t="shared" si="5"/>
        <v>273</v>
      </c>
      <c r="K27" s="163">
        <f t="shared" si="5"/>
        <v>180</v>
      </c>
      <c r="L27" s="163">
        <f t="shared" si="5"/>
        <v>165</v>
      </c>
      <c r="M27" s="163">
        <f t="shared" si="5"/>
        <v>215</v>
      </c>
      <c r="N27" s="163">
        <f t="shared" si="5"/>
        <v>64</v>
      </c>
      <c r="O27" s="163">
        <f t="shared" si="5"/>
        <v>62</v>
      </c>
      <c r="P27" s="163">
        <f t="shared" si="5"/>
        <v>2923</v>
      </c>
    </row>
    <row r="28" spans="2:17" s="581" customFormat="1" ht="18.75" customHeight="1" x14ac:dyDescent="0.25">
      <c r="B28" s="851"/>
      <c r="C28" s="1056">
        <f>IFERROR(C27/$P$27,0)</f>
        <v>3.4211426616489907E-4</v>
      </c>
      <c r="D28" s="1056">
        <f t="shared" ref="D28:P28" si="6">IFERROR(D27/$P$27,0)</f>
        <v>3.215874101950051E-2</v>
      </c>
      <c r="E28" s="1056">
        <f t="shared" si="6"/>
        <v>9.3397194663017449E-2</v>
      </c>
      <c r="F28" s="1056">
        <f t="shared" si="6"/>
        <v>0.13821416353061922</v>
      </c>
      <c r="G28" s="1056">
        <f t="shared" si="6"/>
        <v>0.13787204926445432</v>
      </c>
      <c r="H28" s="1056">
        <f t="shared" si="6"/>
        <v>0.14950393431406089</v>
      </c>
      <c r="I28" s="1056">
        <f t="shared" si="6"/>
        <v>0.12042422169004448</v>
      </c>
      <c r="J28" s="1056">
        <f t="shared" si="6"/>
        <v>9.3397194663017449E-2</v>
      </c>
      <c r="K28" s="1056">
        <f t="shared" si="6"/>
        <v>6.1580567909681833E-2</v>
      </c>
      <c r="L28" s="1056">
        <f t="shared" si="6"/>
        <v>5.6448853917208344E-2</v>
      </c>
      <c r="M28" s="1056">
        <f t="shared" si="6"/>
        <v>7.3554567225453296E-2</v>
      </c>
      <c r="N28" s="1056">
        <f t="shared" si="6"/>
        <v>2.189531303455354E-2</v>
      </c>
      <c r="O28" s="1056">
        <f t="shared" si="6"/>
        <v>2.1211084502223743E-2</v>
      </c>
      <c r="P28" s="857">
        <f t="shared" si="6"/>
        <v>1</v>
      </c>
    </row>
    <row r="29" spans="2:17" s="581" customFormat="1" ht="18.75" customHeight="1" x14ac:dyDescent="0.25">
      <c r="B29" s="851" t="s">
        <v>683</v>
      </c>
      <c r="C29" s="1004">
        <v>0</v>
      </c>
      <c r="D29" s="1004">
        <v>8</v>
      </c>
      <c r="E29" s="1004">
        <v>21</v>
      </c>
      <c r="F29" s="1004">
        <v>33</v>
      </c>
      <c r="G29" s="1004">
        <v>38</v>
      </c>
      <c r="H29" s="1004">
        <v>42</v>
      </c>
      <c r="I29" s="1004">
        <v>26</v>
      </c>
      <c r="J29" s="1004">
        <v>39</v>
      </c>
      <c r="K29" s="1004">
        <v>24</v>
      </c>
      <c r="L29" s="1004">
        <v>13</v>
      </c>
      <c r="M29" s="1004">
        <v>27</v>
      </c>
      <c r="N29" s="1004">
        <v>3</v>
      </c>
      <c r="O29" s="1004">
        <v>7</v>
      </c>
      <c r="P29" s="833">
        <f t="shared" si="2"/>
        <v>281</v>
      </c>
    </row>
    <row r="30" spans="2:17" s="581" customFormat="1" ht="18.75" customHeight="1" x14ac:dyDescent="0.25">
      <c r="B30" s="853" t="s">
        <v>684</v>
      </c>
      <c r="C30" s="621">
        <v>0</v>
      </c>
      <c r="D30" s="621">
        <v>7</v>
      </c>
      <c r="E30" s="621">
        <v>11</v>
      </c>
      <c r="F30" s="621">
        <v>24</v>
      </c>
      <c r="G30" s="621">
        <v>26</v>
      </c>
      <c r="H30" s="621">
        <v>25</v>
      </c>
      <c r="I30" s="621">
        <v>21</v>
      </c>
      <c r="J30" s="621">
        <v>18</v>
      </c>
      <c r="K30" s="621">
        <v>17</v>
      </c>
      <c r="L30" s="621">
        <v>21</v>
      </c>
      <c r="M30" s="621">
        <v>26</v>
      </c>
      <c r="N30" s="621">
        <v>8</v>
      </c>
      <c r="O30" s="621">
        <v>10</v>
      </c>
      <c r="P30" s="833">
        <f t="shared" si="2"/>
        <v>214</v>
      </c>
    </row>
    <row r="31" spans="2:17" s="581" customFormat="1" ht="18.75" customHeight="1" x14ac:dyDescent="0.25">
      <c r="B31" s="853" t="s">
        <v>685</v>
      </c>
      <c r="C31" s="621">
        <v>0</v>
      </c>
      <c r="D31" s="621">
        <v>2</v>
      </c>
      <c r="E31" s="621">
        <v>15</v>
      </c>
      <c r="F31" s="621">
        <v>23</v>
      </c>
      <c r="G31" s="621">
        <v>24</v>
      </c>
      <c r="H31" s="621">
        <v>22</v>
      </c>
      <c r="I31" s="621">
        <v>24</v>
      </c>
      <c r="J31" s="621">
        <v>17</v>
      </c>
      <c r="K31" s="621">
        <v>11</v>
      </c>
      <c r="L31" s="621">
        <v>22</v>
      </c>
      <c r="M31" s="621">
        <v>23</v>
      </c>
      <c r="N31" s="621">
        <v>11</v>
      </c>
      <c r="O31" s="621">
        <v>2</v>
      </c>
      <c r="P31" s="833">
        <f t="shared" si="2"/>
        <v>196</v>
      </c>
    </row>
    <row r="32" spans="2:17" s="581" customFormat="1" ht="18.75" customHeight="1" x14ac:dyDescent="0.25">
      <c r="B32" s="853" t="s">
        <v>686</v>
      </c>
      <c r="C32" s="621">
        <v>0</v>
      </c>
      <c r="D32" s="621">
        <v>3</v>
      </c>
      <c r="E32" s="621">
        <v>16</v>
      </c>
      <c r="F32" s="621">
        <v>24</v>
      </c>
      <c r="G32" s="621">
        <v>21</v>
      </c>
      <c r="H32" s="621">
        <v>25</v>
      </c>
      <c r="I32" s="621">
        <v>33</v>
      </c>
      <c r="J32" s="621">
        <v>20</v>
      </c>
      <c r="K32" s="621">
        <v>12</v>
      </c>
      <c r="L32" s="621">
        <v>18</v>
      </c>
      <c r="M32" s="621">
        <v>21</v>
      </c>
      <c r="N32" s="621">
        <v>5</v>
      </c>
      <c r="O32" s="621">
        <v>6</v>
      </c>
      <c r="P32" s="833">
        <f t="shared" si="2"/>
        <v>204</v>
      </c>
    </row>
    <row r="33" spans="2:17" s="581" customFormat="1" ht="18.75" customHeight="1" x14ac:dyDescent="0.25">
      <c r="B33" s="853" t="s">
        <v>1937</v>
      </c>
      <c r="C33" s="621">
        <v>0</v>
      </c>
      <c r="D33" s="621">
        <v>11</v>
      </c>
      <c r="E33" s="621">
        <v>17</v>
      </c>
      <c r="F33" s="621">
        <v>51</v>
      </c>
      <c r="G33" s="621">
        <v>44</v>
      </c>
      <c r="H33" s="621">
        <v>50</v>
      </c>
      <c r="I33" s="621">
        <v>35</v>
      </c>
      <c r="J33" s="621">
        <v>22</v>
      </c>
      <c r="K33" s="621">
        <v>11</v>
      </c>
      <c r="L33" s="621">
        <v>7</v>
      </c>
      <c r="M33" s="621">
        <v>8</v>
      </c>
      <c r="N33" s="621">
        <v>4</v>
      </c>
      <c r="O33" s="621">
        <v>5</v>
      </c>
      <c r="P33" s="833">
        <f t="shared" si="2"/>
        <v>265</v>
      </c>
    </row>
    <row r="34" spans="2:17" s="581" customFormat="1" ht="18.75" customHeight="1" x14ac:dyDescent="0.25">
      <c r="B34" s="853" t="s">
        <v>690</v>
      </c>
      <c r="C34" s="621">
        <v>0</v>
      </c>
      <c r="D34" s="621">
        <v>7</v>
      </c>
      <c r="E34" s="621">
        <v>37</v>
      </c>
      <c r="F34" s="621">
        <v>40</v>
      </c>
      <c r="G34" s="621">
        <v>50</v>
      </c>
      <c r="H34" s="621">
        <v>65</v>
      </c>
      <c r="I34" s="621">
        <v>55</v>
      </c>
      <c r="J34" s="621">
        <v>35</v>
      </c>
      <c r="K34" s="621">
        <v>25</v>
      </c>
      <c r="L34" s="621">
        <v>24</v>
      </c>
      <c r="M34" s="621">
        <v>35</v>
      </c>
      <c r="N34" s="621">
        <v>12</v>
      </c>
      <c r="O34" s="621">
        <v>6</v>
      </c>
      <c r="P34" s="833">
        <f t="shared" si="2"/>
        <v>391</v>
      </c>
    </row>
    <row r="35" spans="2:17" s="581" customFormat="1" ht="18.75" customHeight="1" x14ac:dyDescent="0.25">
      <c r="B35" s="853" t="s">
        <v>687</v>
      </c>
      <c r="C35" s="621">
        <v>0</v>
      </c>
      <c r="D35" s="621">
        <v>8</v>
      </c>
      <c r="E35" s="621">
        <v>25</v>
      </c>
      <c r="F35" s="621">
        <v>38</v>
      </c>
      <c r="G35" s="621">
        <v>38</v>
      </c>
      <c r="H35" s="621">
        <v>39</v>
      </c>
      <c r="I35" s="621">
        <v>26</v>
      </c>
      <c r="J35" s="621">
        <v>25</v>
      </c>
      <c r="K35" s="621">
        <v>19</v>
      </c>
      <c r="L35" s="621">
        <v>15</v>
      </c>
      <c r="M35" s="621">
        <v>22</v>
      </c>
      <c r="N35" s="621">
        <v>8</v>
      </c>
      <c r="O35" s="621">
        <v>12</v>
      </c>
      <c r="P35" s="833">
        <f t="shared" si="2"/>
        <v>275</v>
      </c>
    </row>
    <row r="36" spans="2:17" s="581" customFormat="1" ht="18.75" customHeight="1" x14ac:dyDescent="0.25">
      <c r="B36" s="853" t="s">
        <v>689</v>
      </c>
      <c r="C36" s="621">
        <v>1</v>
      </c>
      <c r="D36" s="621">
        <v>15</v>
      </c>
      <c r="E36" s="621">
        <v>31</v>
      </c>
      <c r="F36" s="621">
        <v>48</v>
      </c>
      <c r="G36" s="621">
        <v>50</v>
      </c>
      <c r="H36" s="621">
        <v>63</v>
      </c>
      <c r="I36" s="621">
        <v>67</v>
      </c>
      <c r="J36" s="621">
        <v>29</v>
      </c>
      <c r="K36" s="621">
        <v>26</v>
      </c>
      <c r="L36" s="621">
        <v>12</v>
      </c>
      <c r="M36" s="621">
        <v>18</v>
      </c>
      <c r="N36" s="621">
        <v>5</v>
      </c>
      <c r="O36" s="621">
        <v>6</v>
      </c>
      <c r="P36" s="833">
        <f t="shared" si="2"/>
        <v>371</v>
      </c>
    </row>
    <row r="37" spans="2:17" s="581" customFormat="1" ht="18.75" customHeight="1" x14ac:dyDescent="0.25">
      <c r="B37" s="853" t="s">
        <v>688</v>
      </c>
      <c r="C37" s="621">
        <v>0</v>
      </c>
      <c r="D37" s="621">
        <v>13</v>
      </c>
      <c r="E37" s="621">
        <v>33</v>
      </c>
      <c r="F37" s="621">
        <v>53</v>
      </c>
      <c r="G37" s="621">
        <v>47</v>
      </c>
      <c r="H37" s="621">
        <v>52</v>
      </c>
      <c r="I37" s="621">
        <v>35</v>
      </c>
      <c r="J37" s="621">
        <v>43</v>
      </c>
      <c r="K37" s="621">
        <v>28</v>
      </c>
      <c r="L37" s="621">
        <v>23</v>
      </c>
      <c r="M37" s="621">
        <v>23</v>
      </c>
      <c r="N37" s="621">
        <v>6</v>
      </c>
      <c r="O37" s="621">
        <v>6</v>
      </c>
      <c r="P37" s="833">
        <f t="shared" si="2"/>
        <v>362</v>
      </c>
    </row>
    <row r="38" spans="2:17" s="581" customFormat="1" ht="18.75" customHeight="1" x14ac:dyDescent="0.25">
      <c r="B38" s="853" t="s">
        <v>4180</v>
      </c>
      <c r="C38" s="621">
        <v>0</v>
      </c>
      <c r="D38" s="621">
        <v>13</v>
      </c>
      <c r="E38" s="621">
        <v>38</v>
      </c>
      <c r="F38" s="621">
        <v>31</v>
      </c>
      <c r="G38" s="621">
        <v>28</v>
      </c>
      <c r="H38" s="621">
        <v>17</v>
      </c>
      <c r="I38" s="621">
        <v>13</v>
      </c>
      <c r="J38" s="621">
        <v>11</v>
      </c>
      <c r="K38" s="621">
        <v>6</v>
      </c>
      <c r="L38" s="621">
        <v>3</v>
      </c>
      <c r="M38" s="621">
        <v>3</v>
      </c>
      <c r="N38" s="621">
        <v>1</v>
      </c>
      <c r="O38" s="621">
        <v>1</v>
      </c>
      <c r="P38" s="833">
        <f t="shared" si="2"/>
        <v>165</v>
      </c>
    </row>
    <row r="39" spans="2:17" s="581" customFormat="1" ht="18.75" customHeight="1" x14ac:dyDescent="0.25">
      <c r="B39" s="853" t="s">
        <v>1938</v>
      </c>
      <c r="C39" s="621">
        <v>0</v>
      </c>
      <c r="D39" s="621">
        <v>7</v>
      </c>
      <c r="E39" s="621">
        <v>29</v>
      </c>
      <c r="F39" s="621">
        <v>39</v>
      </c>
      <c r="G39" s="621">
        <v>37</v>
      </c>
      <c r="H39" s="621">
        <v>37</v>
      </c>
      <c r="I39" s="621">
        <v>17</v>
      </c>
      <c r="J39" s="621">
        <v>14</v>
      </c>
      <c r="K39" s="621">
        <v>1</v>
      </c>
      <c r="L39" s="621">
        <v>7</v>
      </c>
      <c r="M39" s="621">
        <v>9</v>
      </c>
      <c r="N39" s="621">
        <v>1</v>
      </c>
      <c r="O39" s="621">
        <v>1</v>
      </c>
      <c r="P39" s="833">
        <f t="shared" si="2"/>
        <v>199</v>
      </c>
    </row>
    <row r="40" spans="2:17" s="581" customFormat="1" ht="18.75" customHeight="1" thickBot="1" x14ac:dyDescent="0.3">
      <c r="B40" s="850" t="s">
        <v>326</v>
      </c>
      <c r="C40" s="163">
        <f>C42+C43+C44+C45+C46+C47+C48+C49+C50+C51+C52+C53</f>
        <v>4</v>
      </c>
      <c r="D40" s="1674">
        <f t="shared" ref="D40:O40" si="7">D42+D43+D44+D45+D46+D47+D48+D49+D50+D51+D52+D53</f>
        <v>53</v>
      </c>
      <c r="E40" s="1674">
        <f t="shared" si="7"/>
        <v>219</v>
      </c>
      <c r="F40" s="1674">
        <f t="shared" si="7"/>
        <v>325</v>
      </c>
      <c r="G40" s="1674">
        <f t="shared" si="7"/>
        <v>380</v>
      </c>
      <c r="H40" s="1674">
        <f t="shared" si="7"/>
        <v>437</v>
      </c>
      <c r="I40" s="1674">
        <f t="shared" si="7"/>
        <v>358</v>
      </c>
      <c r="J40" s="1674">
        <f t="shared" si="7"/>
        <v>222</v>
      </c>
      <c r="K40" s="1674">
        <f t="shared" si="7"/>
        <v>155</v>
      </c>
      <c r="L40" s="1674">
        <f t="shared" si="7"/>
        <v>113</v>
      </c>
      <c r="M40" s="1674">
        <f t="shared" si="7"/>
        <v>177</v>
      </c>
      <c r="N40" s="1674">
        <f t="shared" si="7"/>
        <v>56</v>
      </c>
      <c r="O40" s="1674">
        <f t="shared" si="7"/>
        <v>96</v>
      </c>
      <c r="P40" s="163">
        <f>SUM(P42:P53)</f>
        <v>2595</v>
      </c>
    </row>
    <row r="41" spans="2:17" s="581" customFormat="1" ht="18.75" customHeight="1" x14ac:dyDescent="0.25">
      <c r="B41" s="851"/>
      <c r="C41" s="1056">
        <f>IFERROR(C40/$P$40,0)</f>
        <v>1.5414258188824663E-3</v>
      </c>
      <c r="D41" s="1056">
        <f t="shared" ref="D41:P41" si="8">IFERROR(D40/$P$40,0)</f>
        <v>2.042389210019268E-2</v>
      </c>
      <c r="E41" s="1056">
        <f t="shared" si="8"/>
        <v>8.4393063583815028E-2</v>
      </c>
      <c r="F41" s="1056">
        <f t="shared" si="8"/>
        <v>0.12524084778420039</v>
      </c>
      <c r="G41" s="1056">
        <f t="shared" si="8"/>
        <v>0.1464354527938343</v>
      </c>
      <c r="H41" s="1056">
        <f t="shared" si="8"/>
        <v>0.16840077071290943</v>
      </c>
      <c r="I41" s="1056">
        <f t="shared" si="8"/>
        <v>0.13795761078998073</v>
      </c>
      <c r="J41" s="1056">
        <f t="shared" si="8"/>
        <v>8.5549132947976878E-2</v>
      </c>
      <c r="K41" s="1056">
        <f t="shared" si="8"/>
        <v>5.9730250481695571E-2</v>
      </c>
      <c r="L41" s="1056">
        <f t="shared" si="8"/>
        <v>4.3545279383429669E-2</v>
      </c>
      <c r="M41" s="1056">
        <f t="shared" si="8"/>
        <v>6.8208092485549127E-2</v>
      </c>
      <c r="N41" s="1056">
        <f t="shared" si="8"/>
        <v>2.1579961464354529E-2</v>
      </c>
      <c r="O41" s="1056">
        <f t="shared" si="8"/>
        <v>3.6994219653179193E-2</v>
      </c>
      <c r="P41" s="857">
        <f t="shared" si="8"/>
        <v>1</v>
      </c>
    </row>
    <row r="42" spans="2:17" s="581" customFormat="1" ht="15.75" x14ac:dyDescent="0.25">
      <c r="B42" s="851" t="s">
        <v>4181</v>
      </c>
      <c r="C42" s="621">
        <v>2</v>
      </c>
      <c r="D42" s="621">
        <v>5</v>
      </c>
      <c r="E42" s="621">
        <v>34</v>
      </c>
      <c r="F42" s="621">
        <v>46</v>
      </c>
      <c r="G42" s="621">
        <v>36</v>
      </c>
      <c r="H42" s="621">
        <v>48</v>
      </c>
      <c r="I42" s="621">
        <v>29</v>
      </c>
      <c r="J42" s="621">
        <v>11</v>
      </c>
      <c r="K42" s="621">
        <v>8</v>
      </c>
      <c r="L42" s="621">
        <v>3</v>
      </c>
      <c r="M42" s="621">
        <v>7</v>
      </c>
      <c r="N42" s="621">
        <v>2</v>
      </c>
      <c r="O42" s="621">
        <v>4</v>
      </c>
      <c r="P42" s="833">
        <f t="shared" si="2"/>
        <v>235</v>
      </c>
    </row>
    <row r="43" spans="2:17" s="581" customFormat="1" ht="18.75" customHeight="1" x14ac:dyDescent="0.25">
      <c r="B43" s="851" t="s">
        <v>720</v>
      </c>
      <c r="C43" s="621">
        <v>0</v>
      </c>
      <c r="D43" s="621">
        <v>0</v>
      </c>
      <c r="E43" s="621">
        <v>0</v>
      </c>
      <c r="F43" s="621">
        <v>0</v>
      </c>
      <c r="G43" s="621">
        <v>0</v>
      </c>
      <c r="H43" s="621">
        <v>14</v>
      </c>
      <c r="I43" s="621">
        <v>19</v>
      </c>
      <c r="J43" s="621">
        <v>16</v>
      </c>
      <c r="K43" s="621">
        <v>19</v>
      </c>
      <c r="L43" s="621">
        <v>11</v>
      </c>
      <c r="M43" s="621">
        <v>13</v>
      </c>
      <c r="N43" s="621">
        <v>1</v>
      </c>
      <c r="O43" s="621">
        <v>5</v>
      </c>
      <c r="P43" s="833">
        <f t="shared" si="2"/>
        <v>98</v>
      </c>
    </row>
    <row r="44" spans="2:17" s="581" customFormat="1" ht="18.75" customHeight="1" x14ac:dyDescent="0.25">
      <c r="B44" s="853" t="s">
        <v>4182</v>
      </c>
      <c r="C44" s="621">
        <v>1</v>
      </c>
      <c r="D44" s="621">
        <v>2</v>
      </c>
      <c r="E44" s="621">
        <v>18</v>
      </c>
      <c r="F44" s="621">
        <v>39</v>
      </c>
      <c r="G44" s="621">
        <v>39</v>
      </c>
      <c r="H44" s="621">
        <v>30</v>
      </c>
      <c r="I44" s="621">
        <v>16</v>
      </c>
      <c r="J44" s="621">
        <v>12</v>
      </c>
      <c r="K44" s="621">
        <v>8</v>
      </c>
      <c r="L44" s="621">
        <v>8</v>
      </c>
      <c r="M44" s="621">
        <v>8</v>
      </c>
      <c r="N44" s="621">
        <v>1</v>
      </c>
      <c r="O44" s="621">
        <v>5</v>
      </c>
      <c r="P44" s="833">
        <f t="shared" si="2"/>
        <v>187</v>
      </c>
    </row>
    <row r="45" spans="2:17" s="581" customFormat="1" ht="18.75" customHeight="1" x14ac:dyDescent="0.25">
      <c r="B45" s="853" t="s">
        <v>693</v>
      </c>
      <c r="C45" s="621">
        <v>0</v>
      </c>
      <c r="D45" s="621">
        <v>6</v>
      </c>
      <c r="E45" s="621">
        <v>15</v>
      </c>
      <c r="F45" s="621">
        <v>21</v>
      </c>
      <c r="G45" s="621">
        <v>28</v>
      </c>
      <c r="H45" s="621">
        <v>20</v>
      </c>
      <c r="I45" s="621">
        <v>16</v>
      </c>
      <c r="J45" s="621">
        <v>21</v>
      </c>
      <c r="K45" s="621">
        <v>15</v>
      </c>
      <c r="L45" s="621">
        <v>12</v>
      </c>
      <c r="M45" s="621">
        <v>17</v>
      </c>
      <c r="N45" s="621">
        <v>13</v>
      </c>
      <c r="O45" s="621">
        <v>20</v>
      </c>
      <c r="P45" s="833">
        <f t="shared" si="2"/>
        <v>204</v>
      </c>
    </row>
    <row r="46" spans="2:17" s="581" customFormat="1" ht="18.75" customHeight="1" x14ac:dyDescent="0.25">
      <c r="B46" s="883" t="s">
        <v>4190</v>
      </c>
      <c r="C46" s="1396">
        <v>0</v>
      </c>
      <c r="D46" s="1396">
        <v>4</v>
      </c>
      <c r="E46" s="1396">
        <v>21</v>
      </c>
      <c r="F46" s="1396">
        <v>20</v>
      </c>
      <c r="G46" s="1396">
        <v>48</v>
      </c>
      <c r="H46" s="1396">
        <v>71</v>
      </c>
      <c r="I46" s="1396">
        <v>66</v>
      </c>
      <c r="J46" s="1396">
        <v>35</v>
      </c>
      <c r="K46" s="1396">
        <v>37</v>
      </c>
      <c r="L46" s="1396">
        <v>18</v>
      </c>
      <c r="M46" s="1396">
        <v>42</v>
      </c>
      <c r="N46" s="1396">
        <v>5</v>
      </c>
      <c r="O46" s="1396">
        <v>19</v>
      </c>
      <c r="P46" s="833">
        <f t="shared" si="2"/>
        <v>386</v>
      </c>
    </row>
    <row r="47" spans="2:17" s="581" customFormat="1" ht="15.75" x14ac:dyDescent="0.25">
      <c r="B47" s="853" t="s">
        <v>4183</v>
      </c>
      <c r="C47" s="621">
        <v>0</v>
      </c>
      <c r="D47" s="621">
        <v>1</v>
      </c>
      <c r="E47" s="621">
        <v>10</v>
      </c>
      <c r="F47" s="621">
        <v>8</v>
      </c>
      <c r="G47" s="621">
        <v>4</v>
      </c>
      <c r="H47" s="621">
        <v>8</v>
      </c>
      <c r="I47" s="621">
        <v>3</v>
      </c>
      <c r="J47" s="621">
        <v>3</v>
      </c>
      <c r="K47" s="621">
        <v>1</v>
      </c>
      <c r="L47" s="621">
        <v>0</v>
      </c>
      <c r="M47" s="621">
        <v>0</v>
      </c>
      <c r="N47" s="621">
        <v>2</v>
      </c>
      <c r="O47" s="621">
        <v>0</v>
      </c>
      <c r="P47" s="833">
        <f t="shared" si="2"/>
        <v>40</v>
      </c>
    </row>
    <row r="48" spans="2:17" s="581" customFormat="1" ht="15.75" x14ac:dyDescent="0.25">
      <c r="B48" s="853" t="s">
        <v>4184</v>
      </c>
      <c r="C48" s="621">
        <v>0</v>
      </c>
      <c r="D48" s="621">
        <v>0</v>
      </c>
      <c r="E48" s="621">
        <v>3</v>
      </c>
      <c r="F48" s="621">
        <v>9</v>
      </c>
      <c r="G48" s="621">
        <v>4</v>
      </c>
      <c r="H48" s="621">
        <v>8</v>
      </c>
      <c r="I48" s="621">
        <v>7</v>
      </c>
      <c r="J48" s="621">
        <v>0</v>
      </c>
      <c r="K48" s="621">
        <v>2</v>
      </c>
      <c r="L48" s="621">
        <v>3</v>
      </c>
      <c r="M48" s="621">
        <v>3</v>
      </c>
      <c r="N48" s="621">
        <v>0</v>
      </c>
      <c r="O48" s="621">
        <v>0</v>
      </c>
      <c r="P48" s="833">
        <f t="shared" si="2"/>
        <v>39</v>
      </c>
    </row>
    <row r="49" spans="2:17" s="581" customFormat="1" ht="15.75" x14ac:dyDescent="0.25">
      <c r="B49" s="853" t="s">
        <v>4185</v>
      </c>
      <c r="C49" s="621">
        <v>0</v>
      </c>
      <c r="D49" s="621">
        <v>5</v>
      </c>
      <c r="E49" s="621">
        <v>8</v>
      </c>
      <c r="F49" s="621">
        <v>6</v>
      </c>
      <c r="G49" s="621">
        <v>13</v>
      </c>
      <c r="H49" s="621">
        <v>7</v>
      </c>
      <c r="I49" s="621">
        <v>5</v>
      </c>
      <c r="J49" s="621">
        <v>6</v>
      </c>
      <c r="K49" s="621">
        <v>2</v>
      </c>
      <c r="L49" s="621">
        <v>5</v>
      </c>
      <c r="M49" s="621">
        <v>4</v>
      </c>
      <c r="N49" s="621">
        <v>0</v>
      </c>
      <c r="O49" s="621">
        <v>3</v>
      </c>
      <c r="P49" s="833">
        <f t="shared" si="2"/>
        <v>64</v>
      </c>
    </row>
    <row r="50" spans="2:17" s="581" customFormat="1" ht="18.75" customHeight="1" x14ac:dyDescent="0.25">
      <c r="B50" s="853" t="s">
        <v>692</v>
      </c>
      <c r="C50" s="621">
        <v>1</v>
      </c>
      <c r="D50" s="621">
        <v>10</v>
      </c>
      <c r="E50" s="621">
        <v>29</v>
      </c>
      <c r="F50" s="621">
        <v>54</v>
      </c>
      <c r="G50" s="621">
        <v>60</v>
      </c>
      <c r="H50" s="621">
        <v>57</v>
      </c>
      <c r="I50" s="621">
        <v>36</v>
      </c>
      <c r="J50" s="621">
        <v>20</v>
      </c>
      <c r="K50" s="621">
        <v>17</v>
      </c>
      <c r="L50" s="621">
        <v>15</v>
      </c>
      <c r="M50" s="621">
        <v>15</v>
      </c>
      <c r="N50" s="621">
        <v>6</v>
      </c>
      <c r="O50" s="621">
        <v>12</v>
      </c>
      <c r="P50" s="833">
        <f t="shared" si="2"/>
        <v>332</v>
      </c>
    </row>
    <row r="51" spans="2:17" s="581" customFormat="1" ht="18.75" customHeight="1" x14ac:dyDescent="0.25">
      <c r="B51" s="853" t="s">
        <v>691</v>
      </c>
      <c r="C51" s="621">
        <v>0</v>
      </c>
      <c r="D51" s="621">
        <v>3</v>
      </c>
      <c r="E51" s="621">
        <v>29</v>
      </c>
      <c r="F51" s="621">
        <v>48</v>
      </c>
      <c r="G51" s="621">
        <v>42</v>
      </c>
      <c r="H51" s="621">
        <v>68</v>
      </c>
      <c r="I51" s="621">
        <v>65</v>
      </c>
      <c r="J51" s="621">
        <v>35</v>
      </c>
      <c r="K51" s="621">
        <v>17</v>
      </c>
      <c r="L51" s="621">
        <v>9</v>
      </c>
      <c r="M51" s="621">
        <v>25</v>
      </c>
      <c r="N51" s="621">
        <v>6</v>
      </c>
      <c r="O51" s="621">
        <v>12</v>
      </c>
      <c r="P51" s="833">
        <f t="shared" si="2"/>
        <v>359</v>
      </c>
    </row>
    <row r="52" spans="2:17" s="581" customFormat="1" ht="18.75" customHeight="1" x14ac:dyDescent="0.25">
      <c r="B52" s="853" t="s">
        <v>695</v>
      </c>
      <c r="C52" s="621">
        <v>0</v>
      </c>
      <c r="D52" s="621">
        <v>13</v>
      </c>
      <c r="E52" s="621">
        <v>24</v>
      </c>
      <c r="F52" s="621">
        <v>36</v>
      </c>
      <c r="G52" s="621">
        <v>39</v>
      </c>
      <c r="H52" s="621">
        <v>42</v>
      </c>
      <c r="I52" s="621">
        <v>28</v>
      </c>
      <c r="J52" s="621">
        <v>25</v>
      </c>
      <c r="K52" s="621">
        <v>15</v>
      </c>
      <c r="L52" s="621">
        <v>12</v>
      </c>
      <c r="M52" s="621">
        <v>24</v>
      </c>
      <c r="N52" s="621">
        <v>11</v>
      </c>
      <c r="O52" s="621">
        <v>9</v>
      </c>
      <c r="P52" s="833">
        <f t="shared" si="2"/>
        <v>278</v>
      </c>
    </row>
    <row r="53" spans="2:17" s="581" customFormat="1" ht="15.75" x14ac:dyDescent="0.25">
      <c r="B53" s="853" t="s">
        <v>333</v>
      </c>
      <c r="C53" s="621">
        <v>0</v>
      </c>
      <c r="D53" s="621">
        <v>4</v>
      </c>
      <c r="E53" s="621">
        <v>28</v>
      </c>
      <c r="F53" s="621">
        <v>38</v>
      </c>
      <c r="G53" s="621">
        <v>67</v>
      </c>
      <c r="H53" s="621">
        <v>64</v>
      </c>
      <c r="I53" s="621">
        <v>68</v>
      </c>
      <c r="J53" s="621">
        <v>38</v>
      </c>
      <c r="K53" s="621">
        <v>14</v>
      </c>
      <c r="L53" s="621">
        <v>17</v>
      </c>
      <c r="M53" s="621">
        <v>19</v>
      </c>
      <c r="N53" s="621">
        <v>9</v>
      </c>
      <c r="O53" s="621">
        <v>7</v>
      </c>
      <c r="P53" s="833">
        <f t="shared" si="2"/>
        <v>373</v>
      </c>
    </row>
    <row r="54" spans="2:17" s="581" customFormat="1" ht="18.75" customHeight="1" thickBot="1" x14ac:dyDescent="0.3">
      <c r="B54" s="850" t="s">
        <v>629</v>
      </c>
      <c r="C54" s="163">
        <f>C56+C57+C58+C59+C60</f>
        <v>1</v>
      </c>
      <c r="D54" s="1674">
        <f t="shared" ref="D54:O54" si="9">D56+D57+D58+D59+D60</f>
        <v>26</v>
      </c>
      <c r="E54" s="1674">
        <f t="shared" si="9"/>
        <v>62</v>
      </c>
      <c r="F54" s="1674">
        <f t="shared" si="9"/>
        <v>88</v>
      </c>
      <c r="G54" s="1674">
        <f t="shared" si="9"/>
        <v>127</v>
      </c>
      <c r="H54" s="1674">
        <f t="shared" si="9"/>
        <v>160</v>
      </c>
      <c r="I54" s="1674">
        <f t="shared" si="9"/>
        <v>140</v>
      </c>
      <c r="J54" s="1674">
        <f t="shared" si="9"/>
        <v>96</v>
      </c>
      <c r="K54" s="1674">
        <f t="shared" si="9"/>
        <v>51</v>
      </c>
      <c r="L54" s="1674">
        <f t="shared" si="9"/>
        <v>25</v>
      </c>
      <c r="M54" s="1674">
        <f t="shared" si="9"/>
        <v>71</v>
      </c>
      <c r="N54" s="1674">
        <f t="shared" si="9"/>
        <v>15</v>
      </c>
      <c r="O54" s="1674">
        <f t="shared" si="9"/>
        <v>28</v>
      </c>
      <c r="P54" s="833">
        <f t="shared" si="2"/>
        <v>890</v>
      </c>
    </row>
    <row r="55" spans="2:17" s="581" customFormat="1" ht="18.75" customHeight="1" thickBot="1" x14ac:dyDescent="0.3">
      <c r="B55" s="851"/>
      <c r="C55" s="1056">
        <f>IFERROR(C54/$P$54,0)</f>
        <v>1.1235955056179776E-3</v>
      </c>
      <c r="D55" s="1056">
        <f t="shared" ref="D55:P55" si="10">IFERROR(D54/$P$54,0)</f>
        <v>2.9213483146067417E-2</v>
      </c>
      <c r="E55" s="1056">
        <f t="shared" si="10"/>
        <v>6.9662921348314602E-2</v>
      </c>
      <c r="F55" s="1056">
        <f t="shared" si="10"/>
        <v>9.8876404494382023E-2</v>
      </c>
      <c r="G55" s="1056">
        <f t="shared" si="10"/>
        <v>0.14269662921348314</v>
      </c>
      <c r="H55" s="1056">
        <f t="shared" si="10"/>
        <v>0.1797752808988764</v>
      </c>
      <c r="I55" s="1056">
        <f t="shared" si="10"/>
        <v>0.15730337078651685</v>
      </c>
      <c r="J55" s="1056">
        <f t="shared" si="10"/>
        <v>0.10786516853932585</v>
      </c>
      <c r="K55" s="1056">
        <f t="shared" si="10"/>
        <v>5.7303370786516851E-2</v>
      </c>
      <c r="L55" s="1056">
        <f t="shared" si="10"/>
        <v>2.8089887640449437E-2</v>
      </c>
      <c r="M55" s="1056">
        <f t="shared" si="10"/>
        <v>7.9775280898876408E-2</v>
      </c>
      <c r="N55" s="1056">
        <f t="shared" si="10"/>
        <v>1.6853932584269662E-2</v>
      </c>
      <c r="O55" s="1056">
        <f t="shared" si="10"/>
        <v>3.1460674157303373E-2</v>
      </c>
      <c r="P55" s="858">
        <f t="shared" si="10"/>
        <v>1</v>
      </c>
    </row>
    <row r="56" spans="2:17" s="581" customFormat="1" ht="18.75" customHeight="1" x14ac:dyDescent="0.25">
      <c r="B56" s="851" t="s">
        <v>630</v>
      </c>
      <c r="C56" s="1004">
        <v>0</v>
      </c>
      <c r="D56" s="1004">
        <v>9</v>
      </c>
      <c r="E56" s="1004">
        <v>21</v>
      </c>
      <c r="F56" s="1004">
        <v>24</v>
      </c>
      <c r="G56" s="1004">
        <v>34</v>
      </c>
      <c r="H56" s="1004">
        <v>33</v>
      </c>
      <c r="I56" s="1004">
        <v>30</v>
      </c>
      <c r="J56" s="1004">
        <v>17</v>
      </c>
      <c r="K56" s="1004">
        <v>12</v>
      </c>
      <c r="L56" s="1004">
        <v>6</v>
      </c>
      <c r="M56" s="1004">
        <v>18</v>
      </c>
      <c r="N56" s="1004">
        <v>4</v>
      </c>
      <c r="O56" s="1004">
        <v>9</v>
      </c>
      <c r="P56" s="833">
        <f t="shared" si="2"/>
        <v>217</v>
      </c>
    </row>
    <row r="57" spans="2:17" s="581" customFormat="1" ht="18.75" customHeight="1" x14ac:dyDescent="0.25">
      <c r="B57" s="851" t="s">
        <v>696</v>
      </c>
      <c r="C57" s="1004">
        <v>1</v>
      </c>
      <c r="D57" s="1004">
        <v>1</v>
      </c>
      <c r="E57" s="1004">
        <v>5</v>
      </c>
      <c r="F57" s="1004">
        <v>13</v>
      </c>
      <c r="G57" s="1004">
        <v>18</v>
      </c>
      <c r="H57" s="1004">
        <v>19</v>
      </c>
      <c r="I57" s="1004">
        <v>15</v>
      </c>
      <c r="J57" s="1004">
        <v>15</v>
      </c>
      <c r="K57" s="1004">
        <v>5</v>
      </c>
      <c r="L57" s="1004">
        <v>3</v>
      </c>
      <c r="M57" s="1004">
        <v>12</v>
      </c>
      <c r="N57" s="1004">
        <v>2</v>
      </c>
      <c r="O57" s="1004">
        <v>2</v>
      </c>
      <c r="P57" s="833">
        <f t="shared" si="2"/>
        <v>111</v>
      </c>
    </row>
    <row r="58" spans="2:17" s="581" customFormat="1" ht="18.75" customHeight="1" x14ac:dyDescent="0.25">
      <c r="B58" s="853" t="s">
        <v>697</v>
      </c>
      <c r="C58" s="621">
        <v>0</v>
      </c>
      <c r="D58" s="621">
        <v>13</v>
      </c>
      <c r="E58" s="621">
        <v>28</v>
      </c>
      <c r="F58" s="621">
        <v>39</v>
      </c>
      <c r="G58" s="621">
        <v>55</v>
      </c>
      <c r="H58" s="621">
        <v>80</v>
      </c>
      <c r="I58" s="621">
        <v>69</v>
      </c>
      <c r="J58" s="621">
        <v>37</v>
      </c>
      <c r="K58" s="621">
        <v>19</v>
      </c>
      <c r="L58" s="621">
        <v>9</v>
      </c>
      <c r="M58" s="621">
        <v>23</v>
      </c>
      <c r="N58" s="621">
        <v>5</v>
      </c>
      <c r="O58" s="621">
        <v>10</v>
      </c>
      <c r="P58" s="833">
        <f t="shared" si="2"/>
        <v>387</v>
      </c>
    </row>
    <row r="59" spans="2:17" s="581" customFormat="1" ht="18.75" customHeight="1" x14ac:dyDescent="0.25">
      <c r="B59" s="853" t="s">
        <v>698</v>
      </c>
      <c r="C59" s="621">
        <v>0</v>
      </c>
      <c r="D59" s="621">
        <v>0</v>
      </c>
      <c r="E59" s="621">
        <v>0</v>
      </c>
      <c r="F59" s="621">
        <v>6</v>
      </c>
      <c r="G59" s="621">
        <v>18</v>
      </c>
      <c r="H59" s="621">
        <v>24</v>
      </c>
      <c r="I59" s="621">
        <v>26</v>
      </c>
      <c r="J59" s="621">
        <v>27</v>
      </c>
      <c r="K59" s="621">
        <v>13</v>
      </c>
      <c r="L59" s="621">
        <v>4</v>
      </c>
      <c r="M59" s="621">
        <v>15</v>
      </c>
      <c r="N59" s="621">
        <v>4</v>
      </c>
      <c r="O59" s="621">
        <v>4</v>
      </c>
      <c r="P59" s="833">
        <f t="shared" si="2"/>
        <v>141</v>
      </c>
    </row>
    <row r="60" spans="2:17" s="581" customFormat="1" ht="18.75" customHeight="1" thickBot="1" x14ac:dyDescent="0.3">
      <c r="B60" s="855" t="s">
        <v>4186</v>
      </c>
      <c r="C60" s="1011">
        <v>0</v>
      </c>
      <c r="D60" s="1011">
        <v>3</v>
      </c>
      <c r="E60" s="1011">
        <v>8</v>
      </c>
      <c r="F60" s="1011">
        <v>6</v>
      </c>
      <c r="G60" s="1011">
        <v>2</v>
      </c>
      <c r="H60" s="1011">
        <v>4</v>
      </c>
      <c r="I60" s="1011">
        <v>0</v>
      </c>
      <c r="J60" s="1011">
        <v>0</v>
      </c>
      <c r="K60" s="1011">
        <v>2</v>
      </c>
      <c r="L60" s="1011">
        <v>3</v>
      </c>
      <c r="M60" s="1011">
        <v>3</v>
      </c>
      <c r="N60" s="1011">
        <v>0</v>
      </c>
      <c r="O60" s="1011">
        <v>3</v>
      </c>
      <c r="P60" s="833">
        <f t="shared" si="2"/>
        <v>34</v>
      </c>
    </row>
    <row r="61" spans="2:17" s="581" customFormat="1" ht="18.75" customHeight="1" thickBot="1" x14ac:dyDescent="0.3">
      <c r="B61" s="850" t="s">
        <v>234</v>
      </c>
      <c r="C61" s="163">
        <f>SUM(C63:C65)</f>
        <v>0</v>
      </c>
      <c r="D61" s="163">
        <f t="shared" ref="D61:O61" si="11">SUM(D63:D65)</f>
        <v>17</v>
      </c>
      <c r="E61" s="163">
        <f t="shared" si="11"/>
        <v>74</v>
      </c>
      <c r="F61" s="163">
        <f t="shared" si="11"/>
        <v>99</v>
      </c>
      <c r="G61" s="163">
        <f t="shared" si="11"/>
        <v>102</v>
      </c>
      <c r="H61" s="163">
        <f t="shared" si="11"/>
        <v>78</v>
      </c>
      <c r="I61" s="163">
        <f t="shared" si="11"/>
        <v>71</v>
      </c>
      <c r="J61" s="163">
        <f t="shared" si="11"/>
        <v>54</v>
      </c>
      <c r="K61" s="163">
        <f t="shared" si="11"/>
        <v>38</v>
      </c>
      <c r="L61" s="163">
        <f t="shared" si="11"/>
        <v>28</v>
      </c>
      <c r="M61" s="163">
        <f t="shared" si="11"/>
        <v>51</v>
      </c>
      <c r="N61" s="163">
        <f t="shared" si="11"/>
        <v>12</v>
      </c>
      <c r="O61" s="163">
        <f t="shared" si="11"/>
        <v>14</v>
      </c>
      <c r="P61" s="833">
        <f t="shared" si="2"/>
        <v>638</v>
      </c>
    </row>
    <row r="62" spans="2:17" s="581" customFormat="1" ht="18.75" customHeight="1" thickBot="1" x14ac:dyDescent="0.3">
      <c r="B62" s="851"/>
      <c r="C62" s="1056">
        <f>IFERROR(C61/$P$61,0)</f>
        <v>0</v>
      </c>
      <c r="D62" s="1056">
        <f t="shared" ref="D62:P62" si="12">IFERROR(D61/$P$61,0)</f>
        <v>2.664576802507837E-2</v>
      </c>
      <c r="E62" s="1056">
        <f t="shared" si="12"/>
        <v>0.11598746081504702</v>
      </c>
      <c r="F62" s="1056">
        <f t="shared" si="12"/>
        <v>0.15517241379310345</v>
      </c>
      <c r="G62" s="1056">
        <f t="shared" si="12"/>
        <v>0.15987460815047022</v>
      </c>
      <c r="H62" s="1056">
        <f t="shared" si="12"/>
        <v>0.12225705329153605</v>
      </c>
      <c r="I62" s="1056">
        <f t="shared" si="12"/>
        <v>0.11128526645768025</v>
      </c>
      <c r="J62" s="1056">
        <f t="shared" si="12"/>
        <v>8.4639498432601878E-2</v>
      </c>
      <c r="K62" s="1056">
        <f t="shared" si="12"/>
        <v>5.9561128526645767E-2</v>
      </c>
      <c r="L62" s="1056">
        <f t="shared" si="12"/>
        <v>4.3887147335423198E-2</v>
      </c>
      <c r="M62" s="1056">
        <f t="shared" si="12"/>
        <v>7.9937304075235111E-2</v>
      </c>
      <c r="N62" s="1056">
        <f t="shared" si="12"/>
        <v>1.8808777429467086E-2</v>
      </c>
      <c r="O62" s="1056">
        <f t="shared" si="12"/>
        <v>2.1943573667711599E-2</v>
      </c>
      <c r="P62" s="858">
        <f t="shared" si="12"/>
        <v>1</v>
      </c>
    </row>
    <row r="63" spans="2:17" s="581" customFormat="1" ht="18.75" customHeight="1" x14ac:dyDescent="0.25">
      <c r="B63" s="851" t="s">
        <v>2547</v>
      </c>
      <c r="C63" s="1004">
        <v>0</v>
      </c>
      <c r="D63" s="1004">
        <v>8</v>
      </c>
      <c r="E63" s="1004">
        <v>37</v>
      </c>
      <c r="F63" s="1004">
        <v>54</v>
      </c>
      <c r="G63" s="1004">
        <v>45</v>
      </c>
      <c r="H63" s="1004">
        <v>32</v>
      </c>
      <c r="I63" s="1004">
        <v>7</v>
      </c>
      <c r="J63" s="1004">
        <v>6</v>
      </c>
      <c r="K63" s="1004">
        <v>2</v>
      </c>
      <c r="L63" s="1004">
        <v>4</v>
      </c>
      <c r="M63" s="1004">
        <v>6</v>
      </c>
      <c r="N63" s="1004">
        <v>0</v>
      </c>
      <c r="O63" s="1004">
        <v>0</v>
      </c>
      <c r="P63" s="833">
        <f t="shared" si="2"/>
        <v>201</v>
      </c>
    </row>
    <row r="64" spans="2:17" s="581" customFormat="1" ht="18.75" customHeight="1" x14ac:dyDescent="0.25">
      <c r="B64" s="853" t="s">
        <v>4187</v>
      </c>
      <c r="C64" s="1055">
        <v>0</v>
      </c>
      <c r="D64" s="1055">
        <v>2</v>
      </c>
      <c r="E64" s="1055">
        <v>16</v>
      </c>
      <c r="F64" s="1055">
        <v>25</v>
      </c>
      <c r="G64" s="1055">
        <v>33</v>
      </c>
      <c r="H64" s="1055">
        <v>21</v>
      </c>
      <c r="I64" s="1055">
        <v>29</v>
      </c>
      <c r="J64" s="1055">
        <v>20</v>
      </c>
      <c r="K64" s="1055">
        <v>19</v>
      </c>
      <c r="L64" s="1055">
        <v>15</v>
      </c>
      <c r="M64" s="1055">
        <v>32</v>
      </c>
      <c r="N64" s="1055">
        <v>6</v>
      </c>
      <c r="O64" s="1055">
        <v>12</v>
      </c>
      <c r="P64" s="833">
        <f t="shared" si="2"/>
        <v>230</v>
      </c>
    </row>
    <row r="65" spans="2:17" s="581" customFormat="1" ht="18.75" customHeight="1" thickBot="1" x14ac:dyDescent="0.3">
      <c r="B65" s="855" t="s">
        <v>4188</v>
      </c>
      <c r="C65" s="1011">
        <v>0</v>
      </c>
      <c r="D65" s="1011">
        <v>7</v>
      </c>
      <c r="E65" s="1011">
        <v>21</v>
      </c>
      <c r="F65" s="1011">
        <v>20</v>
      </c>
      <c r="G65" s="1011">
        <v>24</v>
      </c>
      <c r="H65" s="1011">
        <v>25</v>
      </c>
      <c r="I65" s="1011">
        <v>35</v>
      </c>
      <c r="J65" s="1011">
        <v>28</v>
      </c>
      <c r="K65" s="1011">
        <v>17</v>
      </c>
      <c r="L65" s="1011">
        <v>9</v>
      </c>
      <c r="M65" s="1011">
        <v>13</v>
      </c>
      <c r="N65" s="1011">
        <v>6</v>
      </c>
      <c r="O65" s="1011">
        <v>2</v>
      </c>
      <c r="P65" s="833">
        <f t="shared" si="2"/>
        <v>207</v>
      </c>
    </row>
    <row r="66" spans="2:17" s="581" customFormat="1" ht="18.75" customHeight="1" thickBot="1" x14ac:dyDescent="0.3">
      <c r="B66" s="850" t="s">
        <v>338</v>
      </c>
      <c r="C66" s="163">
        <f>SUM(C68:C72)</f>
        <v>1</v>
      </c>
      <c r="D66" s="163">
        <f t="shared" ref="D66:O66" si="13">SUM(D68:D72)</f>
        <v>51</v>
      </c>
      <c r="E66" s="163">
        <f t="shared" si="13"/>
        <v>138</v>
      </c>
      <c r="F66" s="163">
        <f t="shared" si="13"/>
        <v>192</v>
      </c>
      <c r="G66" s="163">
        <f t="shared" si="13"/>
        <v>197</v>
      </c>
      <c r="H66" s="163">
        <f t="shared" si="13"/>
        <v>216</v>
      </c>
      <c r="I66" s="163">
        <f t="shared" si="13"/>
        <v>197</v>
      </c>
      <c r="J66" s="163">
        <f t="shared" si="13"/>
        <v>157</v>
      </c>
      <c r="K66" s="163">
        <f t="shared" si="13"/>
        <v>104</v>
      </c>
      <c r="L66" s="163">
        <f t="shared" si="13"/>
        <v>74</v>
      </c>
      <c r="M66" s="163">
        <f t="shared" si="13"/>
        <v>110</v>
      </c>
      <c r="N66" s="163">
        <f t="shared" si="13"/>
        <v>35</v>
      </c>
      <c r="O66" s="163">
        <f t="shared" si="13"/>
        <v>108</v>
      </c>
      <c r="P66" s="833">
        <f t="shared" si="2"/>
        <v>1580</v>
      </c>
    </row>
    <row r="67" spans="2:17" s="581" customFormat="1" ht="18.75" customHeight="1" thickBot="1" x14ac:dyDescent="0.3">
      <c r="B67" s="851"/>
      <c r="C67" s="1056">
        <f>IFERROR(C66/$P$66,0)</f>
        <v>6.329113924050633E-4</v>
      </c>
      <c r="D67" s="1056">
        <f t="shared" ref="D67:P67" si="14">IFERROR(D66/$P$66,0)</f>
        <v>3.2278481012658226E-2</v>
      </c>
      <c r="E67" s="1056">
        <f t="shared" si="14"/>
        <v>8.7341772151898728E-2</v>
      </c>
      <c r="F67" s="1056">
        <f t="shared" si="14"/>
        <v>0.12151898734177215</v>
      </c>
      <c r="G67" s="1056">
        <f t="shared" si="14"/>
        <v>0.12468354430379747</v>
      </c>
      <c r="H67" s="1056">
        <f t="shared" si="14"/>
        <v>0.13670886075949368</v>
      </c>
      <c r="I67" s="1056">
        <f t="shared" si="14"/>
        <v>0.12468354430379747</v>
      </c>
      <c r="J67" s="1056">
        <f t="shared" si="14"/>
        <v>9.9367088607594939E-2</v>
      </c>
      <c r="K67" s="1056">
        <f t="shared" si="14"/>
        <v>6.5822784810126586E-2</v>
      </c>
      <c r="L67" s="1056">
        <f t="shared" si="14"/>
        <v>4.6835443037974683E-2</v>
      </c>
      <c r="M67" s="1056">
        <f t="shared" si="14"/>
        <v>6.9620253164556958E-2</v>
      </c>
      <c r="N67" s="1056">
        <f t="shared" si="14"/>
        <v>2.2151898734177215E-2</v>
      </c>
      <c r="O67" s="1056">
        <f t="shared" si="14"/>
        <v>6.8354430379746839E-2</v>
      </c>
      <c r="P67" s="858">
        <f t="shared" si="14"/>
        <v>1</v>
      </c>
    </row>
    <row r="68" spans="2:17" s="581" customFormat="1" ht="18.75" customHeight="1" x14ac:dyDescent="0.25">
      <c r="B68" s="851" t="s">
        <v>633</v>
      </c>
      <c r="C68" s="1004">
        <v>0</v>
      </c>
      <c r="D68" s="1004">
        <v>9</v>
      </c>
      <c r="E68" s="1004">
        <v>28</v>
      </c>
      <c r="F68" s="1004">
        <v>33</v>
      </c>
      <c r="G68" s="1004">
        <v>41</v>
      </c>
      <c r="H68" s="1004">
        <v>47</v>
      </c>
      <c r="I68" s="1004">
        <v>44</v>
      </c>
      <c r="J68" s="1004">
        <v>35</v>
      </c>
      <c r="K68" s="1004">
        <v>24</v>
      </c>
      <c r="L68" s="1004">
        <v>13</v>
      </c>
      <c r="M68" s="1004">
        <v>36</v>
      </c>
      <c r="N68" s="1004">
        <v>8</v>
      </c>
      <c r="O68" s="1004">
        <v>19</v>
      </c>
      <c r="P68" s="833">
        <f t="shared" si="2"/>
        <v>337</v>
      </c>
    </row>
    <row r="69" spans="2:17" s="581" customFormat="1" ht="18.75" customHeight="1" x14ac:dyDescent="0.25">
      <c r="B69" s="853" t="s">
        <v>699</v>
      </c>
      <c r="C69" s="621">
        <v>0</v>
      </c>
      <c r="D69" s="621">
        <v>21</v>
      </c>
      <c r="E69" s="621">
        <v>42</v>
      </c>
      <c r="F69" s="621">
        <v>55</v>
      </c>
      <c r="G69" s="621">
        <v>67</v>
      </c>
      <c r="H69" s="621">
        <v>89</v>
      </c>
      <c r="I69" s="621">
        <v>81</v>
      </c>
      <c r="J69" s="621">
        <v>48</v>
      </c>
      <c r="K69" s="621">
        <v>30</v>
      </c>
      <c r="L69" s="621">
        <v>21</v>
      </c>
      <c r="M69" s="621">
        <v>22</v>
      </c>
      <c r="N69" s="621">
        <v>7</v>
      </c>
      <c r="O69" s="621">
        <v>10</v>
      </c>
      <c r="P69" s="833">
        <f t="shared" si="2"/>
        <v>493</v>
      </c>
    </row>
    <row r="70" spans="2:17" s="581" customFormat="1" ht="18.75" customHeight="1" x14ac:dyDescent="0.25">
      <c r="B70" s="853" t="s">
        <v>700</v>
      </c>
      <c r="C70" s="621">
        <v>0</v>
      </c>
      <c r="D70" s="621">
        <v>6</v>
      </c>
      <c r="E70" s="621">
        <v>12</v>
      </c>
      <c r="F70" s="621">
        <v>7</v>
      </c>
      <c r="G70" s="621">
        <v>2</v>
      </c>
      <c r="H70" s="621">
        <v>5</v>
      </c>
      <c r="I70" s="621">
        <v>13</v>
      </c>
      <c r="J70" s="621">
        <v>31</v>
      </c>
      <c r="K70" s="621">
        <v>21</v>
      </c>
      <c r="L70" s="621">
        <v>14</v>
      </c>
      <c r="M70" s="621">
        <v>29</v>
      </c>
      <c r="N70" s="621">
        <v>11</v>
      </c>
      <c r="O70" s="621">
        <v>45</v>
      </c>
      <c r="P70" s="833">
        <f t="shared" si="2"/>
        <v>196</v>
      </c>
    </row>
    <row r="71" spans="2:17" s="581" customFormat="1" ht="18.75" customHeight="1" x14ac:dyDescent="0.25">
      <c r="B71" s="853" t="s">
        <v>4189</v>
      </c>
      <c r="C71" s="621">
        <v>0</v>
      </c>
      <c r="D71" s="621">
        <v>6</v>
      </c>
      <c r="E71" s="621">
        <v>38</v>
      </c>
      <c r="F71" s="621">
        <v>55</v>
      </c>
      <c r="G71" s="621">
        <v>55</v>
      </c>
      <c r="H71" s="621">
        <v>39</v>
      </c>
      <c r="I71" s="621">
        <v>21</v>
      </c>
      <c r="J71" s="621">
        <v>12</v>
      </c>
      <c r="K71" s="621">
        <v>9</v>
      </c>
      <c r="L71" s="621">
        <v>7</v>
      </c>
      <c r="M71" s="621">
        <v>5</v>
      </c>
      <c r="N71" s="621">
        <v>2</v>
      </c>
      <c r="O71" s="621">
        <v>16</v>
      </c>
      <c r="P71" s="833">
        <f t="shared" si="2"/>
        <v>265</v>
      </c>
    </row>
    <row r="72" spans="2:17" s="581" customFormat="1" ht="18.75" customHeight="1" thickBot="1" x14ac:dyDescent="0.3">
      <c r="B72" s="855" t="s">
        <v>701</v>
      </c>
      <c r="C72" s="1058">
        <v>1</v>
      </c>
      <c r="D72" s="1058">
        <v>9</v>
      </c>
      <c r="E72" s="1058">
        <v>18</v>
      </c>
      <c r="F72" s="1058">
        <v>42</v>
      </c>
      <c r="G72" s="1058">
        <v>32</v>
      </c>
      <c r="H72" s="1058">
        <v>36</v>
      </c>
      <c r="I72" s="1058">
        <v>38</v>
      </c>
      <c r="J72" s="1058">
        <v>31</v>
      </c>
      <c r="K72" s="1058">
        <v>20</v>
      </c>
      <c r="L72" s="1058">
        <v>19</v>
      </c>
      <c r="M72" s="1058">
        <v>18</v>
      </c>
      <c r="N72" s="1058">
        <v>7</v>
      </c>
      <c r="O72" s="1058">
        <v>18</v>
      </c>
      <c r="P72" s="833">
        <f t="shared" si="2"/>
        <v>289</v>
      </c>
    </row>
    <row r="73" spans="2:17" s="581" customFormat="1" ht="18.75" customHeight="1" x14ac:dyDescent="0.25">
      <c r="B73" s="856" t="s">
        <v>152</v>
      </c>
      <c r="C73" s="859">
        <f t="shared" ref="C73:P73" si="15">C7+C23+C27+C40+C54+C61+C66</f>
        <v>9</v>
      </c>
      <c r="D73" s="859">
        <f t="shared" si="15"/>
        <v>333</v>
      </c>
      <c r="E73" s="859">
        <f t="shared" si="15"/>
        <v>1066</v>
      </c>
      <c r="F73" s="859">
        <f t="shared" si="15"/>
        <v>1567</v>
      </c>
      <c r="G73" s="859">
        <f t="shared" si="15"/>
        <v>1766</v>
      </c>
      <c r="H73" s="859">
        <f t="shared" si="15"/>
        <v>1907</v>
      </c>
      <c r="I73" s="859">
        <f t="shared" si="15"/>
        <v>1746</v>
      </c>
      <c r="J73" s="859">
        <f t="shared" si="15"/>
        <v>1217</v>
      </c>
      <c r="K73" s="859">
        <f t="shared" si="15"/>
        <v>891</v>
      </c>
      <c r="L73" s="859">
        <f t="shared" si="15"/>
        <v>676</v>
      </c>
      <c r="M73" s="859">
        <f t="shared" si="15"/>
        <v>1065</v>
      </c>
      <c r="N73" s="859">
        <f t="shared" si="15"/>
        <v>336</v>
      </c>
      <c r="O73" s="859">
        <f t="shared" si="15"/>
        <v>595</v>
      </c>
      <c r="P73" s="859">
        <f t="shared" si="15"/>
        <v>13174</v>
      </c>
    </row>
    <row r="74" spans="2:17" s="581" customFormat="1" ht="15.75" x14ac:dyDescent="0.25">
      <c r="B74" s="682" t="s">
        <v>636</v>
      </c>
      <c r="C74" s="17">
        <f>IFERROR(C73/$P$73,0)</f>
        <v>6.8316380749962042E-4</v>
      </c>
      <c r="D74" s="17">
        <f t="shared" ref="D74:O74" si="16">IFERROR(D73/$P$73,0)</f>
        <v>2.5277060877485956E-2</v>
      </c>
      <c r="E74" s="17">
        <f t="shared" si="16"/>
        <v>8.0916957643843934E-2</v>
      </c>
      <c r="F74" s="17">
        <f t="shared" si="16"/>
        <v>0.11894640959465615</v>
      </c>
      <c r="G74" s="17">
        <f t="shared" si="16"/>
        <v>0.13405192044936998</v>
      </c>
      <c r="H74" s="17">
        <f t="shared" si="16"/>
        <v>0.14475482010019736</v>
      </c>
      <c r="I74" s="17">
        <f t="shared" si="16"/>
        <v>0.13253377865492638</v>
      </c>
      <c r="J74" s="17">
        <f t="shared" si="16"/>
        <v>9.2378928191893125E-2</v>
      </c>
      <c r="K74" s="17">
        <f t="shared" si="16"/>
        <v>6.7633216942462424E-2</v>
      </c>
      <c r="L74" s="17">
        <f t="shared" si="16"/>
        <v>5.1313192652193716E-2</v>
      </c>
      <c r="M74" s="17">
        <f t="shared" si="16"/>
        <v>8.084105055412176E-2</v>
      </c>
      <c r="N74" s="17">
        <f t="shared" si="16"/>
        <v>2.5504782146652496E-2</v>
      </c>
      <c r="O74" s="17">
        <f t="shared" si="16"/>
        <v>4.5164718384697128E-2</v>
      </c>
      <c r="P74" s="860"/>
    </row>
  </sheetData>
  <sheetProtection formatCells="0" formatColumns="0" formatRows="0" insertColumns="0" insertRows="0" deleteColumns="0" deleteRows="0" sort="0"/>
  <mergeCells count="3">
    <mergeCell ref="B1:P3"/>
    <mergeCell ref="B4:P4"/>
    <mergeCell ref="B5:P5"/>
  </mergeCells>
  <pageMargins left="0.7" right="0.7" top="0.75" bottom="0.75" header="0.3" footer="0.3"/>
  <pageSetup paperSize="9"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2"/>
  <dimension ref="A1:S118"/>
  <sheetViews>
    <sheetView showGridLines="0" zoomScale="85" zoomScaleNormal="85" workbookViewId="0">
      <pane xSplit="2" ySplit="6" topLeftCell="C49"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580" customWidth="1"/>
    <col min="2" max="2" width="64" style="580" customWidth="1"/>
    <col min="3" max="3" width="9.42578125" style="580" customWidth="1"/>
    <col min="4" max="12" width="8.28515625" style="686" customWidth="1"/>
    <col min="13" max="14" width="9" style="580" customWidth="1"/>
    <col min="15" max="15" width="7.42578125" style="580" customWidth="1"/>
    <col min="16" max="16" width="12.7109375" style="580" customWidth="1"/>
    <col min="17" max="17" width="5" style="580" customWidth="1"/>
    <col min="18" max="19" width="0" style="580" hidden="1" customWidth="1"/>
    <col min="20" max="16384" width="9.140625" style="580" hidden="1"/>
  </cols>
  <sheetData>
    <row r="1" spans="2:18" ht="15" x14ac:dyDescent="0.25">
      <c r="B1" s="2047"/>
      <c r="C1" s="2048"/>
      <c r="D1" s="2048"/>
      <c r="E1" s="2048"/>
      <c r="F1" s="2048"/>
      <c r="G1" s="2048"/>
      <c r="H1" s="2048"/>
      <c r="I1" s="2048"/>
      <c r="J1" s="2048"/>
      <c r="K1" s="2048"/>
      <c r="L1" s="2048"/>
      <c r="M1" s="2048"/>
      <c r="N1" s="2048"/>
      <c r="O1" s="2048"/>
      <c r="P1" s="2049"/>
    </row>
    <row r="2" spans="2:18" ht="15" x14ac:dyDescent="0.25">
      <c r="B2" s="2050"/>
      <c r="C2" s="2051"/>
      <c r="D2" s="2051"/>
      <c r="E2" s="2051"/>
      <c r="F2" s="2051"/>
      <c r="G2" s="2051"/>
      <c r="H2" s="2051"/>
      <c r="I2" s="2051"/>
      <c r="J2" s="2051"/>
      <c r="K2" s="2051"/>
      <c r="L2" s="2051"/>
      <c r="M2" s="2051"/>
      <c r="N2" s="2051"/>
      <c r="O2" s="2051"/>
      <c r="P2" s="2052"/>
    </row>
    <row r="3" spans="2:18" ht="16.5" thickBot="1" x14ac:dyDescent="0.3">
      <c r="B3" s="2053"/>
      <c r="C3" s="2054"/>
      <c r="D3" s="2054"/>
      <c r="E3" s="2054"/>
      <c r="F3" s="2054"/>
      <c r="G3" s="2054"/>
      <c r="H3" s="2054"/>
      <c r="I3" s="2054"/>
      <c r="J3" s="2054"/>
      <c r="K3" s="2054"/>
      <c r="L3" s="2054"/>
      <c r="M3" s="2054"/>
      <c r="N3" s="2054"/>
      <c r="O3" s="2054"/>
      <c r="P3" s="2055"/>
    </row>
    <row r="4" spans="2:18" ht="21.75" thickBot="1" x14ac:dyDescent="0.4">
      <c r="B4" s="2082" t="s">
        <v>4192</v>
      </c>
      <c r="C4" s="2083"/>
      <c r="D4" s="2083"/>
      <c r="E4" s="2083"/>
      <c r="F4" s="2083"/>
      <c r="G4" s="2083"/>
      <c r="H4" s="2083"/>
      <c r="I4" s="2083"/>
      <c r="J4" s="2083"/>
      <c r="K4" s="2083"/>
      <c r="L4" s="2083"/>
      <c r="M4" s="2083"/>
      <c r="N4" s="2083"/>
      <c r="O4" s="2083"/>
      <c r="P4" s="2085"/>
    </row>
    <row r="5" spans="2:18" s="583" customFormat="1" ht="15.75" x14ac:dyDescent="0.25">
      <c r="B5" s="2086"/>
      <c r="C5" s="2086"/>
      <c r="D5" s="2086"/>
      <c r="E5" s="2086"/>
      <c r="F5" s="2086"/>
      <c r="G5" s="2086"/>
      <c r="H5" s="2086"/>
      <c r="I5" s="2086"/>
      <c r="J5" s="2086"/>
      <c r="K5" s="2086"/>
      <c r="L5" s="2086"/>
      <c r="M5" s="2086"/>
      <c r="N5" s="2086"/>
      <c r="O5" s="2086"/>
      <c r="P5" s="2086"/>
    </row>
    <row r="6" spans="2:18" s="674" customFormat="1" ht="32.25" thickBot="1" x14ac:dyDescent="0.3">
      <c r="B6" s="671" t="s">
        <v>653</v>
      </c>
      <c r="C6" s="626" t="s">
        <v>654</v>
      </c>
      <c r="D6" s="672" t="s">
        <v>655</v>
      </c>
      <c r="E6" s="672" t="s">
        <v>656</v>
      </c>
      <c r="F6" s="672" t="s">
        <v>657</v>
      </c>
      <c r="G6" s="672" t="s">
        <v>658</v>
      </c>
      <c r="H6" s="672" t="s">
        <v>659</v>
      </c>
      <c r="I6" s="672" t="s">
        <v>660</v>
      </c>
      <c r="J6" s="672" t="s">
        <v>661</v>
      </c>
      <c r="K6" s="672" t="s">
        <v>662</v>
      </c>
      <c r="L6" s="672" t="s">
        <v>663</v>
      </c>
      <c r="M6" s="626" t="s">
        <v>664</v>
      </c>
      <c r="N6" s="626" t="s">
        <v>665</v>
      </c>
      <c r="O6" s="626" t="s">
        <v>666</v>
      </c>
      <c r="P6" s="626" t="s">
        <v>594</v>
      </c>
    </row>
    <row r="7" spans="2:18" ht="16.5" thickBot="1" x14ac:dyDescent="0.3">
      <c r="B7" s="850" t="s">
        <v>667</v>
      </c>
      <c r="C7" s="863">
        <f>SUM(C9:C22)</f>
        <v>0</v>
      </c>
      <c r="D7" s="863">
        <f t="shared" ref="D7:P7" si="0">SUM(D9:D22)</f>
        <v>4</v>
      </c>
      <c r="E7" s="863">
        <f t="shared" si="0"/>
        <v>117</v>
      </c>
      <c r="F7" s="863">
        <f t="shared" si="0"/>
        <v>295</v>
      </c>
      <c r="G7" s="863">
        <f t="shared" si="0"/>
        <v>415</v>
      </c>
      <c r="H7" s="863">
        <f t="shared" si="0"/>
        <v>456</v>
      </c>
      <c r="I7" s="863">
        <f t="shared" si="0"/>
        <v>480</v>
      </c>
      <c r="J7" s="863">
        <f t="shared" si="0"/>
        <v>489</v>
      </c>
      <c r="K7" s="863">
        <f t="shared" si="0"/>
        <v>303</v>
      </c>
      <c r="L7" s="863">
        <f t="shared" si="0"/>
        <v>245</v>
      </c>
      <c r="M7" s="863">
        <f t="shared" si="0"/>
        <v>441</v>
      </c>
      <c r="N7" s="863">
        <f t="shared" si="0"/>
        <v>136</v>
      </c>
      <c r="O7" s="863">
        <f t="shared" si="0"/>
        <v>263</v>
      </c>
      <c r="P7" s="863">
        <f t="shared" si="0"/>
        <v>3644</v>
      </c>
    </row>
    <row r="8" spans="2:18" ht="16.5" thickBot="1" x14ac:dyDescent="0.3">
      <c r="B8" s="853"/>
      <c r="C8" s="1056">
        <f>IFERROR(C7/$P$7,0)</f>
        <v>0</v>
      </c>
      <c r="D8" s="1056">
        <f t="shared" ref="D8:P8" si="1">IFERROR(D7/$P$7,0)</f>
        <v>1.0976948408342481E-3</v>
      </c>
      <c r="E8" s="1056">
        <f t="shared" si="1"/>
        <v>3.2107574094401757E-2</v>
      </c>
      <c r="F8" s="1056">
        <f t="shared" si="1"/>
        <v>8.0954994511525796E-2</v>
      </c>
      <c r="G8" s="1056">
        <f t="shared" si="1"/>
        <v>0.11388583973655324</v>
      </c>
      <c r="H8" s="1056">
        <f t="shared" si="1"/>
        <v>0.12513721185510429</v>
      </c>
      <c r="I8" s="1056">
        <f t="shared" si="1"/>
        <v>0.13172338090010977</v>
      </c>
      <c r="J8" s="1056">
        <f t="shared" si="1"/>
        <v>0.13419319429198684</v>
      </c>
      <c r="K8" s="1056">
        <f t="shared" si="1"/>
        <v>8.3150384193194288E-2</v>
      </c>
      <c r="L8" s="1056">
        <f t="shared" si="1"/>
        <v>6.7233809001097697E-2</v>
      </c>
      <c r="M8" s="1056">
        <f t="shared" si="1"/>
        <v>0.12102085620197585</v>
      </c>
      <c r="N8" s="1056">
        <f t="shared" si="1"/>
        <v>3.7321624588364431E-2</v>
      </c>
      <c r="O8" s="1056">
        <f t="shared" si="1"/>
        <v>7.2173435784851817E-2</v>
      </c>
      <c r="P8" s="858">
        <f t="shared" si="1"/>
        <v>1</v>
      </c>
    </row>
    <row r="9" spans="2:18" ht="18.75" customHeight="1" x14ac:dyDescent="0.25">
      <c r="B9" s="853" t="s">
        <v>668</v>
      </c>
      <c r="C9" s="1055">
        <v>0</v>
      </c>
      <c r="D9" s="1055">
        <v>1</v>
      </c>
      <c r="E9" s="1055">
        <v>23</v>
      </c>
      <c r="F9" s="1055">
        <v>33</v>
      </c>
      <c r="G9" s="1055">
        <v>61</v>
      </c>
      <c r="H9" s="1055">
        <v>62</v>
      </c>
      <c r="I9" s="1055">
        <v>46</v>
      </c>
      <c r="J9" s="1055">
        <v>56</v>
      </c>
      <c r="K9" s="1055">
        <v>26</v>
      </c>
      <c r="L9" s="1055">
        <v>19</v>
      </c>
      <c r="M9" s="1055">
        <v>19</v>
      </c>
      <c r="N9" s="1055">
        <v>6</v>
      </c>
      <c r="O9" s="1055">
        <v>7</v>
      </c>
      <c r="P9" s="162">
        <f t="shared" ref="P9:P72" si="2">SUM(C9:O9)</f>
        <v>359</v>
      </c>
    </row>
    <row r="10" spans="2:18" s="581" customFormat="1" ht="18.75" customHeight="1" x14ac:dyDescent="0.25">
      <c r="B10" s="853" t="s">
        <v>669</v>
      </c>
      <c r="C10" s="1055">
        <v>0</v>
      </c>
      <c r="D10" s="1055">
        <v>0</v>
      </c>
      <c r="E10" s="1055">
        <v>8</v>
      </c>
      <c r="F10" s="1055">
        <v>7</v>
      </c>
      <c r="G10" s="1055">
        <v>33</v>
      </c>
      <c r="H10" s="1055">
        <v>41</v>
      </c>
      <c r="I10" s="1055">
        <v>40</v>
      </c>
      <c r="J10" s="1055">
        <v>45</v>
      </c>
      <c r="K10" s="1055">
        <v>40</v>
      </c>
      <c r="L10" s="1055">
        <v>41</v>
      </c>
      <c r="M10" s="1055">
        <v>48</v>
      </c>
      <c r="N10" s="1055">
        <v>21</v>
      </c>
      <c r="O10" s="1055">
        <v>42</v>
      </c>
      <c r="P10" s="162">
        <f t="shared" si="2"/>
        <v>366</v>
      </c>
    </row>
    <row r="11" spans="2:18" s="581" customFormat="1" ht="18.75" customHeight="1" x14ac:dyDescent="0.25">
      <c r="B11" s="853" t="s">
        <v>670</v>
      </c>
      <c r="C11" s="621">
        <v>0</v>
      </c>
      <c r="D11" s="621">
        <v>0</v>
      </c>
      <c r="E11" s="621">
        <v>3</v>
      </c>
      <c r="F11" s="621">
        <v>24</v>
      </c>
      <c r="G11" s="621">
        <v>25</v>
      </c>
      <c r="H11" s="621">
        <v>35</v>
      </c>
      <c r="I11" s="621">
        <v>43</v>
      </c>
      <c r="J11" s="621">
        <v>50</v>
      </c>
      <c r="K11" s="621">
        <v>22</v>
      </c>
      <c r="L11" s="621">
        <v>28</v>
      </c>
      <c r="M11" s="621">
        <v>54</v>
      </c>
      <c r="N11" s="621">
        <v>16</v>
      </c>
      <c r="O11" s="621">
        <v>36</v>
      </c>
      <c r="P11" s="162">
        <f t="shared" si="2"/>
        <v>336</v>
      </c>
    </row>
    <row r="12" spans="2:18" s="581" customFormat="1" ht="18.75" customHeight="1" x14ac:dyDescent="0.25">
      <c r="B12" s="853" t="s">
        <v>671</v>
      </c>
      <c r="C12" s="621">
        <v>0</v>
      </c>
      <c r="D12" s="621">
        <v>0</v>
      </c>
      <c r="E12" s="621">
        <v>6</v>
      </c>
      <c r="F12" s="621">
        <v>17</v>
      </c>
      <c r="G12" s="621">
        <v>18</v>
      </c>
      <c r="H12" s="621">
        <v>24</v>
      </c>
      <c r="I12" s="621">
        <v>26</v>
      </c>
      <c r="J12" s="621">
        <v>37</v>
      </c>
      <c r="K12" s="621">
        <v>25</v>
      </c>
      <c r="L12" s="621">
        <v>19</v>
      </c>
      <c r="M12" s="621">
        <v>54</v>
      </c>
      <c r="N12" s="621">
        <v>8</v>
      </c>
      <c r="O12" s="621">
        <v>15</v>
      </c>
      <c r="P12" s="162">
        <f t="shared" si="2"/>
        <v>249</v>
      </c>
    </row>
    <row r="13" spans="2:18" s="581" customFormat="1" ht="18.75" customHeight="1" x14ac:dyDescent="0.25">
      <c r="B13" s="853" t="s">
        <v>672</v>
      </c>
      <c r="C13" s="621">
        <v>0</v>
      </c>
      <c r="D13" s="621">
        <v>0</v>
      </c>
      <c r="E13" s="621">
        <v>2</v>
      </c>
      <c r="F13" s="621">
        <v>14</v>
      </c>
      <c r="G13" s="621">
        <v>22</v>
      </c>
      <c r="H13" s="621">
        <v>33</v>
      </c>
      <c r="I13" s="621">
        <v>34</v>
      </c>
      <c r="J13" s="621">
        <v>42</v>
      </c>
      <c r="K13" s="621">
        <v>41</v>
      </c>
      <c r="L13" s="621">
        <v>29</v>
      </c>
      <c r="M13" s="621">
        <v>63</v>
      </c>
      <c r="N13" s="621">
        <v>20</v>
      </c>
      <c r="O13" s="621">
        <v>30</v>
      </c>
      <c r="P13" s="162">
        <f t="shared" si="2"/>
        <v>330</v>
      </c>
    </row>
    <row r="14" spans="2:18" s="581" customFormat="1" ht="18.75" customHeight="1" x14ac:dyDescent="0.25">
      <c r="B14" s="853" t="s">
        <v>4179</v>
      </c>
      <c r="C14" s="621">
        <v>0</v>
      </c>
      <c r="D14" s="621">
        <v>0</v>
      </c>
      <c r="E14" s="621">
        <v>1</v>
      </c>
      <c r="F14" s="621">
        <v>12</v>
      </c>
      <c r="G14" s="621">
        <v>26</v>
      </c>
      <c r="H14" s="621">
        <v>27</v>
      </c>
      <c r="I14" s="621">
        <v>17</v>
      </c>
      <c r="J14" s="621">
        <v>14</v>
      </c>
      <c r="K14" s="621">
        <v>10</v>
      </c>
      <c r="L14" s="621">
        <v>5</v>
      </c>
      <c r="M14" s="621">
        <v>5</v>
      </c>
      <c r="N14" s="621">
        <v>2</v>
      </c>
      <c r="O14" s="621">
        <v>2</v>
      </c>
      <c r="P14" s="162">
        <f t="shared" si="2"/>
        <v>121</v>
      </c>
    </row>
    <row r="15" spans="2:18" s="581" customFormat="1" ht="18.75" customHeight="1" x14ac:dyDescent="0.25">
      <c r="B15" s="853" t="s">
        <v>679</v>
      </c>
      <c r="C15" s="621">
        <v>0</v>
      </c>
      <c r="D15" s="621">
        <v>1</v>
      </c>
      <c r="E15" s="621">
        <v>17</v>
      </c>
      <c r="F15" s="621">
        <v>31</v>
      </c>
      <c r="G15" s="621">
        <v>18</v>
      </c>
      <c r="H15" s="621">
        <v>18</v>
      </c>
      <c r="I15" s="621">
        <v>11</v>
      </c>
      <c r="J15" s="621">
        <v>6</v>
      </c>
      <c r="K15" s="621">
        <v>5</v>
      </c>
      <c r="L15" s="621">
        <v>2</v>
      </c>
      <c r="M15" s="621">
        <v>8</v>
      </c>
      <c r="N15" s="621">
        <v>3</v>
      </c>
      <c r="O15" s="621">
        <v>10</v>
      </c>
      <c r="P15" s="162">
        <f t="shared" si="2"/>
        <v>130</v>
      </c>
    </row>
    <row r="16" spans="2:18" s="581" customFormat="1" ht="18.75" customHeight="1" x14ac:dyDescent="0.25">
      <c r="B16" s="853" t="s">
        <v>673</v>
      </c>
      <c r="C16" s="621">
        <v>0</v>
      </c>
      <c r="D16" s="621">
        <v>1</v>
      </c>
      <c r="E16" s="621">
        <v>14</v>
      </c>
      <c r="F16" s="621">
        <v>44</v>
      </c>
      <c r="G16" s="621">
        <v>51</v>
      </c>
      <c r="H16" s="621">
        <v>60</v>
      </c>
      <c r="I16" s="621">
        <v>62</v>
      </c>
      <c r="J16" s="621">
        <v>43</v>
      </c>
      <c r="K16" s="621">
        <v>22</v>
      </c>
      <c r="L16" s="621">
        <v>10</v>
      </c>
      <c r="M16" s="621">
        <v>11</v>
      </c>
      <c r="N16" s="621">
        <v>4</v>
      </c>
      <c r="O16" s="621">
        <v>3</v>
      </c>
      <c r="P16" s="162">
        <f t="shared" si="2"/>
        <v>325</v>
      </c>
    </row>
    <row r="17" spans="2:17" s="581" customFormat="1" ht="18.75" customHeight="1" x14ac:dyDescent="0.25">
      <c r="B17" s="853" t="s">
        <v>674</v>
      </c>
      <c r="C17" s="621">
        <v>0</v>
      </c>
      <c r="D17" s="621">
        <v>1</v>
      </c>
      <c r="E17" s="621">
        <v>10</v>
      </c>
      <c r="F17" s="621">
        <v>22</v>
      </c>
      <c r="G17" s="621">
        <v>40</v>
      </c>
      <c r="H17" s="621">
        <v>46</v>
      </c>
      <c r="I17" s="621">
        <v>63</v>
      </c>
      <c r="J17" s="621">
        <v>52</v>
      </c>
      <c r="K17" s="621">
        <v>34</v>
      </c>
      <c r="L17" s="621">
        <v>25</v>
      </c>
      <c r="M17" s="621">
        <v>38</v>
      </c>
      <c r="N17" s="621">
        <v>14</v>
      </c>
      <c r="O17" s="621">
        <v>43</v>
      </c>
      <c r="P17" s="162">
        <f t="shared" si="2"/>
        <v>388</v>
      </c>
    </row>
    <row r="18" spans="2:17" s="581" customFormat="1" ht="18.75" customHeight="1" x14ac:dyDescent="0.25">
      <c r="B18" s="853" t="s">
        <v>675</v>
      </c>
      <c r="C18" s="621">
        <v>0</v>
      </c>
      <c r="D18" s="621">
        <v>0</v>
      </c>
      <c r="E18" s="621">
        <v>9</v>
      </c>
      <c r="F18" s="621">
        <v>22</v>
      </c>
      <c r="G18" s="621">
        <v>22</v>
      </c>
      <c r="H18" s="621">
        <v>20</v>
      </c>
      <c r="I18" s="621">
        <v>15</v>
      </c>
      <c r="J18" s="621">
        <v>14</v>
      </c>
      <c r="K18" s="621">
        <v>9</v>
      </c>
      <c r="L18" s="621">
        <v>10</v>
      </c>
      <c r="M18" s="621">
        <v>18</v>
      </c>
      <c r="N18" s="621">
        <v>5</v>
      </c>
      <c r="O18" s="621">
        <v>3</v>
      </c>
      <c r="P18" s="162">
        <f t="shared" si="2"/>
        <v>147</v>
      </c>
    </row>
    <row r="19" spans="2:17" s="581" customFormat="1" ht="18.75" customHeight="1" x14ac:dyDescent="0.25">
      <c r="B19" s="853" t="s">
        <v>676</v>
      </c>
      <c r="C19" s="621">
        <v>0</v>
      </c>
      <c r="D19" s="621">
        <v>0</v>
      </c>
      <c r="E19" s="621">
        <v>5</v>
      </c>
      <c r="F19" s="621">
        <v>18</v>
      </c>
      <c r="G19" s="621">
        <v>24</v>
      </c>
      <c r="H19" s="621">
        <v>16</v>
      </c>
      <c r="I19" s="621">
        <v>15</v>
      </c>
      <c r="J19" s="621">
        <v>23</v>
      </c>
      <c r="K19" s="621">
        <v>13</v>
      </c>
      <c r="L19" s="621">
        <v>18</v>
      </c>
      <c r="M19" s="621">
        <v>47</v>
      </c>
      <c r="N19" s="621">
        <v>10</v>
      </c>
      <c r="O19" s="621">
        <v>16</v>
      </c>
      <c r="P19" s="162">
        <f t="shared" si="2"/>
        <v>205</v>
      </c>
    </row>
    <row r="20" spans="2:17" s="581" customFormat="1" ht="18.75" customHeight="1" x14ac:dyDescent="0.25">
      <c r="B20" s="853" t="s">
        <v>677</v>
      </c>
      <c r="C20" s="621">
        <v>0</v>
      </c>
      <c r="D20" s="621">
        <v>0</v>
      </c>
      <c r="E20" s="621">
        <v>5</v>
      </c>
      <c r="F20" s="621">
        <v>21</v>
      </c>
      <c r="G20" s="621">
        <v>33</v>
      </c>
      <c r="H20" s="621">
        <v>36</v>
      </c>
      <c r="I20" s="621">
        <v>52</v>
      </c>
      <c r="J20" s="621">
        <v>61</v>
      </c>
      <c r="K20" s="621">
        <v>38</v>
      </c>
      <c r="L20" s="621">
        <v>28</v>
      </c>
      <c r="M20" s="621">
        <v>53</v>
      </c>
      <c r="N20" s="621">
        <v>20</v>
      </c>
      <c r="O20" s="621">
        <v>45</v>
      </c>
      <c r="P20" s="162">
        <f t="shared" si="2"/>
        <v>392</v>
      </c>
    </row>
    <row r="21" spans="2:17" s="581" customFormat="1" ht="18.75" customHeight="1" x14ac:dyDescent="0.25">
      <c r="B21" s="853" t="s">
        <v>678</v>
      </c>
      <c r="C21" s="621">
        <v>0</v>
      </c>
      <c r="D21" s="621">
        <v>0</v>
      </c>
      <c r="E21" s="621">
        <v>14</v>
      </c>
      <c r="F21" s="621">
        <v>30</v>
      </c>
      <c r="G21" s="621">
        <v>42</v>
      </c>
      <c r="H21" s="621">
        <v>38</v>
      </c>
      <c r="I21" s="621">
        <v>56</v>
      </c>
      <c r="J21" s="621">
        <v>46</v>
      </c>
      <c r="K21" s="621">
        <v>18</v>
      </c>
      <c r="L21" s="621">
        <v>11</v>
      </c>
      <c r="M21" s="621">
        <v>21</v>
      </c>
      <c r="N21" s="621">
        <v>6</v>
      </c>
      <c r="O21" s="621">
        <v>8</v>
      </c>
      <c r="P21" s="162">
        <f t="shared" si="2"/>
        <v>290</v>
      </c>
    </row>
    <row r="22" spans="2:17" s="581" customFormat="1" ht="18.75" customHeight="1" thickBot="1" x14ac:dyDescent="0.3">
      <c r="B22" s="861" t="s">
        <v>680</v>
      </c>
      <c r="C22" s="1059">
        <v>0</v>
      </c>
      <c r="D22" s="1059">
        <v>0</v>
      </c>
      <c r="E22" s="1059">
        <v>0</v>
      </c>
      <c r="F22" s="1059">
        <v>0</v>
      </c>
      <c r="G22" s="1059">
        <v>0</v>
      </c>
      <c r="H22" s="1059">
        <v>0</v>
      </c>
      <c r="I22" s="1059">
        <v>0</v>
      </c>
      <c r="J22" s="1059">
        <v>0</v>
      </c>
      <c r="K22" s="1059">
        <v>0</v>
      </c>
      <c r="L22" s="1059">
        <v>0</v>
      </c>
      <c r="M22" s="1059">
        <v>2</v>
      </c>
      <c r="N22" s="1059">
        <v>1</v>
      </c>
      <c r="O22" s="1059">
        <v>3</v>
      </c>
      <c r="P22" s="177">
        <f t="shared" si="2"/>
        <v>6</v>
      </c>
    </row>
    <row r="23" spans="2:17" s="581" customFormat="1" ht="18.75" customHeight="1" thickBot="1" x14ac:dyDescent="0.3">
      <c r="B23" s="770" t="s">
        <v>261</v>
      </c>
      <c r="C23" s="669">
        <f>SUM(C25:C26)</f>
        <v>0</v>
      </c>
      <c r="D23" s="669">
        <f t="shared" ref="D23:P23" si="3">SUM(D25:D26)</f>
        <v>4</v>
      </c>
      <c r="E23" s="669">
        <f t="shared" si="3"/>
        <v>23</v>
      </c>
      <c r="F23" s="669">
        <f t="shared" si="3"/>
        <v>75</v>
      </c>
      <c r="G23" s="669">
        <f t="shared" si="3"/>
        <v>82</v>
      </c>
      <c r="H23" s="669">
        <f t="shared" si="3"/>
        <v>100</v>
      </c>
      <c r="I23" s="669">
        <f t="shared" si="3"/>
        <v>83</v>
      </c>
      <c r="J23" s="669">
        <f t="shared" si="3"/>
        <v>87</v>
      </c>
      <c r="K23" s="669">
        <f t="shared" si="3"/>
        <v>57</v>
      </c>
      <c r="L23" s="669">
        <f t="shared" si="3"/>
        <v>64</v>
      </c>
      <c r="M23" s="669">
        <f t="shared" si="3"/>
        <v>98</v>
      </c>
      <c r="N23" s="669">
        <f t="shared" si="3"/>
        <v>22</v>
      </c>
      <c r="O23" s="669">
        <f t="shared" si="3"/>
        <v>36</v>
      </c>
      <c r="P23" s="669">
        <f t="shared" si="3"/>
        <v>731</v>
      </c>
    </row>
    <row r="24" spans="2:17" s="581" customFormat="1" ht="18.75" customHeight="1" thickBot="1" x14ac:dyDescent="0.3">
      <c r="B24" s="853"/>
      <c r="C24" s="1056">
        <f>IFERROR(C23/$P$23,0)</f>
        <v>0</v>
      </c>
      <c r="D24" s="1056">
        <f t="shared" ref="D24:P24" si="4">IFERROR(D23/$P$23,0)</f>
        <v>5.4719562243502051E-3</v>
      </c>
      <c r="E24" s="1056">
        <f t="shared" si="4"/>
        <v>3.1463748290013679E-2</v>
      </c>
      <c r="F24" s="1056">
        <f t="shared" si="4"/>
        <v>0.10259917920656635</v>
      </c>
      <c r="G24" s="1056">
        <f t="shared" si="4"/>
        <v>0.11217510259917921</v>
      </c>
      <c r="H24" s="1056">
        <f t="shared" si="4"/>
        <v>0.13679890560875513</v>
      </c>
      <c r="I24" s="1056">
        <f t="shared" si="4"/>
        <v>0.11354309165526676</v>
      </c>
      <c r="J24" s="1056">
        <f t="shared" si="4"/>
        <v>0.11901504787961696</v>
      </c>
      <c r="K24" s="1056">
        <f t="shared" si="4"/>
        <v>7.7975376196990423E-2</v>
      </c>
      <c r="L24" s="1056">
        <f t="shared" si="4"/>
        <v>8.7551299589603282E-2</v>
      </c>
      <c r="M24" s="1056">
        <f t="shared" si="4"/>
        <v>0.13406292749658003</v>
      </c>
      <c r="N24" s="1056">
        <f t="shared" si="4"/>
        <v>3.0095759233926128E-2</v>
      </c>
      <c r="O24" s="1056">
        <f t="shared" si="4"/>
        <v>4.9247606019151846E-2</v>
      </c>
      <c r="P24" s="858">
        <f t="shared" si="4"/>
        <v>1</v>
      </c>
    </row>
    <row r="25" spans="2:17" s="581" customFormat="1" ht="18.75" customHeight="1" x14ac:dyDescent="0.25">
      <c r="B25" s="853" t="s">
        <v>681</v>
      </c>
      <c r="C25" s="621">
        <v>0</v>
      </c>
      <c r="D25" s="621">
        <v>2</v>
      </c>
      <c r="E25" s="621">
        <v>14</v>
      </c>
      <c r="F25" s="621">
        <v>39</v>
      </c>
      <c r="G25" s="621">
        <v>32</v>
      </c>
      <c r="H25" s="621">
        <v>49</v>
      </c>
      <c r="I25" s="621">
        <v>35</v>
      </c>
      <c r="J25" s="621">
        <v>22</v>
      </c>
      <c r="K25" s="621">
        <v>7</v>
      </c>
      <c r="L25" s="621">
        <v>7</v>
      </c>
      <c r="M25" s="621">
        <v>17</v>
      </c>
      <c r="N25" s="621">
        <v>8</v>
      </c>
      <c r="O25" s="621">
        <v>4</v>
      </c>
      <c r="P25" s="162">
        <f t="shared" si="2"/>
        <v>236</v>
      </c>
    </row>
    <row r="26" spans="2:17" s="581" customFormat="1" ht="18.75" customHeight="1" thickBot="1" x14ac:dyDescent="0.3">
      <c r="B26" s="861" t="s">
        <v>647</v>
      </c>
      <c r="C26" s="1006">
        <v>0</v>
      </c>
      <c r="D26" s="1006">
        <v>2</v>
      </c>
      <c r="E26" s="1006">
        <v>9</v>
      </c>
      <c r="F26" s="1006">
        <v>36</v>
      </c>
      <c r="G26" s="1006">
        <v>50</v>
      </c>
      <c r="H26" s="1006">
        <v>51</v>
      </c>
      <c r="I26" s="1006">
        <v>48</v>
      </c>
      <c r="J26" s="1006">
        <v>65</v>
      </c>
      <c r="K26" s="1006">
        <v>50</v>
      </c>
      <c r="L26" s="1006">
        <v>57</v>
      </c>
      <c r="M26" s="1006">
        <v>81</v>
      </c>
      <c r="N26" s="1006">
        <v>14</v>
      </c>
      <c r="O26" s="1006">
        <v>32</v>
      </c>
      <c r="P26" s="177">
        <f t="shared" si="2"/>
        <v>495</v>
      </c>
    </row>
    <row r="27" spans="2:17" s="581" customFormat="1" ht="18.75" customHeight="1" thickBot="1" x14ac:dyDescent="0.3">
      <c r="B27" s="770" t="s">
        <v>682</v>
      </c>
      <c r="C27" s="669">
        <f t="shared" ref="C27:P27" si="5">SUM(C29:C39)</f>
        <v>0</v>
      </c>
      <c r="D27" s="669">
        <f t="shared" si="5"/>
        <v>1</v>
      </c>
      <c r="E27" s="669">
        <f t="shared" si="5"/>
        <v>128</v>
      </c>
      <c r="F27" s="669">
        <f t="shared" si="5"/>
        <v>316</v>
      </c>
      <c r="G27" s="669">
        <f t="shared" si="5"/>
        <v>404</v>
      </c>
      <c r="H27" s="669">
        <f t="shared" si="5"/>
        <v>374</v>
      </c>
      <c r="I27" s="669">
        <f t="shared" si="5"/>
        <v>395</v>
      </c>
      <c r="J27" s="669">
        <f t="shared" si="5"/>
        <v>300</v>
      </c>
      <c r="K27" s="669">
        <f t="shared" si="5"/>
        <v>249</v>
      </c>
      <c r="L27" s="669">
        <f t="shared" si="5"/>
        <v>138</v>
      </c>
      <c r="M27" s="669">
        <f t="shared" si="5"/>
        <v>265</v>
      </c>
      <c r="N27" s="669">
        <f t="shared" si="5"/>
        <v>69</v>
      </c>
      <c r="O27" s="669">
        <f t="shared" si="5"/>
        <v>73</v>
      </c>
      <c r="P27" s="669">
        <f t="shared" si="5"/>
        <v>2712</v>
      </c>
    </row>
    <row r="28" spans="2:17" s="581" customFormat="1" ht="18.75" customHeight="1" thickBot="1" x14ac:dyDescent="0.3">
      <c r="B28" s="853"/>
      <c r="C28" s="1056">
        <f>IFERROR(C27/$P$27,0)</f>
        <v>0</v>
      </c>
      <c r="D28" s="1056">
        <f t="shared" ref="D28:P28" si="6">IFERROR(D27/$P$27,0)</f>
        <v>3.687315634218289E-4</v>
      </c>
      <c r="E28" s="1056">
        <f t="shared" si="6"/>
        <v>4.71976401179941E-2</v>
      </c>
      <c r="F28" s="1056">
        <f t="shared" si="6"/>
        <v>0.11651917404129794</v>
      </c>
      <c r="G28" s="1056">
        <f t="shared" si="6"/>
        <v>0.14896755162241887</v>
      </c>
      <c r="H28" s="1056">
        <f t="shared" si="6"/>
        <v>0.13790560471976401</v>
      </c>
      <c r="I28" s="1056">
        <f t="shared" si="6"/>
        <v>0.14564896755162243</v>
      </c>
      <c r="J28" s="1056">
        <f t="shared" si="6"/>
        <v>0.11061946902654868</v>
      </c>
      <c r="K28" s="1056">
        <f t="shared" si="6"/>
        <v>9.1814159292035402E-2</v>
      </c>
      <c r="L28" s="1056">
        <f t="shared" si="6"/>
        <v>5.0884955752212392E-2</v>
      </c>
      <c r="M28" s="1056">
        <f t="shared" si="6"/>
        <v>9.7713864306784665E-2</v>
      </c>
      <c r="N28" s="1056">
        <f t="shared" si="6"/>
        <v>2.5442477876106196E-2</v>
      </c>
      <c r="O28" s="1056">
        <f t="shared" si="6"/>
        <v>2.6917404129793512E-2</v>
      </c>
      <c r="P28" s="858">
        <f t="shared" si="6"/>
        <v>1</v>
      </c>
    </row>
    <row r="29" spans="2:17" s="581" customFormat="1" ht="18.75" customHeight="1" x14ac:dyDescent="0.25">
      <c r="B29" s="853" t="s">
        <v>683</v>
      </c>
      <c r="C29" s="621">
        <v>0</v>
      </c>
      <c r="D29" s="621">
        <v>0</v>
      </c>
      <c r="E29" s="621">
        <v>9</v>
      </c>
      <c r="F29" s="621">
        <v>22</v>
      </c>
      <c r="G29" s="621">
        <v>34</v>
      </c>
      <c r="H29" s="621">
        <v>39</v>
      </c>
      <c r="I29" s="621">
        <v>38</v>
      </c>
      <c r="J29" s="621">
        <v>19</v>
      </c>
      <c r="K29" s="621">
        <v>32</v>
      </c>
      <c r="L29" s="621">
        <v>13</v>
      </c>
      <c r="M29" s="621">
        <v>22</v>
      </c>
      <c r="N29" s="621">
        <v>5</v>
      </c>
      <c r="O29" s="621">
        <v>6</v>
      </c>
      <c r="P29" s="162">
        <f t="shared" si="2"/>
        <v>239</v>
      </c>
    </row>
    <row r="30" spans="2:17" s="581" customFormat="1" ht="18.75" customHeight="1" x14ac:dyDescent="0.25">
      <c r="B30" s="853" t="s">
        <v>684</v>
      </c>
      <c r="C30" s="621">
        <v>0</v>
      </c>
      <c r="D30" s="621">
        <v>0</v>
      </c>
      <c r="E30" s="621">
        <v>7</v>
      </c>
      <c r="F30" s="621">
        <v>8</v>
      </c>
      <c r="G30" s="621">
        <v>22</v>
      </c>
      <c r="H30" s="621">
        <v>21</v>
      </c>
      <c r="I30" s="621">
        <v>20</v>
      </c>
      <c r="J30" s="621">
        <v>18</v>
      </c>
      <c r="K30" s="621">
        <v>15</v>
      </c>
      <c r="L30" s="621">
        <v>14</v>
      </c>
      <c r="M30" s="621">
        <v>28</v>
      </c>
      <c r="N30" s="621">
        <v>9</v>
      </c>
      <c r="O30" s="621">
        <v>11</v>
      </c>
      <c r="P30" s="162">
        <f t="shared" si="2"/>
        <v>173</v>
      </c>
    </row>
    <row r="31" spans="2:17" s="581" customFormat="1" ht="18.75" customHeight="1" x14ac:dyDescent="0.25">
      <c r="B31" s="853" t="s">
        <v>685</v>
      </c>
      <c r="C31" s="621">
        <v>0</v>
      </c>
      <c r="D31" s="621">
        <v>0</v>
      </c>
      <c r="E31" s="621">
        <v>3</v>
      </c>
      <c r="F31" s="621">
        <v>17</v>
      </c>
      <c r="G31" s="621">
        <v>19</v>
      </c>
      <c r="H31" s="621">
        <v>25</v>
      </c>
      <c r="I31" s="621">
        <v>21</v>
      </c>
      <c r="J31" s="621">
        <v>22</v>
      </c>
      <c r="K31" s="621">
        <v>16</v>
      </c>
      <c r="L31" s="621">
        <v>10</v>
      </c>
      <c r="M31" s="621">
        <v>31</v>
      </c>
      <c r="N31" s="621">
        <v>8</v>
      </c>
      <c r="O31" s="621">
        <v>7</v>
      </c>
      <c r="P31" s="162">
        <f t="shared" si="2"/>
        <v>179</v>
      </c>
    </row>
    <row r="32" spans="2:17" s="581" customFormat="1" ht="18.75" customHeight="1" x14ac:dyDescent="0.25">
      <c r="B32" s="853" t="s">
        <v>686</v>
      </c>
      <c r="C32" s="621">
        <v>0</v>
      </c>
      <c r="D32" s="621">
        <v>0</v>
      </c>
      <c r="E32" s="621">
        <v>6</v>
      </c>
      <c r="F32" s="621">
        <v>17</v>
      </c>
      <c r="G32" s="621">
        <v>25</v>
      </c>
      <c r="H32" s="621">
        <v>17</v>
      </c>
      <c r="I32" s="621">
        <v>20</v>
      </c>
      <c r="J32" s="621">
        <v>29</v>
      </c>
      <c r="K32" s="621">
        <v>19</v>
      </c>
      <c r="L32" s="621">
        <v>8</v>
      </c>
      <c r="M32" s="621">
        <v>27</v>
      </c>
      <c r="N32" s="621">
        <v>3</v>
      </c>
      <c r="O32" s="621">
        <v>8</v>
      </c>
      <c r="P32" s="162">
        <f t="shared" si="2"/>
        <v>179</v>
      </c>
    </row>
    <row r="33" spans="2:17" s="581" customFormat="1" ht="18.75" customHeight="1" x14ac:dyDescent="0.25">
      <c r="B33" s="853" t="s">
        <v>1937</v>
      </c>
      <c r="C33" s="621">
        <v>0</v>
      </c>
      <c r="D33" s="621">
        <v>0</v>
      </c>
      <c r="E33" s="621">
        <v>16</v>
      </c>
      <c r="F33" s="621">
        <v>21</v>
      </c>
      <c r="G33" s="621">
        <v>55</v>
      </c>
      <c r="H33" s="621">
        <v>44</v>
      </c>
      <c r="I33" s="621">
        <v>48</v>
      </c>
      <c r="J33" s="621">
        <v>31</v>
      </c>
      <c r="K33" s="621">
        <v>23</v>
      </c>
      <c r="L33" s="621">
        <v>11</v>
      </c>
      <c r="M33" s="621">
        <v>16</v>
      </c>
      <c r="N33" s="621">
        <v>3</v>
      </c>
      <c r="O33" s="621">
        <v>7</v>
      </c>
      <c r="P33" s="162">
        <f t="shared" si="2"/>
        <v>275</v>
      </c>
    </row>
    <row r="34" spans="2:17" s="581" customFormat="1" ht="18.75" customHeight="1" x14ac:dyDescent="0.25">
      <c r="B34" s="853" t="s">
        <v>690</v>
      </c>
      <c r="C34" s="621">
        <v>0</v>
      </c>
      <c r="D34" s="621">
        <v>0</v>
      </c>
      <c r="E34" s="621">
        <v>11</v>
      </c>
      <c r="F34" s="621">
        <v>48</v>
      </c>
      <c r="G34" s="621">
        <v>42</v>
      </c>
      <c r="H34" s="621">
        <v>45</v>
      </c>
      <c r="I34" s="621">
        <v>66</v>
      </c>
      <c r="J34" s="621">
        <v>56</v>
      </c>
      <c r="K34" s="621">
        <v>27</v>
      </c>
      <c r="L34" s="621">
        <v>19</v>
      </c>
      <c r="M34" s="621">
        <v>35</v>
      </c>
      <c r="N34" s="621">
        <v>13</v>
      </c>
      <c r="O34" s="621">
        <v>6</v>
      </c>
      <c r="P34" s="162">
        <f t="shared" si="2"/>
        <v>368</v>
      </c>
    </row>
    <row r="35" spans="2:17" s="581" customFormat="1" ht="18.75" customHeight="1" x14ac:dyDescent="0.25">
      <c r="B35" s="853" t="s">
        <v>687</v>
      </c>
      <c r="C35" s="621">
        <v>0</v>
      </c>
      <c r="D35" s="621">
        <v>0</v>
      </c>
      <c r="E35" s="621">
        <v>8</v>
      </c>
      <c r="F35" s="621">
        <v>24</v>
      </c>
      <c r="G35" s="621">
        <v>28</v>
      </c>
      <c r="H35" s="621">
        <v>33</v>
      </c>
      <c r="I35" s="621">
        <v>34</v>
      </c>
      <c r="J35" s="621">
        <v>23</v>
      </c>
      <c r="K35" s="621">
        <v>25</v>
      </c>
      <c r="L35" s="621">
        <v>16</v>
      </c>
      <c r="M35" s="621">
        <v>26</v>
      </c>
      <c r="N35" s="621">
        <v>8</v>
      </c>
      <c r="O35" s="621">
        <v>12</v>
      </c>
      <c r="P35" s="162">
        <f t="shared" si="2"/>
        <v>237</v>
      </c>
    </row>
    <row r="36" spans="2:17" s="581" customFormat="1" ht="18.75" customHeight="1" x14ac:dyDescent="0.25">
      <c r="B36" s="853" t="s">
        <v>689</v>
      </c>
      <c r="C36" s="621">
        <v>0</v>
      </c>
      <c r="D36" s="621">
        <v>1</v>
      </c>
      <c r="E36" s="621">
        <v>23</v>
      </c>
      <c r="F36" s="621">
        <v>42</v>
      </c>
      <c r="G36" s="621">
        <v>50</v>
      </c>
      <c r="H36" s="621">
        <v>47</v>
      </c>
      <c r="I36" s="621">
        <v>61</v>
      </c>
      <c r="J36" s="621">
        <v>50</v>
      </c>
      <c r="K36" s="621">
        <v>32</v>
      </c>
      <c r="L36" s="621">
        <v>20</v>
      </c>
      <c r="M36" s="621">
        <v>26</v>
      </c>
      <c r="N36" s="621">
        <v>6</v>
      </c>
      <c r="O36" s="621">
        <v>8</v>
      </c>
      <c r="P36" s="162">
        <f t="shared" si="2"/>
        <v>366</v>
      </c>
    </row>
    <row r="37" spans="2:17" s="581" customFormat="1" ht="18.75" customHeight="1" x14ac:dyDescent="0.25">
      <c r="B37" s="853" t="s">
        <v>688</v>
      </c>
      <c r="C37" s="621">
        <v>0</v>
      </c>
      <c r="D37" s="621">
        <v>0</v>
      </c>
      <c r="E37" s="621">
        <v>17</v>
      </c>
      <c r="F37" s="621">
        <v>42</v>
      </c>
      <c r="G37" s="621">
        <v>59</v>
      </c>
      <c r="H37" s="621">
        <v>46</v>
      </c>
      <c r="I37" s="621">
        <v>53</v>
      </c>
      <c r="J37" s="621">
        <v>31</v>
      </c>
      <c r="K37" s="621">
        <v>39</v>
      </c>
      <c r="L37" s="621">
        <v>19</v>
      </c>
      <c r="M37" s="621">
        <v>35</v>
      </c>
      <c r="N37" s="621">
        <v>10</v>
      </c>
      <c r="O37" s="621">
        <v>6</v>
      </c>
      <c r="P37" s="162">
        <f t="shared" si="2"/>
        <v>357</v>
      </c>
    </row>
    <row r="38" spans="2:17" s="581" customFormat="1" ht="18.75" customHeight="1" x14ac:dyDescent="0.25">
      <c r="B38" s="853" t="s">
        <v>4180</v>
      </c>
      <c r="C38" s="621">
        <v>0</v>
      </c>
      <c r="D38" s="621">
        <v>0</v>
      </c>
      <c r="E38" s="621">
        <v>18</v>
      </c>
      <c r="F38" s="621">
        <v>44</v>
      </c>
      <c r="G38" s="621">
        <v>30</v>
      </c>
      <c r="H38" s="621">
        <v>25</v>
      </c>
      <c r="I38" s="621">
        <v>15</v>
      </c>
      <c r="J38" s="621">
        <v>9</v>
      </c>
      <c r="K38" s="621">
        <v>12</v>
      </c>
      <c r="L38" s="621">
        <v>8</v>
      </c>
      <c r="M38" s="621">
        <v>6</v>
      </c>
      <c r="N38" s="621">
        <v>2</v>
      </c>
      <c r="O38" s="621">
        <v>1</v>
      </c>
      <c r="P38" s="162">
        <f t="shared" si="2"/>
        <v>170</v>
      </c>
    </row>
    <row r="39" spans="2:17" s="581" customFormat="1" ht="18.75" customHeight="1" thickBot="1" x14ac:dyDescent="0.3">
      <c r="B39" s="853" t="s">
        <v>1938</v>
      </c>
      <c r="C39" s="621">
        <v>0</v>
      </c>
      <c r="D39" s="621">
        <v>0</v>
      </c>
      <c r="E39" s="621">
        <v>10</v>
      </c>
      <c r="F39" s="621">
        <v>31</v>
      </c>
      <c r="G39" s="621">
        <v>40</v>
      </c>
      <c r="H39" s="621">
        <v>32</v>
      </c>
      <c r="I39" s="621">
        <v>19</v>
      </c>
      <c r="J39" s="621">
        <v>12</v>
      </c>
      <c r="K39" s="621">
        <v>9</v>
      </c>
      <c r="L39" s="621">
        <v>0</v>
      </c>
      <c r="M39" s="621">
        <v>13</v>
      </c>
      <c r="N39" s="621">
        <v>2</v>
      </c>
      <c r="O39" s="621">
        <v>1</v>
      </c>
      <c r="P39" s="162">
        <f t="shared" si="2"/>
        <v>169</v>
      </c>
    </row>
    <row r="40" spans="2:17" s="581" customFormat="1" ht="18.75" customHeight="1" thickBot="1" x14ac:dyDescent="0.3">
      <c r="B40" s="770" t="s">
        <v>326</v>
      </c>
      <c r="C40" s="669">
        <f t="shared" ref="C40:P40" si="7">SUM(C42:C53)</f>
        <v>1</v>
      </c>
      <c r="D40" s="669">
        <f t="shared" si="7"/>
        <v>4</v>
      </c>
      <c r="E40" s="669">
        <f t="shared" si="7"/>
        <v>84</v>
      </c>
      <c r="F40" s="669">
        <f t="shared" si="7"/>
        <v>250</v>
      </c>
      <c r="G40" s="669">
        <f t="shared" si="7"/>
        <v>350</v>
      </c>
      <c r="H40" s="669">
        <f t="shared" si="7"/>
        <v>391</v>
      </c>
      <c r="I40" s="669">
        <f t="shared" si="7"/>
        <v>433</v>
      </c>
      <c r="J40" s="669">
        <f t="shared" si="7"/>
        <v>333</v>
      </c>
      <c r="K40" s="669">
        <f t="shared" si="7"/>
        <v>199</v>
      </c>
      <c r="L40" s="669">
        <f t="shared" si="7"/>
        <v>142</v>
      </c>
      <c r="M40" s="669">
        <f t="shared" si="7"/>
        <v>207</v>
      </c>
      <c r="N40" s="669">
        <f t="shared" si="7"/>
        <v>67</v>
      </c>
      <c r="O40" s="669">
        <f t="shared" si="7"/>
        <v>112</v>
      </c>
      <c r="P40" s="669">
        <f t="shared" si="7"/>
        <v>2573</v>
      </c>
    </row>
    <row r="41" spans="2:17" s="581" customFormat="1" ht="18.75" customHeight="1" thickBot="1" x14ac:dyDescent="0.3">
      <c r="B41" s="853"/>
      <c r="C41" s="1056">
        <f>IFERROR(C40/$P$40,0)</f>
        <v>3.8865137971239797E-4</v>
      </c>
      <c r="D41" s="1056">
        <f t="shared" ref="D41:P41" si="8">IFERROR(D40/$P$40,0)</f>
        <v>1.5546055188495919E-3</v>
      </c>
      <c r="E41" s="1056">
        <f t="shared" si="8"/>
        <v>3.2646715895841429E-2</v>
      </c>
      <c r="F41" s="1056">
        <f t="shared" si="8"/>
        <v>9.7162844928099498E-2</v>
      </c>
      <c r="G41" s="1056">
        <f t="shared" si="8"/>
        <v>0.13602798289933929</v>
      </c>
      <c r="H41" s="1056">
        <f t="shared" si="8"/>
        <v>0.15196268946754762</v>
      </c>
      <c r="I41" s="1056">
        <f t="shared" si="8"/>
        <v>0.16828604741546832</v>
      </c>
      <c r="J41" s="1056">
        <f t="shared" si="8"/>
        <v>0.12942090944422852</v>
      </c>
      <c r="K41" s="1056">
        <f t="shared" si="8"/>
        <v>7.7341624562767192E-2</v>
      </c>
      <c r="L41" s="1056">
        <f t="shared" si="8"/>
        <v>5.5188495919160516E-2</v>
      </c>
      <c r="M41" s="1056">
        <f t="shared" si="8"/>
        <v>8.0450835600466383E-2</v>
      </c>
      <c r="N41" s="1056">
        <f t="shared" si="8"/>
        <v>2.6039642440730666E-2</v>
      </c>
      <c r="O41" s="1056">
        <f t="shared" si="8"/>
        <v>4.3528954527788571E-2</v>
      </c>
      <c r="P41" s="858">
        <f t="shared" si="8"/>
        <v>1</v>
      </c>
    </row>
    <row r="42" spans="2:17" s="581" customFormat="1" ht="15.75" x14ac:dyDescent="0.25">
      <c r="B42" s="853" t="s">
        <v>4181</v>
      </c>
      <c r="C42" s="965">
        <v>0</v>
      </c>
      <c r="D42" s="965">
        <v>2</v>
      </c>
      <c r="E42" s="965">
        <v>6</v>
      </c>
      <c r="F42" s="965">
        <v>35</v>
      </c>
      <c r="G42" s="965">
        <v>47</v>
      </c>
      <c r="H42" s="965">
        <v>34</v>
      </c>
      <c r="I42" s="965">
        <v>49</v>
      </c>
      <c r="J42" s="965">
        <v>27</v>
      </c>
      <c r="K42" s="965">
        <v>11</v>
      </c>
      <c r="L42" s="965">
        <v>9</v>
      </c>
      <c r="M42" s="965">
        <v>7</v>
      </c>
      <c r="N42" s="965">
        <v>4</v>
      </c>
      <c r="O42" s="965">
        <v>3</v>
      </c>
      <c r="P42" s="162">
        <f t="shared" si="2"/>
        <v>234</v>
      </c>
    </row>
    <row r="43" spans="2:17" s="581" customFormat="1" ht="18.75" customHeight="1" x14ac:dyDescent="0.25">
      <c r="B43" s="853" t="s">
        <v>720</v>
      </c>
      <c r="C43" s="621">
        <v>0</v>
      </c>
      <c r="D43" s="621">
        <v>0</v>
      </c>
      <c r="E43" s="621">
        <v>0</v>
      </c>
      <c r="F43" s="621">
        <v>0</v>
      </c>
      <c r="G43" s="621">
        <v>0</v>
      </c>
      <c r="H43" s="621">
        <v>0</v>
      </c>
      <c r="I43" s="621">
        <v>11</v>
      </c>
      <c r="J43" s="621">
        <v>14</v>
      </c>
      <c r="K43" s="621">
        <v>12</v>
      </c>
      <c r="L43" s="621">
        <v>16</v>
      </c>
      <c r="M43" s="621">
        <v>17</v>
      </c>
      <c r="N43" s="621">
        <v>3</v>
      </c>
      <c r="O43" s="621">
        <v>3</v>
      </c>
      <c r="P43" s="162">
        <f t="shared" si="2"/>
        <v>76</v>
      </c>
    </row>
    <row r="44" spans="2:17" s="581" customFormat="1" ht="18.75" customHeight="1" x14ac:dyDescent="0.25">
      <c r="B44" s="853" t="s">
        <v>4182</v>
      </c>
      <c r="C44" s="621">
        <v>0</v>
      </c>
      <c r="D44" s="621">
        <v>1</v>
      </c>
      <c r="E44" s="621">
        <v>3</v>
      </c>
      <c r="F44" s="621">
        <v>18</v>
      </c>
      <c r="G44" s="621">
        <v>42</v>
      </c>
      <c r="H44" s="621">
        <v>39</v>
      </c>
      <c r="I44" s="621">
        <v>32</v>
      </c>
      <c r="J44" s="621">
        <v>20</v>
      </c>
      <c r="K44" s="621">
        <v>13</v>
      </c>
      <c r="L44" s="621">
        <v>6</v>
      </c>
      <c r="M44" s="621">
        <v>11</v>
      </c>
      <c r="N44" s="621">
        <v>4</v>
      </c>
      <c r="O44" s="621">
        <v>5</v>
      </c>
      <c r="P44" s="162">
        <f t="shared" si="2"/>
        <v>194</v>
      </c>
    </row>
    <row r="45" spans="2:17" s="581" customFormat="1" ht="18.75" customHeight="1" x14ac:dyDescent="0.25">
      <c r="B45" s="853" t="s">
        <v>693</v>
      </c>
      <c r="C45" s="621">
        <v>0</v>
      </c>
      <c r="D45" s="621">
        <v>0</v>
      </c>
      <c r="E45" s="621">
        <v>5</v>
      </c>
      <c r="F45" s="621">
        <v>12</v>
      </c>
      <c r="G45" s="621">
        <v>18</v>
      </c>
      <c r="H45" s="621">
        <v>25</v>
      </c>
      <c r="I45" s="621">
        <v>16</v>
      </c>
      <c r="J45" s="621">
        <v>14</v>
      </c>
      <c r="K45" s="621">
        <v>21</v>
      </c>
      <c r="L45" s="621">
        <v>13</v>
      </c>
      <c r="M45" s="621">
        <v>19</v>
      </c>
      <c r="N45" s="621">
        <v>9</v>
      </c>
      <c r="O45" s="621">
        <v>26</v>
      </c>
      <c r="P45" s="162">
        <f t="shared" si="2"/>
        <v>178</v>
      </c>
    </row>
    <row r="46" spans="2:17" s="581" customFormat="1" ht="18.75" customHeight="1" x14ac:dyDescent="0.25">
      <c r="B46" s="853" t="s">
        <v>694</v>
      </c>
      <c r="C46" s="621">
        <v>0</v>
      </c>
      <c r="D46" s="621">
        <v>0</v>
      </c>
      <c r="E46" s="621">
        <v>11</v>
      </c>
      <c r="F46" s="621">
        <v>23</v>
      </c>
      <c r="G46" s="621">
        <v>24</v>
      </c>
      <c r="H46" s="621">
        <v>52</v>
      </c>
      <c r="I46" s="621">
        <v>68</v>
      </c>
      <c r="J46" s="621">
        <v>63</v>
      </c>
      <c r="K46" s="621">
        <v>31</v>
      </c>
      <c r="L46" s="621">
        <v>33</v>
      </c>
      <c r="M46" s="621">
        <v>47</v>
      </c>
      <c r="N46" s="621">
        <v>10</v>
      </c>
      <c r="O46" s="621">
        <v>18</v>
      </c>
      <c r="P46" s="1676">
        <f t="shared" si="2"/>
        <v>380</v>
      </c>
    </row>
    <row r="47" spans="2:17" s="581" customFormat="1" ht="15.75" x14ac:dyDescent="0.25">
      <c r="B47" s="853" t="s">
        <v>4183</v>
      </c>
      <c r="C47" s="621">
        <v>0</v>
      </c>
      <c r="D47" s="621">
        <v>0</v>
      </c>
      <c r="E47" s="621">
        <v>1</v>
      </c>
      <c r="F47" s="621">
        <v>8</v>
      </c>
      <c r="G47" s="621">
        <v>8</v>
      </c>
      <c r="H47" s="621">
        <v>4</v>
      </c>
      <c r="I47" s="621">
        <v>8</v>
      </c>
      <c r="J47" s="621">
        <v>3</v>
      </c>
      <c r="K47" s="621">
        <v>2</v>
      </c>
      <c r="L47" s="621">
        <v>1</v>
      </c>
      <c r="M47" s="621">
        <v>0</v>
      </c>
      <c r="N47" s="621">
        <v>1</v>
      </c>
      <c r="O47" s="621">
        <v>0</v>
      </c>
      <c r="P47" s="162">
        <f t="shared" si="2"/>
        <v>36</v>
      </c>
    </row>
    <row r="48" spans="2:17" s="581" customFormat="1" ht="18.75" customHeight="1" x14ac:dyDescent="0.25">
      <c r="B48" s="853" t="s">
        <v>4184</v>
      </c>
      <c r="C48" s="621">
        <v>0</v>
      </c>
      <c r="D48" s="621">
        <v>0</v>
      </c>
      <c r="E48" s="621">
        <v>3</v>
      </c>
      <c r="F48" s="621">
        <v>8</v>
      </c>
      <c r="G48" s="621">
        <v>15</v>
      </c>
      <c r="H48" s="621">
        <v>9</v>
      </c>
      <c r="I48" s="621">
        <v>18</v>
      </c>
      <c r="J48" s="621">
        <v>9</v>
      </c>
      <c r="K48" s="621">
        <v>2</v>
      </c>
      <c r="L48" s="621">
        <v>3</v>
      </c>
      <c r="M48" s="621">
        <v>6</v>
      </c>
      <c r="N48" s="621">
        <v>3</v>
      </c>
      <c r="O48" s="621">
        <v>2</v>
      </c>
      <c r="P48" s="162">
        <f t="shared" si="2"/>
        <v>78</v>
      </c>
    </row>
    <row r="49" spans="2:17" s="581" customFormat="1" ht="18.75" customHeight="1" x14ac:dyDescent="0.25">
      <c r="B49" s="853" t="s">
        <v>4185</v>
      </c>
      <c r="C49" s="621">
        <v>0</v>
      </c>
      <c r="D49" s="621">
        <v>0</v>
      </c>
      <c r="E49" s="621">
        <v>6</v>
      </c>
      <c r="F49" s="621">
        <v>15</v>
      </c>
      <c r="G49" s="621">
        <v>11</v>
      </c>
      <c r="H49" s="621">
        <v>20</v>
      </c>
      <c r="I49" s="621">
        <v>10</v>
      </c>
      <c r="J49" s="621">
        <v>6</v>
      </c>
      <c r="K49" s="621">
        <v>8</v>
      </c>
      <c r="L49" s="621">
        <v>3</v>
      </c>
      <c r="M49" s="621">
        <v>9</v>
      </c>
      <c r="N49" s="621">
        <v>3</v>
      </c>
      <c r="O49" s="621">
        <v>8</v>
      </c>
      <c r="P49" s="162">
        <f t="shared" si="2"/>
        <v>99</v>
      </c>
    </row>
    <row r="50" spans="2:17" s="581" customFormat="1" ht="15.75" x14ac:dyDescent="0.25">
      <c r="B50" s="853" t="s">
        <v>692</v>
      </c>
      <c r="C50" s="621">
        <v>1</v>
      </c>
      <c r="D50" s="621">
        <v>1</v>
      </c>
      <c r="E50" s="621">
        <v>17</v>
      </c>
      <c r="F50" s="621">
        <v>36</v>
      </c>
      <c r="G50" s="621">
        <v>55</v>
      </c>
      <c r="H50" s="621">
        <v>57</v>
      </c>
      <c r="I50" s="621">
        <v>51</v>
      </c>
      <c r="J50" s="621">
        <v>31</v>
      </c>
      <c r="K50" s="621">
        <v>11</v>
      </c>
      <c r="L50" s="621">
        <v>14</v>
      </c>
      <c r="M50" s="621">
        <v>20</v>
      </c>
      <c r="N50" s="621">
        <v>2</v>
      </c>
      <c r="O50" s="621">
        <v>12</v>
      </c>
      <c r="P50" s="162">
        <f t="shared" si="2"/>
        <v>308</v>
      </c>
    </row>
    <row r="51" spans="2:17" s="581" customFormat="1" ht="18.75" customHeight="1" x14ac:dyDescent="0.25">
      <c r="B51" s="853" t="s">
        <v>691</v>
      </c>
      <c r="C51" s="621">
        <v>0</v>
      </c>
      <c r="D51" s="621">
        <v>0</v>
      </c>
      <c r="E51" s="621">
        <v>9</v>
      </c>
      <c r="F51" s="621">
        <v>38</v>
      </c>
      <c r="G51" s="621">
        <v>52</v>
      </c>
      <c r="H51" s="621">
        <v>43</v>
      </c>
      <c r="I51" s="621">
        <v>69</v>
      </c>
      <c r="J51" s="621">
        <v>52</v>
      </c>
      <c r="K51" s="621">
        <v>34</v>
      </c>
      <c r="L51" s="621">
        <v>15</v>
      </c>
      <c r="M51" s="621">
        <v>22</v>
      </c>
      <c r="N51" s="621">
        <v>7</v>
      </c>
      <c r="O51" s="621">
        <v>13</v>
      </c>
      <c r="P51" s="162">
        <f t="shared" si="2"/>
        <v>354</v>
      </c>
    </row>
    <row r="52" spans="2:17" s="581" customFormat="1" ht="18.75" customHeight="1" x14ac:dyDescent="0.25">
      <c r="B52" s="853" t="s">
        <v>695</v>
      </c>
      <c r="C52" s="621">
        <v>0</v>
      </c>
      <c r="D52" s="621">
        <v>0</v>
      </c>
      <c r="E52" s="621">
        <v>15</v>
      </c>
      <c r="F52" s="621">
        <v>21</v>
      </c>
      <c r="G52" s="621">
        <v>36</v>
      </c>
      <c r="H52" s="621">
        <v>40</v>
      </c>
      <c r="I52" s="621">
        <v>36</v>
      </c>
      <c r="J52" s="621">
        <v>30</v>
      </c>
      <c r="K52" s="621">
        <v>21</v>
      </c>
      <c r="L52" s="621">
        <v>13</v>
      </c>
      <c r="M52" s="621">
        <v>30</v>
      </c>
      <c r="N52" s="621">
        <v>10</v>
      </c>
      <c r="O52" s="621">
        <v>11</v>
      </c>
      <c r="P52" s="162">
        <f t="shared" si="2"/>
        <v>263</v>
      </c>
    </row>
    <row r="53" spans="2:17" s="581" customFormat="1" ht="16.5" thickBot="1" x14ac:dyDescent="0.3">
      <c r="B53" s="853" t="s">
        <v>333</v>
      </c>
      <c r="C53" s="621">
        <v>0</v>
      </c>
      <c r="D53" s="621">
        <v>0</v>
      </c>
      <c r="E53" s="621">
        <v>8</v>
      </c>
      <c r="F53" s="621">
        <v>36</v>
      </c>
      <c r="G53" s="621">
        <v>42</v>
      </c>
      <c r="H53" s="621">
        <v>68</v>
      </c>
      <c r="I53" s="621">
        <v>65</v>
      </c>
      <c r="J53" s="621">
        <v>64</v>
      </c>
      <c r="K53" s="621">
        <v>33</v>
      </c>
      <c r="L53" s="621">
        <v>16</v>
      </c>
      <c r="M53" s="621">
        <v>19</v>
      </c>
      <c r="N53" s="621">
        <v>11</v>
      </c>
      <c r="O53" s="621">
        <v>11</v>
      </c>
      <c r="P53" s="162">
        <f t="shared" si="2"/>
        <v>373</v>
      </c>
    </row>
    <row r="54" spans="2:17" s="581" customFormat="1" ht="18.75" customHeight="1" thickBot="1" x14ac:dyDescent="0.3">
      <c r="B54" s="770" t="s">
        <v>629</v>
      </c>
      <c r="C54" s="669">
        <f>SUM(C56:C60)</f>
        <v>0</v>
      </c>
      <c r="D54" s="669">
        <f t="shared" ref="D54:P54" si="9">SUM(D56:D60)</f>
        <v>1</v>
      </c>
      <c r="E54" s="669">
        <f t="shared" si="9"/>
        <v>30</v>
      </c>
      <c r="F54" s="669">
        <f t="shared" si="9"/>
        <v>72</v>
      </c>
      <c r="G54" s="669">
        <f t="shared" si="9"/>
        <v>101</v>
      </c>
      <c r="H54" s="669">
        <f t="shared" si="9"/>
        <v>129</v>
      </c>
      <c r="I54" s="669">
        <f t="shared" si="9"/>
        <v>150</v>
      </c>
      <c r="J54" s="669">
        <f t="shared" si="9"/>
        <v>128</v>
      </c>
      <c r="K54" s="669">
        <f t="shared" si="9"/>
        <v>85</v>
      </c>
      <c r="L54" s="669">
        <f t="shared" si="9"/>
        <v>40</v>
      </c>
      <c r="M54" s="669">
        <f t="shared" si="9"/>
        <v>64</v>
      </c>
      <c r="N54" s="669">
        <f t="shared" si="9"/>
        <v>21</v>
      </c>
      <c r="O54" s="669">
        <f t="shared" si="9"/>
        <v>28</v>
      </c>
      <c r="P54" s="669">
        <f t="shared" si="9"/>
        <v>849</v>
      </c>
    </row>
    <row r="55" spans="2:17" s="581" customFormat="1" ht="18.75" customHeight="1" thickBot="1" x14ac:dyDescent="0.3">
      <c r="B55" s="853"/>
      <c r="C55" s="1056">
        <f>IFERROR(C54/$P$54,0)</f>
        <v>0</v>
      </c>
      <c r="D55" s="1056">
        <f t="shared" ref="D55:P55" si="10">IFERROR(D54/$P$54,0)</f>
        <v>1.1778563015312131E-3</v>
      </c>
      <c r="E55" s="1056">
        <f t="shared" si="10"/>
        <v>3.5335689045936397E-2</v>
      </c>
      <c r="F55" s="1056">
        <f t="shared" si="10"/>
        <v>8.4805653710247356E-2</v>
      </c>
      <c r="G55" s="1056">
        <f t="shared" si="10"/>
        <v>0.11896348645465253</v>
      </c>
      <c r="H55" s="1056">
        <f t="shared" si="10"/>
        <v>0.1519434628975265</v>
      </c>
      <c r="I55" s="1056">
        <f t="shared" si="10"/>
        <v>0.17667844522968199</v>
      </c>
      <c r="J55" s="1056">
        <f t="shared" si="10"/>
        <v>0.15076560659599528</v>
      </c>
      <c r="K55" s="1056">
        <f t="shared" si="10"/>
        <v>0.10011778563015312</v>
      </c>
      <c r="L55" s="1056">
        <f t="shared" si="10"/>
        <v>4.7114252061248529E-2</v>
      </c>
      <c r="M55" s="1056">
        <f t="shared" si="10"/>
        <v>7.5382803297997639E-2</v>
      </c>
      <c r="N55" s="1056">
        <f t="shared" si="10"/>
        <v>2.4734982332155476E-2</v>
      </c>
      <c r="O55" s="1056">
        <f t="shared" si="10"/>
        <v>3.2979976442873968E-2</v>
      </c>
      <c r="P55" s="858">
        <f t="shared" si="10"/>
        <v>1</v>
      </c>
    </row>
    <row r="56" spans="2:17" s="581" customFormat="1" ht="18.75" customHeight="1" x14ac:dyDescent="0.25">
      <c r="B56" s="853" t="s">
        <v>630</v>
      </c>
      <c r="C56" s="621">
        <v>0</v>
      </c>
      <c r="D56" s="621">
        <v>0</v>
      </c>
      <c r="E56" s="621">
        <v>9</v>
      </c>
      <c r="F56" s="621">
        <v>19</v>
      </c>
      <c r="G56" s="621">
        <v>23</v>
      </c>
      <c r="H56" s="621">
        <v>32</v>
      </c>
      <c r="I56" s="621">
        <v>28</v>
      </c>
      <c r="J56" s="621">
        <v>28</v>
      </c>
      <c r="K56" s="621">
        <v>17</v>
      </c>
      <c r="L56" s="621">
        <v>11</v>
      </c>
      <c r="M56" s="621">
        <v>11</v>
      </c>
      <c r="N56" s="621">
        <v>7</v>
      </c>
      <c r="O56" s="621">
        <v>13</v>
      </c>
      <c r="P56" s="162">
        <f t="shared" si="2"/>
        <v>198</v>
      </c>
    </row>
    <row r="57" spans="2:17" s="581" customFormat="1" ht="18.75" customHeight="1" x14ac:dyDescent="0.25">
      <c r="B57" s="853" t="s">
        <v>696</v>
      </c>
      <c r="C57" s="621">
        <v>0</v>
      </c>
      <c r="D57" s="621">
        <v>1</v>
      </c>
      <c r="E57" s="621">
        <v>1</v>
      </c>
      <c r="F57" s="621">
        <v>3</v>
      </c>
      <c r="G57" s="621">
        <v>13</v>
      </c>
      <c r="H57" s="621">
        <v>16</v>
      </c>
      <c r="I57" s="621">
        <v>15</v>
      </c>
      <c r="J57" s="621">
        <v>12</v>
      </c>
      <c r="K57" s="621">
        <v>9</v>
      </c>
      <c r="L57" s="621">
        <v>4</v>
      </c>
      <c r="M57" s="621">
        <v>14</v>
      </c>
      <c r="N57" s="621">
        <v>3</v>
      </c>
      <c r="O57" s="621">
        <v>2</v>
      </c>
      <c r="P57" s="162">
        <f t="shared" si="2"/>
        <v>93</v>
      </c>
    </row>
    <row r="58" spans="2:17" s="581" customFormat="1" ht="18.75" customHeight="1" x14ac:dyDescent="0.25">
      <c r="B58" s="853" t="s">
        <v>697</v>
      </c>
      <c r="C58" s="621">
        <v>0</v>
      </c>
      <c r="D58" s="621">
        <v>0</v>
      </c>
      <c r="E58" s="621">
        <v>16</v>
      </c>
      <c r="F58" s="621">
        <v>39</v>
      </c>
      <c r="G58" s="621">
        <v>50</v>
      </c>
      <c r="H58" s="621">
        <v>57</v>
      </c>
      <c r="I58" s="621">
        <v>79</v>
      </c>
      <c r="J58" s="621">
        <v>64</v>
      </c>
      <c r="K58" s="621">
        <v>34</v>
      </c>
      <c r="L58" s="621">
        <v>15</v>
      </c>
      <c r="M58" s="621">
        <v>23</v>
      </c>
      <c r="N58" s="621">
        <v>4</v>
      </c>
      <c r="O58" s="621">
        <v>7</v>
      </c>
      <c r="P58" s="162">
        <f t="shared" si="2"/>
        <v>388</v>
      </c>
    </row>
    <row r="59" spans="2:17" s="581" customFormat="1" ht="18.75" customHeight="1" x14ac:dyDescent="0.25">
      <c r="B59" s="853" t="s">
        <v>698</v>
      </c>
      <c r="C59" s="621">
        <v>0</v>
      </c>
      <c r="D59" s="621">
        <v>0</v>
      </c>
      <c r="E59" s="621">
        <v>0</v>
      </c>
      <c r="F59" s="621">
        <v>0</v>
      </c>
      <c r="G59" s="621">
        <v>6</v>
      </c>
      <c r="H59" s="621">
        <v>17</v>
      </c>
      <c r="I59" s="621">
        <v>23</v>
      </c>
      <c r="J59" s="621">
        <v>24</v>
      </c>
      <c r="K59" s="621">
        <v>22</v>
      </c>
      <c r="L59" s="621">
        <v>7</v>
      </c>
      <c r="M59" s="621">
        <v>10</v>
      </c>
      <c r="N59" s="621">
        <v>6</v>
      </c>
      <c r="O59" s="621">
        <v>3</v>
      </c>
      <c r="P59" s="177">
        <f t="shared" si="2"/>
        <v>118</v>
      </c>
    </row>
    <row r="60" spans="2:17" s="581" customFormat="1" ht="18.75" customHeight="1" thickBot="1" x14ac:dyDescent="0.3">
      <c r="B60" s="1741" t="s">
        <v>4186</v>
      </c>
      <c r="C60" s="621">
        <v>0</v>
      </c>
      <c r="D60" s="621">
        <v>0</v>
      </c>
      <c r="E60" s="621">
        <v>4</v>
      </c>
      <c r="F60" s="621">
        <v>11</v>
      </c>
      <c r="G60" s="621">
        <v>9</v>
      </c>
      <c r="H60" s="621">
        <v>7</v>
      </c>
      <c r="I60" s="621">
        <v>5</v>
      </c>
      <c r="J60" s="621">
        <v>0</v>
      </c>
      <c r="K60" s="621">
        <v>3</v>
      </c>
      <c r="L60" s="621">
        <v>3</v>
      </c>
      <c r="M60" s="621">
        <v>6</v>
      </c>
      <c r="N60" s="621">
        <v>1</v>
      </c>
      <c r="O60" s="621">
        <v>3</v>
      </c>
      <c r="P60" s="177">
        <f t="shared" si="2"/>
        <v>52</v>
      </c>
    </row>
    <row r="61" spans="2:17" s="581" customFormat="1" ht="18.75" customHeight="1" thickBot="1" x14ac:dyDescent="0.3">
      <c r="B61" s="770" t="s">
        <v>234</v>
      </c>
      <c r="C61" s="1674">
        <f>SUM(C63:C65)</f>
        <v>0</v>
      </c>
      <c r="D61" s="1674">
        <f t="shared" ref="D61:P61" si="11">SUM(D63:D65)</f>
        <v>0</v>
      </c>
      <c r="E61" s="1674">
        <f t="shared" si="11"/>
        <v>20</v>
      </c>
      <c r="F61" s="1674">
        <f t="shared" si="11"/>
        <v>69</v>
      </c>
      <c r="G61" s="1674">
        <f t="shared" si="11"/>
        <v>92</v>
      </c>
      <c r="H61" s="1674">
        <f t="shared" si="11"/>
        <v>98</v>
      </c>
      <c r="I61" s="1674">
        <f t="shared" si="11"/>
        <v>74</v>
      </c>
      <c r="J61" s="1674">
        <f t="shared" si="11"/>
        <v>63</v>
      </c>
      <c r="K61" s="1674">
        <f t="shared" si="11"/>
        <v>47</v>
      </c>
      <c r="L61" s="1674">
        <f t="shared" si="11"/>
        <v>33</v>
      </c>
      <c r="M61" s="1674">
        <f t="shared" si="11"/>
        <v>59</v>
      </c>
      <c r="N61" s="1674">
        <f t="shared" si="11"/>
        <v>13</v>
      </c>
      <c r="O61" s="1674">
        <f t="shared" si="11"/>
        <v>19</v>
      </c>
      <c r="P61" s="669">
        <f t="shared" si="11"/>
        <v>587</v>
      </c>
    </row>
    <row r="62" spans="2:17" s="581" customFormat="1" ht="18.75" customHeight="1" thickBot="1" x14ac:dyDescent="0.3">
      <c r="B62" s="853"/>
      <c r="C62" s="1056">
        <f>IFERROR(C61/$P$61,0)</f>
        <v>0</v>
      </c>
      <c r="D62" s="1056">
        <f t="shared" ref="D62:P62" si="12">IFERROR(D61/$P$61,0)</f>
        <v>0</v>
      </c>
      <c r="E62" s="1056">
        <f t="shared" si="12"/>
        <v>3.4071550255536626E-2</v>
      </c>
      <c r="F62" s="1056">
        <f t="shared" si="12"/>
        <v>0.11754684838160136</v>
      </c>
      <c r="G62" s="1056">
        <f t="shared" si="12"/>
        <v>0.15672913117546849</v>
      </c>
      <c r="H62" s="1056">
        <f t="shared" si="12"/>
        <v>0.16695059625212946</v>
      </c>
      <c r="I62" s="1056">
        <f t="shared" si="12"/>
        <v>0.12606473594548551</v>
      </c>
      <c r="J62" s="1056">
        <f t="shared" si="12"/>
        <v>0.10732538330494037</v>
      </c>
      <c r="K62" s="1056">
        <f t="shared" si="12"/>
        <v>8.006814310051108E-2</v>
      </c>
      <c r="L62" s="1056">
        <f t="shared" si="12"/>
        <v>5.6218057921635436E-2</v>
      </c>
      <c r="M62" s="1056">
        <f t="shared" si="12"/>
        <v>0.10051107325383304</v>
      </c>
      <c r="N62" s="1056">
        <f t="shared" si="12"/>
        <v>2.2146507666098807E-2</v>
      </c>
      <c r="O62" s="1056">
        <f t="shared" si="12"/>
        <v>3.2367972742759793E-2</v>
      </c>
      <c r="P62" s="858">
        <f t="shared" si="12"/>
        <v>1</v>
      </c>
    </row>
    <row r="63" spans="2:17" s="581" customFormat="1" ht="18.75" customHeight="1" x14ac:dyDescent="0.25">
      <c r="B63" s="853" t="s">
        <v>2511</v>
      </c>
      <c r="C63" s="621">
        <v>0</v>
      </c>
      <c r="D63" s="621">
        <v>0</v>
      </c>
      <c r="E63" s="621">
        <v>14</v>
      </c>
      <c r="F63" s="621">
        <v>40</v>
      </c>
      <c r="G63" s="621">
        <v>53</v>
      </c>
      <c r="H63" s="621">
        <v>44</v>
      </c>
      <c r="I63" s="621">
        <v>32</v>
      </c>
      <c r="J63" s="621">
        <v>7</v>
      </c>
      <c r="K63" s="621">
        <v>7</v>
      </c>
      <c r="L63" s="621">
        <v>1</v>
      </c>
      <c r="M63" s="621">
        <v>10</v>
      </c>
      <c r="N63" s="621">
        <v>2</v>
      </c>
      <c r="O63" s="621">
        <v>1</v>
      </c>
      <c r="P63" s="162">
        <f t="shared" si="2"/>
        <v>211</v>
      </c>
    </row>
    <row r="64" spans="2:17" s="581" customFormat="1" ht="18.75" customHeight="1" x14ac:dyDescent="0.25">
      <c r="B64" s="853" t="s">
        <v>4187</v>
      </c>
      <c r="C64" s="621">
        <v>0</v>
      </c>
      <c r="D64" s="621">
        <v>0</v>
      </c>
      <c r="E64" s="621">
        <v>2</v>
      </c>
      <c r="F64" s="621">
        <v>13</v>
      </c>
      <c r="G64" s="621">
        <v>22</v>
      </c>
      <c r="H64" s="621">
        <v>30</v>
      </c>
      <c r="I64" s="621">
        <v>18</v>
      </c>
      <c r="J64" s="621">
        <v>26</v>
      </c>
      <c r="K64" s="621">
        <v>17</v>
      </c>
      <c r="L64" s="621">
        <v>17</v>
      </c>
      <c r="M64" s="621">
        <v>34</v>
      </c>
      <c r="N64" s="621">
        <v>6</v>
      </c>
      <c r="O64" s="621">
        <v>13</v>
      </c>
      <c r="P64" s="162">
        <f t="shared" si="2"/>
        <v>198</v>
      </c>
    </row>
    <row r="65" spans="2:17" s="581" customFormat="1" ht="18.75" customHeight="1" thickBot="1" x14ac:dyDescent="0.3">
      <c r="B65" s="861" t="s">
        <v>631</v>
      </c>
      <c r="C65" s="1006">
        <v>0</v>
      </c>
      <c r="D65" s="1006">
        <v>0</v>
      </c>
      <c r="E65" s="1006">
        <v>4</v>
      </c>
      <c r="F65" s="1006">
        <v>16</v>
      </c>
      <c r="G65" s="1006">
        <v>17</v>
      </c>
      <c r="H65" s="1006">
        <v>24</v>
      </c>
      <c r="I65" s="1006">
        <v>24</v>
      </c>
      <c r="J65" s="1006">
        <v>30</v>
      </c>
      <c r="K65" s="1006">
        <v>23</v>
      </c>
      <c r="L65" s="1006">
        <v>15</v>
      </c>
      <c r="M65" s="1006">
        <v>15</v>
      </c>
      <c r="N65" s="1006">
        <v>5</v>
      </c>
      <c r="O65" s="1006">
        <v>5</v>
      </c>
      <c r="P65" s="177">
        <f t="shared" si="2"/>
        <v>178</v>
      </c>
    </row>
    <row r="66" spans="2:17" s="581" customFormat="1" ht="18.75" customHeight="1" thickBot="1" x14ac:dyDescent="0.3">
      <c r="B66" s="770" t="s">
        <v>338</v>
      </c>
      <c r="C66" s="669">
        <f>SUM(C68:C72)</f>
        <v>0</v>
      </c>
      <c r="D66" s="669">
        <f>SUM(D68:D72)</f>
        <v>3</v>
      </c>
      <c r="E66" s="669">
        <f t="shared" ref="E66:P66" si="13">SUM(E68:E72)</f>
        <v>71</v>
      </c>
      <c r="F66" s="669">
        <f t="shared" si="13"/>
        <v>184</v>
      </c>
      <c r="G66" s="669">
        <f t="shared" si="13"/>
        <v>208</v>
      </c>
      <c r="H66" s="669">
        <f t="shared" si="13"/>
        <v>204</v>
      </c>
      <c r="I66" s="669">
        <f t="shared" si="13"/>
        <v>218</v>
      </c>
      <c r="J66" s="669">
        <f t="shared" si="13"/>
        <v>180</v>
      </c>
      <c r="K66" s="669">
        <f t="shared" si="13"/>
        <v>148</v>
      </c>
      <c r="L66" s="669">
        <f t="shared" si="13"/>
        <v>100</v>
      </c>
      <c r="M66" s="669">
        <f t="shared" si="13"/>
        <v>162</v>
      </c>
      <c r="N66" s="669">
        <f t="shared" si="13"/>
        <v>37</v>
      </c>
      <c r="O66" s="669">
        <f t="shared" si="13"/>
        <v>114</v>
      </c>
      <c r="P66" s="669">
        <f t="shared" si="13"/>
        <v>1629</v>
      </c>
    </row>
    <row r="67" spans="2:17" s="581" customFormat="1" ht="18.75" customHeight="1" thickBot="1" x14ac:dyDescent="0.3">
      <c r="B67" s="853"/>
      <c r="C67" s="1056">
        <f>IFERROR(C66/$P$66,0)</f>
        <v>0</v>
      </c>
      <c r="D67" s="1056">
        <f t="shared" ref="D67:P67" si="14">IFERROR(D66/$P$66,0)</f>
        <v>1.841620626151013E-3</v>
      </c>
      <c r="E67" s="1056">
        <f t="shared" si="14"/>
        <v>4.3585021485573971E-2</v>
      </c>
      <c r="F67" s="1056">
        <f t="shared" si="14"/>
        <v>0.11295273173726213</v>
      </c>
      <c r="G67" s="1056">
        <f t="shared" si="14"/>
        <v>0.12768569674647023</v>
      </c>
      <c r="H67" s="1056">
        <f t="shared" si="14"/>
        <v>0.12523020257826889</v>
      </c>
      <c r="I67" s="1056">
        <f t="shared" si="14"/>
        <v>0.13382443216697359</v>
      </c>
      <c r="J67" s="1056">
        <f t="shared" si="14"/>
        <v>0.11049723756906077</v>
      </c>
      <c r="K67" s="1056">
        <f t="shared" si="14"/>
        <v>9.0853284223449973E-2</v>
      </c>
      <c r="L67" s="1056">
        <f t="shared" si="14"/>
        <v>6.1387354205033766E-2</v>
      </c>
      <c r="M67" s="1056">
        <f t="shared" si="14"/>
        <v>9.9447513812154692E-2</v>
      </c>
      <c r="N67" s="1056">
        <f t="shared" si="14"/>
        <v>2.2713321055862493E-2</v>
      </c>
      <c r="O67" s="1056">
        <f t="shared" si="14"/>
        <v>6.9981583793738492E-2</v>
      </c>
      <c r="P67" s="858">
        <f t="shared" si="14"/>
        <v>1</v>
      </c>
    </row>
    <row r="68" spans="2:17" s="581" customFormat="1" ht="18.75" customHeight="1" x14ac:dyDescent="0.25">
      <c r="B68" s="853" t="s">
        <v>633</v>
      </c>
      <c r="C68" s="1055">
        <v>0</v>
      </c>
      <c r="D68" s="1055">
        <v>0</v>
      </c>
      <c r="E68" s="1055">
        <v>9</v>
      </c>
      <c r="F68" s="1055">
        <v>23</v>
      </c>
      <c r="G68" s="1055">
        <v>33</v>
      </c>
      <c r="H68" s="1055">
        <v>40</v>
      </c>
      <c r="I68" s="1055">
        <v>45</v>
      </c>
      <c r="J68" s="1055">
        <v>35</v>
      </c>
      <c r="K68" s="1055">
        <v>27</v>
      </c>
      <c r="L68" s="1055">
        <v>22</v>
      </c>
      <c r="M68" s="1055">
        <v>36</v>
      </c>
      <c r="N68" s="1055">
        <v>8</v>
      </c>
      <c r="O68" s="1055">
        <v>16</v>
      </c>
      <c r="P68" s="162">
        <f t="shared" si="2"/>
        <v>294</v>
      </c>
    </row>
    <row r="69" spans="2:17" s="581" customFormat="1" ht="18.75" customHeight="1" x14ac:dyDescent="0.25">
      <c r="B69" s="853" t="s">
        <v>699</v>
      </c>
      <c r="C69" s="621">
        <v>0</v>
      </c>
      <c r="D69" s="621">
        <v>1</v>
      </c>
      <c r="E69" s="621">
        <v>31</v>
      </c>
      <c r="F69" s="621">
        <v>64</v>
      </c>
      <c r="G69" s="621">
        <v>55</v>
      </c>
      <c r="H69" s="621">
        <v>68</v>
      </c>
      <c r="I69" s="621">
        <v>87</v>
      </c>
      <c r="J69" s="621">
        <v>76</v>
      </c>
      <c r="K69" s="621">
        <v>47</v>
      </c>
      <c r="L69" s="621">
        <v>31</v>
      </c>
      <c r="M69" s="621">
        <v>42</v>
      </c>
      <c r="N69" s="621">
        <v>1</v>
      </c>
      <c r="O69" s="621">
        <v>16</v>
      </c>
      <c r="P69" s="162">
        <f t="shared" si="2"/>
        <v>519</v>
      </c>
    </row>
    <row r="70" spans="2:17" s="581" customFormat="1" ht="18.75" customHeight="1" x14ac:dyDescent="0.25">
      <c r="B70" s="853" t="s">
        <v>700</v>
      </c>
      <c r="C70" s="621">
        <v>0</v>
      </c>
      <c r="D70" s="621">
        <v>0</v>
      </c>
      <c r="E70" s="621">
        <v>9</v>
      </c>
      <c r="F70" s="621">
        <v>24</v>
      </c>
      <c r="G70" s="621">
        <v>15</v>
      </c>
      <c r="H70" s="621">
        <v>7</v>
      </c>
      <c r="I70" s="621">
        <v>7</v>
      </c>
      <c r="J70" s="621">
        <v>10</v>
      </c>
      <c r="K70" s="621">
        <v>30</v>
      </c>
      <c r="L70" s="621">
        <v>20</v>
      </c>
      <c r="M70" s="621">
        <v>35</v>
      </c>
      <c r="N70" s="621">
        <v>15</v>
      </c>
      <c r="O70" s="621">
        <v>41</v>
      </c>
      <c r="P70" s="162">
        <f t="shared" si="2"/>
        <v>213</v>
      </c>
    </row>
    <row r="71" spans="2:17" s="581" customFormat="1" ht="18.75" customHeight="1" x14ac:dyDescent="0.25">
      <c r="B71" s="853" t="s">
        <v>2528</v>
      </c>
      <c r="C71" s="1006">
        <v>0</v>
      </c>
      <c r="D71" s="1006">
        <v>0</v>
      </c>
      <c r="E71" s="1006">
        <v>12</v>
      </c>
      <c r="F71" s="1006">
        <v>40</v>
      </c>
      <c r="G71" s="1006">
        <v>57</v>
      </c>
      <c r="H71" s="1006">
        <v>57</v>
      </c>
      <c r="I71" s="1006">
        <v>41</v>
      </c>
      <c r="J71" s="1006">
        <v>21</v>
      </c>
      <c r="K71" s="1006">
        <v>14</v>
      </c>
      <c r="L71" s="1006">
        <v>9</v>
      </c>
      <c r="M71" s="1006">
        <v>19</v>
      </c>
      <c r="N71" s="1006">
        <v>4</v>
      </c>
      <c r="O71" s="1006">
        <v>20</v>
      </c>
      <c r="P71" s="162">
        <f t="shared" si="2"/>
        <v>294</v>
      </c>
    </row>
    <row r="72" spans="2:17" s="581" customFormat="1" ht="18.75" customHeight="1" x14ac:dyDescent="0.25">
      <c r="B72" s="861" t="s">
        <v>701</v>
      </c>
      <c r="C72" s="1006">
        <v>0</v>
      </c>
      <c r="D72" s="1006">
        <v>2</v>
      </c>
      <c r="E72" s="1006">
        <v>10</v>
      </c>
      <c r="F72" s="1006">
        <v>33</v>
      </c>
      <c r="G72" s="1006">
        <v>48</v>
      </c>
      <c r="H72" s="1006">
        <v>32</v>
      </c>
      <c r="I72" s="1006">
        <v>38</v>
      </c>
      <c r="J72" s="1006">
        <v>38</v>
      </c>
      <c r="K72" s="1006">
        <v>30</v>
      </c>
      <c r="L72" s="1006">
        <v>18</v>
      </c>
      <c r="M72" s="1006">
        <v>30</v>
      </c>
      <c r="N72" s="1006">
        <v>9</v>
      </c>
      <c r="O72" s="1006">
        <v>21</v>
      </c>
      <c r="P72" s="177">
        <f t="shared" si="2"/>
        <v>309</v>
      </c>
    </row>
    <row r="73" spans="2:17" s="581" customFormat="1" ht="18.75" customHeight="1" x14ac:dyDescent="0.25">
      <c r="B73" s="862" t="s">
        <v>152</v>
      </c>
      <c r="C73" s="102">
        <f t="shared" ref="C73:P73" si="15">C7+C23+C27+C40+C54+C61+C66</f>
        <v>1</v>
      </c>
      <c r="D73" s="102">
        <f t="shared" si="15"/>
        <v>17</v>
      </c>
      <c r="E73" s="102">
        <f t="shared" si="15"/>
        <v>473</v>
      </c>
      <c r="F73" s="102">
        <f t="shared" si="15"/>
        <v>1261</v>
      </c>
      <c r="G73" s="102">
        <f t="shared" si="15"/>
        <v>1652</v>
      </c>
      <c r="H73" s="102">
        <f t="shared" si="15"/>
        <v>1752</v>
      </c>
      <c r="I73" s="102">
        <f t="shared" si="15"/>
        <v>1833</v>
      </c>
      <c r="J73" s="102">
        <f t="shared" si="15"/>
        <v>1580</v>
      </c>
      <c r="K73" s="102">
        <f t="shared" si="15"/>
        <v>1088</v>
      </c>
      <c r="L73" s="102">
        <f t="shared" si="15"/>
        <v>762</v>
      </c>
      <c r="M73" s="102">
        <f t="shared" si="15"/>
        <v>1296</v>
      </c>
      <c r="N73" s="102">
        <f t="shared" si="15"/>
        <v>365</v>
      </c>
      <c r="O73" s="102">
        <f t="shared" si="15"/>
        <v>645</v>
      </c>
      <c r="P73" s="102">
        <f t="shared" si="15"/>
        <v>12725</v>
      </c>
    </row>
    <row r="74" spans="2:17" s="581" customFormat="1" ht="15.75" x14ac:dyDescent="0.25">
      <c r="B74" s="682" t="s">
        <v>636</v>
      </c>
      <c r="C74" s="17">
        <f>IFERROR(C73/$P$73,0)</f>
        <v>7.858546168958742E-5</v>
      </c>
      <c r="D74" s="17">
        <f t="shared" ref="D74:O74" si="16">IFERROR(D73/$P$73,0)</f>
        <v>1.3359528487229863E-3</v>
      </c>
      <c r="E74" s="17">
        <f t="shared" si="16"/>
        <v>3.7170923379174853E-2</v>
      </c>
      <c r="F74" s="17">
        <f t="shared" si="16"/>
        <v>9.9096267190569742E-2</v>
      </c>
      <c r="G74" s="17">
        <f t="shared" si="16"/>
        <v>0.12982318271119841</v>
      </c>
      <c r="H74" s="17">
        <f t="shared" si="16"/>
        <v>0.13768172888015717</v>
      </c>
      <c r="I74" s="17">
        <f t="shared" si="16"/>
        <v>0.14404715127701376</v>
      </c>
      <c r="J74" s="17">
        <f t="shared" si="16"/>
        <v>0.12416502946954813</v>
      </c>
      <c r="K74" s="17">
        <f t="shared" si="16"/>
        <v>8.5500982318271121E-2</v>
      </c>
      <c r="L74" s="17">
        <f t="shared" si="16"/>
        <v>5.9882121807465619E-2</v>
      </c>
      <c r="M74" s="17">
        <f t="shared" si="16"/>
        <v>0.1018467583497053</v>
      </c>
      <c r="N74" s="17">
        <f t="shared" si="16"/>
        <v>2.8683693516699412E-2</v>
      </c>
      <c r="O74" s="17">
        <f t="shared" si="16"/>
        <v>5.0687622789783893E-2</v>
      </c>
      <c r="P74" s="860"/>
    </row>
  </sheetData>
  <sheetProtection formatCells="0" formatColumns="0" formatRows="0" insertColumns="0" insertRows="0" deleteColumns="0" deleteRows="0" sort="0"/>
  <mergeCells count="3">
    <mergeCell ref="B1:P3"/>
    <mergeCell ref="B4:P4"/>
    <mergeCell ref="B5:P5"/>
  </mergeCells>
  <pageMargins left="0.7" right="0.7" top="0.75" bottom="0.75" header="0.3" footer="0.3"/>
  <pageSetup paperSize="9"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dimension ref="A1:O299"/>
  <sheetViews>
    <sheetView showGridLines="0" zoomScaleNormal="100" workbookViewId="0">
      <pane xSplit="1" ySplit="4" topLeftCell="B8"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020"/>
      <c r="C1" s="2021"/>
      <c r="D1" s="2021"/>
      <c r="E1" s="2021"/>
      <c r="F1" s="2021"/>
      <c r="G1" s="2021"/>
      <c r="H1" s="2021"/>
      <c r="I1" s="2021"/>
      <c r="J1" s="2021"/>
      <c r="K1" s="2021"/>
      <c r="L1" s="2021"/>
      <c r="M1" s="2022"/>
    </row>
    <row r="2" spans="2:15" ht="15" x14ac:dyDescent="0.25">
      <c r="B2" s="2023"/>
      <c r="C2" s="2024"/>
      <c r="D2" s="2024"/>
      <c r="E2" s="2024"/>
      <c r="F2" s="2024"/>
      <c r="G2" s="2024"/>
      <c r="H2" s="2024"/>
      <c r="I2" s="2024"/>
      <c r="J2" s="2024"/>
      <c r="K2" s="2024"/>
      <c r="L2" s="2024"/>
      <c r="M2" s="2025"/>
    </row>
    <row r="3" spans="2:15" ht="16.5" thickBot="1" x14ac:dyDescent="0.3">
      <c r="B3" s="2026"/>
      <c r="C3" s="2027"/>
      <c r="D3" s="2027"/>
      <c r="E3" s="2027"/>
      <c r="F3" s="2027"/>
      <c r="G3" s="2027"/>
      <c r="H3" s="2027"/>
      <c r="I3" s="2027"/>
      <c r="J3" s="2027"/>
      <c r="K3" s="2027"/>
      <c r="L3" s="2027"/>
      <c r="M3" s="2028"/>
    </row>
    <row r="4" spans="2:15" ht="21.75" thickBot="1" x14ac:dyDescent="0.4">
      <c r="B4" s="2032" t="s">
        <v>1853</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J296"/>
  <sheetViews>
    <sheetView showGridLines="0" zoomScaleNormal="100" workbookViewId="0">
      <pane ySplit="4" topLeftCell="A5" activePane="bottomLeft" state="frozen"/>
      <selection activeCell="I25" sqref="I25"/>
      <selection pane="bottomLeft"/>
    </sheetView>
  </sheetViews>
  <sheetFormatPr baseColWidth="10" defaultColWidth="0" defaultRowHeight="15" customHeight="1" zeroHeight="1" x14ac:dyDescent="0.25"/>
  <cols>
    <col min="1" max="1" width="3.5703125" customWidth="1"/>
    <col min="2" max="8" width="15" customWidth="1"/>
    <col min="9" max="9" width="5" customWidth="1"/>
    <col min="10" max="10" width="0" hidden="1" customWidth="1"/>
    <col min="11" max="16384" width="9.140625" hidden="1"/>
  </cols>
  <sheetData>
    <row r="1" spans="2:10" x14ac:dyDescent="0.25">
      <c r="B1" s="2020"/>
      <c r="C1" s="2021"/>
      <c r="D1" s="2021"/>
      <c r="E1" s="2021"/>
      <c r="F1" s="2021"/>
      <c r="G1" s="2021"/>
      <c r="H1" s="2022"/>
    </row>
    <row r="2" spans="2:10" x14ac:dyDescent="0.25">
      <c r="B2" s="2023"/>
      <c r="C2" s="2024"/>
      <c r="D2" s="2024"/>
      <c r="E2" s="2024"/>
      <c r="F2" s="2024"/>
      <c r="G2" s="2024"/>
      <c r="H2" s="2025"/>
    </row>
    <row r="3" spans="2:10" ht="16.5" thickBot="1" x14ac:dyDescent="0.3">
      <c r="B3" s="2026"/>
      <c r="C3" s="2027"/>
      <c r="D3" s="2027"/>
      <c r="E3" s="2027"/>
      <c r="F3" s="2027"/>
      <c r="G3" s="2027"/>
      <c r="H3" s="2028"/>
      <c r="I3" s="1"/>
      <c r="J3" s="1"/>
    </row>
    <row r="4" spans="2:10" ht="21.75" thickBot="1" x14ac:dyDescent="0.4">
      <c r="B4" s="2029" t="s">
        <v>2856</v>
      </c>
      <c r="C4" s="2030"/>
      <c r="D4" s="2030"/>
      <c r="E4" s="2030"/>
      <c r="F4" s="2030"/>
      <c r="G4" s="2030"/>
      <c r="H4" s="2031"/>
      <c r="I4" s="1"/>
      <c r="J4" s="1"/>
    </row>
    <row r="5" spans="2:10" s="2" customFormat="1" ht="15.75" x14ac:dyDescent="0.25">
      <c r="B5" s="1914"/>
      <c r="C5" s="1914"/>
      <c r="D5" s="1914"/>
      <c r="E5" s="1914"/>
      <c r="F5" s="1914"/>
      <c r="G5" s="1914"/>
      <c r="H5" s="1914"/>
      <c r="I5" s="5"/>
      <c r="J5" s="5"/>
    </row>
    <row r="6" spans="2:10" s="2" customFormat="1" ht="18.75" x14ac:dyDescent="0.25">
      <c r="B6" s="2019" t="s">
        <v>2853</v>
      </c>
      <c r="C6" s="2019"/>
      <c r="D6" s="2019"/>
      <c r="E6" s="2019"/>
      <c r="F6" s="2019"/>
      <c r="G6" s="2019"/>
      <c r="H6" s="2019"/>
      <c r="I6" s="5"/>
      <c r="J6" s="5"/>
    </row>
    <row r="7" spans="2:10" s="2" customFormat="1" ht="18.75" customHeight="1" x14ac:dyDescent="0.25">
      <c r="B7" s="2010" t="s">
        <v>2482</v>
      </c>
      <c r="C7" s="2011"/>
      <c r="D7" s="2011"/>
      <c r="E7" s="2011"/>
      <c r="F7" s="2011"/>
      <c r="G7" s="2011"/>
      <c r="H7" s="2012"/>
      <c r="I7" s="5"/>
      <c r="J7" s="5"/>
    </row>
    <row r="8" spans="2:10" s="2" customFormat="1" ht="18.75" customHeight="1" x14ac:dyDescent="0.25">
      <c r="B8" s="2013"/>
      <c r="C8" s="2014"/>
      <c r="D8" s="2014"/>
      <c r="E8" s="2014"/>
      <c r="F8" s="2014"/>
      <c r="G8" s="2014"/>
      <c r="H8" s="2015"/>
      <c r="I8" s="5"/>
      <c r="J8" s="5"/>
    </row>
    <row r="9" spans="2:10" s="2" customFormat="1" ht="18.75" customHeight="1" x14ac:dyDescent="0.25">
      <c r="B9" s="2013"/>
      <c r="C9" s="2014"/>
      <c r="D9" s="2014"/>
      <c r="E9" s="2014"/>
      <c r="F9" s="2014"/>
      <c r="G9" s="2014"/>
      <c r="H9" s="2015"/>
    </row>
    <row r="10" spans="2:10" ht="18.75" customHeight="1" x14ac:dyDescent="0.25">
      <c r="B10" s="2013"/>
      <c r="C10" s="2014"/>
      <c r="D10" s="2014"/>
      <c r="E10" s="2014"/>
      <c r="F10" s="2014"/>
      <c r="G10" s="2014"/>
      <c r="H10" s="2015"/>
    </row>
    <row r="11" spans="2:10" ht="18.75" customHeight="1" x14ac:dyDescent="0.25">
      <c r="B11" s="2013"/>
      <c r="C11" s="2014"/>
      <c r="D11" s="2014"/>
      <c r="E11" s="2014"/>
      <c r="F11" s="2014"/>
      <c r="G11" s="2014"/>
      <c r="H11" s="2015"/>
    </row>
    <row r="12" spans="2:10" ht="18.75" customHeight="1" x14ac:dyDescent="0.25">
      <c r="B12" s="2013"/>
      <c r="C12" s="2014"/>
      <c r="D12" s="2014"/>
      <c r="E12" s="2014"/>
      <c r="F12" s="2014"/>
      <c r="G12" s="2014"/>
      <c r="H12" s="2015"/>
    </row>
    <row r="13" spans="2:10" ht="18.75" customHeight="1" x14ac:dyDescent="0.25">
      <c r="B13" s="2019" t="s">
        <v>2854</v>
      </c>
      <c r="C13" s="2019"/>
      <c r="D13" s="2019"/>
      <c r="E13" s="2019"/>
      <c r="F13" s="2019"/>
      <c r="G13" s="2019"/>
      <c r="H13" s="2019"/>
    </row>
    <row r="14" spans="2:10" ht="18.75" customHeight="1" x14ac:dyDescent="0.25">
      <c r="B14" s="2010" t="s">
        <v>2483</v>
      </c>
      <c r="C14" s="2011"/>
      <c r="D14" s="2011"/>
      <c r="E14" s="2011"/>
      <c r="F14" s="2011"/>
      <c r="G14" s="2011"/>
      <c r="H14" s="2012"/>
    </row>
    <row r="15" spans="2:10" ht="18.75" customHeight="1" x14ac:dyDescent="0.25">
      <c r="B15" s="2013"/>
      <c r="C15" s="2014"/>
      <c r="D15" s="2014"/>
      <c r="E15" s="2014"/>
      <c r="F15" s="2014"/>
      <c r="G15" s="2014"/>
      <c r="H15" s="2015"/>
    </row>
    <row r="16" spans="2:10" ht="18.75" customHeight="1" x14ac:dyDescent="0.25">
      <c r="B16" s="2013"/>
      <c r="C16" s="2014"/>
      <c r="D16" s="2014"/>
      <c r="E16" s="2014"/>
      <c r="F16" s="2014"/>
      <c r="G16" s="2014"/>
      <c r="H16" s="2015"/>
    </row>
    <row r="17" spans="2:8" ht="18.75" customHeight="1" x14ac:dyDescent="0.25">
      <c r="B17" s="2013"/>
      <c r="C17" s="2014"/>
      <c r="D17" s="2014"/>
      <c r="E17" s="2014"/>
      <c r="F17" s="2014"/>
      <c r="G17" s="2014"/>
      <c r="H17" s="2015"/>
    </row>
    <row r="18" spans="2:8" ht="41.25" customHeight="1" x14ac:dyDescent="0.25">
      <c r="B18" s="2013"/>
      <c r="C18" s="2014"/>
      <c r="D18" s="2014"/>
      <c r="E18" s="2014"/>
      <c r="F18" s="2014"/>
      <c r="G18" s="2014"/>
      <c r="H18" s="2015"/>
    </row>
    <row r="19" spans="2:8" ht="18.75" customHeight="1" x14ac:dyDescent="0.25">
      <c r="B19" s="2019" t="s">
        <v>2855</v>
      </c>
      <c r="C19" s="2019"/>
      <c r="D19" s="2019"/>
      <c r="E19" s="2019"/>
      <c r="F19" s="2019"/>
      <c r="G19" s="2019"/>
      <c r="H19" s="2019"/>
    </row>
    <row r="20" spans="2:8" ht="18.75" customHeight="1" x14ac:dyDescent="0.25">
      <c r="B20" s="2010" t="s">
        <v>2484</v>
      </c>
      <c r="C20" s="2011"/>
      <c r="D20" s="2011"/>
      <c r="E20" s="2011"/>
      <c r="F20" s="2011"/>
      <c r="G20" s="2011"/>
      <c r="H20" s="2012"/>
    </row>
    <row r="21" spans="2:8" ht="18.75" customHeight="1" x14ac:dyDescent="0.25">
      <c r="B21" s="2013"/>
      <c r="C21" s="2014"/>
      <c r="D21" s="2014"/>
      <c r="E21" s="2014"/>
      <c r="F21" s="2014"/>
      <c r="G21" s="2014"/>
      <c r="H21" s="2015"/>
    </row>
    <row r="22" spans="2:8" ht="18.75" customHeight="1" x14ac:dyDescent="0.25">
      <c r="B22" s="2013"/>
      <c r="C22" s="2014"/>
      <c r="D22" s="2014"/>
      <c r="E22" s="2014"/>
      <c r="F22" s="2014"/>
      <c r="G22" s="2014"/>
      <c r="H22" s="2015"/>
    </row>
    <row r="23" spans="2:8" ht="18.75" customHeight="1" x14ac:dyDescent="0.25">
      <c r="B23" s="2013"/>
      <c r="C23" s="2014"/>
      <c r="D23" s="2014"/>
      <c r="E23" s="2014"/>
      <c r="F23" s="2014"/>
      <c r="G23" s="2014"/>
      <c r="H23" s="2015"/>
    </row>
    <row r="24" spans="2:8" ht="18.75" customHeight="1" x14ac:dyDescent="0.25">
      <c r="B24" s="2013"/>
      <c r="C24" s="2014"/>
      <c r="D24" s="2014"/>
      <c r="E24" s="2014"/>
      <c r="F24" s="2014"/>
      <c r="G24" s="2014"/>
      <c r="H24" s="2015"/>
    </row>
    <row r="25" spans="2:8" ht="18.75" customHeight="1" x14ac:dyDescent="0.25">
      <c r="B25" s="2016"/>
      <c r="C25" s="2017"/>
      <c r="D25" s="2017"/>
      <c r="E25" s="2017"/>
      <c r="F25" s="2017"/>
      <c r="G25" s="2017"/>
      <c r="H25" s="2018"/>
    </row>
    <row r="26" spans="2:8" ht="15" customHeight="1" x14ac:dyDescent="0.25"/>
    <row r="27" spans="2:8" ht="15" hidden="1" customHeight="1" x14ac:dyDescent="0.25"/>
    <row r="28" spans="2:8" ht="15" hidden="1" customHeight="1" x14ac:dyDescent="0.25"/>
    <row r="29" spans="2:8" ht="15" hidden="1" customHeight="1" x14ac:dyDescent="0.25"/>
    <row r="30" spans="2:8" ht="15" hidden="1" customHeight="1" x14ac:dyDescent="0.25"/>
    <row r="31" spans="2:8" ht="15" hidden="1" customHeight="1" x14ac:dyDescent="0.25"/>
    <row r="32" spans="2:8"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sheetData>
  <mergeCells count="9">
    <mergeCell ref="B20:H25"/>
    <mergeCell ref="B13:H13"/>
    <mergeCell ref="B19:H19"/>
    <mergeCell ref="B1:H3"/>
    <mergeCell ref="B4:H4"/>
    <mergeCell ref="B5:H5"/>
    <mergeCell ref="B6:H6"/>
    <mergeCell ref="B7:H12"/>
    <mergeCell ref="B14:H18"/>
  </mergeCells>
  <pageMargins left="0.7" right="0.7" top="0.75" bottom="0.75" header="0.3" footer="0.3"/>
  <pageSetup paperSize="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dimension ref="A1:O300"/>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020"/>
      <c r="C1" s="2021"/>
      <c r="D1" s="2021"/>
      <c r="E1" s="2021"/>
      <c r="F1" s="2021"/>
      <c r="G1" s="2021"/>
      <c r="H1" s="2021"/>
      <c r="I1" s="2021"/>
      <c r="J1" s="2021"/>
      <c r="K1" s="2021"/>
      <c r="L1" s="2021"/>
      <c r="M1" s="2022"/>
    </row>
    <row r="2" spans="2:15" ht="15" x14ac:dyDescent="0.25">
      <c r="B2" s="2023"/>
      <c r="C2" s="2024"/>
      <c r="D2" s="2024"/>
      <c r="E2" s="2024"/>
      <c r="F2" s="2024"/>
      <c r="G2" s="2024"/>
      <c r="H2" s="2024"/>
      <c r="I2" s="2024"/>
      <c r="J2" s="2024"/>
      <c r="K2" s="2024"/>
      <c r="L2" s="2024"/>
      <c r="M2" s="2025"/>
    </row>
    <row r="3" spans="2:15" ht="16.5" thickBot="1" x14ac:dyDescent="0.3">
      <c r="B3" s="2026"/>
      <c r="C3" s="2027"/>
      <c r="D3" s="2027"/>
      <c r="E3" s="2027"/>
      <c r="F3" s="2027"/>
      <c r="G3" s="2027"/>
      <c r="H3" s="2027"/>
      <c r="I3" s="2027"/>
      <c r="J3" s="2027"/>
      <c r="K3" s="2027"/>
      <c r="L3" s="2027"/>
      <c r="M3" s="2028"/>
    </row>
    <row r="4" spans="2:15" ht="21.75" thickBot="1" x14ac:dyDescent="0.4">
      <c r="B4" s="2032" t="s">
        <v>2903</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dimension ref="A1:O29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020"/>
      <c r="C1" s="2021"/>
      <c r="D1" s="2021"/>
      <c r="E1" s="2021"/>
      <c r="F1" s="2021"/>
      <c r="G1" s="2021"/>
      <c r="H1" s="2021"/>
      <c r="I1" s="2021"/>
      <c r="J1" s="2021"/>
      <c r="K1" s="2021"/>
      <c r="L1" s="2021"/>
      <c r="M1" s="2022"/>
    </row>
    <row r="2" spans="2:15" ht="15" x14ac:dyDescent="0.25">
      <c r="B2" s="2023"/>
      <c r="C2" s="2024"/>
      <c r="D2" s="2024"/>
      <c r="E2" s="2024"/>
      <c r="F2" s="2024"/>
      <c r="G2" s="2024"/>
      <c r="H2" s="2024"/>
      <c r="I2" s="2024"/>
      <c r="J2" s="2024"/>
      <c r="K2" s="2024"/>
      <c r="L2" s="2024"/>
      <c r="M2" s="2025"/>
    </row>
    <row r="3" spans="2:15" ht="16.5" thickBot="1" x14ac:dyDescent="0.3">
      <c r="B3" s="2026"/>
      <c r="C3" s="2027"/>
      <c r="D3" s="2027"/>
      <c r="E3" s="2027"/>
      <c r="F3" s="2027"/>
      <c r="G3" s="2027"/>
      <c r="H3" s="2027"/>
      <c r="I3" s="2027"/>
      <c r="J3" s="2027"/>
      <c r="K3" s="2027"/>
      <c r="L3" s="2027"/>
      <c r="M3" s="2028"/>
    </row>
    <row r="4" spans="2:15" ht="21.75" thickBot="1" x14ac:dyDescent="0.4">
      <c r="B4" s="2032" t="s">
        <v>2473</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dimension ref="A1:O29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020"/>
      <c r="C1" s="2021"/>
      <c r="D1" s="2021"/>
      <c r="E1" s="2021"/>
      <c r="F1" s="2021"/>
      <c r="G1" s="2021"/>
      <c r="H1" s="2021"/>
      <c r="I1" s="2021"/>
      <c r="J1" s="2021"/>
      <c r="K1" s="2021"/>
      <c r="L1" s="2021"/>
      <c r="M1" s="2022"/>
    </row>
    <row r="2" spans="2:15" ht="15" x14ac:dyDescent="0.25">
      <c r="B2" s="2023"/>
      <c r="C2" s="2024"/>
      <c r="D2" s="2024"/>
      <c r="E2" s="2024"/>
      <c r="F2" s="2024"/>
      <c r="G2" s="2024"/>
      <c r="H2" s="2024"/>
      <c r="I2" s="2024"/>
      <c r="J2" s="2024"/>
      <c r="K2" s="2024"/>
      <c r="L2" s="2024"/>
      <c r="M2" s="2025"/>
    </row>
    <row r="3" spans="2:15" ht="16.5" thickBot="1" x14ac:dyDescent="0.3">
      <c r="B3" s="2026"/>
      <c r="C3" s="2027"/>
      <c r="D3" s="2027"/>
      <c r="E3" s="2027"/>
      <c r="F3" s="2027"/>
      <c r="G3" s="2027"/>
      <c r="H3" s="2027"/>
      <c r="I3" s="2027"/>
      <c r="J3" s="2027"/>
      <c r="K3" s="2027"/>
      <c r="L3" s="2027"/>
      <c r="M3" s="2028"/>
    </row>
    <row r="4" spans="2:15" ht="21.75" thickBot="1" x14ac:dyDescent="0.4">
      <c r="B4" s="2032" t="s">
        <v>2904</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7"/>
  <dimension ref="A1:O29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020"/>
      <c r="C1" s="2021"/>
      <c r="D1" s="2021"/>
      <c r="E1" s="2021"/>
      <c r="F1" s="2021"/>
      <c r="G1" s="2021"/>
      <c r="H1" s="2021"/>
      <c r="I1" s="2021"/>
      <c r="J1" s="2021"/>
      <c r="K1" s="2021"/>
      <c r="L1" s="2021"/>
      <c r="M1" s="2022"/>
    </row>
    <row r="2" spans="2:15" ht="15" x14ac:dyDescent="0.25">
      <c r="B2" s="2023"/>
      <c r="C2" s="2024"/>
      <c r="D2" s="2024"/>
      <c r="E2" s="2024"/>
      <c r="F2" s="2024"/>
      <c r="G2" s="2024"/>
      <c r="H2" s="2024"/>
      <c r="I2" s="2024"/>
      <c r="J2" s="2024"/>
      <c r="K2" s="2024"/>
      <c r="L2" s="2024"/>
      <c r="M2" s="2025"/>
    </row>
    <row r="3" spans="2:15" ht="16.5" thickBot="1" x14ac:dyDescent="0.3">
      <c r="B3" s="2026"/>
      <c r="C3" s="2027"/>
      <c r="D3" s="2027"/>
      <c r="E3" s="2027"/>
      <c r="F3" s="2027"/>
      <c r="G3" s="2027"/>
      <c r="H3" s="2027"/>
      <c r="I3" s="2027"/>
      <c r="J3" s="2027"/>
      <c r="K3" s="2027"/>
      <c r="L3" s="2027"/>
      <c r="M3" s="2028"/>
    </row>
    <row r="4" spans="2:15" ht="21.75" thickBot="1" x14ac:dyDescent="0.4">
      <c r="B4" s="2032" t="s">
        <v>2905</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dimension ref="A1:O29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020"/>
      <c r="C1" s="2021"/>
      <c r="D1" s="2021"/>
      <c r="E1" s="2021"/>
      <c r="F1" s="2021"/>
      <c r="G1" s="2021"/>
      <c r="H1" s="2021"/>
      <c r="I1" s="2021"/>
      <c r="J1" s="2021"/>
      <c r="K1" s="2021"/>
      <c r="L1" s="2021"/>
      <c r="M1" s="2022"/>
    </row>
    <row r="2" spans="2:15" ht="15" x14ac:dyDescent="0.25">
      <c r="B2" s="2023"/>
      <c r="C2" s="2024"/>
      <c r="D2" s="2024"/>
      <c r="E2" s="2024"/>
      <c r="F2" s="2024"/>
      <c r="G2" s="2024"/>
      <c r="H2" s="2024"/>
      <c r="I2" s="2024"/>
      <c r="J2" s="2024"/>
      <c r="K2" s="2024"/>
      <c r="L2" s="2024"/>
      <c r="M2" s="2025"/>
    </row>
    <row r="3" spans="2:15" ht="16.5" thickBot="1" x14ac:dyDescent="0.3">
      <c r="B3" s="2026"/>
      <c r="C3" s="2027"/>
      <c r="D3" s="2027"/>
      <c r="E3" s="2027"/>
      <c r="F3" s="2027"/>
      <c r="G3" s="2027"/>
      <c r="H3" s="2027"/>
      <c r="I3" s="2027"/>
      <c r="J3" s="2027"/>
      <c r="K3" s="2027"/>
      <c r="L3" s="2027"/>
      <c r="M3" s="2028"/>
    </row>
    <row r="4" spans="2:15" ht="21.75" thickBot="1" x14ac:dyDescent="0.4">
      <c r="B4" s="2032" t="s">
        <v>2474</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dimension ref="A1:O29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activeCell="I25" sqref="I25"/>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020"/>
      <c r="C1" s="2021"/>
      <c r="D1" s="2021"/>
      <c r="E1" s="2021"/>
      <c r="F1" s="2021"/>
      <c r="G1" s="2021"/>
      <c r="H1" s="2021"/>
      <c r="I1" s="2021"/>
      <c r="J1" s="2021"/>
      <c r="K1" s="2021"/>
      <c r="L1" s="2021"/>
      <c r="M1" s="2022"/>
    </row>
    <row r="2" spans="2:15" ht="15" x14ac:dyDescent="0.25">
      <c r="B2" s="2023"/>
      <c r="C2" s="2024"/>
      <c r="D2" s="2024"/>
      <c r="E2" s="2024"/>
      <c r="F2" s="2024"/>
      <c r="G2" s="2024"/>
      <c r="H2" s="2024"/>
      <c r="I2" s="2024"/>
      <c r="J2" s="2024"/>
      <c r="K2" s="2024"/>
      <c r="L2" s="2024"/>
      <c r="M2" s="2025"/>
    </row>
    <row r="3" spans="2:15" ht="16.5" thickBot="1" x14ac:dyDescent="0.3">
      <c r="B3" s="2026"/>
      <c r="C3" s="2027"/>
      <c r="D3" s="2027"/>
      <c r="E3" s="2027"/>
      <c r="F3" s="2027"/>
      <c r="G3" s="2027"/>
      <c r="H3" s="2027"/>
      <c r="I3" s="2027"/>
      <c r="J3" s="2027"/>
      <c r="K3" s="2027"/>
      <c r="L3" s="2027"/>
      <c r="M3" s="2028"/>
    </row>
    <row r="4" spans="2:15" ht="21.75" thickBot="1" x14ac:dyDescent="0.4">
      <c r="B4" s="2032" t="s">
        <v>2475</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dimension ref="A1:O29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020"/>
      <c r="C1" s="2021"/>
      <c r="D1" s="2021"/>
      <c r="E1" s="2021"/>
      <c r="F1" s="2021"/>
      <c r="G1" s="2021"/>
      <c r="H1" s="2021"/>
      <c r="I1" s="2021"/>
      <c r="J1" s="2021"/>
      <c r="K1" s="2021"/>
      <c r="L1" s="2021"/>
      <c r="M1" s="2022"/>
    </row>
    <row r="2" spans="2:15" ht="15" x14ac:dyDescent="0.25">
      <c r="B2" s="2023"/>
      <c r="C2" s="2024"/>
      <c r="D2" s="2024"/>
      <c r="E2" s="2024"/>
      <c r="F2" s="2024"/>
      <c r="G2" s="2024"/>
      <c r="H2" s="2024"/>
      <c r="I2" s="2024"/>
      <c r="J2" s="2024"/>
      <c r="K2" s="2024"/>
      <c r="L2" s="2024"/>
      <c r="M2" s="2025"/>
    </row>
    <row r="3" spans="2:15" ht="16.5" thickBot="1" x14ac:dyDescent="0.3">
      <c r="B3" s="2026"/>
      <c r="C3" s="2027"/>
      <c r="D3" s="2027"/>
      <c r="E3" s="2027"/>
      <c r="F3" s="2027"/>
      <c r="G3" s="2027"/>
      <c r="H3" s="2027"/>
      <c r="I3" s="2027"/>
      <c r="J3" s="2027"/>
      <c r="K3" s="2027"/>
      <c r="L3" s="2027"/>
      <c r="M3" s="2028"/>
    </row>
    <row r="4" spans="2:15" ht="21.75" thickBot="1" x14ac:dyDescent="0.4">
      <c r="B4" s="2032" t="s">
        <v>2906</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1"/>
  <dimension ref="A1:S1048575"/>
  <sheetViews>
    <sheetView showGridLines="0" zoomScale="85" zoomScaleNormal="85" workbookViewId="0">
      <pane xSplit="1" ySplit="6" topLeftCell="B40"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580" customWidth="1"/>
    <col min="2" max="2" width="51.85546875" style="580" customWidth="1"/>
    <col min="3" max="3" width="9.42578125" style="580" customWidth="1"/>
    <col min="4" max="12" width="8.140625" style="686" customWidth="1"/>
    <col min="13" max="14" width="8.85546875" style="580" customWidth="1"/>
    <col min="15" max="15" width="7.85546875" style="580" bestFit="1" customWidth="1"/>
    <col min="16" max="16" width="12.7109375" style="580" customWidth="1"/>
    <col min="17" max="17" width="5" style="580" customWidth="1"/>
    <col min="18" max="19" width="0" style="580" hidden="1" customWidth="1"/>
    <col min="20" max="16384" width="9.140625" style="580" hidden="1"/>
  </cols>
  <sheetData>
    <row r="1" spans="2:18" ht="15" x14ac:dyDescent="0.25">
      <c r="B1" s="2047"/>
      <c r="C1" s="2048"/>
      <c r="D1" s="2048"/>
      <c r="E1" s="2048"/>
      <c r="F1" s="2048"/>
      <c r="G1" s="2048"/>
      <c r="H1" s="2048"/>
      <c r="I1" s="2048"/>
      <c r="J1" s="2048"/>
      <c r="K1" s="2048"/>
      <c r="L1" s="2048"/>
      <c r="M1" s="2048"/>
      <c r="N1" s="2048"/>
      <c r="O1" s="2048"/>
      <c r="P1" s="2049"/>
    </row>
    <row r="2" spans="2:18" ht="15" x14ac:dyDescent="0.25">
      <c r="B2" s="2050"/>
      <c r="C2" s="2051"/>
      <c r="D2" s="2051"/>
      <c r="E2" s="2051"/>
      <c r="F2" s="2051"/>
      <c r="G2" s="2051"/>
      <c r="H2" s="2051"/>
      <c r="I2" s="2051"/>
      <c r="J2" s="2051"/>
      <c r="K2" s="2051"/>
      <c r="L2" s="2051"/>
      <c r="M2" s="2051"/>
      <c r="N2" s="2051"/>
      <c r="O2" s="2051"/>
      <c r="P2" s="2052"/>
    </row>
    <row r="3" spans="2:18" ht="16.5" thickBot="1" x14ac:dyDescent="0.3">
      <c r="B3" s="2053"/>
      <c r="C3" s="2054"/>
      <c r="D3" s="2054"/>
      <c r="E3" s="2054"/>
      <c r="F3" s="2054"/>
      <c r="G3" s="2054"/>
      <c r="H3" s="2054"/>
      <c r="I3" s="2054"/>
      <c r="J3" s="2054"/>
      <c r="K3" s="2054"/>
      <c r="L3" s="2054"/>
      <c r="M3" s="2054"/>
      <c r="N3" s="2054"/>
      <c r="O3" s="2054"/>
      <c r="P3" s="2055"/>
    </row>
    <row r="4" spans="2:18" ht="21.75" thickBot="1" x14ac:dyDescent="0.4">
      <c r="B4" s="2082" t="s">
        <v>4205</v>
      </c>
      <c r="C4" s="2083"/>
      <c r="D4" s="2083"/>
      <c r="E4" s="2083"/>
      <c r="F4" s="2083"/>
      <c r="G4" s="2083"/>
      <c r="H4" s="2083"/>
      <c r="I4" s="2083"/>
      <c r="J4" s="2083"/>
      <c r="K4" s="2083"/>
      <c r="L4" s="2083"/>
      <c r="M4" s="2083"/>
      <c r="N4" s="2083"/>
      <c r="O4" s="2083"/>
      <c r="P4" s="2085"/>
    </row>
    <row r="5" spans="2:18" s="583" customFormat="1" ht="15.75" x14ac:dyDescent="0.25">
      <c r="B5" s="2086"/>
      <c r="C5" s="2086"/>
      <c r="D5" s="2086"/>
      <c r="E5" s="2086"/>
      <c r="F5" s="2086"/>
      <c r="G5" s="2086"/>
      <c r="H5" s="2086"/>
      <c r="I5" s="2086"/>
      <c r="J5" s="2086"/>
      <c r="K5" s="2086"/>
      <c r="L5" s="2086"/>
      <c r="M5" s="2086"/>
      <c r="N5" s="2086"/>
      <c r="O5" s="2086"/>
      <c r="P5" s="2086"/>
    </row>
    <row r="6" spans="2:18" s="865" customFormat="1" ht="31.5" x14ac:dyDescent="0.25">
      <c r="B6" s="864" t="s">
        <v>653</v>
      </c>
      <c r="C6" s="619" t="s">
        <v>654</v>
      </c>
      <c r="D6" s="619" t="s">
        <v>655</v>
      </c>
      <c r="E6" s="619" t="s">
        <v>656</v>
      </c>
      <c r="F6" s="619" t="s">
        <v>657</v>
      </c>
      <c r="G6" s="619" t="s">
        <v>658</v>
      </c>
      <c r="H6" s="619" t="s">
        <v>659</v>
      </c>
      <c r="I6" s="619" t="s">
        <v>660</v>
      </c>
      <c r="J6" s="619" t="s">
        <v>661</v>
      </c>
      <c r="K6" s="619" t="s">
        <v>662</v>
      </c>
      <c r="L6" s="619" t="s">
        <v>663</v>
      </c>
      <c r="M6" s="619" t="s">
        <v>664</v>
      </c>
      <c r="N6" s="619" t="s">
        <v>665</v>
      </c>
      <c r="O6" s="619" t="s">
        <v>666</v>
      </c>
      <c r="P6" s="619" t="s">
        <v>594</v>
      </c>
    </row>
    <row r="7" spans="2:18" ht="15.75" x14ac:dyDescent="0.25">
      <c r="B7" s="694" t="s">
        <v>239</v>
      </c>
      <c r="C7" s="172">
        <f>SUM(C9:C18)</f>
        <v>0</v>
      </c>
      <c r="D7" s="172">
        <f t="shared" ref="D7:P7" si="0">SUM(D9:D18)</f>
        <v>0</v>
      </c>
      <c r="E7" s="172">
        <f t="shared" si="0"/>
        <v>0</v>
      </c>
      <c r="F7" s="172">
        <f t="shared" si="0"/>
        <v>0</v>
      </c>
      <c r="G7" s="172">
        <f t="shared" si="0"/>
        <v>0</v>
      </c>
      <c r="H7" s="172">
        <f t="shared" si="0"/>
        <v>0</v>
      </c>
      <c r="I7" s="172">
        <f t="shared" si="0"/>
        <v>3</v>
      </c>
      <c r="J7" s="172">
        <f t="shared" si="0"/>
        <v>11</v>
      </c>
      <c r="K7" s="172">
        <f t="shared" si="0"/>
        <v>12</v>
      </c>
      <c r="L7" s="172">
        <f t="shared" si="0"/>
        <v>15</v>
      </c>
      <c r="M7" s="172">
        <f t="shared" si="0"/>
        <v>46</v>
      </c>
      <c r="N7" s="172">
        <f t="shared" si="0"/>
        <v>30</v>
      </c>
      <c r="O7" s="172">
        <f t="shared" si="0"/>
        <v>165</v>
      </c>
      <c r="P7" s="172">
        <f t="shared" si="0"/>
        <v>282</v>
      </c>
    </row>
    <row r="8" spans="2:18" ht="15.75" x14ac:dyDescent="0.25">
      <c r="B8" s="866"/>
      <c r="C8" s="869">
        <f>IFERROR(C7/$P$7,0)</f>
        <v>0</v>
      </c>
      <c r="D8" s="869">
        <f t="shared" ref="D8:P8" si="1">IFERROR(D7/$P$7,0)</f>
        <v>0</v>
      </c>
      <c r="E8" s="869">
        <f t="shared" si="1"/>
        <v>0</v>
      </c>
      <c r="F8" s="869">
        <f t="shared" si="1"/>
        <v>0</v>
      </c>
      <c r="G8" s="869">
        <f t="shared" si="1"/>
        <v>0</v>
      </c>
      <c r="H8" s="869">
        <f t="shared" si="1"/>
        <v>0</v>
      </c>
      <c r="I8" s="869">
        <f t="shared" si="1"/>
        <v>1.0638297872340425E-2</v>
      </c>
      <c r="J8" s="869">
        <f t="shared" si="1"/>
        <v>3.9007092198581561E-2</v>
      </c>
      <c r="K8" s="869">
        <f t="shared" si="1"/>
        <v>4.2553191489361701E-2</v>
      </c>
      <c r="L8" s="869">
        <f t="shared" si="1"/>
        <v>5.3191489361702128E-2</v>
      </c>
      <c r="M8" s="869">
        <f t="shared" si="1"/>
        <v>0.16312056737588654</v>
      </c>
      <c r="N8" s="869">
        <f t="shared" si="1"/>
        <v>0.10638297872340426</v>
      </c>
      <c r="O8" s="869">
        <f t="shared" si="1"/>
        <v>0.58510638297872342</v>
      </c>
      <c r="P8" s="870">
        <f t="shared" si="1"/>
        <v>1</v>
      </c>
    </row>
    <row r="9" spans="2:18" ht="18.75" customHeight="1" x14ac:dyDescent="0.25">
      <c r="B9" s="853" t="s">
        <v>702</v>
      </c>
      <c r="C9" s="1055">
        <v>0</v>
      </c>
      <c r="D9" s="1055">
        <v>0</v>
      </c>
      <c r="E9" s="1055">
        <v>0</v>
      </c>
      <c r="F9" s="1055">
        <v>0</v>
      </c>
      <c r="G9" s="1055">
        <v>0</v>
      </c>
      <c r="H9" s="1055">
        <v>0</v>
      </c>
      <c r="I9" s="1055">
        <v>0</v>
      </c>
      <c r="J9" s="1055">
        <v>0</v>
      </c>
      <c r="K9" s="1055">
        <v>2</v>
      </c>
      <c r="L9" s="1055">
        <v>2</v>
      </c>
      <c r="M9" s="1055">
        <v>3</v>
      </c>
      <c r="N9" s="1055">
        <v>4</v>
      </c>
      <c r="O9" s="1055">
        <v>7</v>
      </c>
      <c r="P9" s="162">
        <f t="shared" ref="P9:P62" si="2">SUM(C9:O9)</f>
        <v>18</v>
      </c>
    </row>
    <row r="10" spans="2:18" s="581" customFormat="1" ht="18.75" customHeight="1" x14ac:dyDescent="0.25">
      <c r="B10" s="853" t="s">
        <v>703</v>
      </c>
      <c r="C10" s="1055">
        <v>0</v>
      </c>
      <c r="D10" s="1055">
        <v>0</v>
      </c>
      <c r="E10" s="1055">
        <v>0</v>
      </c>
      <c r="F10" s="1055">
        <v>0</v>
      </c>
      <c r="G10" s="1055">
        <v>0</v>
      </c>
      <c r="H10" s="1055">
        <v>0</v>
      </c>
      <c r="I10" s="1055">
        <v>1</v>
      </c>
      <c r="J10" s="1055">
        <v>0</v>
      </c>
      <c r="K10" s="1055">
        <v>0</v>
      </c>
      <c r="L10" s="1055">
        <v>1</v>
      </c>
      <c r="M10" s="1055">
        <v>4</v>
      </c>
      <c r="N10" s="1055">
        <v>1</v>
      </c>
      <c r="O10" s="1055">
        <v>10</v>
      </c>
      <c r="P10" s="162">
        <f t="shared" si="2"/>
        <v>17</v>
      </c>
    </row>
    <row r="11" spans="2:18" s="581" customFormat="1" ht="18.75" customHeight="1" x14ac:dyDescent="0.25">
      <c r="B11" s="853" t="s">
        <v>4193</v>
      </c>
      <c r="C11" s="1055">
        <v>0</v>
      </c>
      <c r="D11" s="1055">
        <v>0</v>
      </c>
      <c r="E11" s="1055">
        <v>0</v>
      </c>
      <c r="F11" s="1055">
        <v>0</v>
      </c>
      <c r="G11" s="1055">
        <v>0</v>
      </c>
      <c r="H11" s="1055">
        <v>0</v>
      </c>
      <c r="I11" s="1055">
        <v>0</v>
      </c>
      <c r="J11" s="1055">
        <v>3</v>
      </c>
      <c r="K11" s="1055">
        <v>2</v>
      </c>
      <c r="L11" s="1055">
        <v>2</v>
      </c>
      <c r="M11" s="1055">
        <v>7</v>
      </c>
      <c r="N11" s="1055">
        <v>4</v>
      </c>
      <c r="O11" s="1055">
        <v>19</v>
      </c>
      <c r="P11" s="1676">
        <f t="shared" si="2"/>
        <v>37</v>
      </c>
    </row>
    <row r="12" spans="2:18" s="581" customFormat="1" ht="18.75" customHeight="1" x14ac:dyDescent="0.25">
      <c r="B12" s="853" t="s">
        <v>4194</v>
      </c>
      <c r="C12" s="1055">
        <v>0</v>
      </c>
      <c r="D12" s="1055">
        <v>0</v>
      </c>
      <c r="E12" s="1055">
        <v>0</v>
      </c>
      <c r="F12" s="1055">
        <v>0</v>
      </c>
      <c r="G12" s="1055">
        <v>0</v>
      </c>
      <c r="H12" s="1055">
        <v>0</v>
      </c>
      <c r="I12" s="1055">
        <v>0</v>
      </c>
      <c r="J12" s="1055">
        <v>1</v>
      </c>
      <c r="K12" s="1055">
        <v>0</v>
      </c>
      <c r="L12" s="1055">
        <v>0</v>
      </c>
      <c r="M12" s="1055">
        <v>3</v>
      </c>
      <c r="N12" s="1055">
        <v>3</v>
      </c>
      <c r="O12" s="1055">
        <v>12</v>
      </c>
      <c r="P12" s="1676">
        <f t="shared" si="2"/>
        <v>19</v>
      </c>
    </row>
    <row r="13" spans="2:18" s="581" customFormat="1" ht="18.75" customHeight="1" x14ac:dyDescent="0.25">
      <c r="B13" s="853" t="s">
        <v>704</v>
      </c>
      <c r="C13" s="1055">
        <v>0</v>
      </c>
      <c r="D13" s="1055">
        <v>0</v>
      </c>
      <c r="E13" s="1055">
        <v>0</v>
      </c>
      <c r="F13" s="1055">
        <v>0</v>
      </c>
      <c r="G13" s="1055">
        <v>0</v>
      </c>
      <c r="H13" s="1055">
        <v>0</v>
      </c>
      <c r="I13" s="1055">
        <v>0</v>
      </c>
      <c r="J13" s="1055">
        <v>3</v>
      </c>
      <c r="K13" s="1055">
        <v>1</v>
      </c>
      <c r="L13" s="1055">
        <v>3</v>
      </c>
      <c r="M13" s="1055">
        <v>5</v>
      </c>
      <c r="N13" s="1055">
        <v>2</v>
      </c>
      <c r="O13" s="1055">
        <v>14</v>
      </c>
      <c r="P13" s="1676">
        <f t="shared" si="2"/>
        <v>28</v>
      </c>
    </row>
    <row r="14" spans="2:18" s="581" customFormat="1" ht="18.75" customHeight="1" x14ac:dyDescent="0.25">
      <c r="B14" s="853" t="s">
        <v>638</v>
      </c>
      <c r="C14" s="621">
        <v>0</v>
      </c>
      <c r="D14" s="621">
        <v>0</v>
      </c>
      <c r="E14" s="621">
        <v>0</v>
      </c>
      <c r="F14" s="621">
        <v>0</v>
      </c>
      <c r="G14" s="621">
        <v>0</v>
      </c>
      <c r="H14" s="621">
        <v>0</v>
      </c>
      <c r="I14" s="621">
        <v>1</v>
      </c>
      <c r="J14" s="621">
        <v>1</v>
      </c>
      <c r="K14" s="621">
        <v>0</v>
      </c>
      <c r="L14" s="621">
        <v>2</v>
      </c>
      <c r="M14" s="621">
        <v>7</v>
      </c>
      <c r="N14" s="621">
        <v>1</v>
      </c>
      <c r="O14" s="621">
        <v>10</v>
      </c>
      <c r="P14" s="162">
        <f t="shared" si="2"/>
        <v>22</v>
      </c>
    </row>
    <row r="15" spans="2:18" s="581" customFormat="1" ht="18.75" customHeight="1" x14ac:dyDescent="0.25">
      <c r="B15" s="853" t="s">
        <v>705</v>
      </c>
      <c r="C15" s="621">
        <v>0</v>
      </c>
      <c r="D15" s="621">
        <v>0</v>
      </c>
      <c r="E15" s="621">
        <v>0</v>
      </c>
      <c r="F15" s="621">
        <v>0</v>
      </c>
      <c r="G15" s="621">
        <v>0</v>
      </c>
      <c r="H15" s="621">
        <v>0</v>
      </c>
      <c r="I15" s="621">
        <v>1</v>
      </c>
      <c r="J15" s="621">
        <v>1</v>
      </c>
      <c r="K15" s="621">
        <v>2</v>
      </c>
      <c r="L15" s="621">
        <v>2</v>
      </c>
      <c r="M15" s="621">
        <v>2</v>
      </c>
      <c r="N15" s="621">
        <v>4</v>
      </c>
      <c r="O15" s="621">
        <v>21</v>
      </c>
      <c r="P15" s="162">
        <f t="shared" si="2"/>
        <v>33</v>
      </c>
    </row>
    <row r="16" spans="2:18" s="581" customFormat="1" ht="18.75" customHeight="1" x14ac:dyDescent="0.25">
      <c r="B16" s="853" t="s">
        <v>1939</v>
      </c>
      <c r="C16" s="621">
        <v>0</v>
      </c>
      <c r="D16" s="621">
        <v>0</v>
      </c>
      <c r="E16" s="621">
        <v>0</v>
      </c>
      <c r="F16" s="621">
        <v>0</v>
      </c>
      <c r="G16" s="621">
        <v>0</v>
      </c>
      <c r="H16" s="621">
        <v>0</v>
      </c>
      <c r="I16" s="621">
        <v>0</v>
      </c>
      <c r="J16" s="621">
        <v>0</v>
      </c>
      <c r="K16" s="621">
        <v>2</v>
      </c>
      <c r="L16" s="621">
        <v>0</v>
      </c>
      <c r="M16" s="621">
        <v>4</v>
      </c>
      <c r="N16" s="621">
        <v>2</v>
      </c>
      <c r="O16" s="621">
        <v>20</v>
      </c>
      <c r="P16" s="162">
        <f t="shared" si="2"/>
        <v>28</v>
      </c>
    </row>
    <row r="17" spans="2:17" s="581" customFormat="1" ht="18.75" customHeight="1" x14ac:dyDescent="0.25">
      <c r="B17" s="853" t="s">
        <v>1940</v>
      </c>
      <c r="C17" s="621">
        <v>0</v>
      </c>
      <c r="D17" s="621">
        <v>0</v>
      </c>
      <c r="E17" s="621">
        <v>0</v>
      </c>
      <c r="F17" s="621">
        <v>0</v>
      </c>
      <c r="G17" s="621">
        <v>0</v>
      </c>
      <c r="H17" s="621">
        <v>0</v>
      </c>
      <c r="I17" s="621">
        <v>0</v>
      </c>
      <c r="J17" s="621">
        <v>2</v>
      </c>
      <c r="K17" s="621">
        <v>3</v>
      </c>
      <c r="L17" s="621">
        <v>3</v>
      </c>
      <c r="M17" s="621">
        <v>9</v>
      </c>
      <c r="N17" s="621">
        <v>8</v>
      </c>
      <c r="O17" s="621">
        <v>36</v>
      </c>
      <c r="P17" s="162">
        <f t="shared" si="2"/>
        <v>61</v>
      </c>
    </row>
    <row r="18" spans="2:17" s="581" customFormat="1" ht="18.75" customHeight="1" x14ac:dyDescent="0.25">
      <c r="B18" s="853" t="s">
        <v>4086</v>
      </c>
      <c r="C18" s="621">
        <v>0</v>
      </c>
      <c r="D18" s="621">
        <v>0</v>
      </c>
      <c r="E18" s="621">
        <v>0</v>
      </c>
      <c r="F18" s="621">
        <v>0</v>
      </c>
      <c r="G18" s="621">
        <v>0</v>
      </c>
      <c r="H18" s="621">
        <v>0</v>
      </c>
      <c r="I18" s="621">
        <v>0</v>
      </c>
      <c r="J18" s="621">
        <v>0</v>
      </c>
      <c r="K18" s="621">
        <v>0</v>
      </c>
      <c r="L18" s="621">
        <v>0</v>
      </c>
      <c r="M18" s="621">
        <v>2</v>
      </c>
      <c r="N18" s="621">
        <v>1</v>
      </c>
      <c r="O18" s="621">
        <v>16</v>
      </c>
      <c r="P18" s="162">
        <f t="shared" si="2"/>
        <v>19</v>
      </c>
    </row>
    <row r="19" spans="2:17" s="581" customFormat="1" ht="18.75" customHeight="1" x14ac:dyDescent="0.25">
      <c r="B19" s="867" t="s">
        <v>209</v>
      </c>
      <c r="C19" s="172">
        <f t="shared" ref="C19:P19" si="3">SUM(C21:C24)</f>
        <v>0</v>
      </c>
      <c r="D19" s="172">
        <f t="shared" si="3"/>
        <v>0</v>
      </c>
      <c r="E19" s="172">
        <f t="shared" si="3"/>
        <v>0</v>
      </c>
      <c r="F19" s="172">
        <f t="shared" si="3"/>
        <v>0</v>
      </c>
      <c r="G19" s="172">
        <f t="shared" si="3"/>
        <v>0</v>
      </c>
      <c r="H19" s="172">
        <f t="shared" si="3"/>
        <v>0</v>
      </c>
      <c r="I19" s="172">
        <f t="shared" si="3"/>
        <v>0</v>
      </c>
      <c r="J19" s="172">
        <f t="shared" si="3"/>
        <v>1</v>
      </c>
      <c r="K19" s="172">
        <f t="shared" si="3"/>
        <v>2</v>
      </c>
      <c r="L19" s="172">
        <f t="shared" si="3"/>
        <v>1</v>
      </c>
      <c r="M19" s="172">
        <f t="shared" si="3"/>
        <v>14</v>
      </c>
      <c r="N19" s="172">
        <f t="shared" si="3"/>
        <v>7</v>
      </c>
      <c r="O19" s="172">
        <f t="shared" si="3"/>
        <v>80</v>
      </c>
      <c r="P19" s="172">
        <f t="shared" si="3"/>
        <v>105</v>
      </c>
    </row>
    <row r="20" spans="2:17" s="581" customFormat="1" ht="18.75" customHeight="1" x14ac:dyDescent="0.25">
      <c r="B20" s="868"/>
      <c r="C20" s="869">
        <f>IFERROR(C19/$P$19,0)</f>
        <v>0</v>
      </c>
      <c r="D20" s="869">
        <f t="shared" ref="D20:P20" si="4">IFERROR(D19/$P$19,0)</f>
        <v>0</v>
      </c>
      <c r="E20" s="869">
        <f t="shared" si="4"/>
        <v>0</v>
      </c>
      <c r="F20" s="869">
        <f t="shared" si="4"/>
        <v>0</v>
      </c>
      <c r="G20" s="869">
        <f t="shared" si="4"/>
        <v>0</v>
      </c>
      <c r="H20" s="869">
        <f t="shared" si="4"/>
        <v>0</v>
      </c>
      <c r="I20" s="869">
        <f t="shared" si="4"/>
        <v>0</v>
      </c>
      <c r="J20" s="869">
        <f t="shared" si="4"/>
        <v>9.5238095238095247E-3</v>
      </c>
      <c r="K20" s="869">
        <f t="shared" si="4"/>
        <v>1.9047619047619049E-2</v>
      </c>
      <c r="L20" s="869">
        <f t="shared" si="4"/>
        <v>9.5238095238095247E-3</v>
      </c>
      <c r="M20" s="869">
        <f t="shared" si="4"/>
        <v>0.13333333333333333</v>
      </c>
      <c r="N20" s="869">
        <f t="shared" si="4"/>
        <v>6.6666666666666666E-2</v>
      </c>
      <c r="O20" s="1742">
        <f t="shared" si="4"/>
        <v>0.76190476190476186</v>
      </c>
      <c r="P20" s="870">
        <f t="shared" si="4"/>
        <v>1</v>
      </c>
    </row>
    <row r="21" spans="2:17" s="581" customFormat="1" ht="18.75" customHeight="1" x14ac:dyDescent="0.25">
      <c r="B21" s="853" t="s">
        <v>4195</v>
      </c>
      <c r="C21" s="621">
        <v>0</v>
      </c>
      <c r="D21" s="621">
        <v>0</v>
      </c>
      <c r="E21" s="621">
        <v>0</v>
      </c>
      <c r="F21" s="621">
        <v>0</v>
      </c>
      <c r="G21" s="621">
        <v>0</v>
      </c>
      <c r="H21" s="621">
        <v>0</v>
      </c>
      <c r="I21" s="621">
        <v>0</v>
      </c>
      <c r="J21" s="621">
        <v>0</v>
      </c>
      <c r="K21" s="621">
        <v>2</v>
      </c>
      <c r="L21" s="621">
        <v>0</v>
      </c>
      <c r="M21" s="621">
        <v>3</v>
      </c>
      <c r="N21" s="621">
        <v>2</v>
      </c>
      <c r="O21" s="621">
        <v>35</v>
      </c>
      <c r="P21" s="162">
        <f t="shared" si="2"/>
        <v>42</v>
      </c>
    </row>
    <row r="22" spans="2:17" s="581" customFormat="1" ht="18.75" customHeight="1" x14ac:dyDescent="0.25">
      <c r="B22" s="853" t="s">
        <v>706</v>
      </c>
      <c r="C22" s="621">
        <v>0</v>
      </c>
      <c r="D22" s="621">
        <v>0</v>
      </c>
      <c r="E22" s="621">
        <v>0</v>
      </c>
      <c r="F22" s="621">
        <v>0</v>
      </c>
      <c r="G22" s="621">
        <v>0</v>
      </c>
      <c r="H22" s="621">
        <v>0</v>
      </c>
      <c r="I22" s="621">
        <v>0</v>
      </c>
      <c r="J22" s="621">
        <v>1</v>
      </c>
      <c r="K22" s="621">
        <v>0</v>
      </c>
      <c r="L22" s="621">
        <v>1</v>
      </c>
      <c r="M22" s="621">
        <v>7</v>
      </c>
      <c r="N22" s="621">
        <v>2</v>
      </c>
      <c r="O22" s="621">
        <v>23</v>
      </c>
      <c r="P22" s="1676">
        <f t="shared" si="2"/>
        <v>34</v>
      </c>
    </row>
    <row r="23" spans="2:17" s="581" customFormat="1" ht="15.75" x14ac:dyDescent="0.25">
      <c r="B23" s="853" t="s">
        <v>4196</v>
      </c>
      <c r="C23" s="621">
        <v>0</v>
      </c>
      <c r="D23" s="621">
        <v>0</v>
      </c>
      <c r="E23" s="621">
        <v>0</v>
      </c>
      <c r="F23" s="621">
        <v>0</v>
      </c>
      <c r="G23" s="621">
        <v>0</v>
      </c>
      <c r="H23" s="621">
        <v>0</v>
      </c>
      <c r="I23" s="621">
        <v>0</v>
      </c>
      <c r="J23" s="621">
        <v>0</v>
      </c>
      <c r="K23" s="621">
        <v>0</v>
      </c>
      <c r="L23" s="621">
        <v>0</v>
      </c>
      <c r="M23" s="621">
        <v>4</v>
      </c>
      <c r="N23" s="621">
        <v>3</v>
      </c>
      <c r="O23" s="621">
        <v>13</v>
      </c>
      <c r="P23" s="162">
        <f t="shared" si="2"/>
        <v>20</v>
      </c>
    </row>
    <row r="24" spans="2:17" s="581" customFormat="1" ht="19.5" customHeight="1" x14ac:dyDescent="0.25">
      <c r="B24" s="853" t="s">
        <v>1941</v>
      </c>
      <c r="C24" s="621">
        <v>0</v>
      </c>
      <c r="D24" s="621">
        <v>0</v>
      </c>
      <c r="E24" s="621">
        <v>0</v>
      </c>
      <c r="F24" s="621">
        <v>0</v>
      </c>
      <c r="G24" s="621">
        <v>0</v>
      </c>
      <c r="H24" s="621">
        <v>0</v>
      </c>
      <c r="I24" s="621">
        <v>0</v>
      </c>
      <c r="J24" s="621">
        <v>0</v>
      </c>
      <c r="K24" s="621">
        <v>0</v>
      </c>
      <c r="L24" s="621">
        <v>0</v>
      </c>
      <c r="M24" s="621">
        <v>0</v>
      </c>
      <c r="N24" s="621">
        <v>0</v>
      </c>
      <c r="O24" s="621">
        <v>9</v>
      </c>
      <c r="P24" s="162">
        <f t="shared" si="2"/>
        <v>9</v>
      </c>
    </row>
    <row r="25" spans="2:17" s="581" customFormat="1" ht="18.75" customHeight="1" x14ac:dyDescent="0.25">
      <c r="B25" s="867" t="s">
        <v>261</v>
      </c>
      <c r="C25" s="172">
        <f>SUM(C27:C38)</f>
        <v>0</v>
      </c>
      <c r="D25" s="172">
        <f t="shared" ref="D25:P25" si="5">SUM(D27:D38)</f>
        <v>0</v>
      </c>
      <c r="E25" s="172">
        <f t="shared" si="5"/>
        <v>0</v>
      </c>
      <c r="F25" s="172">
        <f t="shared" si="5"/>
        <v>0</v>
      </c>
      <c r="G25" s="172">
        <f t="shared" si="5"/>
        <v>0</v>
      </c>
      <c r="H25" s="172">
        <f t="shared" si="5"/>
        <v>0</v>
      </c>
      <c r="I25" s="172">
        <f t="shared" si="5"/>
        <v>0</v>
      </c>
      <c r="J25" s="172">
        <f t="shared" si="5"/>
        <v>1</v>
      </c>
      <c r="K25" s="172">
        <f t="shared" si="5"/>
        <v>2</v>
      </c>
      <c r="L25" s="172">
        <f t="shared" si="5"/>
        <v>9</v>
      </c>
      <c r="M25" s="172">
        <f t="shared" si="5"/>
        <v>28</v>
      </c>
      <c r="N25" s="172">
        <f t="shared" si="5"/>
        <v>25</v>
      </c>
      <c r="O25" s="172">
        <f t="shared" si="5"/>
        <v>63</v>
      </c>
      <c r="P25" s="172">
        <f t="shared" si="5"/>
        <v>128</v>
      </c>
    </row>
    <row r="26" spans="2:17" s="581" customFormat="1" ht="18.75" customHeight="1" x14ac:dyDescent="0.25">
      <c r="B26" s="868"/>
      <c r="C26" s="869">
        <f>IFERROR(C25/$P$25,0)</f>
        <v>0</v>
      </c>
      <c r="D26" s="869">
        <f t="shared" ref="D26:P26" si="6">IFERROR(D25/$P$25,0)</f>
        <v>0</v>
      </c>
      <c r="E26" s="869">
        <f t="shared" si="6"/>
        <v>0</v>
      </c>
      <c r="F26" s="869">
        <f t="shared" si="6"/>
        <v>0</v>
      </c>
      <c r="G26" s="869">
        <f t="shared" si="6"/>
        <v>0</v>
      </c>
      <c r="H26" s="869">
        <f t="shared" si="6"/>
        <v>0</v>
      </c>
      <c r="I26" s="869">
        <f t="shared" si="6"/>
        <v>0</v>
      </c>
      <c r="J26" s="869">
        <f t="shared" si="6"/>
        <v>7.8125E-3</v>
      </c>
      <c r="K26" s="869">
        <f t="shared" si="6"/>
        <v>1.5625E-2</v>
      </c>
      <c r="L26" s="869">
        <f t="shared" si="6"/>
        <v>7.03125E-2</v>
      </c>
      <c r="M26" s="869">
        <f t="shared" si="6"/>
        <v>0.21875</v>
      </c>
      <c r="N26" s="869">
        <f t="shared" si="6"/>
        <v>0.1953125</v>
      </c>
      <c r="O26" s="869">
        <f t="shared" si="6"/>
        <v>0.4921875</v>
      </c>
      <c r="P26" s="870">
        <f t="shared" si="6"/>
        <v>1</v>
      </c>
    </row>
    <row r="27" spans="2:17" s="581" customFormat="1" ht="18.75" customHeight="1" x14ac:dyDescent="0.25">
      <c r="B27" s="853" t="s">
        <v>712</v>
      </c>
      <c r="C27" s="1055">
        <v>0</v>
      </c>
      <c r="D27" s="1055">
        <v>0</v>
      </c>
      <c r="E27" s="1055">
        <v>0</v>
      </c>
      <c r="F27" s="1055">
        <v>0</v>
      </c>
      <c r="G27" s="1055">
        <v>0</v>
      </c>
      <c r="H27" s="1055">
        <v>0</v>
      </c>
      <c r="I27" s="1055">
        <v>0</v>
      </c>
      <c r="J27" s="1055">
        <v>0</v>
      </c>
      <c r="K27" s="1055">
        <v>0</v>
      </c>
      <c r="L27" s="1055">
        <v>0</v>
      </c>
      <c r="M27" s="1055">
        <v>2</v>
      </c>
      <c r="N27" s="1055">
        <v>3</v>
      </c>
      <c r="O27" s="1055">
        <v>2</v>
      </c>
      <c r="P27" s="162">
        <f t="shared" si="2"/>
        <v>7</v>
      </c>
    </row>
    <row r="28" spans="2:17" s="581" customFormat="1" ht="18.75" customHeight="1" x14ac:dyDescent="0.25">
      <c r="B28" s="853" t="s">
        <v>4197</v>
      </c>
      <c r="C28" s="621">
        <v>0</v>
      </c>
      <c r="D28" s="621">
        <v>0</v>
      </c>
      <c r="E28" s="621">
        <v>0</v>
      </c>
      <c r="F28" s="621">
        <v>0</v>
      </c>
      <c r="G28" s="621">
        <v>0</v>
      </c>
      <c r="H28" s="621">
        <v>0</v>
      </c>
      <c r="I28" s="621">
        <v>0</v>
      </c>
      <c r="J28" s="621">
        <v>0</v>
      </c>
      <c r="K28" s="621">
        <v>0</v>
      </c>
      <c r="L28" s="621">
        <v>0</v>
      </c>
      <c r="M28" s="621">
        <v>0</v>
      </c>
      <c r="N28" s="621">
        <v>0</v>
      </c>
      <c r="O28" s="621">
        <v>11</v>
      </c>
      <c r="P28" s="162">
        <f t="shared" si="2"/>
        <v>11</v>
      </c>
    </row>
    <row r="29" spans="2:17" s="581" customFormat="1" ht="18.75" customHeight="1" x14ac:dyDescent="0.25">
      <c r="B29" s="620" t="s">
        <v>713</v>
      </c>
      <c r="C29" s="621">
        <v>0</v>
      </c>
      <c r="D29" s="621">
        <v>0</v>
      </c>
      <c r="E29" s="621">
        <v>0</v>
      </c>
      <c r="F29" s="621">
        <v>0</v>
      </c>
      <c r="G29" s="621">
        <v>0</v>
      </c>
      <c r="H29" s="621">
        <v>0</v>
      </c>
      <c r="I29" s="621">
        <v>0</v>
      </c>
      <c r="J29" s="621">
        <v>0</v>
      </c>
      <c r="K29" s="621">
        <v>0</v>
      </c>
      <c r="L29" s="621">
        <v>0</v>
      </c>
      <c r="M29" s="621">
        <v>1</v>
      </c>
      <c r="N29" s="621">
        <v>1</v>
      </c>
      <c r="O29" s="621">
        <v>0</v>
      </c>
      <c r="P29" s="162">
        <f t="shared" si="2"/>
        <v>2</v>
      </c>
    </row>
    <row r="30" spans="2:17" s="581" customFormat="1" ht="18.75" customHeight="1" x14ac:dyDescent="0.25">
      <c r="B30" s="853" t="s">
        <v>714</v>
      </c>
      <c r="C30" s="621">
        <v>0</v>
      </c>
      <c r="D30" s="621">
        <v>0</v>
      </c>
      <c r="E30" s="621">
        <v>0</v>
      </c>
      <c r="F30" s="621">
        <v>0</v>
      </c>
      <c r="G30" s="621">
        <v>0</v>
      </c>
      <c r="H30" s="621">
        <v>0</v>
      </c>
      <c r="I30" s="621">
        <v>0</v>
      </c>
      <c r="J30" s="621">
        <v>0</v>
      </c>
      <c r="K30" s="621">
        <v>0</v>
      </c>
      <c r="L30" s="621">
        <v>3</v>
      </c>
      <c r="M30" s="621">
        <v>6</v>
      </c>
      <c r="N30" s="621">
        <v>0</v>
      </c>
      <c r="O30" s="621">
        <v>3</v>
      </c>
      <c r="P30" s="162">
        <f t="shared" si="2"/>
        <v>12</v>
      </c>
    </row>
    <row r="31" spans="2:17" s="581" customFormat="1" ht="18.75" customHeight="1" x14ac:dyDescent="0.25">
      <c r="B31" s="853" t="s">
        <v>707</v>
      </c>
      <c r="C31" s="621">
        <v>0</v>
      </c>
      <c r="D31" s="621">
        <v>0</v>
      </c>
      <c r="E31" s="621">
        <v>0</v>
      </c>
      <c r="F31" s="621">
        <v>0</v>
      </c>
      <c r="G31" s="621">
        <v>0</v>
      </c>
      <c r="H31" s="621">
        <v>0</v>
      </c>
      <c r="I31" s="621">
        <v>0</v>
      </c>
      <c r="J31" s="621">
        <v>0</v>
      </c>
      <c r="K31" s="621">
        <v>0</v>
      </c>
      <c r="L31" s="621">
        <v>0</v>
      </c>
      <c r="M31" s="621">
        <v>1</v>
      </c>
      <c r="N31" s="621">
        <v>1</v>
      </c>
      <c r="O31" s="621">
        <v>9</v>
      </c>
      <c r="P31" s="1676">
        <f t="shared" si="2"/>
        <v>11</v>
      </c>
    </row>
    <row r="32" spans="2:17" s="581" customFormat="1" ht="18.75" customHeight="1" x14ac:dyDescent="0.25">
      <c r="B32" s="853" t="s">
        <v>708</v>
      </c>
      <c r="C32" s="621">
        <v>0</v>
      </c>
      <c r="D32" s="621">
        <v>0</v>
      </c>
      <c r="E32" s="621">
        <v>0</v>
      </c>
      <c r="F32" s="621">
        <v>0</v>
      </c>
      <c r="G32" s="621">
        <v>0</v>
      </c>
      <c r="H32" s="621">
        <v>0</v>
      </c>
      <c r="I32" s="621">
        <v>0</v>
      </c>
      <c r="J32" s="621">
        <v>0</v>
      </c>
      <c r="K32" s="621">
        <v>0</v>
      </c>
      <c r="L32" s="621">
        <v>0</v>
      </c>
      <c r="M32" s="621">
        <v>1</v>
      </c>
      <c r="N32" s="621">
        <v>3</v>
      </c>
      <c r="O32" s="621">
        <v>4</v>
      </c>
      <c r="P32" s="162">
        <f t="shared" si="2"/>
        <v>8</v>
      </c>
    </row>
    <row r="33" spans="2:17" s="581" customFormat="1" ht="18.75" customHeight="1" x14ac:dyDescent="0.25">
      <c r="B33" s="620" t="s">
        <v>709</v>
      </c>
      <c r="C33" s="621">
        <v>0</v>
      </c>
      <c r="D33" s="621">
        <v>0</v>
      </c>
      <c r="E33" s="621">
        <v>0</v>
      </c>
      <c r="F33" s="621">
        <v>0</v>
      </c>
      <c r="G33" s="621">
        <v>0</v>
      </c>
      <c r="H33" s="621">
        <v>0</v>
      </c>
      <c r="I33" s="621">
        <v>0</v>
      </c>
      <c r="J33" s="621">
        <v>0</v>
      </c>
      <c r="K33" s="621">
        <v>0</v>
      </c>
      <c r="L33" s="621">
        <v>3</v>
      </c>
      <c r="M33" s="621">
        <v>2</v>
      </c>
      <c r="N33" s="621">
        <v>4</v>
      </c>
      <c r="O33" s="621">
        <v>3</v>
      </c>
      <c r="P33" s="162">
        <f t="shared" si="2"/>
        <v>12</v>
      </c>
    </row>
    <row r="34" spans="2:17" s="581" customFormat="1" ht="15.75" x14ac:dyDescent="0.25">
      <c r="B34" s="853" t="s">
        <v>710</v>
      </c>
      <c r="C34" s="621">
        <v>0</v>
      </c>
      <c r="D34" s="621">
        <v>0</v>
      </c>
      <c r="E34" s="621">
        <v>0</v>
      </c>
      <c r="F34" s="621">
        <v>0</v>
      </c>
      <c r="G34" s="621">
        <v>0</v>
      </c>
      <c r="H34" s="621">
        <v>0</v>
      </c>
      <c r="I34" s="621">
        <v>0</v>
      </c>
      <c r="J34" s="621">
        <v>0</v>
      </c>
      <c r="K34" s="621">
        <v>0</v>
      </c>
      <c r="L34" s="621">
        <v>1</v>
      </c>
      <c r="M34" s="621">
        <v>2</v>
      </c>
      <c r="N34" s="621">
        <v>7</v>
      </c>
      <c r="O34" s="621">
        <v>8</v>
      </c>
      <c r="P34" s="162">
        <f t="shared" si="2"/>
        <v>18</v>
      </c>
    </row>
    <row r="35" spans="2:17" s="581" customFormat="1" ht="18.75" customHeight="1" x14ac:dyDescent="0.25">
      <c r="B35" s="853" t="s">
        <v>711</v>
      </c>
      <c r="C35" s="621">
        <v>0</v>
      </c>
      <c r="D35" s="621">
        <v>0</v>
      </c>
      <c r="E35" s="621">
        <v>0</v>
      </c>
      <c r="F35" s="621">
        <v>0</v>
      </c>
      <c r="G35" s="621">
        <v>0</v>
      </c>
      <c r="H35" s="621">
        <v>0</v>
      </c>
      <c r="I35" s="621">
        <v>0</v>
      </c>
      <c r="J35" s="621">
        <v>0</v>
      </c>
      <c r="K35" s="621">
        <v>0</v>
      </c>
      <c r="L35" s="621">
        <v>1</v>
      </c>
      <c r="M35" s="621">
        <v>5</v>
      </c>
      <c r="N35" s="621">
        <v>2</v>
      </c>
      <c r="O35" s="621">
        <v>4</v>
      </c>
      <c r="P35" s="162">
        <f t="shared" si="2"/>
        <v>12</v>
      </c>
    </row>
    <row r="36" spans="2:17" s="581" customFormat="1" ht="18.75" customHeight="1" x14ac:dyDescent="0.25">
      <c r="B36" s="853" t="s">
        <v>4198</v>
      </c>
      <c r="C36" s="621">
        <v>0</v>
      </c>
      <c r="D36" s="621">
        <v>0</v>
      </c>
      <c r="E36" s="621">
        <v>0</v>
      </c>
      <c r="F36" s="621">
        <v>0</v>
      </c>
      <c r="G36" s="621">
        <v>0</v>
      </c>
      <c r="H36" s="621">
        <v>0</v>
      </c>
      <c r="I36" s="621">
        <v>0</v>
      </c>
      <c r="J36" s="621">
        <v>0</v>
      </c>
      <c r="K36" s="621">
        <v>0</v>
      </c>
      <c r="L36" s="621">
        <v>1</v>
      </c>
      <c r="M36" s="621">
        <v>3</v>
      </c>
      <c r="N36" s="621">
        <v>2</v>
      </c>
      <c r="O36" s="621">
        <v>8</v>
      </c>
      <c r="P36" s="162">
        <f t="shared" si="2"/>
        <v>14</v>
      </c>
    </row>
    <row r="37" spans="2:17" s="581" customFormat="1" ht="15.75" x14ac:dyDescent="0.25">
      <c r="B37" s="853" t="s">
        <v>4199</v>
      </c>
      <c r="C37" s="621">
        <v>0</v>
      </c>
      <c r="D37" s="621">
        <v>0</v>
      </c>
      <c r="E37" s="621">
        <v>0</v>
      </c>
      <c r="F37" s="621">
        <v>0</v>
      </c>
      <c r="G37" s="621">
        <v>0</v>
      </c>
      <c r="H37" s="621">
        <v>0</v>
      </c>
      <c r="I37" s="621">
        <v>0</v>
      </c>
      <c r="J37" s="621">
        <v>1</v>
      </c>
      <c r="K37" s="621">
        <v>2</v>
      </c>
      <c r="L37" s="621">
        <v>0</v>
      </c>
      <c r="M37" s="621">
        <v>5</v>
      </c>
      <c r="N37" s="621">
        <v>2</v>
      </c>
      <c r="O37" s="621">
        <v>8</v>
      </c>
      <c r="P37" s="162">
        <f t="shared" si="2"/>
        <v>18</v>
      </c>
    </row>
    <row r="38" spans="2:17" s="581" customFormat="1" ht="18.75" customHeight="1" x14ac:dyDescent="0.25">
      <c r="B38" s="853" t="s">
        <v>2090</v>
      </c>
      <c r="C38" s="621">
        <v>0</v>
      </c>
      <c r="D38" s="621">
        <v>0</v>
      </c>
      <c r="E38" s="621">
        <v>0</v>
      </c>
      <c r="F38" s="621">
        <v>0</v>
      </c>
      <c r="G38" s="621">
        <v>0</v>
      </c>
      <c r="H38" s="621">
        <v>0</v>
      </c>
      <c r="I38" s="621">
        <v>0</v>
      </c>
      <c r="J38" s="621">
        <v>0</v>
      </c>
      <c r="K38" s="621">
        <v>0</v>
      </c>
      <c r="L38" s="621">
        <v>0</v>
      </c>
      <c r="M38" s="621">
        <v>0</v>
      </c>
      <c r="N38" s="621">
        <v>0</v>
      </c>
      <c r="O38" s="621">
        <v>3</v>
      </c>
      <c r="P38" s="162">
        <f t="shared" si="2"/>
        <v>3</v>
      </c>
    </row>
    <row r="39" spans="2:17" s="581" customFormat="1" ht="18.75" customHeight="1" x14ac:dyDescent="0.25">
      <c r="B39" s="867" t="s">
        <v>2899</v>
      </c>
      <c r="C39" s="172">
        <f t="shared" ref="C39:P39" si="7">SUM(C41:C49)</f>
        <v>0</v>
      </c>
      <c r="D39" s="172">
        <f t="shared" si="7"/>
        <v>0</v>
      </c>
      <c r="E39" s="172">
        <f t="shared" si="7"/>
        <v>0</v>
      </c>
      <c r="F39" s="172">
        <f t="shared" si="7"/>
        <v>0</v>
      </c>
      <c r="G39" s="172">
        <f t="shared" si="7"/>
        <v>0</v>
      </c>
      <c r="H39" s="172">
        <f t="shared" si="7"/>
        <v>0</v>
      </c>
      <c r="I39" s="172">
        <f t="shared" si="7"/>
        <v>2</v>
      </c>
      <c r="J39" s="172">
        <f t="shared" si="7"/>
        <v>2</v>
      </c>
      <c r="K39" s="172">
        <f t="shared" si="7"/>
        <v>5</v>
      </c>
      <c r="L39" s="172">
        <f t="shared" si="7"/>
        <v>10</v>
      </c>
      <c r="M39" s="172">
        <f t="shared" si="7"/>
        <v>55</v>
      </c>
      <c r="N39" s="172">
        <f t="shared" si="7"/>
        <v>36</v>
      </c>
      <c r="O39" s="172">
        <f t="shared" si="7"/>
        <v>288</v>
      </c>
      <c r="P39" s="172">
        <f t="shared" si="7"/>
        <v>398</v>
      </c>
    </row>
    <row r="40" spans="2:17" s="581" customFormat="1" ht="18.75" customHeight="1" x14ac:dyDescent="0.25">
      <c r="B40" s="868"/>
      <c r="C40" s="869">
        <f>IFERROR(C39/$P$39,0)</f>
        <v>0</v>
      </c>
      <c r="D40" s="869">
        <f t="shared" ref="D40:P40" si="8">IFERROR(D39/$P$39,0)</f>
        <v>0</v>
      </c>
      <c r="E40" s="869">
        <f t="shared" si="8"/>
        <v>0</v>
      </c>
      <c r="F40" s="869">
        <f t="shared" si="8"/>
        <v>0</v>
      </c>
      <c r="G40" s="869">
        <f t="shared" si="8"/>
        <v>0</v>
      </c>
      <c r="H40" s="869">
        <f t="shared" si="8"/>
        <v>0</v>
      </c>
      <c r="I40" s="869">
        <f t="shared" si="8"/>
        <v>5.0251256281407036E-3</v>
      </c>
      <c r="J40" s="869">
        <f t="shared" si="8"/>
        <v>5.0251256281407036E-3</v>
      </c>
      <c r="K40" s="869">
        <f t="shared" si="8"/>
        <v>1.2562814070351759E-2</v>
      </c>
      <c r="L40" s="869">
        <f t="shared" si="8"/>
        <v>2.5125628140703519E-2</v>
      </c>
      <c r="M40" s="869">
        <f t="shared" si="8"/>
        <v>0.13819095477386933</v>
      </c>
      <c r="N40" s="869">
        <f t="shared" si="8"/>
        <v>9.0452261306532666E-2</v>
      </c>
      <c r="O40" s="869">
        <f t="shared" si="8"/>
        <v>0.72361809045226133</v>
      </c>
      <c r="P40" s="870">
        <f t="shared" si="8"/>
        <v>1</v>
      </c>
    </row>
    <row r="41" spans="2:17" s="581" customFormat="1" ht="15.75" x14ac:dyDescent="0.25">
      <c r="B41" s="853" t="s">
        <v>1942</v>
      </c>
      <c r="C41" s="621">
        <v>0</v>
      </c>
      <c r="D41" s="621">
        <v>0</v>
      </c>
      <c r="E41" s="621">
        <v>0</v>
      </c>
      <c r="F41" s="621">
        <v>0</v>
      </c>
      <c r="G41" s="621">
        <v>0</v>
      </c>
      <c r="H41" s="621">
        <v>0</v>
      </c>
      <c r="I41" s="621">
        <v>0</v>
      </c>
      <c r="J41" s="621">
        <v>0</v>
      </c>
      <c r="K41" s="621">
        <v>0</v>
      </c>
      <c r="L41" s="621">
        <v>2</v>
      </c>
      <c r="M41" s="621">
        <v>20</v>
      </c>
      <c r="N41" s="621">
        <v>6</v>
      </c>
      <c r="O41" s="621">
        <v>40</v>
      </c>
      <c r="P41" s="162">
        <f t="shared" si="2"/>
        <v>68</v>
      </c>
    </row>
    <row r="42" spans="2:17" s="581" customFormat="1" ht="15.75" x14ac:dyDescent="0.25">
      <c r="B42" s="853" t="s">
        <v>2529</v>
      </c>
      <c r="C42" s="621">
        <v>0</v>
      </c>
      <c r="D42" s="621">
        <v>0</v>
      </c>
      <c r="E42" s="621">
        <v>0</v>
      </c>
      <c r="F42" s="621">
        <v>0</v>
      </c>
      <c r="G42" s="621">
        <v>0</v>
      </c>
      <c r="H42" s="621">
        <v>0</v>
      </c>
      <c r="I42" s="621">
        <v>0</v>
      </c>
      <c r="J42" s="621">
        <v>0</v>
      </c>
      <c r="K42" s="621">
        <v>0</v>
      </c>
      <c r="L42" s="621">
        <v>0</v>
      </c>
      <c r="M42" s="621">
        <v>0</v>
      </c>
      <c r="N42" s="621">
        <v>1</v>
      </c>
      <c r="O42" s="621">
        <v>33</v>
      </c>
      <c r="P42" s="162">
        <f t="shared" si="2"/>
        <v>34</v>
      </c>
    </row>
    <row r="43" spans="2:17" s="581" customFormat="1" ht="31.5" x14ac:dyDescent="0.25">
      <c r="B43" s="853" t="s">
        <v>715</v>
      </c>
      <c r="C43" s="621">
        <v>0</v>
      </c>
      <c r="D43" s="621">
        <v>0</v>
      </c>
      <c r="E43" s="621">
        <v>0</v>
      </c>
      <c r="F43" s="621">
        <v>0</v>
      </c>
      <c r="G43" s="621">
        <v>0</v>
      </c>
      <c r="H43" s="621">
        <v>0</v>
      </c>
      <c r="I43" s="621">
        <v>0</v>
      </c>
      <c r="J43" s="621">
        <v>0</v>
      </c>
      <c r="K43" s="621">
        <v>0</v>
      </c>
      <c r="L43" s="621">
        <v>0</v>
      </c>
      <c r="M43" s="621">
        <v>0</v>
      </c>
      <c r="N43" s="621">
        <v>0</v>
      </c>
      <c r="O43" s="621">
        <v>3</v>
      </c>
      <c r="P43" s="162">
        <f t="shared" si="2"/>
        <v>3</v>
      </c>
    </row>
    <row r="44" spans="2:17" s="581" customFormat="1" ht="31.5" x14ac:dyDescent="0.25">
      <c r="B44" s="853" t="s">
        <v>4200</v>
      </c>
      <c r="C44" s="621">
        <v>0</v>
      </c>
      <c r="D44" s="621">
        <v>0</v>
      </c>
      <c r="E44" s="621">
        <v>0</v>
      </c>
      <c r="F44" s="621">
        <v>0</v>
      </c>
      <c r="G44" s="621">
        <v>0</v>
      </c>
      <c r="H44" s="621">
        <v>0</v>
      </c>
      <c r="I44" s="621">
        <v>1</v>
      </c>
      <c r="J44" s="621">
        <v>0</v>
      </c>
      <c r="K44" s="621">
        <v>1</v>
      </c>
      <c r="L44" s="621">
        <v>0</v>
      </c>
      <c r="M44" s="621">
        <v>6</v>
      </c>
      <c r="N44" s="621">
        <v>4</v>
      </c>
      <c r="O44" s="621">
        <v>7</v>
      </c>
      <c r="P44" s="162">
        <f t="shared" si="2"/>
        <v>19</v>
      </c>
    </row>
    <row r="45" spans="2:17" s="581" customFormat="1" ht="15.75" x14ac:dyDescent="0.25">
      <c r="B45" s="853" t="s">
        <v>639</v>
      </c>
      <c r="C45" s="621">
        <v>0</v>
      </c>
      <c r="D45" s="621">
        <v>0</v>
      </c>
      <c r="E45" s="621">
        <v>0</v>
      </c>
      <c r="F45" s="621">
        <v>0</v>
      </c>
      <c r="G45" s="621">
        <v>0</v>
      </c>
      <c r="H45" s="621">
        <v>0</v>
      </c>
      <c r="I45" s="621">
        <v>0</v>
      </c>
      <c r="J45" s="621">
        <v>1</v>
      </c>
      <c r="K45" s="621">
        <v>1</v>
      </c>
      <c r="L45" s="621">
        <v>3</v>
      </c>
      <c r="M45" s="621">
        <v>6</v>
      </c>
      <c r="N45" s="621">
        <v>3</v>
      </c>
      <c r="O45" s="621">
        <v>4</v>
      </c>
      <c r="P45" s="162">
        <f t="shared" si="2"/>
        <v>18</v>
      </c>
    </row>
    <row r="46" spans="2:17" s="581" customFormat="1" ht="18.75" customHeight="1" x14ac:dyDescent="0.25">
      <c r="B46" s="853" t="s">
        <v>718</v>
      </c>
      <c r="C46" s="621">
        <v>0</v>
      </c>
      <c r="D46" s="621">
        <v>0</v>
      </c>
      <c r="E46" s="621">
        <v>0</v>
      </c>
      <c r="F46" s="621">
        <v>0</v>
      </c>
      <c r="G46" s="621">
        <v>0</v>
      </c>
      <c r="H46" s="621">
        <v>0</v>
      </c>
      <c r="I46" s="621">
        <v>0</v>
      </c>
      <c r="J46" s="621">
        <v>0</v>
      </c>
      <c r="K46" s="621">
        <v>2</v>
      </c>
      <c r="L46" s="621">
        <v>1</v>
      </c>
      <c r="M46" s="621">
        <v>3</v>
      </c>
      <c r="N46" s="621">
        <v>2</v>
      </c>
      <c r="O46" s="621">
        <v>14</v>
      </c>
      <c r="P46" s="162">
        <f t="shared" si="2"/>
        <v>22</v>
      </c>
    </row>
    <row r="47" spans="2:17" s="581" customFormat="1" ht="18.75" customHeight="1" x14ac:dyDescent="0.25">
      <c r="B47" s="853" t="s">
        <v>717</v>
      </c>
      <c r="C47" s="621">
        <v>0</v>
      </c>
      <c r="D47" s="621">
        <v>0</v>
      </c>
      <c r="E47" s="621">
        <v>0</v>
      </c>
      <c r="F47" s="621">
        <v>0</v>
      </c>
      <c r="G47" s="621">
        <v>0</v>
      </c>
      <c r="H47" s="621">
        <v>0</v>
      </c>
      <c r="I47" s="621">
        <v>0</v>
      </c>
      <c r="J47" s="621">
        <v>1</v>
      </c>
      <c r="K47" s="621">
        <v>0</v>
      </c>
      <c r="L47" s="621">
        <v>3</v>
      </c>
      <c r="M47" s="621">
        <v>9</v>
      </c>
      <c r="N47" s="621">
        <v>8</v>
      </c>
      <c r="O47" s="621">
        <v>62</v>
      </c>
      <c r="P47" s="162">
        <f t="shared" si="2"/>
        <v>83</v>
      </c>
    </row>
    <row r="48" spans="2:17" s="581" customFormat="1" ht="18.75" customHeight="1" x14ac:dyDescent="0.25">
      <c r="B48" s="620" t="s">
        <v>716</v>
      </c>
      <c r="C48" s="621">
        <v>0</v>
      </c>
      <c r="D48" s="621">
        <v>0</v>
      </c>
      <c r="E48" s="621">
        <v>0</v>
      </c>
      <c r="F48" s="621">
        <v>0</v>
      </c>
      <c r="G48" s="621">
        <v>0</v>
      </c>
      <c r="H48" s="621">
        <v>0</v>
      </c>
      <c r="I48" s="621">
        <v>1</v>
      </c>
      <c r="J48" s="621">
        <v>0</v>
      </c>
      <c r="K48" s="621">
        <v>1</v>
      </c>
      <c r="L48" s="621">
        <v>1</v>
      </c>
      <c r="M48" s="621">
        <v>11</v>
      </c>
      <c r="N48" s="621">
        <v>11</v>
      </c>
      <c r="O48" s="621">
        <v>104</v>
      </c>
      <c r="P48" s="162">
        <f t="shared" si="2"/>
        <v>129</v>
      </c>
    </row>
    <row r="49" spans="2:17" s="581" customFormat="1" ht="18.75" customHeight="1" x14ac:dyDescent="0.25">
      <c r="B49" s="853" t="s">
        <v>369</v>
      </c>
      <c r="C49" s="965">
        <v>0</v>
      </c>
      <c r="D49" s="965">
        <v>0</v>
      </c>
      <c r="E49" s="965">
        <v>0</v>
      </c>
      <c r="F49" s="965">
        <v>0</v>
      </c>
      <c r="G49" s="965">
        <v>0</v>
      </c>
      <c r="H49" s="965">
        <v>0</v>
      </c>
      <c r="I49" s="965">
        <v>0</v>
      </c>
      <c r="J49" s="965">
        <v>0</v>
      </c>
      <c r="K49" s="965">
        <v>0</v>
      </c>
      <c r="L49" s="965">
        <v>0</v>
      </c>
      <c r="M49" s="965">
        <v>0</v>
      </c>
      <c r="N49" s="965">
        <v>1</v>
      </c>
      <c r="O49" s="965">
        <v>21</v>
      </c>
      <c r="P49" s="162">
        <f t="shared" si="2"/>
        <v>22</v>
      </c>
    </row>
    <row r="50" spans="2:17" s="581" customFormat="1" ht="18.75" customHeight="1" x14ac:dyDescent="0.25">
      <c r="B50" s="867" t="s">
        <v>231</v>
      </c>
      <c r="C50" s="172">
        <f>SUM(C52)</f>
        <v>0</v>
      </c>
      <c r="D50" s="172">
        <f t="shared" ref="D50:P50" si="9">SUM(D52)</f>
        <v>0</v>
      </c>
      <c r="E50" s="172">
        <f t="shared" si="9"/>
        <v>0</v>
      </c>
      <c r="F50" s="172">
        <f t="shared" si="9"/>
        <v>0</v>
      </c>
      <c r="G50" s="172">
        <f t="shared" si="9"/>
        <v>0</v>
      </c>
      <c r="H50" s="172">
        <f t="shared" si="9"/>
        <v>0</v>
      </c>
      <c r="I50" s="172">
        <f t="shared" si="9"/>
        <v>0</v>
      </c>
      <c r="J50" s="172">
        <f t="shared" si="9"/>
        <v>0</v>
      </c>
      <c r="K50" s="172">
        <f t="shared" si="9"/>
        <v>1</v>
      </c>
      <c r="L50" s="172">
        <f t="shared" si="9"/>
        <v>0</v>
      </c>
      <c r="M50" s="172">
        <f t="shared" si="9"/>
        <v>0</v>
      </c>
      <c r="N50" s="172">
        <f t="shared" si="9"/>
        <v>0</v>
      </c>
      <c r="O50" s="172">
        <f t="shared" si="9"/>
        <v>16</v>
      </c>
      <c r="P50" s="172">
        <f t="shared" si="9"/>
        <v>17</v>
      </c>
    </row>
    <row r="51" spans="2:17" s="581" customFormat="1" ht="18.75" customHeight="1" x14ac:dyDescent="0.25">
      <c r="B51" s="868"/>
      <c r="C51" s="869">
        <f>IFERROR(C50/$P$50,0)</f>
        <v>0</v>
      </c>
      <c r="D51" s="869">
        <f t="shared" ref="D51:P51" si="10">IFERROR(D50/$P$50,0)</f>
        <v>0</v>
      </c>
      <c r="E51" s="869">
        <f t="shared" si="10"/>
        <v>0</v>
      </c>
      <c r="F51" s="869">
        <f t="shared" si="10"/>
        <v>0</v>
      </c>
      <c r="G51" s="869">
        <f t="shared" si="10"/>
        <v>0</v>
      </c>
      <c r="H51" s="869">
        <f t="shared" si="10"/>
        <v>0</v>
      </c>
      <c r="I51" s="869">
        <f t="shared" si="10"/>
        <v>0</v>
      </c>
      <c r="J51" s="869">
        <f t="shared" si="10"/>
        <v>0</v>
      </c>
      <c r="K51" s="869">
        <f t="shared" si="10"/>
        <v>5.8823529411764705E-2</v>
      </c>
      <c r="L51" s="869">
        <f t="shared" si="10"/>
        <v>0</v>
      </c>
      <c r="M51" s="869">
        <f t="shared" si="10"/>
        <v>0</v>
      </c>
      <c r="N51" s="869">
        <f t="shared" si="10"/>
        <v>0</v>
      </c>
      <c r="O51" s="869">
        <f t="shared" si="10"/>
        <v>0.94117647058823528</v>
      </c>
      <c r="P51" s="870">
        <f t="shared" si="10"/>
        <v>1</v>
      </c>
    </row>
    <row r="52" spans="2:17" s="581" customFormat="1" ht="18.75" customHeight="1" x14ac:dyDescent="0.25">
      <c r="B52" s="853" t="s">
        <v>719</v>
      </c>
      <c r="C52" s="621">
        <v>0</v>
      </c>
      <c r="D52" s="621">
        <v>0</v>
      </c>
      <c r="E52" s="621">
        <v>0</v>
      </c>
      <c r="F52" s="621">
        <v>0</v>
      </c>
      <c r="G52" s="621">
        <v>0</v>
      </c>
      <c r="H52" s="621">
        <v>0</v>
      </c>
      <c r="I52" s="621">
        <v>0</v>
      </c>
      <c r="J52" s="621">
        <v>0</v>
      </c>
      <c r="K52" s="621">
        <v>1</v>
      </c>
      <c r="L52" s="621">
        <v>0</v>
      </c>
      <c r="M52" s="621">
        <v>0</v>
      </c>
      <c r="N52" s="621">
        <v>0</v>
      </c>
      <c r="O52" s="621">
        <v>16</v>
      </c>
      <c r="P52" s="162">
        <f t="shared" si="2"/>
        <v>17</v>
      </c>
    </row>
    <row r="53" spans="2:17" s="581" customFormat="1" ht="18.75" customHeight="1" x14ac:dyDescent="0.25">
      <c r="B53" s="867" t="s">
        <v>1854</v>
      </c>
      <c r="C53" s="172">
        <f>SUM(C55+C56)</f>
        <v>0</v>
      </c>
      <c r="D53" s="172">
        <f t="shared" ref="D53:P53" si="11">SUM(D55+D56)</f>
        <v>0</v>
      </c>
      <c r="E53" s="172">
        <f t="shared" si="11"/>
        <v>0</v>
      </c>
      <c r="F53" s="172">
        <f t="shared" si="11"/>
        <v>0</v>
      </c>
      <c r="G53" s="172">
        <f t="shared" si="11"/>
        <v>0</v>
      </c>
      <c r="H53" s="172">
        <f t="shared" si="11"/>
        <v>0</v>
      </c>
      <c r="I53" s="172">
        <f t="shared" si="11"/>
        <v>0</v>
      </c>
      <c r="J53" s="172">
        <f t="shared" si="11"/>
        <v>4</v>
      </c>
      <c r="K53" s="172">
        <f t="shared" si="11"/>
        <v>3</v>
      </c>
      <c r="L53" s="172">
        <f t="shared" si="11"/>
        <v>5</v>
      </c>
      <c r="M53" s="172">
        <f t="shared" si="11"/>
        <v>18</v>
      </c>
      <c r="N53" s="172">
        <f t="shared" si="11"/>
        <v>9</v>
      </c>
      <c r="O53" s="172">
        <f t="shared" si="11"/>
        <v>103</v>
      </c>
      <c r="P53" s="172">
        <f t="shared" si="11"/>
        <v>142</v>
      </c>
    </row>
    <row r="54" spans="2:17" s="581" customFormat="1" ht="18.75" customHeight="1" x14ac:dyDescent="0.25">
      <c r="B54" s="868"/>
      <c r="C54" s="869">
        <f>IFERROR(C53/$P$53,0)</f>
        <v>0</v>
      </c>
      <c r="D54" s="869">
        <f t="shared" ref="D54:O54" si="12">IFERROR(D53/$P$53,0)</f>
        <v>0</v>
      </c>
      <c r="E54" s="869">
        <f t="shared" si="12"/>
        <v>0</v>
      </c>
      <c r="F54" s="869">
        <f t="shared" si="12"/>
        <v>0</v>
      </c>
      <c r="G54" s="869">
        <f t="shared" si="12"/>
        <v>0</v>
      </c>
      <c r="H54" s="869">
        <f t="shared" si="12"/>
        <v>0</v>
      </c>
      <c r="I54" s="869">
        <f t="shared" si="12"/>
        <v>0</v>
      </c>
      <c r="J54" s="869">
        <f t="shared" si="12"/>
        <v>2.8169014084507043E-2</v>
      </c>
      <c r="K54" s="869">
        <f t="shared" si="12"/>
        <v>2.1126760563380281E-2</v>
      </c>
      <c r="L54" s="869">
        <f t="shared" si="12"/>
        <v>3.5211267605633804E-2</v>
      </c>
      <c r="M54" s="869">
        <f t="shared" si="12"/>
        <v>0.12676056338028169</v>
      </c>
      <c r="N54" s="869">
        <f t="shared" si="12"/>
        <v>6.3380281690140844E-2</v>
      </c>
      <c r="O54" s="869">
        <f t="shared" si="12"/>
        <v>0.72535211267605637</v>
      </c>
      <c r="P54" s="870">
        <f>IFERROR(P53/$P$53,0)</f>
        <v>1</v>
      </c>
    </row>
    <row r="55" spans="2:17" s="581" customFormat="1" ht="15.75" x14ac:dyDescent="0.25">
      <c r="B55" s="853" t="s">
        <v>4201</v>
      </c>
      <c r="C55" s="621">
        <v>0</v>
      </c>
      <c r="D55" s="621">
        <v>0</v>
      </c>
      <c r="E55" s="621">
        <v>0</v>
      </c>
      <c r="F55" s="621">
        <v>0</v>
      </c>
      <c r="G55" s="621">
        <v>0</v>
      </c>
      <c r="H55" s="621">
        <v>0</v>
      </c>
      <c r="I55" s="621">
        <v>0</v>
      </c>
      <c r="J55" s="621">
        <v>2</v>
      </c>
      <c r="K55" s="621">
        <v>1</v>
      </c>
      <c r="L55" s="621">
        <v>1</v>
      </c>
      <c r="M55" s="621">
        <v>5</v>
      </c>
      <c r="N55" s="621">
        <v>3</v>
      </c>
      <c r="O55" s="621">
        <v>15</v>
      </c>
      <c r="P55" s="162">
        <f t="shared" ref="P55:P56" si="13">SUM(C55:O55)</f>
        <v>27</v>
      </c>
    </row>
    <row r="56" spans="2:17" s="581" customFormat="1" ht="31.5" x14ac:dyDescent="0.25">
      <c r="B56" s="853" t="s">
        <v>649</v>
      </c>
      <c r="C56" s="621">
        <v>0</v>
      </c>
      <c r="D56" s="621">
        <v>0</v>
      </c>
      <c r="E56" s="621">
        <v>0</v>
      </c>
      <c r="F56" s="621">
        <v>0</v>
      </c>
      <c r="G56" s="621">
        <v>0</v>
      </c>
      <c r="H56" s="621">
        <v>0</v>
      </c>
      <c r="I56" s="621">
        <v>0</v>
      </c>
      <c r="J56" s="621">
        <v>2</v>
      </c>
      <c r="K56" s="621">
        <v>2</v>
      </c>
      <c r="L56" s="621">
        <v>4</v>
      </c>
      <c r="M56" s="621">
        <v>13</v>
      </c>
      <c r="N56" s="621">
        <v>6</v>
      </c>
      <c r="O56" s="621">
        <v>88</v>
      </c>
      <c r="P56" s="1676">
        <f t="shared" si="13"/>
        <v>115</v>
      </c>
    </row>
    <row r="57" spans="2:17" s="581" customFormat="1" ht="15.75" x14ac:dyDescent="0.25">
      <c r="B57" s="867" t="s">
        <v>338</v>
      </c>
      <c r="C57" s="172">
        <f>SUM(C59+C60+C61+C62)</f>
        <v>0</v>
      </c>
      <c r="D57" s="172">
        <f t="shared" ref="D57:P57" si="14">SUM(D59+D60+D61+D62)</f>
        <v>0</v>
      </c>
      <c r="E57" s="172">
        <f t="shared" si="14"/>
        <v>0</v>
      </c>
      <c r="F57" s="172">
        <f t="shared" si="14"/>
        <v>0</v>
      </c>
      <c r="G57" s="172">
        <f t="shared" si="14"/>
        <v>0</v>
      </c>
      <c r="H57" s="172">
        <f t="shared" si="14"/>
        <v>0</v>
      </c>
      <c r="I57" s="172">
        <f t="shared" si="14"/>
        <v>0</v>
      </c>
      <c r="J57" s="172">
        <f t="shared" si="14"/>
        <v>0</v>
      </c>
      <c r="K57" s="172">
        <f t="shared" si="14"/>
        <v>2</v>
      </c>
      <c r="L57" s="172">
        <f t="shared" si="14"/>
        <v>10</v>
      </c>
      <c r="M57" s="172">
        <f t="shared" si="14"/>
        <v>25</v>
      </c>
      <c r="N57" s="172">
        <f t="shared" si="14"/>
        <v>9</v>
      </c>
      <c r="O57" s="172">
        <f t="shared" si="14"/>
        <v>65</v>
      </c>
      <c r="P57" s="172">
        <f t="shared" si="14"/>
        <v>111</v>
      </c>
    </row>
    <row r="58" spans="2:17" s="581" customFormat="1" ht="15.75" x14ac:dyDescent="0.25">
      <c r="B58" s="868"/>
      <c r="C58" s="869">
        <f>IFERROR(C57/$P$57,0)</f>
        <v>0</v>
      </c>
      <c r="D58" s="869">
        <f t="shared" ref="D58:P58" si="15">IFERROR(D57/$P$57,0)</f>
        <v>0</v>
      </c>
      <c r="E58" s="869">
        <f t="shared" si="15"/>
        <v>0</v>
      </c>
      <c r="F58" s="869">
        <f t="shared" si="15"/>
        <v>0</v>
      </c>
      <c r="G58" s="869">
        <f t="shared" si="15"/>
        <v>0</v>
      </c>
      <c r="H58" s="869">
        <f t="shared" si="15"/>
        <v>0</v>
      </c>
      <c r="I58" s="869">
        <f t="shared" si="15"/>
        <v>0</v>
      </c>
      <c r="J58" s="869">
        <f t="shared" si="15"/>
        <v>0</v>
      </c>
      <c r="K58" s="869">
        <f t="shared" si="15"/>
        <v>1.8018018018018018E-2</v>
      </c>
      <c r="L58" s="869">
        <f t="shared" si="15"/>
        <v>9.0090090090090086E-2</v>
      </c>
      <c r="M58" s="869">
        <f t="shared" si="15"/>
        <v>0.22522522522522523</v>
      </c>
      <c r="N58" s="869">
        <f t="shared" si="15"/>
        <v>8.1081081081081086E-2</v>
      </c>
      <c r="O58" s="869">
        <f t="shared" si="15"/>
        <v>0.5855855855855856</v>
      </c>
      <c r="P58" s="870">
        <f t="shared" si="15"/>
        <v>1</v>
      </c>
    </row>
    <row r="59" spans="2:17" s="581" customFormat="1" ht="15.75" x14ac:dyDescent="0.25">
      <c r="B59" s="853" t="s">
        <v>4202</v>
      </c>
      <c r="C59" s="621">
        <v>0</v>
      </c>
      <c r="D59" s="621">
        <v>0</v>
      </c>
      <c r="E59" s="621">
        <v>0</v>
      </c>
      <c r="F59" s="621">
        <v>0</v>
      </c>
      <c r="G59" s="621">
        <v>0</v>
      </c>
      <c r="H59" s="621">
        <v>0</v>
      </c>
      <c r="I59" s="621">
        <v>0</v>
      </c>
      <c r="J59" s="621">
        <v>0</v>
      </c>
      <c r="K59" s="621">
        <v>1</v>
      </c>
      <c r="L59" s="621">
        <v>5</v>
      </c>
      <c r="M59" s="621">
        <v>12</v>
      </c>
      <c r="N59" s="621">
        <v>2</v>
      </c>
      <c r="O59" s="621">
        <v>12</v>
      </c>
      <c r="P59" s="162">
        <f t="shared" si="2"/>
        <v>32</v>
      </c>
    </row>
    <row r="60" spans="2:17" s="581" customFormat="1" ht="31.5" x14ac:dyDescent="0.25">
      <c r="B60" s="853" t="s">
        <v>4203</v>
      </c>
      <c r="C60" s="621">
        <v>0</v>
      </c>
      <c r="D60" s="621">
        <v>0</v>
      </c>
      <c r="E60" s="621">
        <v>0</v>
      </c>
      <c r="F60" s="621">
        <v>0</v>
      </c>
      <c r="G60" s="621">
        <v>0</v>
      </c>
      <c r="H60" s="621">
        <v>0</v>
      </c>
      <c r="I60" s="621">
        <v>0</v>
      </c>
      <c r="J60" s="621">
        <v>0</v>
      </c>
      <c r="K60" s="621">
        <v>1</v>
      </c>
      <c r="L60" s="621">
        <v>2</v>
      </c>
      <c r="M60" s="621">
        <v>1</v>
      </c>
      <c r="N60" s="621">
        <v>0</v>
      </c>
      <c r="O60" s="621">
        <v>14</v>
      </c>
      <c r="P60" s="1676">
        <f t="shared" si="2"/>
        <v>18</v>
      </c>
    </row>
    <row r="61" spans="2:17" s="581" customFormat="1" ht="15.75" x14ac:dyDescent="0.25">
      <c r="B61" s="853" t="s">
        <v>4204</v>
      </c>
      <c r="C61" s="621">
        <v>0</v>
      </c>
      <c r="D61" s="621">
        <v>0</v>
      </c>
      <c r="E61" s="621">
        <v>0</v>
      </c>
      <c r="F61" s="621">
        <v>0</v>
      </c>
      <c r="G61" s="621">
        <v>0</v>
      </c>
      <c r="H61" s="621">
        <v>0</v>
      </c>
      <c r="I61" s="621">
        <v>0</v>
      </c>
      <c r="J61" s="621">
        <v>0</v>
      </c>
      <c r="K61" s="621">
        <v>0</v>
      </c>
      <c r="L61" s="621">
        <v>1</v>
      </c>
      <c r="M61" s="621">
        <v>9</v>
      </c>
      <c r="N61" s="621">
        <v>7</v>
      </c>
      <c r="O61" s="621">
        <v>24</v>
      </c>
      <c r="P61" s="1676">
        <f t="shared" si="2"/>
        <v>41</v>
      </c>
    </row>
    <row r="62" spans="2:17" s="581" customFormat="1" ht="15.75" x14ac:dyDescent="0.25">
      <c r="B62" s="853" t="s">
        <v>373</v>
      </c>
      <c r="C62" s="621">
        <v>0</v>
      </c>
      <c r="D62" s="621">
        <v>0</v>
      </c>
      <c r="E62" s="621">
        <v>0</v>
      </c>
      <c r="F62" s="621">
        <v>0</v>
      </c>
      <c r="G62" s="621">
        <v>0</v>
      </c>
      <c r="H62" s="621">
        <v>0</v>
      </c>
      <c r="I62" s="621">
        <v>0</v>
      </c>
      <c r="J62" s="621">
        <v>0</v>
      </c>
      <c r="K62" s="621">
        <v>0</v>
      </c>
      <c r="L62" s="621">
        <v>2</v>
      </c>
      <c r="M62" s="621">
        <v>3</v>
      </c>
      <c r="N62" s="621">
        <v>0</v>
      </c>
      <c r="O62" s="621">
        <v>15</v>
      </c>
      <c r="P62" s="1676">
        <f t="shared" si="2"/>
        <v>20</v>
      </c>
    </row>
    <row r="63" spans="2:17" s="581" customFormat="1" ht="18.75" customHeight="1" x14ac:dyDescent="0.25">
      <c r="B63" s="862" t="s">
        <v>152</v>
      </c>
      <c r="C63" s="102">
        <f t="shared" ref="C63:O63" si="16">C7+C19+C25+C39+C50+C57</f>
        <v>0</v>
      </c>
      <c r="D63" s="102">
        <f t="shared" si="16"/>
        <v>0</v>
      </c>
      <c r="E63" s="102">
        <f t="shared" si="16"/>
        <v>0</v>
      </c>
      <c r="F63" s="102">
        <f t="shared" si="16"/>
        <v>0</v>
      </c>
      <c r="G63" s="102">
        <f t="shared" si="16"/>
        <v>0</v>
      </c>
      <c r="H63" s="102">
        <f t="shared" si="16"/>
        <v>0</v>
      </c>
      <c r="I63" s="102">
        <f t="shared" si="16"/>
        <v>5</v>
      </c>
      <c r="J63" s="102">
        <f t="shared" si="16"/>
        <v>15</v>
      </c>
      <c r="K63" s="102">
        <f t="shared" si="16"/>
        <v>24</v>
      </c>
      <c r="L63" s="102">
        <f t="shared" si="16"/>
        <v>45</v>
      </c>
      <c r="M63" s="102">
        <f t="shared" si="16"/>
        <v>168</v>
      </c>
      <c r="N63" s="102">
        <f t="shared" si="16"/>
        <v>107</v>
      </c>
      <c r="O63" s="102">
        <f t="shared" si="16"/>
        <v>677</v>
      </c>
      <c r="P63" s="102">
        <f>P7+P19+P25+P39+P50+P53+P57</f>
        <v>1183</v>
      </c>
    </row>
    <row r="64" spans="2:17" s="581" customFormat="1" ht="15.75" x14ac:dyDescent="0.25">
      <c r="B64" s="682" t="s">
        <v>636</v>
      </c>
      <c r="C64" s="17">
        <f>IFERROR(C63/$P$63,0)</f>
        <v>0</v>
      </c>
      <c r="D64" s="17">
        <f t="shared" ref="D64:P64" si="17">IFERROR(D63/$P$63,0)</f>
        <v>0</v>
      </c>
      <c r="E64" s="17">
        <f t="shared" si="17"/>
        <v>0</v>
      </c>
      <c r="F64" s="17">
        <f t="shared" si="17"/>
        <v>0</v>
      </c>
      <c r="G64" s="17">
        <f t="shared" si="17"/>
        <v>0</v>
      </c>
      <c r="H64" s="17">
        <f t="shared" si="17"/>
        <v>0</v>
      </c>
      <c r="I64" s="17">
        <f t="shared" si="17"/>
        <v>4.22654268808115E-3</v>
      </c>
      <c r="J64" s="17">
        <f t="shared" si="17"/>
        <v>1.2679628064243449E-2</v>
      </c>
      <c r="K64" s="17">
        <f t="shared" si="17"/>
        <v>2.0287404902789519E-2</v>
      </c>
      <c r="L64" s="17">
        <f t="shared" si="17"/>
        <v>3.8038884192730348E-2</v>
      </c>
      <c r="M64" s="17">
        <f t="shared" si="17"/>
        <v>0.14201183431952663</v>
      </c>
      <c r="N64" s="17">
        <f t="shared" si="17"/>
        <v>9.0448013524936602E-2</v>
      </c>
      <c r="O64" s="17">
        <f t="shared" si="17"/>
        <v>0.57227387996618762</v>
      </c>
      <c r="P64" s="17">
        <f t="shared" si="17"/>
        <v>1</v>
      </c>
    </row>
  </sheetData>
  <sheetProtection formatCells="0" formatColumns="0" formatRows="0" insertColumns="0" insertRows="0" deleteColumns="0" deleteRows="0" sort="0"/>
  <mergeCells count="3">
    <mergeCell ref="B1:P3"/>
    <mergeCell ref="B4:P4"/>
    <mergeCell ref="B5:P5"/>
  </mergeCell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2"/>
  <dimension ref="A1:S1048576"/>
  <sheetViews>
    <sheetView showGridLines="0" zoomScale="85" zoomScaleNormal="85" workbookViewId="0">
      <pane xSplit="1" ySplit="6" topLeftCell="B34"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580" customWidth="1"/>
    <col min="2" max="2" width="63.5703125" style="580" customWidth="1"/>
    <col min="3" max="3" width="9.42578125" style="580" customWidth="1"/>
    <col min="4" max="10" width="7.7109375" style="686" customWidth="1"/>
    <col min="11" max="11" width="8.28515625" style="686" customWidth="1"/>
    <col min="12" max="12" width="8.7109375" style="686" customWidth="1"/>
    <col min="13" max="14" width="8.85546875" style="580" customWidth="1"/>
    <col min="15" max="15" width="9.28515625" style="580" customWidth="1"/>
    <col min="16" max="16" width="12.7109375" style="580" customWidth="1"/>
    <col min="17" max="17" width="5" style="580" customWidth="1"/>
    <col min="18" max="19" width="0" style="580" hidden="1" customWidth="1"/>
    <col min="20" max="16384" width="9.140625" style="580" hidden="1"/>
  </cols>
  <sheetData>
    <row r="1" spans="2:18" ht="15" x14ac:dyDescent="0.25">
      <c r="B1" s="2047"/>
      <c r="C1" s="2048"/>
      <c r="D1" s="2048"/>
      <c r="E1" s="2048"/>
      <c r="F1" s="2048"/>
      <c r="G1" s="2048"/>
      <c r="H1" s="2048"/>
      <c r="I1" s="2048"/>
      <c r="J1" s="2048"/>
      <c r="K1" s="2048"/>
      <c r="L1" s="2048"/>
      <c r="M1" s="2048"/>
      <c r="N1" s="2048"/>
      <c r="O1" s="2048"/>
      <c r="P1" s="2048"/>
    </row>
    <row r="2" spans="2:18" ht="15" x14ac:dyDescent="0.25">
      <c r="B2" s="2050"/>
      <c r="C2" s="2051"/>
      <c r="D2" s="2051"/>
      <c r="E2" s="2051"/>
      <c r="F2" s="2051"/>
      <c r="G2" s="2051"/>
      <c r="H2" s="2051"/>
      <c r="I2" s="2051"/>
      <c r="J2" s="2051"/>
      <c r="K2" s="2051"/>
      <c r="L2" s="2051"/>
      <c r="M2" s="2051"/>
      <c r="N2" s="2051"/>
      <c r="O2" s="2051"/>
      <c r="P2" s="2051"/>
    </row>
    <row r="3" spans="2:18" ht="16.5" thickBot="1" x14ac:dyDescent="0.3">
      <c r="B3" s="2053"/>
      <c r="C3" s="2054"/>
      <c r="D3" s="2054"/>
      <c r="E3" s="2054"/>
      <c r="F3" s="2054"/>
      <c r="G3" s="2054"/>
      <c r="H3" s="2054"/>
      <c r="I3" s="2054"/>
      <c r="J3" s="2054"/>
      <c r="K3" s="2054"/>
      <c r="L3" s="2054"/>
      <c r="M3" s="2054"/>
      <c r="N3" s="2054"/>
      <c r="O3" s="2054"/>
      <c r="P3" s="2054"/>
    </row>
    <row r="4" spans="2:18" ht="21.75" thickBot="1" x14ac:dyDescent="0.4">
      <c r="B4" s="2082" t="s">
        <v>4214</v>
      </c>
      <c r="C4" s="2083"/>
      <c r="D4" s="2083"/>
      <c r="E4" s="2083"/>
      <c r="F4" s="2083"/>
      <c r="G4" s="2083"/>
      <c r="H4" s="2083"/>
      <c r="I4" s="2083"/>
      <c r="J4" s="2083"/>
      <c r="K4" s="2083"/>
      <c r="L4" s="2083"/>
      <c r="M4" s="2083"/>
      <c r="N4" s="2083"/>
      <c r="O4" s="2083"/>
      <c r="P4" s="2085"/>
    </row>
    <row r="5" spans="2:18" s="583" customFormat="1" ht="15.75" x14ac:dyDescent="0.25">
      <c r="B5" s="2086"/>
      <c r="C5" s="2086"/>
      <c r="D5" s="2086"/>
      <c r="E5" s="2086"/>
      <c r="F5" s="2086"/>
      <c r="G5" s="2086"/>
      <c r="H5" s="2086"/>
      <c r="I5" s="2086"/>
      <c r="J5" s="2086"/>
      <c r="K5" s="2086"/>
      <c r="L5" s="2086"/>
      <c r="M5" s="2086"/>
      <c r="N5" s="2086"/>
      <c r="O5" s="2086"/>
      <c r="P5" s="2086"/>
    </row>
    <row r="6" spans="2:18" s="674" customFormat="1" ht="31.5" x14ac:dyDescent="0.25">
      <c r="B6" s="864" t="s">
        <v>653</v>
      </c>
      <c r="C6" s="619" t="s">
        <v>654</v>
      </c>
      <c r="D6" s="871" t="s">
        <v>655</v>
      </c>
      <c r="E6" s="871" t="s">
        <v>656</v>
      </c>
      <c r="F6" s="871" t="s">
        <v>657</v>
      </c>
      <c r="G6" s="871" t="s">
        <v>658</v>
      </c>
      <c r="H6" s="871" t="s">
        <v>659</v>
      </c>
      <c r="I6" s="871" t="s">
        <v>660</v>
      </c>
      <c r="J6" s="871" t="s">
        <v>661</v>
      </c>
      <c r="K6" s="871" t="s">
        <v>662</v>
      </c>
      <c r="L6" s="871" t="s">
        <v>663</v>
      </c>
      <c r="M6" s="619" t="s">
        <v>664</v>
      </c>
      <c r="N6" s="619" t="s">
        <v>665</v>
      </c>
      <c r="O6" s="619" t="s">
        <v>666</v>
      </c>
      <c r="P6" s="619" t="s">
        <v>594</v>
      </c>
    </row>
    <row r="7" spans="2:18" ht="15.75" x14ac:dyDescent="0.25">
      <c r="B7" s="694" t="s">
        <v>239</v>
      </c>
      <c r="C7" s="172">
        <f>SUM(C9:C18)</f>
        <v>0</v>
      </c>
      <c r="D7" s="172">
        <f t="shared" ref="D7:P7" si="0">SUM(D9:D18)</f>
        <v>0</v>
      </c>
      <c r="E7" s="172">
        <f t="shared" si="0"/>
        <v>0</v>
      </c>
      <c r="F7" s="172">
        <f t="shared" si="0"/>
        <v>0</v>
      </c>
      <c r="G7" s="172">
        <f t="shared" si="0"/>
        <v>0</v>
      </c>
      <c r="H7" s="172">
        <f t="shared" si="0"/>
        <v>0</v>
      </c>
      <c r="I7" s="172">
        <f t="shared" si="0"/>
        <v>4</v>
      </c>
      <c r="J7" s="172">
        <f t="shared" si="0"/>
        <v>15</v>
      </c>
      <c r="K7" s="172">
        <f t="shared" si="0"/>
        <v>15</v>
      </c>
      <c r="L7" s="172">
        <f t="shared" si="0"/>
        <v>15</v>
      </c>
      <c r="M7" s="172">
        <f t="shared" si="0"/>
        <v>43</v>
      </c>
      <c r="N7" s="172">
        <f t="shared" si="0"/>
        <v>28</v>
      </c>
      <c r="O7" s="172">
        <f t="shared" si="0"/>
        <v>162</v>
      </c>
      <c r="P7" s="172">
        <f t="shared" si="0"/>
        <v>282</v>
      </c>
    </row>
    <row r="8" spans="2:18" ht="15.75" x14ac:dyDescent="0.25">
      <c r="B8" s="866"/>
      <c r="C8" s="869">
        <f>IFERROR(C7/$P$7,0)</f>
        <v>0</v>
      </c>
      <c r="D8" s="869">
        <f t="shared" ref="D8:P8" si="1">IFERROR(D7/$P$7,0)</f>
        <v>0</v>
      </c>
      <c r="E8" s="869">
        <f t="shared" si="1"/>
        <v>0</v>
      </c>
      <c r="F8" s="869">
        <f t="shared" si="1"/>
        <v>0</v>
      </c>
      <c r="G8" s="869">
        <f t="shared" si="1"/>
        <v>0</v>
      </c>
      <c r="H8" s="869">
        <f t="shared" si="1"/>
        <v>0</v>
      </c>
      <c r="I8" s="869">
        <f t="shared" si="1"/>
        <v>1.4184397163120567E-2</v>
      </c>
      <c r="J8" s="869">
        <f t="shared" si="1"/>
        <v>5.3191489361702128E-2</v>
      </c>
      <c r="K8" s="869">
        <f t="shared" si="1"/>
        <v>5.3191489361702128E-2</v>
      </c>
      <c r="L8" s="869">
        <f t="shared" si="1"/>
        <v>5.3191489361702128E-2</v>
      </c>
      <c r="M8" s="869">
        <f t="shared" si="1"/>
        <v>0.1524822695035461</v>
      </c>
      <c r="N8" s="869">
        <f t="shared" si="1"/>
        <v>9.9290780141843976E-2</v>
      </c>
      <c r="O8" s="869">
        <f t="shared" si="1"/>
        <v>0.57446808510638303</v>
      </c>
      <c r="P8" s="876">
        <f t="shared" si="1"/>
        <v>1</v>
      </c>
    </row>
    <row r="9" spans="2:18" ht="18.75" customHeight="1" x14ac:dyDescent="0.25">
      <c r="B9" s="853" t="s">
        <v>702</v>
      </c>
      <c r="C9" s="1055">
        <v>0</v>
      </c>
      <c r="D9" s="1055">
        <v>0</v>
      </c>
      <c r="E9" s="1055">
        <v>0</v>
      </c>
      <c r="F9" s="1055">
        <v>0</v>
      </c>
      <c r="G9" s="1055">
        <v>0</v>
      </c>
      <c r="H9" s="1055">
        <v>0</v>
      </c>
      <c r="I9" s="1055">
        <v>2</v>
      </c>
      <c r="J9" s="1055">
        <v>2</v>
      </c>
      <c r="K9" s="1055">
        <v>1</v>
      </c>
      <c r="L9" s="1055">
        <v>2</v>
      </c>
      <c r="M9" s="1055">
        <v>2</v>
      </c>
      <c r="N9" s="1055">
        <v>0</v>
      </c>
      <c r="O9" s="1055">
        <v>11</v>
      </c>
      <c r="P9" s="162">
        <f t="shared" ref="P9:P61" si="2">SUM(C9:O9)</f>
        <v>20</v>
      </c>
    </row>
    <row r="10" spans="2:18" s="581" customFormat="1" ht="18.75" customHeight="1" x14ac:dyDescent="0.25">
      <c r="B10" s="853" t="s">
        <v>703</v>
      </c>
      <c r="C10" s="1055">
        <v>0</v>
      </c>
      <c r="D10" s="1055">
        <v>0</v>
      </c>
      <c r="E10" s="1055">
        <v>0</v>
      </c>
      <c r="F10" s="1055">
        <v>0</v>
      </c>
      <c r="G10" s="1055">
        <v>0</v>
      </c>
      <c r="H10" s="1055">
        <v>0</v>
      </c>
      <c r="I10" s="1055">
        <v>0</v>
      </c>
      <c r="J10" s="1055">
        <v>2</v>
      </c>
      <c r="K10" s="1055">
        <v>3</v>
      </c>
      <c r="L10" s="1055">
        <v>1</v>
      </c>
      <c r="M10" s="1055">
        <v>3</v>
      </c>
      <c r="N10" s="1055">
        <v>2</v>
      </c>
      <c r="O10" s="1055">
        <v>12</v>
      </c>
      <c r="P10" s="162">
        <f t="shared" si="2"/>
        <v>23</v>
      </c>
    </row>
    <row r="11" spans="2:18" s="581" customFormat="1" ht="18.75" customHeight="1" x14ac:dyDescent="0.25">
      <c r="B11" s="853" t="s">
        <v>4206</v>
      </c>
      <c r="C11" s="1055">
        <v>0</v>
      </c>
      <c r="D11" s="1055">
        <v>0</v>
      </c>
      <c r="E11" s="1055">
        <v>0</v>
      </c>
      <c r="F11" s="1055">
        <v>0</v>
      </c>
      <c r="G11" s="1055">
        <v>0</v>
      </c>
      <c r="H11" s="1055">
        <v>0</v>
      </c>
      <c r="I11" s="1055">
        <v>0</v>
      </c>
      <c r="J11" s="1055">
        <v>3</v>
      </c>
      <c r="K11" s="1055">
        <v>2</v>
      </c>
      <c r="L11" s="1055">
        <v>2</v>
      </c>
      <c r="M11" s="1055">
        <v>7</v>
      </c>
      <c r="N11" s="1055">
        <v>4</v>
      </c>
      <c r="O11" s="1055">
        <v>19</v>
      </c>
      <c r="P11" s="1676">
        <f t="shared" si="2"/>
        <v>37</v>
      </c>
    </row>
    <row r="12" spans="2:18" s="581" customFormat="1" ht="18.75" customHeight="1" x14ac:dyDescent="0.25">
      <c r="B12" s="853" t="s">
        <v>4194</v>
      </c>
      <c r="C12" s="1055">
        <v>0</v>
      </c>
      <c r="D12" s="1055">
        <v>0</v>
      </c>
      <c r="E12" s="1055">
        <v>0</v>
      </c>
      <c r="F12" s="1055">
        <v>0</v>
      </c>
      <c r="G12" s="1055">
        <v>0</v>
      </c>
      <c r="H12" s="1055">
        <v>0</v>
      </c>
      <c r="I12" s="1055">
        <v>0</v>
      </c>
      <c r="J12" s="1055">
        <v>1</v>
      </c>
      <c r="K12" s="1055">
        <v>0</v>
      </c>
      <c r="L12" s="1055">
        <v>0</v>
      </c>
      <c r="M12" s="1055">
        <v>3</v>
      </c>
      <c r="N12" s="1055">
        <v>3</v>
      </c>
      <c r="O12" s="1055">
        <v>12</v>
      </c>
      <c r="P12" s="1676">
        <f t="shared" si="2"/>
        <v>19</v>
      </c>
    </row>
    <row r="13" spans="2:18" s="581" customFormat="1" ht="18.75" customHeight="1" x14ac:dyDescent="0.25">
      <c r="B13" s="853" t="s">
        <v>704</v>
      </c>
      <c r="C13" s="1055">
        <v>0</v>
      </c>
      <c r="D13" s="1055">
        <v>0</v>
      </c>
      <c r="E13" s="1055">
        <v>0</v>
      </c>
      <c r="F13" s="1055">
        <v>0</v>
      </c>
      <c r="G13" s="1055">
        <v>0</v>
      </c>
      <c r="H13" s="1055">
        <v>0</v>
      </c>
      <c r="I13" s="1055">
        <v>0</v>
      </c>
      <c r="J13" s="1055">
        <v>3</v>
      </c>
      <c r="K13" s="1055">
        <v>1</v>
      </c>
      <c r="L13" s="1055">
        <v>3</v>
      </c>
      <c r="M13" s="1055">
        <v>4</v>
      </c>
      <c r="N13" s="1055">
        <v>2</v>
      </c>
      <c r="O13" s="1055">
        <v>14</v>
      </c>
      <c r="P13" s="1676">
        <f t="shared" si="2"/>
        <v>27</v>
      </c>
    </row>
    <row r="14" spans="2:18" s="581" customFormat="1" ht="18.75" customHeight="1" x14ac:dyDescent="0.25">
      <c r="B14" s="853" t="s">
        <v>721</v>
      </c>
      <c r="C14" s="1055">
        <v>0</v>
      </c>
      <c r="D14" s="1055">
        <v>0</v>
      </c>
      <c r="E14" s="1055">
        <v>0</v>
      </c>
      <c r="F14" s="1055">
        <v>0</v>
      </c>
      <c r="G14" s="1055">
        <v>0</v>
      </c>
      <c r="H14" s="1055">
        <v>0</v>
      </c>
      <c r="I14" s="1055">
        <v>1</v>
      </c>
      <c r="J14" s="1055">
        <v>1</v>
      </c>
      <c r="K14" s="1055">
        <v>0</v>
      </c>
      <c r="L14" s="1055">
        <v>2</v>
      </c>
      <c r="M14" s="1055">
        <v>7</v>
      </c>
      <c r="N14" s="1055">
        <v>1</v>
      </c>
      <c r="O14" s="1055">
        <v>9</v>
      </c>
      <c r="P14" s="162">
        <f t="shared" si="2"/>
        <v>21</v>
      </c>
    </row>
    <row r="15" spans="2:18" s="581" customFormat="1" ht="18.75" customHeight="1" x14ac:dyDescent="0.25">
      <c r="B15" s="853" t="s">
        <v>722</v>
      </c>
      <c r="C15" s="1055">
        <v>0</v>
      </c>
      <c r="D15" s="1055">
        <v>0</v>
      </c>
      <c r="E15" s="1055">
        <v>0</v>
      </c>
      <c r="F15" s="1055">
        <v>0</v>
      </c>
      <c r="G15" s="1055">
        <v>0</v>
      </c>
      <c r="H15" s="1055">
        <v>0</v>
      </c>
      <c r="I15" s="1055">
        <v>1</v>
      </c>
      <c r="J15" s="1055">
        <v>1</v>
      </c>
      <c r="K15" s="1055">
        <v>2</v>
      </c>
      <c r="L15" s="1055">
        <v>2</v>
      </c>
      <c r="M15" s="1055">
        <v>4</v>
      </c>
      <c r="N15" s="1055">
        <v>4</v>
      </c>
      <c r="O15" s="1055">
        <v>21</v>
      </c>
      <c r="P15" s="162">
        <f t="shared" si="2"/>
        <v>35</v>
      </c>
    </row>
    <row r="16" spans="2:18" s="581" customFormat="1" ht="18.75" customHeight="1" x14ac:dyDescent="0.25">
      <c r="B16" s="853" t="s">
        <v>1939</v>
      </c>
      <c r="C16" s="621">
        <v>0</v>
      </c>
      <c r="D16" s="621">
        <v>0</v>
      </c>
      <c r="E16" s="621">
        <v>0</v>
      </c>
      <c r="F16" s="621">
        <v>0</v>
      </c>
      <c r="G16" s="621">
        <v>0</v>
      </c>
      <c r="H16" s="621">
        <v>0</v>
      </c>
      <c r="I16" s="621">
        <v>0</v>
      </c>
      <c r="J16" s="621">
        <v>0</v>
      </c>
      <c r="K16" s="621">
        <v>2</v>
      </c>
      <c r="L16" s="621">
        <v>0</v>
      </c>
      <c r="M16" s="621">
        <v>4</v>
      </c>
      <c r="N16" s="621">
        <v>2</v>
      </c>
      <c r="O16" s="621">
        <v>20</v>
      </c>
      <c r="P16" s="162">
        <f t="shared" si="2"/>
        <v>28</v>
      </c>
    </row>
    <row r="17" spans="2:17" s="581" customFormat="1" ht="18.75" customHeight="1" x14ac:dyDescent="0.25">
      <c r="B17" s="853" t="s">
        <v>1943</v>
      </c>
      <c r="C17" s="621">
        <v>0</v>
      </c>
      <c r="D17" s="621">
        <v>0</v>
      </c>
      <c r="E17" s="621">
        <v>0</v>
      </c>
      <c r="F17" s="621">
        <v>0</v>
      </c>
      <c r="G17" s="621">
        <v>0</v>
      </c>
      <c r="H17" s="621">
        <v>0</v>
      </c>
      <c r="I17" s="621">
        <v>0</v>
      </c>
      <c r="J17" s="621">
        <v>2</v>
      </c>
      <c r="K17" s="621">
        <v>4</v>
      </c>
      <c r="L17" s="621">
        <v>3</v>
      </c>
      <c r="M17" s="621">
        <v>7</v>
      </c>
      <c r="N17" s="621">
        <v>8</v>
      </c>
      <c r="O17" s="621">
        <v>28</v>
      </c>
      <c r="P17" s="162">
        <f t="shared" si="2"/>
        <v>52</v>
      </c>
    </row>
    <row r="18" spans="2:17" s="581" customFormat="1" ht="18.75" customHeight="1" x14ac:dyDescent="0.25">
      <c r="B18" s="853" t="s">
        <v>4207</v>
      </c>
      <c r="C18" s="621">
        <v>0</v>
      </c>
      <c r="D18" s="621">
        <v>0</v>
      </c>
      <c r="E18" s="621">
        <v>0</v>
      </c>
      <c r="F18" s="621">
        <v>0</v>
      </c>
      <c r="G18" s="621">
        <v>0</v>
      </c>
      <c r="H18" s="621">
        <v>0</v>
      </c>
      <c r="I18" s="621">
        <v>0</v>
      </c>
      <c r="J18" s="621">
        <v>0</v>
      </c>
      <c r="K18" s="621">
        <v>0</v>
      </c>
      <c r="L18" s="621">
        <v>0</v>
      </c>
      <c r="M18" s="621">
        <v>2</v>
      </c>
      <c r="N18" s="621">
        <v>2</v>
      </c>
      <c r="O18" s="621">
        <v>16</v>
      </c>
      <c r="P18" s="162">
        <f t="shared" si="2"/>
        <v>20</v>
      </c>
    </row>
    <row r="19" spans="2:17" s="581" customFormat="1" ht="18.75" customHeight="1" x14ac:dyDescent="0.25">
      <c r="B19" s="867" t="s">
        <v>209</v>
      </c>
      <c r="C19" s="172">
        <f t="shared" ref="C19:P19" si="3">SUM(C21:C24)</f>
        <v>0</v>
      </c>
      <c r="D19" s="172">
        <f t="shared" si="3"/>
        <v>0</v>
      </c>
      <c r="E19" s="172">
        <f t="shared" si="3"/>
        <v>0</v>
      </c>
      <c r="F19" s="172">
        <f t="shared" si="3"/>
        <v>0</v>
      </c>
      <c r="G19" s="172">
        <f t="shared" si="3"/>
        <v>0</v>
      </c>
      <c r="H19" s="172">
        <f t="shared" si="3"/>
        <v>0</v>
      </c>
      <c r="I19" s="172">
        <f t="shared" si="3"/>
        <v>0</v>
      </c>
      <c r="J19" s="172">
        <f t="shared" si="3"/>
        <v>1</v>
      </c>
      <c r="K19" s="172">
        <f t="shared" si="3"/>
        <v>3</v>
      </c>
      <c r="L19" s="172">
        <f t="shared" si="3"/>
        <v>1</v>
      </c>
      <c r="M19" s="172">
        <f t="shared" si="3"/>
        <v>15</v>
      </c>
      <c r="N19" s="172">
        <f t="shared" si="3"/>
        <v>8</v>
      </c>
      <c r="O19" s="172">
        <f t="shared" si="3"/>
        <v>70</v>
      </c>
      <c r="P19" s="172">
        <f t="shared" si="3"/>
        <v>98</v>
      </c>
    </row>
    <row r="20" spans="2:17" s="581" customFormat="1" ht="18.75" customHeight="1" x14ac:dyDescent="0.25">
      <c r="B20" s="868"/>
      <c r="C20" s="869">
        <f>IFERROR(C19/$P19,0)</f>
        <v>0</v>
      </c>
      <c r="D20" s="869">
        <f t="shared" ref="D20:P20" si="4">IFERROR(D19/$P19,0)</f>
        <v>0</v>
      </c>
      <c r="E20" s="869">
        <f t="shared" si="4"/>
        <v>0</v>
      </c>
      <c r="F20" s="869">
        <f t="shared" si="4"/>
        <v>0</v>
      </c>
      <c r="G20" s="869">
        <f t="shared" si="4"/>
        <v>0</v>
      </c>
      <c r="H20" s="869">
        <f t="shared" si="4"/>
        <v>0</v>
      </c>
      <c r="I20" s="869">
        <f t="shared" si="4"/>
        <v>0</v>
      </c>
      <c r="J20" s="869">
        <f t="shared" si="4"/>
        <v>1.020408163265306E-2</v>
      </c>
      <c r="K20" s="869">
        <f t="shared" si="4"/>
        <v>3.0612244897959183E-2</v>
      </c>
      <c r="L20" s="869">
        <f t="shared" si="4"/>
        <v>1.020408163265306E-2</v>
      </c>
      <c r="M20" s="869">
        <f t="shared" si="4"/>
        <v>0.15306122448979592</v>
      </c>
      <c r="N20" s="869">
        <f t="shared" si="4"/>
        <v>8.1632653061224483E-2</v>
      </c>
      <c r="O20" s="869">
        <f t="shared" si="4"/>
        <v>0.7142857142857143</v>
      </c>
      <c r="P20" s="876">
        <f t="shared" si="4"/>
        <v>1</v>
      </c>
    </row>
    <row r="21" spans="2:17" s="581" customFormat="1" ht="15.75" x14ac:dyDescent="0.25">
      <c r="B21" s="853" t="s">
        <v>4195</v>
      </c>
      <c r="C21" s="621">
        <v>0</v>
      </c>
      <c r="D21" s="621">
        <v>0</v>
      </c>
      <c r="E21" s="621">
        <v>0</v>
      </c>
      <c r="F21" s="621">
        <v>0</v>
      </c>
      <c r="G21" s="621">
        <v>0</v>
      </c>
      <c r="H21" s="621">
        <v>0</v>
      </c>
      <c r="I21" s="621">
        <v>0</v>
      </c>
      <c r="J21" s="621">
        <v>0</v>
      </c>
      <c r="K21" s="621">
        <v>2</v>
      </c>
      <c r="L21" s="621">
        <v>0</v>
      </c>
      <c r="M21" s="621">
        <v>2</v>
      </c>
      <c r="N21" s="621">
        <v>2</v>
      </c>
      <c r="O21" s="621">
        <v>32</v>
      </c>
      <c r="P21" s="162">
        <f t="shared" si="2"/>
        <v>38</v>
      </c>
    </row>
    <row r="22" spans="2:17" s="581" customFormat="1" ht="15.75" x14ac:dyDescent="0.25">
      <c r="B22" s="853" t="s">
        <v>706</v>
      </c>
      <c r="C22" s="621">
        <v>0</v>
      </c>
      <c r="D22" s="621">
        <v>0</v>
      </c>
      <c r="E22" s="621">
        <v>0</v>
      </c>
      <c r="F22" s="621">
        <v>0</v>
      </c>
      <c r="G22" s="621">
        <v>0</v>
      </c>
      <c r="H22" s="621">
        <v>0</v>
      </c>
      <c r="I22" s="621">
        <v>0</v>
      </c>
      <c r="J22" s="621">
        <v>1</v>
      </c>
      <c r="K22" s="621">
        <v>1</v>
      </c>
      <c r="L22" s="621">
        <v>1</v>
      </c>
      <c r="M22" s="621">
        <v>9</v>
      </c>
      <c r="N22" s="621">
        <v>4</v>
      </c>
      <c r="O22" s="621">
        <v>16</v>
      </c>
      <c r="P22" s="1676">
        <f t="shared" si="2"/>
        <v>32</v>
      </c>
    </row>
    <row r="23" spans="2:17" s="581" customFormat="1" ht="15.75" x14ac:dyDescent="0.25">
      <c r="B23" s="853" t="s">
        <v>4196</v>
      </c>
      <c r="C23" s="621">
        <v>0</v>
      </c>
      <c r="D23" s="621">
        <v>0</v>
      </c>
      <c r="E23" s="621">
        <v>0</v>
      </c>
      <c r="F23" s="621">
        <v>0</v>
      </c>
      <c r="G23" s="621">
        <v>0</v>
      </c>
      <c r="H23" s="621">
        <v>0</v>
      </c>
      <c r="I23" s="621">
        <v>0</v>
      </c>
      <c r="J23" s="621">
        <v>0</v>
      </c>
      <c r="K23" s="621">
        <v>0</v>
      </c>
      <c r="L23" s="621">
        <v>0</v>
      </c>
      <c r="M23" s="621">
        <v>4</v>
      </c>
      <c r="N23" s="621">
        <v>2</v>
      </c>
      <c r="O23" s="621">
        <v>12</v>
      </c>
      <c r="P23" s="162">
        <f t="shared" si="2"/>
        <v>18</v>
      </c>
    </row>
    <row r="24" spans="2:17" s="581" customFormat="1" ht="15.75" x14ac:dyDescent="0.25">
      <c r="B24" s="853" t="s">
        <v>1941</v>
      </c>
      <c r="C24" s="621">
        <v>0</v>
      </c>
      <c r="D24" s="621">
        <v>0</v>
      </c>
      <c r="E24" s="621">
        <v>0</v>
      </c>
      <c r="F24" s="621">
        <v>0</v>
      </c>
      <c r="G24" s="621">
        <v>0</v>
      </c>
      <c r="H24" s="621">
        <v>0</v>
      </c>
      <c r="I24" s="621">
        <v>0</v>
      </c>
      <c r="J24" s="621">
        <v>0</v>
      </c>
      <c r="K24" s="621">
        <v>0</v>
      </c>
      <c r="L24" s="621">
        <v>0</v>
      </c>
      <c r="M24" s="621">
        <v>0</v>
      </c>
      <c r="N24" s="621">
        <v>0</v>
      </c>
      <c r="O24" s="621">
        <v>10</v>
      </c>
      <c r="P24" s="162">
        <f t="shared" si="2"/>
        <v>10</v>
      </c>
    </row>
    <row r="25" spans="2:17" s="581" customFormat="1" ht="18.75" customHeight="1" x14ac:dyDescent="0.25">
      <c r="B25" s="867" t="s">
        <v>261</v>
      </c>
      <c r="C25" s="172">
        <f>SUM(C29:C37)</f>
        <v>0</v>
      </c>
      <c r="D25" s="172">
        <f t="shared" ref="D25:O25" si="5">SUM(D29:D37)</f>
        <v>0</v>
      </c>
      <c r="E25" s="172">
        <f t="shared" si="5"/>
        <v>0</v>
      </c>
      <c r="F25" s="172">
        <f t="shared" si="5"/>
        <v>0</v>
      </c>
      <c r="G25" s="172">
        <f t="shared" si="5"/>
        <v>0</v>
      </c>
      <c r="H25" s="172">
        <f t="shared" si="5"/>
        <v>0</v>
      </c>
      <c r="I25" s="172">
        <f t="shared" si="5"/>
        <v>0</v>
      </c>
      <c r="J25" s="172">
        <f t="shared" si="5"/>
        <v>0</v>
      </c>
      <c r="K25" s="172">
        <f t="shared" si="5"/>
        <v>0</v>
      </c>
      <c r="L25" s="172">
        <f t="shared" si="5"/>
        <v>8</v>
      </c>
      <c r="M25" s="172">
        <f t="shared" si="5"/>
        <v>35</v>
      </c>
      <c r="N25" s="172">
        <f t="shared" si="5"/>
        <v>28</v>
      </c>
      <c r="O25" s="172">
        <f t="shared" si="5"/>
        <v>59</v>
      </c>
      <c r="P25" s="172">
        <f>SUM(P27:P37)</f>
        <v>142</v>
      </c>
    </row>
    <row r="26" spans="2:17" s="581" customFormat="1" ht="18.75" customHeight="1" x14ac:dyDescent="0.25">
      <c r="B26" s="868"/>
      <c r="C26" s="869">
        <f>IFERROR(C25/$P25,0)</f>
        <v>0</v>
      </c>
      <c r="D26" s="869">
        <f t="shared" ref="D26:P26" si="6">IFERROR(D25/$P25,0)</f>
        <v>0</v>
      </c>
      <c r="E26" s="869">
        <f t="shared" si="6"/>
        <v>0</v>
      </c>
      <c r="F26" s="869">
        <f t="shared" si="6"/>
        <v>0</v>
      </c>
      <c r="G26" s="869">
        <f t="shared" si="6"/>
        <v>0</v>
      </c>
      <c r="H26" s="869">
        <f t="shared" si="6"/>
        <v>0</v>
      </c>
      <c r="I26" s="869">
        <f t="shared" si="6"/>
        <v>0</v>
      </c>
      <c r="J26" s="869">
        <f t="shared" si="6"/>
        <v>0</v>
      </c>
      <c r="K26" s="869">
        <f t="shared" si="6"/>
        <v>0</v>
      </c>
      <c r="L26" s="869">
        <f t="shared" si="6"/>
        <v>5.6338028169014086E-2</v>
      </c>
      <c r="M26" s="869">
        <f t="shared" si="6"/>
        <v>0.24647887323943662</v>
      </c>
      <c r="N26" s="869">
        <f t="shared" si="6"/>
        <v>0.19718309859154928</v>
      </c>
      <c r="O26" s="869">
        <f t="shared" si="6"/>
        <v>0.41549295774647887</v>
      </c>
      <c r="P26" s="876">
        <f t="shared" si="6"/>
        <v>1</v>
      </c>
    </row>
    <row r="27" spans="2:17" s="581" customFormat="1" ht="18.75" customHeight="1" x14ac:dyDescent="0.25">
      <c r="B27" s="1743" t="s">
        <v>4208</v>
      </c>
      <c r="C27" s="1298">
        <v>0</v>
      </c>
      <c r="D27" s="1298">
        <v>0</v>
      </c>
      <c r="E27" s="1298">
        <v>0</v>
      </c>
      <c r="F27" s="1298">
        <v>0</v>
      </c>
      <c r="G27" s="1298">
        <v>0</v>
      </c>
      <c r="H27" s="1298">
        <v>0</v>
      </c>
      <c r="I27" s="1298">
        <v>0</v>
      </c>
      <c r="J27" s="1298">
        <v>0</v>
      </c>
      <c r="K27" s="1298">
        <v>0</v>
      </c>
      <c r="L27" s="1298">
        <v>0</v>
      </c>
      <c r="M27" s="1298">
        <v>1</v>
      </c>
      <c r="N27" s="1298">
        <v>2</v>
      </c>
      <c r="O27" s="1298">
        <v>1</v>
      </c>
      <c r="P27" s="1299">
        <f>SUM(C27:O27)</f>
        <v>4</v>
      </c>
    </row>
    <row r="28" spans="2:17" s="581" customFormat="1" ht="18.75" customHeight="1" x14ac:dyDescent="0.25">
      <c r="B28" s="1744" t="s">
        <v>4210</v>
      </c>
      <c r="C28" s="1298">
        <v>0</v>
      </c>
      <c r="D28" s="1298">
        <v>0</v>
      </c>
      <c r="E28" s="1298">
        <v>0</v>
      </c>
      <c r="F28" s="1298">
        <v>0</v>
      </c>
      <c r="G28" s="1298">
        <v>0</v>
      </c>
      <c r="H28" s="1298">
        <v>0</v>
      </c>
      <c r="I28" s="1298">
        <v>0</v>
      </c>
      <c r="J28" s="1298">
        <v>0</v>
      </c>
      <c r="K28" s="1298">
        <v>0</v>
      </c>
      <c r="L28" s="1298">
        <v>0</v>
      </c>
      <c r="M28" s="1298">
        <v>0</v>
      </c>
      <c r="N28" s="1298">
        <v>0</v>
      </c>
      <c r="O28" s="1298">
        <v>8</v>
      </c>
      <c r="P28" s="1299">
        <f>SUM(C28:O28)</f>
        <v>8</v>
      </c>
    </row>
    <row r="29" spans="2:17" s="581" customFormat="1" ht="18.75" customHeight="1" x14ac:dyDescent="0.25">
      <c r="B29" s="1380" t="s">
        <v>713</v>
      </c>
      <c r="C29" s="1055">
        <v>0</v>
      </c>
      <c r="D29" s="1055">
        <v>0</v>
      </c>
      <c r="E29" s="1055">
        <v>0</v>
      </c>
      <c r="F29" s="1055">
        <v>0</v>
      </c>
      <c r="G29" s="1055">
        <v>0</v>
      </c>
      <c r="H29" s="1055">
        <v>0</v>
      </c>
      <c r="I29" s="1055">
        <v>0</v>
      </c>
      <c r="J29" s="1055">
        <v>0</v>
      </c>
      <c r="K29" s="1055">
        <v>0</v>
      </c>
      <c r="L29" s="1055">
        <v>0</v>
      </c>
      <c r="M29" s="1055">
        <v>1</v>
      </c>
      <c r="N29" s="1055">
        <v>1</v>
      </c>
      <c r="O29" s="1055">
        <v>0</v>
      </c>
      <c r="P29" s="162">
        <f t="shared" si="2"/>
        <v>2</v>
      </c>
    </row>
    <row r="30" spans="2:17" s="581" customFormat="1" ht="18.75" customHeight="1" x14ac:dyDescent="0.25">
      <c r="B30" s="853" t="s">
        <v>714</v>
      </c>
      <c r="C30" s="1055">
        <v>0</v>
      </c>
      <c r="D30" s="1055">
        <v>0</v>
      </c>
      <c r="E30" s="1055">
        <v>0</v>
      </c>
      <c r="F30" s="1055">
        <v>0</v>
      </c>
      <c r="G30" s="1055">
        <v>0</v>
      </c>
      <c r="H30" s="1055">
        <v>0</v>
      </c>
      <c r="I30" s="1055">
        <v>0</v>
      </c>
      <c r="J30" s="1055">
        <v>0</v>
      </c>
      <c r="K30" s="1055">
        <v>0</v>
      </c>
      <c r="L30" s="1055">
        <v>1</v>
      </c>
      <c r="M30" s="1055">
        <v>18</v>
      </c>
      <c r="N30" s="1055">
        <v>5</v>
      </c>
      <c r="O30" s="1055">
        <v>11</v>
      </c>
      <c r="P30" s="162">
        <f t="shared" si="2"/>
        <v>35</v>
      </c>
    </row>
    <row r="31" spans="2:17" s="581" customFormat="1" ht="18.75" customHeight="1" x14ac:dyDescent="0.25">
      <c r="B31" s="853" t="s">
        <v>707</v>
      </c>
      <c r="C31" s="621">
        <v>0</v>
      </c>
      <c r="D31" s="621">
        <v>0</v>
      </c>
      <c r="E31" s="621">
        <v>0</v>
      </c>
      <c r="F31" s="621">
        <v>0</v>
      </c>
      <c r="G31" s="621">
        <v>0</v>
      </c>
      <c r="H31" s="621">
        <v>0</v>
      </c>
      <c r="I31" s="621">
        <v>0</v>
      </c>
      <c r="J31" s="621">
        <v>0</v>
      </c>
      <c r="K31" s="621">
        <v>0</v>
      </c>
      <c r="L31" s="621">
        <v>0</v>
      </c>
      <c r="M31" s="621">
        <v>1</v>
      </c>
      <c r="N31" s="621">
        <v>2</v>
      </c>
      <c r="O31" s="621">
        <v>9</v>
      </c>
      <c r="P31" s="162">
        <f t="shared" si="2"/>
        <v>12</v>
      </c>
    </row>
    <row r="32" spans="2:17" s="581" customFormat="1" ht="18.75" customHeight="1" x14ac:dyDescent="0.25">
      <c r="B32" s="620" t="s">
        <v>708</v>
      </c>
      <c r="C32" s="621">
        <v>0</v>
      </c>
      <c r="D32" s="621">
        <v>0</v>
      </c>
      <c r="E32" s="621">
        <v>0</v>
      </c>
      <c r="F32" s="621">
        <v>0</v>
      </c>
      <c r="G32" s="621">
        <v>0</v>
      </c>
      <c r="H32" s="621">
        <v>0</v>
      </c>
      <c r="I32" s="621">
        <v>0</v>
      </c>
      <c r="J32" s="621">
        <v>0</v>
      </c>
      <c r="K32" s="621">
        <v>0</v>
      </c>
      <c r="L32" s="621">
        <v>0</v>
      </c>
      <c r="M32" s="621">
        <v>1</v>
      </c>
      <c r="N32" s="621">
        <v>4</v>
      </c>
      <c r="O32" s="621">
        <v>3</v>
      </c>
      <c r="P32" s="162">
        <f t="shared" si="2"/>
        <v>8</v>
      </c>
    </row>
    <row r="33" spans="2:17" s="581" customFormat="1" ht="18.75" customHeight="1" x14ac:dyDescent="0.25">
      <c r="B33" s="853" t="s">
        <v>709</v>
      </c>
      <c r="C33" s="621">
        <v>0</v>
      </c>
      <c r="D33" s="621">
        <v>0</v>
      </c>
      <c r="E33" s="621">
        <v>0</v>
      </c>
      <c r="F33" s="621">
        <v>0</v>
      </c>
      <c r="G33" s="621">
        <v>0</v>
      </c>
      <c r="H33" s="621">
        <v>0</v>
      </c>
      <c r="I33" s="621">
        <v>0</v>
      </c>
      <c r="J33" s="621">
        <v>0</v>
      </c>
      <c r="K33" s="621">
        <v>0</v>
      </c>
      <c r="L33" s="621">
        <v>3</v>
      </c>
      <c r="M33" s="621">
        <v>2</v>
      </c>
      <c r="N33" s="621">
        <v>3</v>
      </c>
      <c r="O33" s="621">
        <v>3</v>
      </c>
      <c r="P33" s="162">
        <f>SUM(C33:O33)</f>
        <v>11</v>
      </c>
    </row>
    <row r="34" spans="2:17" s="581" customFormat="1" ht="18" customHeight="1" x14ac:dyDescent="0.25">
      <c r="B34" s="1380" t="s">
        <v>710</v>
      </c>
      <c r="C34" s="621">
        <v>0</v>
      </c>
      <c r="D34" s="621">
        <v>0</v>
      </c>
      <c r="E34" s="621">
        <v>0</v>
      </c>
      <c r="F34" s="621">
        <v>0</v>
      </c>
      <c r="G34" s="621">
        <v>0</v>
      </c>
      <c r="H34" s="621">
        <v>0</v>
      </c>
      <c r="I34" s="621">
        <v>0</v>
      </c>
      <c r="J34" s="621">
        <v>0</v>
      </c>
      <c r="K34" s="621">
        <v>0</v>
      </c>
      <c r="L34" s="621">
        <v>1</v>
      </c>
      <c r="M34" s="621">
        <v>2</v>
      </c>
      <c r="N34" s="621">
        <v>7</v>
      </c>
      <c r="O34" s="621">
        <v>7</v>
      </c>
      <c r="P34" s="162">
        <f t="shared" si="2"/>
        <v>17</v>
      </c>
    </row>
    <row r="35" spans="2:17" s="581" customFormat="1" ht="15.75" x14ac:dyDescent="0.25">
      <c r="B35" s="853" t="s">
        <v>711</v>
      </c>
      <c r="C35" s="621">
        <v>0</v>
      </c>
      <c r="D35" s="621">
        <v>0</v>
      </c>
      <c r="E35" s="621">
        <v>0</v>
      </c>
      <c r="F35" s="621">
        <v>0</v>
      </c>
      <c r="G35" s="621">
        <v>0</v>
      </c>
      <c r="H35" s="621">
        <v>0</v>
      </c>
      <c r="I35" s="621">
        <v>0</v>
      </c>
      <c r="J35" s="621">
        <v>0</v>
      </c>
      <c r="K35" s="621">
        <v>0</v>
      </c>
      <c r="L35" s="621">
        <v>1</v>
      </c>
      <c r="M35" s="621">
        <v>5</v>
      </c>
      <c r="N35" s="621">
        <v>2</v>
      </c>
      <c r="O35" s="621">
        <v>4</v>
      </c>
      <c r="P35" s="162">
        <f t="shared" si="2"/>
        <v>12</v>
      </c>
    </row>
    <row r="36" spans="2:17" s="581" customFormat="1" ht="15.75" x14ac:dyDescent="0.25">
      <c r="B36" s="853" t="s">
        <v>4209</v>
      </c>
      <c r="C36" s="621">
        <v>0</v>
      </c>
      <c r="D36" s="621">
        <v>0</v>
      </c>
      <c r="E36" s="621">
        <v>0</v>
      </c>
      <c r="F36" s="621">
        <v>0</v>
      </c>
      <c r="G36" s="621">
        <v>0</v>
      </c>
      <c r="H36" s="621">
        <v>0</v>
      </c>
      <c r="I36" s="621">
        <v>0</v>
      </c>
      <c r="J36" s="621">
        <v>0</v>
      </c>
      <c r="K36" s="621">
        <v>0</v>
      </c>
      <c r="L36" s="621">
        <v>2</v>
      </c>
      <c r="M36" s="621">
        <v>5</v>
      </c>
      <c r="N36" s="621">
        <v>4</v>
      </c>
      <c r="O36" s="621">
        <v>16</v>
      </c>
      <c r="P36" s="162">
        <f t="shared" si="2"/>
        <v>27</v>
      </c>
    </row>
    <row r="37" spans="2:17" s="581" customFormat="1" ht="18.75" customHeight="1" x14ac:dyDescent="0.25">
      <c r="B37" s="853" t="s">
        <v>2090</v>
      </c>
      <c r="C37" s="621">
        <v>0</v>
      </c>
      <c r="D37" s="621">
        <v>0</v>
      </c>
      <c r="E37" s="621">
        <v>0</v>
      </c>
      <c r="F37" s="621">
        <v>0</v>
      </c>
      <c r="G37" s="621">
        <v>0</v>
      </c>
      <c r="H37" s="621">
        <v>0</v>
      </c>
      <c r="I37" s="621">
        <v>0</v>
      </c>
      <c r="J37" s="621">
        <v>0</v>
      </c>
      <c r="K37" s="621">
        <v>0</v>
      </c>
      <c r="L37" s="621">
        <v>0</v>
      </c>
      <c r="M37" s="621">
        <v>0</v>
      </c>
      <c r="N37" s="621">
        <v>0</v>
      </c>
      <c r="O37" s="621">
        <v>6</v>
      </c>
      <c r="P37" s="162">
        <f t="shared" si="2"/>
        <v>6</v>
      </c>
    </row>
    <row r="38" spans="2:17" s="581" customFormat="1" ht="18.75" customHeight="1" x14ac:dyDescent="0.25">
      <c r="B38" s="867" t="s">
        <v>2899</v>
      </c>
      <c r="C38" s="172">
        <f t="shared" ref="C38:P38" si="7">SUM(C40:C47)</f>
        <v>0</v>
      </c>
      <c r="D38" s="172">
        <f t="shared" si="7"/>
        <v>0</v>
      </c>
      <c r="E38" s="172">
        <f t="shared" si="7"/>
        <v>0</v>
      </c>
      <c r="F38" s="172">
        <f t="shared" si="7"/>
        <v>0</v>
      </c>
      <c r="G38" s="172">
        <f t="shared" si="7"/>
        <v>0</v>
      </c>
      <c r="H38" s="172">
        <f t="shared" si="7"/>
        <v>0</v>
      </c>
      <c r="I38" s="172">
        <f t="shared" si="7"/>
        <v>1</v>
      </c>
      <c r="J38" s="172">
        <f t="shared" si="7"/>
        <v>2</v>
      </c>
      <c r="K38" s="172">
        <f t="shared" si="7"/>
        <v>4</v>
      </c>
      <c r="L38" s="172">
        <f t="shared" si="7"/>
        <v>5</v>
      </c>
      <c r="M38" s="172">
        <f t="shared" si="7"/>
        <v>40</v>
      </c>
      <c r="N38" s="172">
        <f t="shared" si="7"/>
        <v>34</v>
      </c>
      <c r="O38" s="172">
        <f t="shared" si="7"/>
        <v>262</v>
      </c>
      <c r="P38" s="172">
        <f t="shared" si="7"/>
        <v>348</v>
      </c>
    </row>
    <row r="39" spans="2:17" s="581" customFormat="1" ht="18.75" customHeight="1" x14ac:dyDescent="0.25">
      <c r="B39" s="868"/>
      <c r="C39" s="869">
        <f>IFERROR(C38/$P38,0)</f>
        <v>0</v>
      </c>
      <c r="D39" s="869">
        <f t="shared" ref="D39:P39" si="8">IFERROR(D38/$P38,0)</f>
        <v>0</v>
      </c>
      <c r="E39" s="869">
        <f t="shared" si="8"/>
        <v>0</v>
      </c>
      <c r="F39" s="869">
        <f t="shared" si="8"/>
        <v>0</v>
      </c>
      <c r="G39" s="869">
        <f t="shared" si="8"/>
        <v>0</v>
      </c>
      <c r="H39" s="869">
        <f t="shared" si="8"/>
        <v>0</v>
      </c>
      <c r="I39" s="869">
        <f t="shared" si="8"/>
        <v>2.8735632183908046E-3</v>
      </c>
      <c r="J39" s="869">
        <f t="shared" si="8"/>
        <v>5.7471264367816091E-3</v>
      </c>
      <c r="K39" s="869">
        <f t="shared" si="8"/>
        <v>1.1494252873563218E-2</v>
      </c>
      <c r="L39" s="869">
        <f t="shared" si="8"/>
        <v>1.4367816091954023E-2</v>
      </c>
      <c r="M39" s="869">
        <f t="shared" si="8"/>
        <v>0.11494252873563218</v>
      </c>
      <c r="N39" s="869">
        <f t="shared" si="8"/>
        <v>9.7701149425287362E-2</v>
      </c>
      <c r="O39" s="869">
        <f t="shared" si="8"/>
        <v>0.75287356321839083</v>
      </c>
      <c r="P39" s="876">
        <f t="shared" si="8"/>
        <v>1</v>
      </c>
    </row>
    <row r="40" spans="2:17" s="581" customFormat="1" ht="15.75" x14ac:dyDescent="0.25">
      <c r="B40" s="853" t="s">
        <v>1944</v>
      </c>
      <c r="C40" s="621">
        <v>0</v>
      </c>
      <c r="D40" s="621">
        <v>0</v>
      </c>
      <c r="E40" s="621">
        <v>0</v>
      </c>
      <c r="F40" s="621">
        <v>0</v>
      </c>
      <c r="G40" s="621">
        <v>0</v>
      </c>
      <c r="H40" s="621">
        <v>0</v>
      </c>
      <c r="I40" s="621">
        <v>0</v>
      </c>
      <c r="J40" s="621">
        <v>1</v>
      </c>
      <c r="K40" s="621">
        <v>2</v>
      </c>
      <c r="L40" s="621">
        <v>2</v>
      </c>
      <c r="M40" s="621">
        <v>13</v>
      </c>
      <c r="N40" s="621">
        <v>8</v>
      </c>
      <c r="O40" s="621">
        <v>43</v>
      </c>
      <c r="P40" s="162">
        <f>SUM(C40:O40)</f>
        <v>69</v>
      </c>
    </row>
    <row r="41" spans="2:17" s="581" customFormat="1" ht="31.5" x14ac:dyDescent="0.25">
      <c r="B41" s="853" t="s">
        <v>715</v>
      </c>
      <c r="C41" s="621">
        <v>0</v>
      </c>
      <c r="D41" s="621">
        <v>0</v>
      </c>
      <c r="E41" s="621">
        <v>0</v>
      </c>
      <c r="F41" s="621">
        <v>0</v>
      </c>
      <c r="G41" s="621">
        <v>0</v>
      </c>
      <c r="H41" s="621">
        <v>0</v>
      </c>
      <c r="I41" s="621">
        <v>0</v>
      </c>
      <c r="J41" s="621">
        <v>0</v>
      </c>
      <c r="K41" s="621">
        <v>0</v>
      </c>
      <c r="L41" s="621">
        <v>0</v>
      </c>
      <c r="M41" s="621">
        <v>0</v>
      </c>
      <c r="N41" s="621">
        <v>0</v>
      </c>
      <c r="O41" s="621">
        <v>3</v>
      </c>
      <c r="P41" s="162">
        <f t="shared" si="2"/>
        <v>3</v>
      </c>
    </row>
    <row r="42" spans="2:17" s="581" customFormat="1" ht="31.5" x14ac:dyDescent="0.25">
      <c r="B42" s="1745" t="s">
        <v>4211</v>
      </c>
      <c r="C42" s="621">
        <v>0</v>
      </c>
      <c r="D42" s="621">
        <v>0</v>
      </c>
      <c r="E42" s="621">
        <v>0</v>
      </c>
      <c r="F42" s="621">
        <v>0</v>
      </c>
      <c r="G42" s="621">
        <v>0</v>
      </c>
      <c r="H42" s="621">
        <v>0</v>
      </c>
      <c r="I42" s="621">
        <v>1</v>
      </c>
      <c r="J42" s="621">
        <v>0</v>
      </c>
      <c r="K42" s="621">
        <v>1</v>
      </c>
      <c r="L42" s="621">
        <v>0</v>
      </c>
      <c r="M42" s="621">
        <v>6</v>
      </c>
      <c r="N42" s="621">
        <v>4</v>
      </c>
      <c r="O42" s="621">
        <v>9</v>
      </c>
      <c r="P42" s="162">
        <f t="shared" si="2"/>
        <v>21</v>
      </c>
    </row>
    <row r="43" spans="2:17" s="581" customFormat="1" ht="18.75" customHeight="1" x14ac:dyDescent="0.25">
      <c r="B43" s="853" t="s">
        <v>639</v>
      </c>
      <c r="C43" s="621">
        <v>0</v>
      </c>
      <c r="D43" s="621">
        <v>0</v>
      </c>
      <c r="E43" s="621">
        <v>0</v>
      </c>
      <c r="F43" s="621">
        <v>0</v>
      </c>
      <c r="G43" s="621">
        <v>0</v>
      </c>
      <c r="H43" s="621">
        <v>0</v>
      </c>
      <c r="I43" s="621">
        <v>0</v>
      </c>
      <c r="J43" s="621">
        <v>0</v>
      </c>
      <c r="K43" s="621">
        <v>0</v>
      </c>
      <c r="L43" s="621">
        <v>0</v>
      </c>
      <c r="M43" s="621">
        <v>1</v>
      </c>
      <c r="N43" s="621">
        <v>0</v>
      </c>
      <c r="O43" s="621">
        <v>14</v>
      </c>
      <c r="P43" s="162">
        <f t="shared" si="2"/>
        <v>15</v>
      </c>
    </row>
    <row r="44" spans="2:17" s="581" customFormat="1" ht="15.75" x14ac:dyDescent="0.25">
      <c r="B44" s="853" t="s">
        <v>717</v>
      </c>
      <c r="C44" s="621">
        <v>0</v>
      </c>
      <c r="D44" s="621">
        <v>0</v>
      </c>
      <c r="E44" s="621">
        <v>0</v>
      </c>
      <c r="F44" s="621">
        <v>0</v>
      </c>
      <c r="G44" s="621">
        <v>0</v>
      </c>
      <c r="H44" s="621">
        <v>0</v>
      </c>
      <c r="I44" s="621">
        <v>0</v>
      </c>
      <c r="J44" s="621">
        <v>1</v>
      </c>
      <c r="K44" s="621">
        <v>0</v>
      </c>
      <c r="L44" s="621">
        <v>2</v>
      </c>
      <c r="M44" s="621">
        <v>8</v>
      </c>
      <c r="N44" s="621">
        <v>8</v>
      </c>
      <c r="O44" s="621">
        <v>62</v>
      </c>
      <c r="P44" s="162">
        <f t="shared" si="2"/>
        <v>81</v>
      </c>
    </row>
    <row r="45" spans="2:17" s="581" customFormat="1" ht="15.75" x14ac:dyDescent="0.25">
      <c r="B45" s="853" t="s">
        <v>716</v>
      </c>
      <c r="C45" s="621">
        <v>0</v>
      </c>
      <c r="D45" s="621">
        <v>0</v>
      </c>
      <c r="E45" s="621">
        <v>0</v>
      </c>
      <c r="F45" s="621">
        <v>0</v>
      </c>
      <c r="G45" s="621">
        <v>0</v>
      </c>
      <c r="H45" s="621">
        <v>0</v>
      </c>
      <c r="I45" s="621">
        <v>0</v>
      </c>
      <c r="J45" s="621">
        <v>0</v>
      </c>
      <c r="K45" s="621">
        <v>1</v>
      </c>
      <c r="L45" s="621">
        <v>1</v>
      </c>
      <c r="M45" s="621">
        <v>11</v>
      </c>
      <c r="N45" s="621">
        <v>10</v>
      </c>
      <c r="O45" s="621">
        <v>101</v>
      </c>
      <c r="P45" s="162">
        <f t="shared" si="2"/>
        <v>124</v>
      </c>
    </row>
    <row r="46" spans="2:17" s="581" customFormat="1" ht="18.75" customHeight="1" x14ac:dyDescent="0.25">
      <c r="B46" s="853" t="s">
        <v>4212</v>
      </c>
      <c r="C46" s="621">
        <v>0</v>
      </c>
      <c r="D46" s="621">
        <v>0</v>
      </c>
      <c r="E46" s="621">
        <v>0</v>
      </c>
      <c r="F46" s="621">
        <v>0</v>
      </c>
      <c r="G46" s="621">
        <v>0</v>
      </c>
      <c r="H46" s="621">
        <v>0</v>
      </c>
      <c r="I46" s="621">
        <v>0</v>
      </c>
      <c r="J46" s="621">
        <v>0</v>
      </c>
      <c r="K46" s="621">
        <v>0</v>
      </c>
      <c r="L46" s="621">
        <v>0</v>
      </c>
      <c r="M46" s="621">
        <v>1</v>
      </c>
      <c r="N46" s="621">
        <v>3</v>
      </c>
      <c r="O46" s="621">
        <v>12</v>
      </c>
      <c r="P46" s="162">
        <f>SUM(C46:O46)</f>
        <v>16</v>
      </c>
    </row>
    <row r="47" spans="2:17" s="581" customFormat="1" ht="18.75" customHeight="1" x14ac:dyDescent="0.25">
      <c r="B47" s="853" t="s">
        <v>369</v>
      </c>
      <c r="C47" s="621">
        <v>0</v>
      </c>
      <c r="D47" s="621">
        <v>0</v>
      </c>
      <c r="E47" s="621">
        <v>0</v>
      </c>
      <c r="F47" s="621">
        <v>0</v>
      </c>
      <c r="G47" s="621">
        <v>0</v>
      </c>
      <c r="H47" s="621">
        <v>0</v>
      </c>
      <c r="I47" s="621">
        <v>0</v>
      </c>
      <c r="J47" s="621">
        <v>0</v>
      </c>
      <c r="K47" s="621">
        <v>0</v>
      </c>
      <c r="L47" s="621">
        <v>0</v>
      </c>
      <c r="M47" s="621">
        <v>0</v>
      </c>
      <c r="N47" s="621">
        <v>1</v>
      </c>
      <c r="O47" s="621">
        <v>18</v>
      </c>
      <c r="P47" s="162">
        <f t="shared" si="2"/>
        <v>19</v>
      </c>
    </row>
    <row r="48" spans="2:17" s="581" customFormat="1" ht="18.75" customHeight="1" x14ac:dyDescent="0.25">
      <c r="B48" s="867" t="s">
        <v>641</v>
      </c>
      <c r="C48" s="172">
        <f>SUM(C51)</f>
        <v>0</v>
      </c>
      <c r="D48" s="172">
        <f t="shared" ref="D48:O48" si="9">SUM(D51)</f>
        <v>0</v>
      </c>
      <c r="E48" s="172">
        <f t="shared" si="9"/>
        <v>0</v>
      </c>
      <c r="F48" s="172">
        <f t="shared" si="9"/>
        <v>0</v>
      </c>
      <c r="G48" s="172">
        <f t="shared" si="9"/>
        <v>0</v>
      </c>
      <c r="H48" s="172">
        <f t="shared" si="9"/>
        <v>0</v>
      </c>
      <c r="I48" s="172">
        <f t="shared" si="9"/>
        <v>0</v>
      </c>
      <c r="J48" s="172">
        <f t="shared" si="9"/>
        <v>0</v>
      </c>
      <c r="K48" s="172">
        <f t="shared" si="9"/>
        <v>2</v>
      </c>
      <c r="L48" s="172">
        <f t="shared" si="9"/>
        <v>2</v>
      </c>
      <c r="M48" s="172">
        <f t="shared" si="9"/>
        <v>12</v>
      </c>
      <c r="N48" s="172">
        <f t="shared" si="9"/>
        <v>9</v>
      </c>
      <c r="O48" s="172">
        <f t="shared" si="9"/>
        <v>90</v>
      </c>
      <c r="P48" s="172">
        <f>SUM(P50,P51)</f>
        <v>144</v>
      </c>
    </row>
    <row r="49" spans="2:17" s="581" customFormat="1" ht="18.75" customHeight="1" x14ac:dyDescent="0.25">
      <c r="B49" s="868"/>
      <c r="C49" s="869">
        <f>IFERROR(C48/$P48,0)</f>
        <v>0</v>
      </c>
      <c r="D49" s="869">
        <f t="shared" ref="D49:P49" si="10">IFERROR(D48/$P48,0)</f>
        <v>0</v>
      </c>
      <c r="E49" s="869">
        <f t="shared" si="10"/>
        <v>0</v>
      </c>
      <c r="F49" s="869">
        <f t="shared" si="10"/>
        <v>0</v>
      </c>
      <c r="G49" s="869">
        <f t="shared" si="10"/>
        <v>0</v>
      </c>
      <c r="H49" s="869">
        <f t="shared" si="10"/>
        <v>0</v>
      </c>
      <c r="I49" s="869">
        <f t="shared" si="10"/>
        <v>0</v>
      </c>
      <c r="J49" s="869">
        <f t="shared" si="10"/>
        <v>0</v>
      </c>
      <c r="K49" s="869">
        <f t="shared" si="10"/>
        <v>1.3888888888888888E-2</v>
      </c>
      <c r="L49" s="869">
        <f t="shared" si="10"/>
        <v>1.3888888888888888E-2</v>
      </c>
      <c r="M49" s="869">
        <f t="shared" si="10"/>
        <v>8.3333333333333329E-2</v>
      </c>
      <c r="N49" s="869">
        <f t="shared" si="10"/>
        <v>6.25E-2</v>
      </c>
      <c r="O49" s="869">
        <f t="shared" si="10"/>
        <v>0.625</v>
      </c>
      <c r="P49" s="876">
        <f t="shared" si="10"/>
        <v>1</v>
      </c>
    </row>
    <row r="50" spans="2:17" s="581" customFormat="1" ht="24.75" customHeight="1" x14ac:dyDescent="0.25">
      <c r="B50" s="853" t="s">
        <v>2530</v>
      </c>
      <c r="C50" s="1298">
        <v>0</v>
      </c>
      <c r="D50" s="1298">
        <v>0</v>
      </c>
      <c r="E50" s="1298">
        <v>0</v>
      </c>
      <c r="F50" s="1298">
        <v>0</v>
      </c>
      <c r="G50" s="1298">
        <v>0</v>
      </c>
      <c r="H50" s="1298">
        <v>0</v>
      </c>
      <c r="I50" s="1298">
        <v>0</v>
      </c>
      <c r="J50" s="1298">
        <v>1</v>
      </c>
      <c r="K50" s="1298">
        <v>2</v>
      </c>
      <c r="L50" s="1298">
        <v>1</v>
      </c>
      <c r="M50" s="1298">
        <v>9</v>
      </c>
      <c r="N50" s="1298">
        <v>4</v>
      </c>
      <c r="O50" s="1298">
        <v>12</v>
      </c>
      <c r="P50" s="1299">
        <f>SUM(C50:O50)</f>
        <v>29</v>
      </c>
    </row>
    <row r="51" spans="2:17" s="581" customFormat="1" ht="15.75" x14ac:dyDescent="0.25">
      <c r="B51" s="853" t="s">
        <v>723</v>
      </c>
      <c r="C51" s="621">
        <v>0</v>
      </c>
      <c r="D51" s="621">
        <v>0</v>
      </c>
      <c r="E51" s="621">
        <v>0</v>
      </c>
      <c r="F51" s="621">
        <v>0</v>
      </c>
      <c r="G51" s="621">
        <v>0</v>
      </c>
      <c r="H51" s="621">
        <v>0</v>
      </c>
      <c r="I51" s="621">
        <v>0</v>
      </c>
      <c r="J51" s="621">
        <v>0</v>
      </c>
      <c r="K51" s="621">
        <v>2</v>
      </c>
      <c r="L51" s="621">
        <v>2</v>
      </c>
      <c r="M51" s="621">
        <v>12</v>
      </c>
      <c r="N51" s="621">
        <v>9</v>
      </c>
      <c r="O51" s="621">
        <v>90</v>
      </c>
      <c r="P51" s="162">
        <f t="shared" si="2"/>
        <v>115</v>
      </c>
    </row>
    <row r="52" spans="2:17" s="581" customFormat="1" ht="18.75" customHeight="1" x14ac:dyDescent="0.25">
      <c r="B52" s="867" t="s">
        <v>231</v>
      </c>
      <c r="C52" s="172">
        <f>SUM(C54+C55)</f>
        <v>0</v>
      </c>
      <c r="D52" s="172">
        <f t="shared" ref="D52:P52" si="11">SUM(D54+D55)</f>
        <v>0</v>
      </c>
      <c r="E52" s="172">
        <f t="shared" si="11"/>
        <v>0</v>
      </c>
      <c r="F52" s="172">
        <f t="shared" si="11"/>
        <v>0</v>
      </c>
      <c r="G52" s="172">
        <f t="shared" si="11"/>
        <v>0</v>
      </c>
      <c r="H52" s="172">
        <f t="shared" si="11"/>
        <v>0</v>
      </c>
      <c r="I52" s="172">
        <f t="shared" si="11"/>
        <v>0</v>
      </c>
      <c r="J52" s="172">
        <f t="shared" si="11"/>
        <v>0</v>
      </c>
      <c r="K52" s="172">
        <f t="shared" si="11"/>
        <v>0</v>
      </c>
      <c r="L52" s="172">
        <f t="shared" si="11"/>
        <v>0</v>
      </c>
      <c r="M52" s="172">
        <f t="shared" si="11"/>
        <v>0</v>
      </c>
      <c r="N52" s="172">
        <f t="shared" si="11"/>
        <v>0</v>
      </c>
      <c r="O52" s="172">
        <f t="shared" si="11"/>
        <v>17</v>
      </c>
      <c r="P52" s="172">
        <f t="shared" si="11"/>
        <v>17</v>
      </c>
    </row>
    <row r="53" spans="2:17" s="581" customFormat="1" ht="18.75" customHeight="1" x14ac:dyDescent="0.25">
      <c r="B53" s="868"/>
      <c r="C53" s="869">
        <f>IFERROR(C52/$P52,0)</f>
        <v>0</v>
      </c>
      <c r="D53" s="869">
        <f t="shared" ref="D53:P53" si="12">IFERROR(D52/$P52,0)</f>
        <v>0</v>
      </c>
      <c r="E53" s="869">
        <f t="shared" si="12"/>
        <v>0</v>
      </c>
      <c r="F53" s="869">
        <f t="shared" si="12"/>
        <v>0</v>
      </c>
      <c r="G53" s="869">
        <f t="shared" si="12"/>
        <v>0</v>
      </c>
      <c r="H53" s="869">
        <f t="shared" si="12"/>
        <v>0</v>
      </c>
      <c r="I53" s="869">
        <f t="shared" si="12"/>
        <v>0</v>
      </c>
      <c r="J53" s="869">
        <f t="shared" si="12"/>
        <v>0</v>
      </c>
      <c r="K53" s="869">
        <f t="shared" si="12"/>
        <v>0</v>
      </c>
      <c r="L53" s="869">
        <f t="shared" si="12"/>
        <v>0</v>
      </c>
      <c r="M53" s="869">
        <f t="shared" si="12"/>
        <v>0</v>
      </c>
      <c r="N53" s="869">
        <f t="shared" si="12"/>
        <v>0</v>
      </c>
      <c r="O53" s="869">
        <f t="shared" si="12"/>
        <v>1</v>
      </c>
      <c r="P53" s="876">
        <f t="shared" si="12"/>
        <v>1</v>
      </c>
    </row>
    <row r="54" spans="2:17" s="581" customFormat="1" ht="18.75" customHeight="1" x14ac:dyDescent="0.25">
      <c r="B54" s="853" t="s">
        <v>719</v>
      </c>
      <c r="C54" s="621">
        <v>0</v>
      </c>
      <c r="D54" s="621">
        <v>0</v>
      </c>
      <c r="E54" s="621">
        <v>0</v>
      </c>
      <c r="F54" s="621">
        <v>0</v>
      </c>
      <c r="G54" s="621">
        <v>0</v>
      </c>
      <c r="H54" s="621">
        <v>0</v>
      </c>
      <c r="I54" s="621">
        <v>0</v>
      </c>
      <c r="J54" s="621">
        <v>0</v>
      </c>
      <c r="K54" s="621">
        <v>0</v>
      </c>
      <c r="L54" s="621">
        <v>0</v>
      </c>
      <c r="M54" s="621">
        <v>0</v>
      </c>
      <c r="N54" s="621">
        <v>0</v>
      </c>
      <c r="O54" s="621">
        <v>17</v>
      </c>
      <c r="P54" s="162">
        <f t="shared" si="2"/>
        <v>17</v>
      </c>
    </row>
    <row r="55" spans="2:17" s="581" customFormat="1" ht="18.75" customHeight="1" x14ac:dyDescent="0.25">
      <c r="B55" s="853" t="s">
        <v>4213</v>
      </c>
      <c r="C55" s="621">
        <v>0</v>
      </c>
      <c r="D55" s="621">
        <v>0</v>
      </c>
      <c r="E55" s="621">
        <v>0</v>
      </c>
      <c r="F55" s="621">
        <v>0</v>
      </c>
      <c r="G55" s="621">
        <v>0</v>
      </c>
      <c r="H55" s="621">
        <v>0</v>
      </c>
      <c r="I55" s="621">
        <v>0</v>
      </c>
      <c r="J55" s="621">
        <v>0</v>
      </c>
      <c r="K55" s="621">
        <v>0</v>
      </c>
      <c r="L55" s="621">
        <v>0</v>
      </c>
      <c r="M55" s="621">
        <v>0</v>
      </c>
      <c r="N55" s="621">
        <v>0</v>
      </c>
      <c r="O55" s="621">
        <v>0</v>
      </c>
      <c r="P55" s="1676">
        <f>SUM(C55:O55)</f>
        <v>0</v>
      </c>
    </row>
    <row r="56" spans="2:17" s="581" customFormat="1" ht="18.75" customHeight="1" x14ac:dyDescent="0.25">
      <c r="B56" s="867" t="s">
        <v>338</v>
      </c>
      <c r="C56" s="172">
        <f>SUM(C58+C59+C60+C61)</f>
        <v>0</v>
      </c>
      <c r="D56" s="172">
        <f t="shared" ref="D56:P56" si="13">SUM(D58+D59+D60+D61)</f>
        <v>0</v>
      </c>
      <c r="E56" s="172">
        <f t="shared" si="13"/>
        <v>0</v>
      </c>
      <c r="F56" s="172">
        <f t="shared" si="13"/>
        <v>0</v>
      </c>
      <c r="G56" s="172">
        <f t="shared" si="13"/>
        <v>0</v>
      </c>
      <c r="H56" s="172">
        <f t="shared" si="13"/>
        <v>0</v>
      </c>
      <c r="I56" s="172">
        <f t="shared" si="13"/>
        <v>0</v>
      </c>
      <c r="J56" s="172">
        <f t="shared" si="13"/>
        <v>0</v>
      </c>
      <c r="K56" s="172">
        <f t="shared" si="13"/>
        <v>0</v>
      </c>
      <c r="L56" s="172">
        <f t="shared" si="13"/>
        <v>1</v>
      </c>
      <c r="M56" s="172">
        <f t="shared" si="13"/>
        <v>10</v>
      </c>
      <c r="N56" s="172">
        <f t="shared" si="13"/>
        <v>7</v>
      </c>
      <c r="O56" s="172">
        <f t="shared" si="13"/>
        <v>35</v>
      </c>
      <c r="P56" s="172">
        <f t="shared" si="13"/>
        <v>53</v>
      </c>
    </row>
    <row r="57" spans="2:17" s="581" customFormat="1" ht="18.75" customHeight="1" x14ac:dyDescent="0.25">
      <c r="B57" s="868"/>
      <c r="C57" s="869">
        <f>IFERROR(C56/$P56,0)</f>
        <v>0</v>
      </c>
      <c r="D57" s="869">
        <f t="shared" ref="D57:P57" si="14">IFERROR(D56/$P56,0)</f>
        <v>0</v>
      </c>
      <c r="E57" s="869">
        <f t="shared" si="14"/>
        <v>0</v>
      </c>
      <c r="F57" s="869">
        <f t="shared" si="14"/>
        <v>0</v>
      </c>
      <c r="G57" s="869">
        <f t="shared" si="14"/>
        <v>0</v>
      </c>
      <c r="H57" s="869">
        <f t="shared" si="14"/>
        <v>0</v>
      </c>
      <c r="I57" s="869">
        <f t="shared" si="14"/>
        <v>0</v>
      </c>
      <c r="J57" s="869">
        <f t="shared" si="14"/>
        <v>0</v>
      </c>
      <c r="K57" s="869">
        <f t="shared" si="14"/>
        <v>0</v>
      </c>
      <c r="L57" s="869">
        <f t="shared" si="14"/>
        <v>1.8867924528301886E-2</v>
      </c>
      <c r="M57" s="869">
        <f t="shared" si="14"/>
        <v>0.18867924528301888</v>
      </c>
      <c r="N57" s="869">
        <f t="shared" si="14"/>
        <v>0.13207547169811321</v>
      </c>
      <c r="O57" s="869">
        <f t="shared" si="14"/>
        <v>0.660377358490566</v>
      </c>
      <c r="P57" s="876">
        <f t="shared" si="14"/>
        <v>1</v>
      </c>
    </row>
    <row r="58" spans="2:17" s="581" customFormat="1" ht="18.75" customHeight="1" x14ac:dyDescent="0.25">
      <c r="B58" s="884" t="s">
        <v>4218</v>
      </c>
      <c r="C58" s="621">
        <v>0</v>
      </c>
      <c r="D58" s="621">
        <v>0</v>
      </c>
      <c r="E58" s="621">
        <v>0</v>
      </c>
      <c r="F58" s="621">
        <v>0</v>
      </c>
      <c r="G58" s="621">
        <v>0</v>
      </c>
      <c r="H58" s="621">
        <v>0</v>
      </c>
      <c r="I58" s="621">
        <v>0</v>
      </c>
      <c r="J58" s="621">
        <v>0</v>
      </c>
      <c r="K58" s="621">
        <v>0</v>
      </c>
      <c r="L58" s="621">
        <v>0</v>
      </c>
      <c r="M58" s="621">
        <v>0</v>
      </c>
      <c r="N58" s="621">
        <v>0</v>
      </c>
      <c r="O58" s="621">
        <v>0</v>
      </c>
      <c r="P58" s="162">
        <f t="shared" si="2"/>
        <v>0</v>
      </c>
    </row>
    <row r="59" spans="2:17" s="581" customFormat="1" ht="18.75" customHeight="1" x14ac:dyDescent="0.25">
      <c r="B59" s="884" t="s">
        <v>4217</v>
      </c>
      <c r="C59" s="621">
        <v>0</v>
      </c>
      <c r="D59" s="621">
        <v>0</v>
      </c>
      <c r="E59" s="621">
        <v>0</v>
      </c>
      <c r="F59" s="621">
        <v>0</v>
      </c>
      <c r="G59" s="621">
        <v>0</v>
      </c>
      <c r="H59" s="621">
        <v>0</v>
      </c>
      <c r="I59" s="621">
        <v>0</v>
      </c>
      <c r="J59" s="621">
        <v>0</v>
      </c>
      <c r="K59" s="621">
        <v>0</v>
      </c>
      <c r="L59" s="621">
        <v>1</v>
      </c>
      <c r="M59" s="621">
        <v>3</v>
      </c>
      <c r="N59" s="621">
        <v>0</v>
      </c>
      <c r="O59" s="621">
        <v>9</v>
      </c>
      <c r="P59" s="1676">
        <f t="shared" si="2"/>
        <v>13</v>
      </c>
    </row>
    <row r="60" spans="2:17" s="581" customFormat="1" ht="18.75" customHeight="1" x14ac:dyDescent="0.25">
      <c r="B60" s="884" t="s">
        <v>4216</v>
      </c>
      <c r="C60" s="621">
        <v>0</v>
      </c>
      <c r="D60" s="621">
        <v>0</v>
      </c>
      <c r="E60" s="621">
        <v>0</v>
      </c>
      <c r="F60" s="621">
        <v>0</v>
      </c>
      <c r="G60" s="621">
        <v>0</v>
      </c>
      <c r="H60" s="621">
        <v>0</v>
      </c>
      <c r="I60" s="621">
        <v>0</v>
      </c>
      <c r="J60" s="621">
        <v>0</v>
      </c>
      <c r="K60" s="621">
        <v>0</v>
      </c>
      <c r="L60" s="621">
        <v>0</v>
      </c>
      <c r="M60" s="621">
        <v>7</v>
      </c>
      <c r="N60" s="621">
        <v>7</v>
      </c>
      <c r="O60" s="621">
        <v>26</v>
      </c>
      <c r="P60" s="1676">
        <f t="shared" si="2"/>
        <v>40</v>
      </c>
    </row>
    <row r="61" spans="2:17" s="581" customFormat="1" ht="18.75" customHeight="1" x14ac:dyDescent="0.25">
      <c r="B61" s="884" t="s">
        <v>4215</v>
      </c>
      <c r="C61" s="621">
        <v>0</v>
      </c>
      <c r="D61" s="621">
        <v>0</v>
      </c>
      <c r="E61" s="621">
        <v>0</v>
      </c>
      <c r="F61" s="621">
        <v>0</v>
      </c>
      <c r="G61" s="621">
        <v>0</v>
      </c>
      <c r="H61" s="621">
        <v>0</v>
      </c>
      <c r="I61" s="621">
        <v>0</v>
      </c>
      <c r="J61" s="621">
        <v>0</v>
      </c>
      <c r="K61" s="621">
        <v>0</v>
      </c>
      <c r="L61" s="621">
        <v>0</v>
      </c>
      <c r="M61" s="621">
        <v>0</v>
      </c>
      <c r="N61" s="621">
        <v>0</v>
      </c>
      <c r="O61" s="621">
        <v>0</v>
      </c>
      <c r="P61" s="1676">
        <f t="shared" si="2"/>
        <v>0</v>
      </c>
    </row>
    <row r="62" spans="2:17" s="581" customFormat="1" ht="18.75" customHeight="1" x14ac:dyDescent="0.25">
      <c r="B62" s="862" t="s">
        <v>152</v>
      </c>
      <c r="C62" s="102">
        <f t="shared" ref="C62:P62" si="15">C7+C19+C25+C38+C48+C52+C56</f>
        <v>0</v>
      </c>
      <c r="D62" s="102">
        <f t="shared" si="15"/>
        <v>0</v>
      </c>
      <c r="E62" s="102">
        <f t="shared" si="15"/>
        <v>0</v>
      </c>
      <c r="F62" s="102">
        <f t="shared" si="15"/>
        <v>0</v>
      </c>
      <c r="G62" s="102">
        <f t="shared" si="15"/>
        <v>0</v>
      </c>
      <c r="H62" s="102">
        <f t="shared" si="15"/>
        <v>0</v>
      </c>
      <c r="I62" s="102">
        <f t="shared" si="15"/>
        <v>5</v>
      </c>
      <c r="J62" s="102">
        <f t="shared" si="15"/>
        <v>18</v>
      </c>
      <c r="K62" s="102">
        <f t="shared" si="15"/>
        <v>24</v>
      </c>
      <c r="L62" s="102">
        <f t="shared" si="15"/>
        <v>32</v>
      </c>
      <c r="M62" s="102">
        <f t="shared" si="15"/>
        <v>155</v>
      </c>
      <c r="N62" s="102">
        <f t="shared" si="15"/>
        <v>114</v>
      </c>
      <c r="O62" s="102">
        <f t="shared" si="15"/>
        <v>695</v>
      </c>
      <c r="P62" s="102">
        <f t="shared" si="15"/>
        <v>1084</v>
      </c>
    </row>
    <row r="63" spans="2:17" s="581" customFormat="1" ht="15.75" x14ac:dyDescent="0.25">
      <c r="B63" s="682" t="s">
        <v>636</v>
      </c>
      <c r="C63" s="874">
        <f>IFERROR(C62/$P$62,0)</f>
        <v>0</v>
      </c>
      <c r="D63" s="874">
        <f t="shared" ref="D63:O63" si="16">IFERROR(D62/$P$62,0)</f>
        <v>0</v>
      </c>
      <c r="E63" s="874">
        <f t="shared" si="16"/>
        <v>0</v>
      </c>
      <c r="F63" s="874">
        <f t="shared" si="16"/>
        <v>0</v>
      </c>
      <c r="G63" s="874">
        <f t="shared" si="16"/>
        <v>0</v>
      </c>
      <c r="H63" s="874">
        <f t="shared" si="16"/>
        <v>0</v>
      </c>
      <c r="I63" s="874">
        <f t="shared" si="16"/>
        <v>4.6125461254612546E-3</v>
      </c>
      <c r="J63" s="874">
        <f t="shared" si="16"/>
        <v>1.6605166051660517E-2</v>
      </c>
      <c r="K63" s="874">
        <f t="shared" si="16"/>
        <v>2.2140221402214021E-2</v>
      </c>
      <c r="L63" s="874">
        <f t="shared" si="16"/>
        <v>2.9520295202952029E-2</v>
      </c>
      <c r="M63" s="874">
        <f t="shared" si="16"/>
        <v>0.1429889298892989</v>
      </c>
      <c r="N63" s="874">
        <f t="shared" si="16"/>
        <v>0.10516605166051661</v>
      </c>
      <c r="O63" s="874">
        <f t="shared" si="16"/>
        <v>0.64114391143911442</v>
      </c>
      <c r="P63" s="875"/>
    </row>
  </sheetData>
  <sheetProtection formatCells="0" formatColumns="0" formatRows="0" insertColumns="0" insertRows="0" deleteColumns="0" deleteRows="0" sort="0"/>
  <mergeCells count="3">
    <mergeCell ref="B1:P3"/>
    <mergeCell ref="B4:P4"/>
    <mergeCell ref="B5:P5"/>
  </mergeCells>
  <pageMargins left="0.7" right="0.7" top="0.75" bottom="0.75" header="0.3" footer="0.3"/>
  <pageSetup paperSize="9" orientation="portrait"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3"/>
  <dimension ref="A1:O299"/>
  <sheetViews>
    <sheetView showGridLines="0" zoomScale="85" zoomScaleNormal="85"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020"/>
      <c r="C1" s="2021"/>
      <c r="D1" s="2021"/>
      <c r="E1" s="2021"/>
      <c r="F1" s="2021"/>
      <c r="G1" s="2021"/>
      <c r="H1" s="2021"/>
      <c r="I1" s="2021"/>
      <c r="J1" s="2021"/>
      <c r="K1" s="2021"/>
      <c r="L1" s="2021"/>
      <c r="M1" s="2022"/>
    </row>
    <row r="2" spans="2:15" ht="15" x14ac:dyDescent="0.25">
      <c r="B2" s="2023"/>
      <c r="C2" s="2024"/>
      <c r="D2" s="2024"/>
      <c r="E2" s="2024"/>
      <c r="F2" s="2024"/>
      <c r="G2" s="2024"/>
      <c r="H2" s="2024"/>
      <c r="I2" s="2024"/>
      <c r="J2" s="2024"/>
      <c r="K2" s="2024"/>
      <c r="L2" s="2024"/>
      <c r="M2" s="2025"/>
    </row>
    <row r="3" spans="2:15" ht="16.5" thickBot="1" x14ac:dyDescent="0.3">
      <c r="B3" s="2026"/>
      <c r="C3" s="2027"/>
      <c r="D3" s="2027"/>
      <c r="E3" s="2027"/>
      <c r="F3" s="2027"/>
      <c r="G3" s="2027"/>
      <c r="H3" s="2027"/>
      <c r="I3" s="2027"/>
      <c r="J3" s="2027"/>
      <c r="K3" s="2027"/>
      <c r="L3" s="2027"/>
      <c r="M3" s="2028"/>
    </row>
    <row r="4" spans="2:15" ht="21.75" thickBot="1" x14ac:dyDescent="0.4">
      <c r="B4" s="2032" t="s">
        <v>2469</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J295"/>
  <sheetViews>
    <sheetView showGridLines="0" zoomScaleNormal="100" workbookViewId="0">
      <pane ySplit="4" topLeftCell="A5" activePane="bottomLeft" state="frozen"/>
      <selection activeCell="I25" sqref="I25"/>
      <selection pane="bottomLeft"/>
    </sheetView>
  </sheetViews>
  <sheetFormatPr baseColWidth="10" defaultColWidth="0" defaultRowHeight="15" customHeight="1" zeroHeight="1" x14ac:dyDescent="0.25"/>
  <cols>
    <col min="1" max="1" width="3.5703125" customWidth="1"/>
    <col min="2" max="8" width="15" customWidth="1"/>
    <col min="9" max="9" width="5" customWidth="1"/>
    <col min="10" max="10" width="0" hidden="1" customWidth="1"/>
    <col min="11" max="16384" width="9.140625" hidden="1"/>
  </cols>
  <sheetData>
    <row r="1" spans="2:10" x14ac:dyDescent="0.25">
      <c r="B1" s="2020"/>
      <c r="C1" s="2021"/>
      <c r="D1" s="2021"/>
      <c r="E1" s="2021"/>
      <c r="F1" s="2021"/>
      <c r="G1" s="2021"/>
      <c r="H1" s="2022"/>
    </row>
    <row r="2" spans="2:10" x14ac:dyDescent="0.25">
      <c r="B2" s="2023"/>
      <c r="C2" s="2024"/>
      <c r="D2" s="2024"/>
      <c r="E2" s="2024"/>
      <c r="F2" s="2024"/>
      <c r="G2" s="2024"/>
      <c r="H2" s="2025"/>
    </row>
    <row r="3" spans="2:10" ht="16.5" thickBot="1" x14ac:dyDescent="0.3">
      <c r="B3" s="2026"/>
      <c r="C3" s="2027"/>
      <c r="D3" s="2027"/>
      <c r="E3" s="2027"/>
      <c r="F3" s="2027"/>
      <c r="G3" s="2027"/>
      <c r="H3" s="2028"/>
    </row>
    <row r="4" spans="2:10" ht="21.75" thickBot="1" x14ac:dyDescent="0.4">
      <c r="B4" s="2029" t="s">
        <v>76</v>
      </c>
      <c r="C4" s="2030"/>
      <c r="D4" s="2030"/>
      <c r="E4" s="2030"/>
      <c r="F4" s="2030"/>
      <c r="G4" s="2030"/>
      <c r="H4" s="2031"/>
    </row>
  </sheetData>
  <mergeCells count="3">
    <mergeCell ref="B1:H3"/>
    <mergeCell ref="B4:H4"/>
    <mergeCell ref="B5:H5"/>
  </mergeCells>
  <pageMargins left="0.7" right="0.7" top="0.75" bottom="0.75" header="0.3" footer="0.3"/>
  <pageSetup paperSize="9" orientation="portrait"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4"/>
  <dimension ref="A1:O299"/>
  <sheetViews>
    <sheetView showGridLines="0" zoomScale="85" zoomScaleNormal="85"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020"/>
      <c r="C1" s="2021"/>
      <c r="D1" s="2021"/>
      <c r="E1" s="2021"/>
      <c r="F1" s="2021"/>
      <c r="G1" s="2021"/>
      <c r="H1" s="2021"/>
      <c r="I1" s="2021"/>
      <c r="J1" s="2021"/>
      <c r="K1" s="2021"/>
      <c r="L1" s="2021"/>
      <c r="M1" s="2022"/>
    </row>
    <row r="2" spans="2:15" ht="15" x14ac:dyDescent="0.25">
      <c r="B2" s="2023"/>
      <c r="C2" s="2024"/>
      <c r="D2" s="2024"/>
      <c r="E2" s="2024"/>
      <c r="F2" s="2024"/>
      <c r="G2" s="2024"/>
      <c r="H2" s="2024"/>
      <c r="I2" s="2024"/>
      <c r="J2" s="2024"/>
      <c r="K2" s="2024"/>
      <c r="L2" s="2024"/>
      <c r="M2" s="2025"/>
    </row>
    <row r="3" spans="2:15" ht="16.5" thickBot="1" x14ac:dyDescent="0.3">
      <c r="B3" s="2026"/>
      <c r="C3" s="2027"/>
      <c r="D3" s="2027"/>
      <c r="E3" s="2027"/>
      <c r="F3" s="2027"/>
      <c r="G3" s="2027"/>
      <c r="H3" s="2027"/>
      <c r="I3" s="2027"/>
      <c r="J3" s="2027"/>
      <c r="K3" s="2027"/>
      <c r="L3" s="2027"/>
      <c r="M3" s="2028"/>
    </row>
    <row r="4" spans="2:15" ht="21.75" thickBot="1" x14ac:dyDescent="0.4">
      <c r="B4" s="2032" t="s">
        <v>2907</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5"/>
  <dimension ref="A1:O29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020"/>
      <c r="C1" s="2021"/>
      <c r="D1" s="2021"/>
      <c r="E1" s="2021"/>
      <c r="F1" s="2021"/>
      <c r="G1" s="2021"/>
      <c r="H1" s="2021"/>
      <c r="I1" s="2021"/>
      <c r="J1" s="2021"/>
      <c r="K1" s="2021"/>
      <c r="L1" s="2021"/>
      <c r="M1" s="2022"/>
    </row>
    <row r="2" spans="2:15" ht="15" x14ac:dyDescent="0.25">
      <c r="B2" s="2023"/>
      <c r="C2" s="2024"/>
      <c r="D2" s="2024"/>
      <c r="E2" s="2024"/>
      <c r="F2" s="2024"/>
      <c r="G2" s="2024"/>
      <c r="H2" s="2024"/>
      <c r="I2" s="2024"/>
      <c r="J2" s="2024"/>
      <c r="K2" s="2024"/>
      <c r="L2" s="2024"/>
      <c r="M2" s="2025"/>
    </row>
    <row r="3" spans="2:15" ht="16.5" thickBot="1" x14ac:dyDescent="0.3">
      <c r="B3" s="2026"/>
      <c r="C3" s="2027"/>
      <c r="D3" s="2027"/>
      <c r="E3" s="2027"/>
      <c r="F3" s="2027"/>
      <c r="G3" s="2027"/>
      <c r="H3" s="2027"/>
      <c r="I3" s="2027"/>
      <c r="J3" s="2027"/>
      <c r="K3" s="2027"/>
      <c r="L3" s="2027"/>
      <c r="M3" s="2028"/>
    </row>
    <row r="4" spans="2:15" ht="21.75" thickBot="1" x14ac:dyDescent="0.4">
      <c r="B4" s="2032" t="s">
        <v>2470</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6"/>
  <dimension ref="A1:O29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248"/>
      <c r="C1" s="2249"/>
      <c r="D1" s="2249"/>
      <c r="E1" s="2249"/>
      <c r="F1" s="2249"/>
      <c r="G1" s="2249"/>
      <c r="H1" s="2249"/>
      <c r="I1" s="2249"/>
      <c r="J1" s="2249"/>
      <c r="K1" s="2249"/>
      <c r="L1" s="2249"/>
      <c r="M1" s="2250"/>
    </row>
    <row r="2" spans="2:15" ht="15" x14ac:dyDescent="0.25">
      <c r="B2" s="2251"/>
      <c r="C2" s="2252"/>
      <c r="D2" s="2252"/>
      <c r="E2" s="2252"/>
      <c r="F2" s="2252"/>
      <c r="G2" s="2252"/>
      <c r="H2" s="2252"/>
      <c r="I2" s="2252"/>
      <c r="J2" s="2252"/>
      <c r="K2" s="2252"/>
      <c r="L2" s="2252"/>
      <c r="M2" s="2253"/>
    </row>
    <row r="3" spans="2:15" ht="16.5" thickBot="1" x14ac:dyDescent="0.3">
      <c r="B3" s="2254"/>
      <c r="C3" s="2255"/>
      <c r="D3" s="2255"/>
      <c r="E3" s="2255"/>
      <c r="F3" s="2255"/>
      <c r="G3" s="2255"/>
      <c r="H3" s="2255"/>
      <c r="I3" s="2255"/>
      <c r="J3" s="2255"/>
      <c r="K3" s="2255"/>
      <c r="L3" s="2255"/>
      <c r="M3" s="2256"/>
    </row>
    <row r="4" spans="2:15" ht="21.75" thickBot="1" x14ac:dyDescent="0.4">
      <c r="B4" s="2032" t="s">
        <v>2908</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dimension ref="A1:O29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020"/>
      <c r="C1" s="2021"/>
      <c r="D1" s="2021"/>
      <c r="E1" s="2021"/>
      <c r="F1" s="2021"/>
      <c r="G1" s="2021"/>
      <c r="H1" s="2021"/>
      <c r="I1" s="2021"/>
      <c r="J1" s="2021"/>
      <c r="K1" s="2021"/>
      <c r="L1" s="2021"/>
      <c r="M1" s="2022"/>
    </row>
    <row r="2" spans="2:15" ht="15" x14ac:dyDescent="0.25">
      <c r="B2" s="2023"/>
      <c r="C2" s="2024"/>
      <c r="D2" s="2024"/>
      <c r="E2" s="2024"/>
      <c r="F2" s="2024"/>
      <c r="G2" s="2024"/>
      <c r="H2" s="2024"/>
      <c r="I2" s="2024"/>
      <c r="J2" s="2024"/>
      <c r="K2" s="2024"/>
      <c r="L2" s="2024"/>
      <c r="M2" s="2025"/>
    </row>
    <row r="3" spans="2:15" ht="16.5" thickBot="1" x14ac:dyDescent="0.3">
      <c r="B3" s="2026"/>
      <c r="C3" s="2027"/>
      <c r="D3" s="2027"/>
      <c r="E3" s="2027"/>
      <c r="F3" s="2027"/>
      <c r="G3" s="2027"/>
      <c r="H3" s="2027"/>
      <c r="I3" s="2027"/>
      <c r="J3" s="2027"/>
      <c r="K3" s="2027"/>
      <c r="L3" s="2027"/>
      <c r="M3" s="2028"/>
    </row>
    <row r="4" spans="2:15" ht="21.75" thickBot="1" x14ac:dyDescent="0.4">
      <c r="B4" s="2032" t="s">
        <v>2909</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8"/>
  <dimension ref="A1:O29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020"/>
      <c r="C1" s="2021"/>
      <c r="D1" s="2021"/>
      <c r="E1" s="2021"/>
      <c r="F1" s="2021"/>
      <c r="G1" s="2021"/>
      <c r="H1" s="2021"/>
      <c r="I1" s="2021"/>
      <c r="J1" s="2021"/>
      <c r="K1" s="2021"/>
      <c r="L1" s="2021"/>
      <c r="M1" s="2022"/>
    </row>
    <row r="2" spans="2:15" ht="15" x14ac:dyDescent="0.25">
      <c r="B2" s="2023"/>
      <c r="C2" s="2024"/>
      <c r="D2" s="2024"/>
      <c r="E2" s="2024"/>
      <c r="F2" s="2024"/>
      <c r="G2" s="2024"/>
      <c r="H2" s="2024"/>
      <c r="I2" s="2024"/>
      <c r="J2" s="2024"/>
      <c r="K2" s="2024"/>
      <c r="L2" s="2024"/>
      <c r="M2" s="2025"/>
    </row>
    <row r="3" spans="2:15" ht="16.5" thickBot="1" x14ac:dyDescent="0.3">
      <c r="B3" s="2026"/>
      <c r="C3" s="2027"/>
      <c r="D3" s="2027"/>
      <c r="E3" s="2027"/>
      <c r="F3" s="2027"/>
      <c r="G3" s="2027"/>
      <c r="H3" s="2027"/>
      <c r="I3" s="2027"/>
      <c r="J3" s="2027"/>
      <c r="K3" s="2027"/>
      <c r="L3" s="2027"/>
      <c r="M3" s="2028"/>
    </row>
    <row r="4" spans="2:15" ht="21.75" thickBot="1" x14ac:dyDescent="0.4">
      <c r="B4" s="2032" t="s">
        <v>2471</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dimension ref="A1:O29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020"/>
      <c r="C1" s="2021"/>
      <c r="D1" s="2021"/>
      <c r="E1" s="2021"/>
      <c r="F1" s="2021"/>
      <c r="G1" s="2021"/>
      <c r="H1" s="2021"/>
      <c r="I1" s="2021"/>
      <c r="J1" s="2021"/>
      <c r="K1" s="2021"/>
      <c r="L1" s="2021"/>
      <c r="M1" s="2022"/>
    </row>
    <row r="2" spans="2:15" ht="15" x14ac:dyDescent="0.25">
      <c r="B2" s="2023"/>
      <c r="C2" s="2024"/>
      <c r="D2" s="2024"/>
      <c r="E2" s="2024"/>
      <c r="F2" s="2024"/>
      <c r="G2" s="2024"/>
      <c r="H2" s="2024"/>
      <c r="I2" s="2024"/>
      <c r="J2" s="2024"/>
      <c r="K2" s="2024"/>
      <c r="L2" s="2024"/>
      <c r="M2" s="2025"/>
    </row>
    <row r="3" spans="2:15" ht="16.5" thickBot="1" x14ac:dyDescent="0.3">
      <c r="B3" s="2026"/>
      <c r="C3" s="2027"/>
      <c r="D3" s="2027"/>
      <c r="E3" s="2027"/>
      <c r="F3" s="2027"/>
      <c r="G3" s="2027"/>
      <c r="H3" s="2027"/>
      <c r="I3" s="2027"/>
      <c r="J3" s="2027"/>
      <c r="K3" s="2027"/>
      <c r="L3" s="2027"/>
      <c r="M3" s="2028"/>
    </row>
    <row r="4" spans="2:15" ht="21.75" thickBot="1" x14ac:dyDescent="0.4">
      <c r="B4" s="2032" t="s">
        <v>2472</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dimension ref="A1:O299"/>
  <sheetViews>
    <sheetView showGridLines="0" zoomScaleNormal="100"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3" width="15" customWidth="1"/>
    <col min="14" max="14" width="5" customWidth="1"/>
    <col min="15" max="15" width="0" hidden="1" customWidth="1"/>
    <col min="16" max="16384" width="9.140625" hidden="1"/>
  </cols>
  <sheetData>
    <row r="1" spans="2:15" ht="15" x14ac:dyDescent="0.25">
      <c r="B1" s="2020"/>
      <c r="C1" s="2021"/>
      <c r="D1" s="2021"/>
      <c r="E1" s="2021"/>
      <c r="F1" s="2021"/>
      <c r="G1" s="2021"/>
      <c r="H1" s="2021"/>
      <c r="I1" s="2021"/>
      <c r="J1" s="2021"/>
      <c r="K1" s="2021"/>
      <c r="L1" s="2021"/>
      <c r="M1" s="2022"/>
    </row>
    <row r="2" spans="2:15" ht="15" x14ac:dyDescent="0.25">
      <c r="B2" s="2023"/>
      <c r="C2" s="2024"/>
      <c r="D2" s="2024"/>
      <c r="E2" s="2024"/>
      <c r="F2" s="2024"/>
      <c r="G2" s="2024"/>
      <c r="H2" s="2024"/>
      <c r="I2" s="2024"/>
      <c r="J2" s="2024"/>
      <c r="K2" s="2024"/>
      <c r="L2" s="2024"/>
      <c r="M2" s="2025"/>
    </row>
    <row r="3" spans="2:15" ht="16.5" thickBot="1" x14ac:dyDescent="0.3">
      <c r="B3" s="2026"/>
      <c r="C3" s="2027"/>
      <c r="D3" s="2027"/>
      <c r="E3" s="2027"/>
      <c r="F3" s="2027"/>
      <c r="G3" s="2027"/>
      <c r="H3" s="2027"/>
      <c r="I3" s="2027"/>
      <c r="J3" s="2027"/>
      <c r="K3" s="2027"/>
      <c r="L3" s="2027"/>
      <c r="M3" s="2028"/>
    </row>
    <row r="4" spans="2:15" ht="21.75" thickBot="1" x14ac:dyDescent="0.4">
      <c r="B4" s="2032" t="s">
        <v>2910</v>
      </c>
      <c r="C4" s="2033"/>
      <c r="D4" s="2033"/>
      <c r="E4" s="2033"/>
      <c r="F4" s="2033"/>
      <c r="G4" s="2033"/>
      <c r="H4" s="2033"/>
      <c r="I4" s="2033"/>
      <c r="J4" s="2033"/>
      <c r="K4" s="2033"/>
      <c r="L4" s="2033"/>
      <c r="M4" s="2034"/>
    </row>
  </sheetData>
  <mergeCells count="3">
    <mergeCell ref="B1:M3"/>
    <mergeCell ref="B4:M4"/>
    <mergeCell ref="B5:M5"/>
  </mergeCells>
  <pageMargins left="0.7" right="0.7" top="0.75" bottom="0.75" header="0.3" footer="0.3"/>
  <pageSetup paperSize="9" orientation="portrait"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dimension ref="A1:BN46"/>
  <sheetViews>
    <sheetView showGridLines="0" zoomScale="56" zoomScaleNormal="56" workbookViewId="0">
      <pane xSplit="2" ySplit="6" topLeftCell="V16"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580" customWidth="1"/>
    <col min="2" max="2" width="51.85546875" style="580" customWidth="1"/>
    <col min="3" max="19" width="10.28515625" style="1395" customWidth="1"/>
    <col min="20" max="24" width="12.28515625" style="1395" customWidth="1"/>
    <col min="25" max="49" width="9.42578125" style="580" customWidth="1"/>
    <col min="50" max="56" width="7.7109375" style="686" customWidth="1"/>
    <col min="57" max="57" width="9.5703125" style="686" customWidth="1"/>
    <col min="58" max="58" width="5" style="580" customWidth="1"/>
    <col min="59" max="66" width="0" style="580" hidden="1" customWidth="1"/>
    <col min="67" max="16384" width="9.140625" style="580" hidden="1"/>
  </cols>
  <sheetData>
    <row r="1" spans="2:59" ht="15" hidden="1" x14ac:dyDescent="0.25">
      <c r="B1" s="2047"/>
      <c r="C1" s="2048"/>
      <c r="D1" s="2048"/>
      <c r="E1" s="2048"/>
      <c r="F1" s="2048"/>
      <c r="G1" s="2048"/>
      <c r="H1" s="2048"/>
      <c r="I1" s="2048"/>
      <c r="J1" s="2048"/>
      <c r="K1" s="2048"/>
      <c r="L1" s="2048"/>
      <c r="M1" s="2048"/>
      <c r="N1" s="2048"/>
      <c r="O1" s="2048"/>
      <c r="P1" s="2048"/>
      <c r="Q1" s="2048"/>
      <c r="R1" s="2048"/>
      <c r="S1" s="2048"/>
      <c r="T1" s="2048"/>
      <c r="U1" s="2048"/>
      <c r="V1" s="2048"/>
      <c r="W1" s="2048"/>
      <c r="X1" s="2048"/>
      <c r="Y1" s="2048"/>
      <c r="Z1" s="2048"/>
      <c r="AA1" s="2048"/>
      <c r="AB1" s="2048"/>
      <c r="AC1" s="2048"/>
      <c r="AD1" s="2048"/>
      <c r="AE1" s="2048"/>
      <c r="AF1" s="2048"/>
      <c r="AG1" s="2048"/>
      <c r="AH1" s="2048"/>
      <c r="AI1" s="2048"/>
      <c r="AJ1" s="2048"/>
      <c r="AK1" s="2048"/>
      <c r="AL1" s="2048"/>
      <c r="AM1" s="2048"/>
      <c r="AN1" s="2048"/>
      <c r="AO1" s="2048"/>
      <c r="AP1" s="2048"/>
      <c r="AQ1" s="2048"/>
      <c r="AR1" s="2048"/>
      <c r="AS1" s="2048"/>
      <c r="AT1" s="2048"/>
      <c r="AU1" s="2048"/>
      <c r="AV1" s="2048"/>
      <c r="AW1" s="2048"/>
      <c r="AX1" s="2048"/>
      <c r="AY1" s="2048"/>
      <c r="AZ1" s="2048"/>
      <c r="BA1" s="2048"/>
      <c r="BB1" s="2048"/>
      <c r="BC1" s="2048"/>
      <c r="BD1" s="2048"/>
      <c r="BE1" s="2049"/>
    </row>
    <row r="2" spans="2:59" ht="15" hidden="1" x14ac:dyDescent="0.25">
      <c r="B2" s="2050"/>
      <c r="C2" s="2090"/>
      <c r="D2" s="2090"/>
      <c r="E2" s="2090"/>
      <c r="F2" s="2090"/>
      <c r="G2" s="2090"/>
      <c r="H2" s="2090"/>
      <c r="I2" s="2090"/>
      <c r="J2" s="2090"/>
      <c r="K2" s="2090"/>
      <c r="L2" s="2090"/>
      <c r="M2" s="2090"/>
      <c r="N2" s="2090"/>
      <c r="O2" s="2090"/>
      <c r="P2" s="2090"/>
      <c r="Q2" s="2090"/>
      <c r="R2" s="2090"/>
      <c r="S2" s="2090"/>
      <c r="T2" s="2090"/>
      <c r="U2" s="2090"/>
      <c r="V2" s="2090"/>
      <c r="W2" s="2090"/>
      <c r="X2" s="2090"/>
      <c r="Y2" s="2051"/>
      <c r="Z2" s="2051"/>
      <c r="AA2" s="2051"/>
      <c r="AB2" s="2051"/>
      <c r="AC2" s="2051"/>
      <c r="AD2" s="2051"/>
      <c r="AE2" s="2051"/>
      <c r="AF2" s="2051"/>
      <c r="AG2" s="2051"/>
      <c r="AH2" s="2051"/>
      <c r="AI2" s="2051"/>
      <c r="AJ2" s="2051"/>
      <c r="AK2" s="2051"/>
      <c r="AL2" s="2051"/>
      <c r="AM2" s="2051"/>
      <c r="AN2" s="2051"/>
      <c r="AO2" s="2051"/>
      <c r="AP2" s="2051"/>
      <c r="AQ2" s="2051"/>
      <c r="AR2" s="2051"/>
      <c r="AS2" s="2051"/>
      <c r="AT2" s="2051"/>
      <c r="AU2" s="2051"/>
      <c r="AV2" s="2051"/>
      <c r="AW2" s="2051"/>
      <c r="AX2" s="2051"/>
      <c r="AY2" s="2051"/>
      <c r="AZ2" s="2051"/>
      <c r="BA2" s="2051"/>
      <c r="BB2" s="2051"/>
      <c r="BC2" s="2051"/>
      <c r="BD2" s="2051"/>
      <c r="BE2" s="2052"/>
    </row>
    <row r="3" spans="2:59" ht="81" customHeight="1" thickBot="1" x14ac:dyDescent="0.3">
      <c r="B3" s="2053"/>
      <c r="C3" s="2054"/>
      <c r="D3" s="2054"/>
      <c r="E3" s="2054"/>
      <c r="F3" s="2054"/>
      <c r="G3" s="2054"/>
      <c r="H3" s="2054"/>
      <c r="I3" s="2054"/>
      <c r="J3" s="2054"/>
      <c r="K3" s="2054"/>
      <c r="L3" s="2054"/>
      <c r="M3" s="2054"/>
      <c r="N3" s="2054"/>
      <c r="O3" s="2054"/>
      <c r="P3" s="2054"/>
      <c r="Q3" s="2054"/>
      <c r="R3" s="2054"/>
      <c r="S3" s="2054"/>
      <c r="T3" s="2054"/>
      <c r="U3" s="2054"/>
      <c r="V3" s="2054"/>
      <c r="W3" s="2054"/>
      <c r="X3" s="2054"/>
      <c r="Y3" s="2054"/>
      <c r="Z3" s="2054"/>
      <c r="AA3" s="2054"/>
      <c r="AB3" s="2054"/>
      <c r="AC3" s="2054"/>
      <c r="AD3" s="2054"/>
      <c r="AE3" s="2054"/>
      <c r="AF3" s="2054"/>
      <c r="AG3" s="2054"/>
      <c r="AH3" s="2054"/>
      <c r="AI3" s="2054"/>
      <c r="AJ3" s="2054"/>
      <c r="AK3" s="2054"/>
      <c r="AL3" s="2054"/>
      <c r="AM3" s="2054"/>
      <c r="AN3" s="2054"/>
      <c r="AO3" s="2054"/>
      <c r="AP3" s="2054"/>
      <c r="AQ3" s="2054"/>
      <c r="AR3" s="2054"/>
      <c r="AS3" s="2054"/>
      <c r="AT3" s="2054"/>
      <c r="AU3" s="2054"/>
      <c r="AV3" s="2054"/>
      <c r="AW3" s="2054"/>
      <c r="AX3" s="2054"/>
      <c r="AY3" s="2054"/>
      <c r="AZ3" s="2054"/>
      <c r="BA3" s="2054"/>
      <c r="BB3" s="2054"/>
      <c r="BC3" s="2054"/>
      <c r="BD3" s="2054"/>
      <c r="BE3" s="2055"/>
    </row>
    <row r="4" spans="2:59" ht="40.5" customHeight="1" thickBot="1" x14ac:dyDescent="0.5">
      <c r="B4" s="2257" t="s">
        <v>4508</v>
      </c>
      <c r="C4" s="2258"/>
      <c r="D4" s="2258"/>
      <c r="E4" s="2258"/>
      <c r="F4" s="2258"/>
      <c r="G4" s="2258"/>
      <c r="H4" s="2258"/>
      <c r="I4" s="2258"/>
      <c r="J4" s="2258"/>
      <c r="K4" s="2258"/>
      <c r="L4" s="2258"/>
      <c r="M4" s="2258"/>
      <c r="N4" s="2258"/>
      <c r="O4" s="2258"/>
      <c r="P4" s="2258"/>
      <c r="Q4" s="2258"/>
      <c r="R4" s="2258"/>
      <c r="S4" s="2258"/>
      <c r="T4" s="2258"/>
      <c r="U4" s="2258"/>
      <c r="V4" s="2258"/>
      <c r="W4" s="2258"/>
      <c r="X4" s="2258"/>
      <c r="Y4" s="2259"/>
      <c r="Z4" s="2259"/>
      <c r="AA4" s="2259"/>
      <c r="AB4" s="2259"/>
      <c r="AC4" s="2259"/>
      <c r="AD4" s="2259"/>
      <c r="AE4" s="2259"/>
      <c r="AF4" s="2259"/>
      <c r="AG4" s="2259"/>
      <c r="AH4" s="2259"/>
      <c r="AI4" s="2259"/>
      <c r="AJ4" s="2259"/>
      <c r="AK4" s="2259"/>
      <c r="AL4" s="2259"/>
      <c r="AM4" s="2259"/>
      <c r="AN4" s="2259"/>
      <c r="AO4" s="2259"/>
      <c r="AP4" s="2259"/>
      <c r="AQ4" s="2259"/>
      <c r="AR4" s="2259"/>
      <c r="AS4" s="2259"/>
      <c r="AT4" s="2259"/>
      <c r="AU4" s="2259"/>
      <c r="AV4" s="2259"/>
      <c r="AW4" s="2259"/>
      <c r="AX4" s="2259"/>
      <c r="AY4" s="2259"/>
      <c r="AZ4" s="2259"/>
      <c r="BA4" s="2259"/>
      <c r="BB4" s="2259"/>
      <c r="BC4" s="2259"/>
      <c r="BD4" s="2259"/>
      <c r="BE4" s="2260"/>
    </row>
    <row r="5" spans="2:59" s="583" customFormat="1" ht="21" customHeight="1" x14ac:dyDescent="0.25">
      <c r="B5" s="2086"/>
      <c r="C5" s="2086"/>
      <c r="D5" s="2086"/>
      <c r="E5" s="2086"/>
      <c r="F5" s="2086"/>
      <c r="G5" s="2086"/>
      <c r="H5" s="2086"/>
      <c r="I5" s="2086"/>
      <c r="J5" s="2086"/>
      <c r="K5" s="2086"/>
      <c r="L5" s="2086"/>
      <c r="M5" s="2086"/>
      <c r="N5" s="2086"/>
      <c r="O5" s="2086"/>
      <c r="P5" s="2086"/>
      <c r="Q5" s="2086"/>
      <c r="R5" s="2086"/>
      <c r="S5" s="2086"/>
      <c r="T5" s="2086"/>
      <c r="U5" s="2086"/>
      <c r="V5" s="2086"/>
      <c r="W5" s="2086"/>
      <c r="X5" s="2086"/>
      <c r="Y5" s="2086"/>
      <c r="Z5" s="2086"/>
      <c r="AA5" s="2086"/>
      <c r="AB5" s="2086"/>
      <c r="AC5" s="2086"/>
      <c r="AD5" s="2086"/>
      <c r="AE5" s="2086"/>
      <c r="AF5" s="2086"/>
      <c r="AG5" s="2086"/>
      <c r="AH5" s="2086"/>
      <c r="AI5" s="2086"/>
      <c r="AJ5" s="2086"/>
      <c r="AK5" s="2086"/>
      <c r="AL5" s="2086"/>
      <c r="AM5" s="2086"/>
      <c r="AN5" s="2086"/>
      <c r="AO5" s="2086"/>
      <c r="AP5" s="2086"/>
      <c r="AQ5" s="2086"/>
      <c r="AR5" s="2086"/>
      <c r="AS5" s="2086"/>
      <c r="AT5" s="2086"/>
      <c r="AU5" s="2086"/>
      <c r="AV5" s="2086"/>
      <c r="AW5" s="2086"/>
      <c r="AX5" s="2086"/>
      <c r="AY5" s="2086"/>
      <c r="AZ5" s="2086"/>
      <c r="BA5" s="2086"/>
      <c r="BB5" s="2086"/>
      <c r="BC5" s="2086"/>
      <c r="BD5" s="2086"/>
      <c r="BE5" s="2086"/>
    </row>
    <row r="6" spans="2:59" s="674" customFormat="1" ht="199.5" customHeight="1" x14ac:dyDescent="0.25">
      <c r="B6" s="1404" t="s">
        <v>761</v>
      </c>
      <c r="C6" s="1403" t="s">
        <v>2588</v>
      </c>
      <c r="D6" s="1403" t="s">
        <v>2589</v>
      </c>
      <c r="E6" s="1403" t="s">
        <v>2590</v>
      </c>
      <c r="F6" s="1403" t="s">
        <v>2591</v>
      </c>
      <c r="G6" s="1403" t="s">
        <v>2592</v>
      </c>
      <c r="H6" s="1403" t="s">
        <v>2593</v>
      </c>
      <c r="I6" s="1403" t="s">
        <v>2594</v>
      </c>
      <c r="J6" s="1403" t="s">
        <v>2595</v>
      </c>
      <c r="K6" s="1403" t="s">
        <v>2596</v>
      </c>
      <c r="L6" s="1403" t="s">
        <v>2597</v>
      </c>
      <c r="M6" s="1403" t="s">
        <v>2598</v>
      </c>
      <c r="N6" s="1403" t="s">
        <v>2599</v>
      </c>
      <c r="O6" s="1403" t="s">
        <v>2600</v>
      </c>
      <c r="P6" s="1384" t="s">
        <v>2601</v>
      </c>
      <c r="Q6" s="1384" t="s">
        <v>2602</v>
      </c>
      <c r="R6" s="1384" t="s">
        <v>2603</v>
      </c>
      <c r="S6" s="1384" t="s">
        <v>2604</v>
      </c>
      <c r="T6" s="1384" t="s">
        <v>2606</v>
      </c>
      <c r="U6" s="1384" t="s">
        <v>2607</v>
      </c>
      <c r="V6" s="1384" t="s">
        <v>2608</v>
      </c>
      <c r="W6" s="1384" t="s">
        <v>2609</v>
      </c>
      <c r="X6" s="1384" t="s">
        <v>2610</v>
      </c>
      <c r="Y6" s="1403" t="s">
        <v>2611</v>
      </c>
      <c r="Z6" s="1403" t="s">
        <v>2612</v>
      </c>
      <c r="AA6" s="1403" t="s">
        <v>2613</v>
      </c>
      <c r="AB6" s="1403" t="s">
        <v>2614</v>
      </c>
      <c r="AC6" s="1403" t="s">
        <v>2615</v>
      </c>
      <c r="AD6" s="1403" t="s">
        <v>2616</v>
      </c>
      <c r="AE6" s="1403" t="s">
        <v>2617</v>
      </c>
      <c r="AF6" s="1403" t="s">
        <v>2618</v>
      </c>
      <c r="AG6" s="1403" t="s">
        <v>2619</v>
      </c>
      <c r="AH6" s="1403" t="s">
        <v>2620</v>
      </c>
      <c r="AI6" s="1403" t="s">
        <v>2621</v>
      </c>
      <c r="AJ6" s="1403" t="s">
        <v>2622</v>
      </c>
      <c r="AK6" s="1403" t="s">
        <v>2623</v>
      </c>
      <c r="AL6" s="1403" t="s">
        <v>2624</v>
      </c>
      <c r="AM6" s="1403" t="s">
        <v>2625</v>
      </c>
      <c r="AN6" s="1403" t="s">
        <v>2626</v>
      </c>
      <c r="AO6" s="1403" t="s">
        <v>2627</v>
      </c>
      <c r="AP6" s="1403" t="s">
        <v>2628</v>
      </c>
      <c r="AQ6" s="1403" t="s">
        <v>2629</v>
      </c>
      <c r="AR6" s="1403" t="s">
        <v>2630</v>
      </c>
      <c r="AS6" s="1403" t="s">
        <v>2631</v>
      </c>
      <c r="AT6" s="1403" t="s">
        <v>2632</v>
      </c>
      <c r="AU6" s="1403" t="s">
        <v>2633</v>
      </c>
      <c r="AV6" s="1403" t="s">
        <v>2634</v>
      </c>
      <c r="AW6" s="1403" t="s">
        <v>2635</v>
      </c>
      <c r="AX6" s="1403" t="s">
        <v>2636</v>
      </c>
      <c r="AY6" s="1403" t="s">
        <v>2637</v>
      </c>
      <c r="AZ6" s="1403" t="s">
        <v>2638</v>
      </c>
      <c r="BA6" s="1403" t="s">
        <v>2639</v>
      </c>
      <c r="BB6" s="1403" t="s">
        <v>2640</v>
      </c>
      <c r="BC6" s="1403" t="s">
        <v>2641</v>
      </c>
      <c r="BD6" s="1403" t="s">
        <v>2642</v>
      </c>
      <c r="BE6" s="1822" t="s">
        <v>152</v>
      </c>
    </row>
    <row r="7" spans="2:59" ht="18.75" customHeight="1" x14ac:dyDescent="0.25">
      <c r="B7" s="1406" t="s">
        <v>728</v>
      </c>
      <c r="C7" s="1405">
        <v>0</v>
      </c>
      <c r="D7" s="1405">
        <v>0</v>
      </c>
      <c r="E7" s="1405">
        <v>0</v>
      </c>
      <c r="F7" s="1405">
        <v>2</v>
      </c>
      <c r="G7" s="1405">
        <v>0</v>
      </c>
      <c r="H7" s="1405">
        <v>1</v>
      </c>
      <c r="I7" s="1405">
        <v>0</v>
      </c>
      <c r="J7" s="1405">
        <v>1</v>
      </c>
      <c r="K7" s="1405">
        <v>1</v>
      </c>
      <c r="L7" s="1405">
        <v>0</v>
      </c>
      <c r="M7" s="1405">
        <v>2</v>
      </c>
      <c r="N7" s="1405">
        <v>0</v>
      </c>
      <c r="O7" s="1405">
        <v>1</v>
      </c>
      <c r="P7" s="1405">
        <v>0</v>
      </c>
      <c r="Q7" s="1405">
        <v>0</v>
      </c>
      <c r="R7" s="1405">
        <v>1</v>
      </c>
      <c r="S7" s="1405">
        <v>1</v>
      </c>
      <c r="T7" s="1382">
        <v>1</v>
      </c>
      <c r="U7" s="1382">
        <v>1</v>
      </c>
      <c r="V7" s="1382">
        <v>0</v>
      </c>
      <c r="W7" s="1382">
        <v>3</v>
      </c>
      <c r="X7" s="1382">
        <v>1</v>
      </c>
      <c r="Y7" s="1412">
        <v>0</v>
      </c>
      <c r="Z7" s="1412">
        <v>2</v>
      </c>
      <c r="AA7" s="1412">
        <v>0</v>
      </c>
      <c r="AB7" s="1412">
        <v>1</v>
      </c>
      <c r="AC7" s="1412">
        <v>0</v>
      </c>
      <c r="AD7" s="1412">
        <v>0</v>
      </c>
      <c r="AE7" s="1412">
        <v>1</v>
      </c>
      <c r="AF7" s="1412">
        <v>2</v>
      </c>
      <c r="AG7" s="1412">
        <v>0</v>
      </c>
      <c r="AH7" s="1412">
        <v>1</v>
      </c>
      <c r="AI7" s="1412">
        <v>1</v>
      </c>
      <c r="AJ7" s="1412">
        <v>0</v>
      </c>
      <c r="AK7" s="1412">
        <v>2</v>
      </c>
      <c r="AL7" s="1412">
        <v>1</v>
      </c>
      <c r="AM7" s="1412">
        <v>0</v>
      </c>
      <c r="AN7" s="1413">
        <v>0</v>
      </c>
      <c r="AO7" s="1412">
        <v>0</v>
      </c>
      <c r="AP7" s="1412">
        <v>0</v>
      </c>
      <c r="AQ7" s="1413">
        <v>0</v>
      </c>
      <c r="AR7" s="1412">
        <v>0</v>
      </c>
      <c r="AS7" s="1413">
        <v>0</v>
      </c>
      <c r="AT7" s="1412">
        <v>0</v>
      </c>
      <c r="AU7" s="1412">
        <v>0</v>
      </c>
      <c r="AV7" s="1412">
        <v>0</v>
      </c>
      <c r="AW7" s="1412">
        <v>7</v>
      </c>
      <c r="AX7" s="1412">
        <v>5</v>
      </c>
      <c r="AY7" s="1412">
        <v>2</v>
      </c>
      <c r="AZ7" s="1413">
        <v>1</v>
      </c>
      <c r="BA7" s="1413">
        <v>0</v>
      </c>
      <c r="BB7" s="1412">
        <v>1</v>
      </c>
      <c r="BC7" s="1412">
        <v>10</v>
      </c>
      <c r="BD7" s="1412">
        <v>1</v>
      </c>
      <c r="BE7" s="1341">
        <f t="shared" ref="BE7:BE43" si="0">SUM(C7:BD7)</f>
        <v>54</v>
      </c>
    </row>
    <row r="8" spans="2:59" s="581" customFormat="1" ht="18.75" customHeight="1" x14ac:dyDescent="0.25">
      <c r="B8" s="1406" t="s">
        <v>729</v>
      </c>
      <c r="C8" s="1405">
        <v>0</v>
      </c>
      <c r="D8" s="1405">
        <v>0</v>
      </c>
      <c r="E8" s="1405">
        <v>0</v>
      </c>
      <c r="F8" s="1405">
        <v>1</v>
      </c>
      <c r="G8" s="1405">
        <v>0</v>
      </c>
      <c r="H8" s="1405">
        <v>0</v>
      </c>
      <c r="I8" s="1405">
        <v>0</v>
      </c>
      <c r="J8" s="1405">
        <v>1</v>
      </c>
      <c r="K8" s="1405">
        <v>0</v>
      </c>
      <c r="L8" s="1405">
        <v>0</v>
      </c>
      <c r="M8" s="1405">
        <v>0</v>
      </c>
      <c r="N8" s="1405">
        <v>1</v>
      </c>
      <c r="O8" s="1405">
        <v>0</v>
      </c>
      <c r="P8" s="1405">
        <v>1</v>
      </c>
      <c r="Q8" s="1405">
        <v>1</v>
      </c>
      <c r="R8" s="1405">
        <v>1</v>
      </c>
      <c r="S8" s="1405">
        <v>1</v>
      </c>
      <c r="T8" s="1382">
        <v>1</v>
      </c>
      <c r="U8" s="1382">
        <v>1</v>
      </c>
      <c r="V8" s="1382">
        <v>0</v>
      </c>
      <c r="W8" s="1382">
        <v>2</v>
      </c>
      <c r="X8" s="1382">
        <v>1</v>
      </c>
      <c r="Y8" s="1412">
        <v>0</v>
      </c>
      <c r="Z8" s="1412">
        <v>1</v>
      </c>
      <c r="AA8" s="1412">
        <v>1</v>
      </c>
      <c r="AB8" s="1412">
        <v>0</v>
      </c>
      <c r="AC8" s="1412">
        <v>1</v>
      </c>
      <c r="AD8" s="1412">
        <v>0</v>
      </c>
      <c r="AE8" s="1412">
        <v>1</v>
      </c>
      <c r="AF8" s="1412">
        <v>0</v>
      </c>
      <c r="AG8" s="1412">
        <v>1</v>
      </c>
      <c r="AH8" s="1412">
        <v>0</v>
      </c>
      <c r="AI8" s="1412">
        <v>0</v>
      </c>
      <c r="AJ8" s="1412">
        <v>1</v>
      </c>
      <c r="AK8" s="1412">
        <v>3</v>
      </c>
      <c r="AL8" s="1412">
        <v>0</v>
      </c>
      <c r="AM8" s="1412">
        <v>6</v>
      </c>
      <c r="AN8" s="1413">
        <v>1</v>
      </c>
      <c r="AO8" s="1412">
        <v>8</v>
      </c>
      <c r="AP8" s="1412">
        <v>4</v>
      </c>
      <c r="AQ8" s="1413">
        <v>1</v>
      </c>
      <c r="AR8" s="1412">
        <v>0</v>
      </c>
      <c r="AS8" s="1413">
        <v>0</v>
      </c>
      <c r="AT8" s="1412">
        <v>0</v>
      </c>
      <c r="AU8" s="1412">
        <v>0</v>
      </c>
      <c r="AV8" s="1412">
        <v>0</v>
      </c>
      <c r="AW8" s="1412">
        <v>0</v>
      </c>
      <c r="AX8" s="1412">
        <v>1</v>
      </c>
      <c r="AY8" s="1412">
        <v>0</v>
      </c>
      <c r="AZ8" s="1413">
        <v>0</v>
      </c>
      <c r="BA8" s="1413">
        <v>0</v>
      </c>
      <c r="BB8" s="1412">
        <v>1</v>
      </c>
      <c r="BC8" s="1412">
        <v>0</v>
      </c>
      <c r="BD8" s="1412">
        <v>0</v>
      </c>
      <c r="BE8" s="1407">
        <f t="shared" si="0"/>
        <v>43</v>
      </c>
    </row>
    <row r="9" spans="2:59" s="581" customFormat="1" ht="18.75" customHeight="1" x14ac:dyDescent="0.25">
      <c r="B9" s="1406" t="s">
        <v>730</v>
      </c>
      <c r="C9" s="1405">
        <v>2</v>
      </c>
      <c r="D9" s="1405">
        <v>0</v>
      </c>
      <c r="E9" s="1405">
        <v>0</v>
      </c>
      <c r="F9" s="1405">
        <v>3</v>
      </c>
      <c r="G9" s="1405">
        <v>3</v>
      </c>
      <c r="H9" s="1405">
        <v>3</v>
      </c>
      <c r="I9" s="1405">
        <v>2</v>
      </c>
      <c r="J9" s="1405">
        <v>2</v>
      </c>
      <c r="K9" s="1405">
        <v>1</v>
      </c>
      <c r="L9" s="1405">
        <v>1</v>
      </c>
      <c r="M9" s="1405">
        <v>0</v>
      </c>
      <c r="N9" s="1405">
        <v>0</v>
      </c>
      <c r="O9" s="1405">
        <v>1</v>
      </c>
      <c r="P9" s="1405">
        <v>2</v>
      </c>
      <c r="Q9" s="1405">
        <v>1</v>
      </c>
      <c r="R9" s="1405">
        <v>4</v>
      </c>
      <c r="S9" s="1405">
        <v>0</v>
      </c>
      <c r="T9" s="1382">
        <v>1</v>
      </c>
      <c r="U9" s="1382">
        <v>1</v>
      </c>
      <c r="V9" s="1382">
        <v>4</v>
      </c>
      <c r="W9" s="1382">
        <v>2</v>
      </c>
      <c r="X9" s="1382">
        <v>3</v>
      </c>
      <c r="Y9" s="1412">
        <v>1</v>
      </c>
      <c r="Z9" s="1412">
        <v>2</v>
      </c>
      <c r="AA9" s="1412">
        <v>2</v>
      </c>
      <c r="AB9" s="1412">
        <v>1</v>
      </c>
      <c r="AC9" s="1412">
        <v>6</v>
      </c>
      <c r="AD9" s="1412">
        <v>6</v>
      </c>
      <c r="AE9" s="1412">
        <v>2</v>
      </c>
      <c r="AF9" s="1412">
        <v>0</v>
      </c>
      <c r="AG9" s="1412">
        <v>4</v>
      </c>
      <c r="AH9" s="1412">
        <v>1</v>
      </c>
      <c r="AI9" s="1412">
        <v>0</v>
      </c>
      <c r="AJ9" s="1412">
        <v>4</v>
      </c>
      <c r="AK9" s="1412">
        <v>1</v>
      </c>
      <c r="AL9" s="1412">
        <v>3</v>
      </c>
      <c r="AM9" s="1412">
        <v>0</v>
      </c>
      <c r="AN9" s="1413">
        <v>0</v>
      </c>
      <c r="AO9" s="1412">
        <v>0</v>
      </c>
      <c r="AP9" s="1412">
        <v>0</v>
      </c>
      <c r="AQ9" s="1413">
        <v>0</v>
      </c>
      <c r="AR9" s="1412">
        <v>0</v>
      </c>
      <c r="AS9" s="1413">
        <v>0</v>
      </c>
      <c r="AT9" s="1412">
        <v>0</v>
      </c>
      <c r="AU9" s="1412">
        <v>0</v>
      </c>
      <c r="AV9" s="1412">
        <v>0</v>
      </c>
      <c r="AW9" s="1412">
        <v>0</v>
      </c>
      <c r="AX9" s="1412">
        <v>0</v>
      </c>
      <c r="AY9" s="1412">
        <v>0</v>
      </c>
      <c r="AZ9" s="1413">
        <v>0</v>
      </c>
      <c r="BA9" s="1413">
        <v>3</v>
      </c>
      <c r="BB9" s="1412">
        <v>0</v>
      </c>
      <c r="BC9" s="1412">
        <v>0</v>
      </c>
      <c r="BD9" s="1412">
        <v>0</v>
      </c>
      <c r="BE9" s="1407">
        <f t="shared" si="0"/>
        <v>72</v>
      </c>
    </row>
    <row r="10" spans="2:59" s="581" customFormat="1" ht="18.75" customHeight="1" x14ac:dyDescent="0.25">
      <c r="B10" s="1406" t="s">
        <v>731</v>
      </c>
      <c r="C10" s="1405">
        <v>1</v>
      </c>
      <c r="D10" s="1405">
        <v>1</v>
      </c>
      <c r="E10" s="1405">
        <v>0</v>
      </c>
      <c r="F10" s="1405">
        <v>5</v>
      </c>
      <c r="G10" s="1405">
        <v>0</v>
      </c>
      <c r="H10" s="1405">
        <v>4</v>
      </c>
      <c r="I10" s="1405">
        <v>1</v>
      </c>
      <c r="J10" s="1405">
        <v>2</v>
      </c>
      <c r="K10" s="1405">
        <v>1</v>
      </c>
      <c r="L10" s="1405">
        <v>0</v>
      </c>
      <c r="M10" s="1405">
        <v>3</v>
      </c>
      <c r="N10" s="1405">
        <v>3</v>
      </c>
      <c r="O10" s="1405">
        <v>2</v>
      </c>
      <c r="P10" s="1405">
        <v>1</v>
      </c>
      <c r="Q10" s="1405">
        <v>2</v>
      </c>
      <c r="R10" s="1405">
        <v>5</v>
      </c>
      <c r="S10" s="1405">
        <v>0</v>
      </c>
      <c r="T10" s="1382">
        <v>1</v>
      </c>
      <c r="U10" s="1382">
        <v>1</v>
      </c>
      <c r="V10" s="1382">
        <v>2</v>
      </c>
      <c r="W10" s="1382">
        <v>5</v>
      </c>
      <c r="X10" s="1382">
        <v>1</v>
      </c>
      <c r="Y10" s="1412">
        <v>5</v>
      </c>
      <c r="Z10" s="1412">
        <v>12</v>
      </c>
      <c r="AA10" s="1412">
        <v>2</v>
      </c>
      <c r="AB10" s="1412">
        <v>2</v>
      </c>
      <c r="AC10" s="1412">
        <v>3</v>
      </c>
      <c r="AD10" s="1412">
        <v>3</v>
      </c>
      <c r="AE10" s="1412">
        <v>3</v>
      </c>
      <c r="AF10" s="1412">
        <v>2</v>
      </c>
      <c r="AG10" s="1412">
        <v>1</v>
      </c>
      <c r="AH10" s="1412">
        <v>1</v>
      </c>
      <c r="AI10" s="1412">
        <v>0</v>
      </c>
      <c r="AJ10" s="1412">
        <v>5</v>
      </c>
      <c r="AK10" s="1412">
        <v>4</v>
      </c>
      <c r="AL10" s="1412">
        <v>1</v>
      </c>
      <c r="AM10" s="1412">
        <v>0</v>
      </c>
      <c r="AN10" s="1413">
        <v>0</v>
      </c>
      <c r="AO10" s="1412">
        <v>1</v>
      </c>
      <c r="AP10" s="1412">
        <v>1</v>
      </c>
      <c r="AQ10" s="1413">
        <v>0</v>
      </c>
      <c r="AR10" s="1412">
        <v>0</v>
      </c>
      <c r="AS10" s="1413">
        <v>0</v>
      </c>
      <c r="AT10" s="1412">
        <v>0</v>
      </c>
      <c r="AU10" s="1412">
        <v>0</v>
      </c>
      <c r="AV10" s="1412">
        <v>0</v>
      </c>
      <c r="AW10" s="1412">
        <v>1</v>
      </c>
      <c r="AX10" s="1412">
        <v>0</v>
      </c>
      <c r="AY10" s="1412">
        <v>0</v>
      </c>
      <c r="AZ10" s="1413">
        <v>0</v>
      </c>
      <c r="BA10" s="1413">
        <v>0</v>
      </c>
      <c r="BB10" s="1412">
        <v>1</v>
      </c>
      <c r="BC10" s="1412">
        <v>0</v>
      </c>
      <c r="BD10" s="1412">
        <v>0</v>
      </c>
      <c r="BE10" s="1407">
        <f t="shared" si="0"/>
        <v>89</v>
      </c>
    </row>
    <row r="11" spans="2:59" s="581" customFormat="1" ht="18.75" customHeight="1" x14ac:dyDescent="0.25">
      <c r="B11" s="1406" t="s">
        <v>732</v>
      </c>
      <c r="C11" s="1405">
        <v>0</v>
      </c>
      <c r="D11" s="1405">
        <v>0</v>
      </c>
      <c r="E11" s="1405">
        <v>0</v>
      </c>
      <c r="F11" s="1405">
        <v>0</v>
      </c>
      <c r="G11" s="1405">
        <v>0</v>
      </c>
      <c r="H11" s="1405">
        <v>0</v>
      </c>
      <c r="I11" s="1405">
        <v>0</v>
      </c>
      <c r="J11" s="1405">
        <v>1</v>
      </c>
      <c r="K11" s="1405">
        <v>0</v>
      </c>
      <c r="L11" s="1405">
        <v>0</v>
      </c>
      <c r="M11" s="1405">
        <v>0</v>
      </c>
      <c r="N11" s="1405">
        <v>0</v>
      </c>
      <c r="O11" s="1405">
        <v>0</v>
      </c>
      <c r="P11" s="1405">
        <v>0</v>
      </c>
      <c r="Q11" s="1405">
        <v>0</v>
      </c>
      <c r="R11" s="1405">
        <v>0</v>
      </c>
      <c r="S11" s="1405">
        <v>0</v>
      </c>
      <c r="T11" s="1382">
        <v>0</v>
      </c>
      <c r="U11" s="1382">
        <v>0</v>
      </c>
      <c r="V11" s="1382">
        <v>2</v>
      </c>
      <c r="W11" s="1382">
        <v>0</v>
      </c>
      <c r="X11" s="1382">
        <v>0</v>
      </c>
      <c r="Y11" s="1412">
        <v>2</v>
      </c>
      <c r="Z11" s="1412">
        <v>0</v>
      </c>
      <c r="AA11" s="1412">
        <v>1</v>
      </c>
      <c r="AB11" s="1412">
        <v>1</v>
      </c>
      <c r="AC11" s="1412">
        <v>0</v>
      </c>
      <c r="AD11" s="1412">
        <v>0</v>
      </c>
      <c r="AE11" s="1412">
        <v>0</v>
      </c>
      <c r="AF11" s="1412">
        <v>1</v>
      </c>
      <c r="AG11" s="1412">
        <v>3</v>
      </c>
      <c r="AH11" s="1412">
        <v>0</v>
      </c>
      <c r="AI11" s="1412">
        <v>0</v>
      </c>
      <c r="AJ11" s="1412">
        <v>0</v>
      </c>
      <c r="AK11" s="1412">
        <v>2</v>
      </c>
      <c r="AL11" s="1412">
        <v>0</v>
      </c>
      <c r="AM11" s="1412">
        <v>6</v>
      </c>
      <c r="AN11" s="1413">
        <v>1</v>
      </c>
      <c r="AO11" s="1412">
        <v>4</v>
      </c>
      <c r="AP11" s="1412">
        <v>3</v>
      </c>
      <c r="AQ11" s="1413">
        <v>1</v>
      </c>
      <c r="AR11" s="1412">
        <v>0</v>
      </c>
      <c r="AS11" s="1413">
        <v>0</v>
      </c>
      <c r="AT11" s="1412">
        <v>0</v>
      </c>
      <c r="AU11" s="1412">
        <v>0</v>
      </c>
      <c r="AV11" s="1412">
        <v>0</v>
      </c>
      <c r="AW11" s="1412">
        <v>0</v>
      </c>
      <c r="AX11" s="1412">
        <v>0</v>
      </c>
      <c r="AY11" s="1412">
        <v>0</v>
      </c>
      <c r="AZ11" s="1413">
        <v>0</v>
      </c>
      <c r="BA11" s="1413">
        <v>0</v>
      </c>
      <c r="BB11" s="1412">
        <v>3</v>
      </c>
      <c r="BC11" s="1412">
        <v>0</v>
      </c>
      <c r="BD11" s="1412">
        <v>0</v>
      </c>
      <c r="BE11" s="1407">
        <f t="shared" si="0"/>
        <v>31</v>
      </c>
    </row>
    <row r="12" spans="2:59" s="581" customFormat="1" ht="18.75" customHeight="1" x14ac:dyDescent="0.25">
      <c r="B12" s="1406" t="s">
        <v>733</v>
      </c>
      <c r="C12" s="1405">
        <v>0</v>
      </c>
      <c r="D12" s="1405">
        <v>0</v>
      </c>
      <c r="E12" s="1405">
        <v>0</v>
      </c>
      <c r="F12" s="1405">
        <v>1</v>
      </c>
      <c r="G12" s="1405">
        <v>0</v>
      </c>
      <c r="H12" s="1405">
        <v>1</v>
      </c>
      <c r="I12" s="1405">
        <v>3</v>
      </c>
      <c r="J12" s="1405">
        <v>0</v>
      </c>
      <c r="K12" s="1405">
        <v>0</v>
      </c>
      <c r="L12" s="1405">
        <v>0</v>
      </c>
      <c r="M12" s="1405">
        <v>0</v>
      </c>
      <c r="N12" s="1405">
        <v>1</v>
      </c>
      <c r="O12" s="1405">
        <v>0</v>
      </c>
      <c r="P12" s="1405">
        <v>0</v>
      </c>
      <c r="Q12" s="1405">
        <v>1</v>
      </c>
      <c r="R12" s="1405">
        <v>0</v>
      </c>
      <c r="S12" s="1405">
        <v>0</v>
      </c>
      <c r="T12" s="1382">
        <v>0</v>
      </c>
      <c r="U12" s="1382">
        <v>0</v>
      </c>
      <c r="V12" s="1382">
        <v>1</v>
      </c>
      <c r="W12" s="1382">
        <v>1</v>
      </c>
      <c r="X12" s="1382">
        <v>1</v>
      </c>
      <c r="Y12" s="1412">
        <v>1</v>
      </c>
      <c r="Z12" s="1412">
        <v>4</v>
      </c>
      <c r="AA12" s="1412">
        <v>2</v>
      </c>
      <c r="AB12" s="1412">
        <v>2</v>
      </c>
      <c r="AC12" s="1412">
        <v>2</v>
      </c>
      <c r="AD12" s="1412">
        <v>1</v>
      </c>
      <c r="AE12" s="1412">
        <v>0</v>
      </c>
      <c r="AF12" s="1412">
        <v>2</v>
      </c>
      <c r="AG12" s="1412">
        <v>0</v>
      </c>
      <c r="AH12" s="1412">
        <v>1</v>
      </c>
      <c r="AI12" s="1412">
        <v>0</v>
      </c>
      <c r="AJ12" s="1412">
        <v>0</v>
      </c>
      <c r="AK12" s="1412">
        <v>0</v>
      </c>
      <c r="AL12" s="1412">
        <v>1</v>
      </c>
      <c r="AM12" s="1412">
        <v>0</v>
      </c>
      <c r="AN12" s="1413">
        <v>0</v>
      </c>
      <c r="AO12" s="1412">
        <v>0</v>
      </c>
      <c r="AP12" s="1412">
        <v>0</v>
      </c>
      <c r="AQ12" s="1413">
        <v>0</v>
      </c>
      <c r="AR12" s="1412">
        <v>0</v>
      </c>
      <c r="AS12" s="1413">
        <v>0</v>
      </c>
      <c r="AT12" s="1412">
        <v>0</v>
      </c>
      <c r="AU12" s="1412">
        <v>0</v>
      </c>
      <c r="AV12" s="1412">
        <v>0</v>
      </c>
      <c r="AW12" s="1412">
        <v>0</v>
      </c>
      <c r="AX12" s="1412">
        <v>0</v>
      </c>
      <c r="AY12" s="1412">
        <v>0</v>
      </c>
      <c r="AZ12" s="1413">
        <v>0</v>
      </c>
      <c r="BA12" s="1413">
        <v>0</v>
      </c>
      <c r="BB12" s="1412">
        <v>0</v>
      </c>
      <c r="BC12" s="1412">
        <v>0</v>
      </c>
      <c r="BD12" s="1412">
        <v>0</v>
      </c>
      <c r="BE12" s="1407">
        <f t="shared" si="0"/>
        <v>26</v>
      </c>
    </row>
    <row r="13" spans="2:59" s="581" customFormat="1" ht="18.75" customHeight="1" x14ac:dyDescent="0.25">
      <c r="B13" s="1406" t="s">
        <v>734</v>
      </c>
      <c r="C13" s="1405">
        <v>3</v>
      </c>
      <c r="D13" s="1405">
        <v>3</v>
      </c>
      <c r="E13" s="1405">
        <v>0</v>
      </c>
      <c r="F13" s="1405">
        <v>5</v>
      </c>
      <c r="G13" s="1405">
        <v>6</v>
      </c>
      <c r="H13" s="1405">
        <v>6</v>
      </c>
      <c r="I13" s="1405">
        <v>7</v>
      </c>
      <c r="J13" s="1405">
        <v>7</v>
      </c>
      <c r="K13" s="1405">
        <v>3</v>
      </c>
      <c r="L13" s="1405">
        <v>0</v>
      </c>
      <c r="M13" s="1405">
        <v>3</v>
      </c>
      <c r="N13" s="1405">
        <v>1</v>
      </c>
      <c r="O13" s="1405">
        <v>4</v>
      </c>
      <c r="P13" s="1405">
        <v>3</v>
      </c>
      <c r="Q13" s="1405">
        <v>3</v>
      </c>
      <c r="R13" s="1405">
        <v>9</v>
      </c>
      <c r="S13" s="1405">
        <v>0</v>
      </c>
      <c r="T13" s="1382">
        <v>5</v>
      </c>
      <c r="U13" s="1382">
        <v>1</v>
      </c>
      <c r="V13" s="1382">
        <v>3</v>
      </c>
      <c r="W13" s="1382">
        <v>7</v>
      </c>
      <c r="X13" s="1382">
        <v>2</v>
      </c>
      <c r="Y13" s="1412">
        <v>10</v>
      </c>
      <c r="Z13" s="1412">
        <v>10</v>
      </c>
      <c r="AA13" s="1412">
        <v>4</v>
      </c>
      <c r="AB13" s="1412">
        <v>3</v>
      </c>
      <c r="AC13" s="1412">
        <v>2</v>
      </c>
      <c r="AD13" s="1412">
        <v>1</v>
      </c>
      <c r="AE13" s="1412">
        <v>3</v>
      </c>
      <c r="AF13" s="1412">
        <v>5</v>
      </c>
      <c r="AG13" s="1412">
        <v>5</v>
      </c>
      <c r="AH13" s="1412">
        <v>6</v>
      </c>
      <c r="AI13" s="1412">
        <v>0</v>
      </c>
      <c r="AJ13" s="1412">
        <v>6</v>
      </c>
      <c r="AK13" s="1412">
        <v>4</v>
      </c>
      <c r="AL13" s="1412">
        <v>2</v>
      </c>
      <c r="AM13" s="1412">
        <v>0</v>
      </c>
      <c r="AN13" s="1413">
        <v>0</v>
      </c>
      <c r="AO13" s="1412">
        <v>0</v>
      </c>
      <c r="AP13" s="1412">
        <v>0</v>
      </c>
      <c r="AQ13" s="1413">
        <v>0</v>
      </c>
      <c r="AR13" s="1412">
        <v>0</v>
      </c>
      <c r="AS13" s="1413">
        <v>0</v>
      </c>
      <c r="AT13" s="1412">
        <v>0</v>
      </c>
      <c r="AU13" s="1412">
        <v>0</v>
      </c>
      <c r="AV13" s="1412">
        <v>0</v>
      </c>
      <c r="AW13" s="1412">
        <v>0</v>
      </c>
      <c r="AX13" s="1412">
        <v>0</v>
      </c>
      <c r="AY13" s="1412">
        <v>0</v>
      </c>
      <c r="AZ13" s="1413">
        <v>0</v>
      </c>
      <c r="BA13" s="1413">
        <v>1</v>
      </c>
      <c r="BB13" s="1412">
        <v>2</v>
      </c>
      <c r="BC13" s="1412">
        <v>0</v>
      </c>
      <c r="BD13" s="1412">
        <v>0</v>
      </c>
      <c r="BE13" s="1407">
        <f t="shared" si="0"/>
        <v>145</v>
      </c>
    </row>
    <row r="14" spans="2:59" s="581" customFormat="1" ht="18.75" customHeight="1" x14ac:dyDescent="0.25">
      <c r="B14" s="1406" t="s">
        <v>735</v>
      </c>
      <c r="C14" s="1405">
        <v>0</v>
      </c>
      <c r="D14" s="1405">
        <v>0</v>
      </c>
      <c r="E14" s="1405">
        <v>0</v>
      </c>
      <c r="F14" s="1405">
        <v>3</v>
      </c>
      <c r="G14" s="1405">
        <v>2</v>
      </c>
      <c r="H14" s="1405">
        <v>0</v>
      </c>
      <c r="I14" s="1405">
        <v>0</v>
      </c>
      <c r="J14" s="1405">
        <v>4</v>
      </c>
      <c r="K14" s="1405">
        <v>0</v>
      </c>
      <c r="L14" s="1405">
        <v>0</v>
      </c>
      <c r="M14" s="1405">
        <v>1</v>
      </c>
      <c r="N14" s="1405">
        <v>0</v>
      </c>
      <c r="O14" s="1405">
        <v>0</v>
      </c>
      <c r="P14" s="1405">
        <v>0</v>
      </c>
      <c r="Q14" s="1405">
        <v>0</v>
      </c>
      <c r="R14" s="1405">
        <v>0</v>
      </c>
      <c r="S14" s="1405">
        <v>0</v>
      </c>
      <c r="T14" s="1382">
        <v>0</v>
      </c>
      <c r="U14" s="1382">
        <v>0</v>
      </c>
      <c r="V14" s="1382">
        <v>0</v>
      </c>
      <c r="W14" s="1382">
        <v>0</v>
      </c>
      <c r="X14" s="1382">
        <v>0</v>
      </c>
      <c r="Y14" s="1412">
        <v>0</v>
      </c>
      <c r="Z14" s="1412">
        <v>4</v>
      </c>
      <c r="AA14" s="1412">
        <v>2</v>
      </c>
      <c r="AB14" s="1412">
        <v>1</v>
      </c>
      <c r="AC14" s="1412">
        <v>1</v>
      </c>
      <c r="AD14" s="1412">
        <v>1</v>
      </c>
      <c r="AE14" s="1412">
        <v>0</v>
      </c>
      <c r="AF14" s="1412">
        <v>0</v>
      </c>
      <c r="AG14" s="1412">
        <v>3</v>
      </c>
      <c r="AH14" s="1412">
        <v>0</v>
      </c>
      <c r="AI14" s="1412">
        <v>0</v>
      </c>
      <c r="AJ14" s="1412">
        <v>1</v>
      </c>
      <c r="AK14" s="1412">
        <v>2</v>
      </c>
      <c r="AL14" s="1412">
        <v>0</v>
      </c>
      <c r="AM14" s="1412">
        <v>0</v>
      </c>
      <c r="AN14" s="1413">
        <v>0</v>
      </c>
      <c r="AO14" s="1412">
        <v>0</v>
      </c>
      <c r="AP14" s="1412">
        <v>0</v>
      </c>
      <c r="AQ14" s="1413">
        <v>0</v>
      </c>
      <c r="AR14" s="1412">
        <v>0</v>
      </c>
      <c r="AS14" s="1413">
        <v>0</v>
      </c>
      <c r="AT14" s="1412">
        <v>0</v>
      </c>
      <c r="AU14" s="1412">
        <v>1</v>
      </c>
      <c r="AV14" s="1412">
        <v>0</v>
      </c>
      <c r="AW14" s="1412">
        <v>0</v>
      </c>
      <c r="AX14" s="1412">
        <v>0</v>
      </c>
      <c r="AY14" s="1412">
        <v>0</v>
      </c>
      <c r="AZ14" s="1413">
        <v>0</v>
      </c>
      <c r="BA14" s="1413">
        <v>2</v>
      </c>
      <c r="BB14" s="1412">
        <v>0</v>
      </c>
      <c r="BC14" s="1412">
        <v>1</v>
      </c>
      <c r="BD14" s="1412">
        <v>0</v>
      </c>
      <c r="BE14" s="1407">
        <f t="shared" si="0"/>
        <v>29</v>
      </c>
    </row>
    <row r="15" spans="2:59" s="581" customFormat="1" ht="18.75" customHeight="1" x14ac:dyDescent="0.25">
      <c r="B15" s="1406" t="s">
        <v>736</v>
      </c>
      <c r="C15" s="1405">
        <v>0</v>
      </c>
      <c r="D15" s="1405">
        <v>0</v>
      </c>
      <c r="E15" s="1405">
        <v>0</v>
      </c>
      <c r="F15" s="1405">
        <v>0</v>
      </c>
      <c r="G15" s="1405">
        <v>0</v>
      </c>
      <c r="H15" s="1405">
        <v>0</v>
      </c>
      <c r="I15" s="1405">
        <v>1</v>
      </c>
      <c r="J15" s="1405">
        <v>2</v>
      </c>
      <c r="K15" s="1405">
        <v>0</v>
      </c>
      <c r="L15" s="1405">
        <v>0</v>
      </c>
      <c r="M15" s="1405">
        <v>0</v>
      </c>
      <c r="N15" s="1405">
        <v>0</v>
      </c>
      <c r="O15" s="1405">
        <v>0</v>
      </c>
      <c r="P15" s="1405">
        <v>0</v>
      </c>
      <c r="Q15" s="1405">
        <v>0</v>
      </c>
      <c r="R15" s="1405">
        <v>1</v>
      </c>
      <c r="S15" s="1405">
        <v>0</v>
      </c>
      <c r="T15" s="1382">
        <v>1</v>
      </c>
      <c r="U15" s="1382">
        <v>1</v>
      </c>
      <c r="V15" s="1382">
        <v>0</v>
      </c>
      <c r="W15" s="1382">
        <v>1</v>
      </c>
      <c r="X15" s="1382">
        <v>1</v>
      </c>
      <c r="Y15" s="1412">
        <v>1</v>
      </c>
      <c r="Z15" s="1412">
        <v>1</v>
      </c>
      <c r="AA15" s="1412">
        <v>0</v>
      </c>
      <c r="AB15" s="1412">
        <v>0</v>
      </c>
      <c r="AC15" s="1412">
        <v>1</v>
      </c>
      <c r="AD15" s="1412">
        <v>1</v>
      </c>
      <c r="AE15" s="1412">
        <v>1</v>
      </c>
      <c r="AF15" s="1412">
        <v>2</v>
      </c>
      <c r="AG15" s="1412">
        <v>0</v>
      </c>
      <c r="AH15" s="1412">
        <v>0</v>
      </c>
      <c r="AI15" s="1412">
        <v>0</v>
      </c>
      <c r="AJ15" s="1412">
        <v>0</v>
      </c>
      <c r="AK15" s="1412">
        <v>0</v>
      </c>
      <c r="AL15" s="1412">
        <v>0</v>
      </c>
      <c r="AM15" s="1412">
        <v>0</v>
      </c>
      <c r="AN15" s="1413">
        <v>0</v>
      </c>
      <c r="AO15" s="1412">
        <v>0</v>
      </c>
      <c r="AP15" s="1412">
        <v>1</v>
      </c>
      <c r="AQ15" s="1413">
        <v>0</v>
      </c>
      <c r="AR15" s="1412">
        <v>0</v>
      </c>
      <c r="AS15" s="1413">
        <v>0</v>
      </c>
      <c r="AT15" s="1412">
        <v>0</v>
      </c>
      <c r="AU15" s="1412">
        <v>1</v>
      </c>
      <c r="AV15" s="1412">
        <v>0</v>
      </c>
      <c r="AW15" s="1412">
        <v>3</v>
      </c>
      <c r="AX15" s="1412">
        <v>4</v>
      </c>
      <c r="AY15" s="1412">
        <v>1</v>
      </c>
      <c r="AZ15" s="1413">
        <v>0</v>
      </c>
      <c r="BA15" s="1413">
        <v>0</v>
      </c>
      <c r="BB15" s="1412">
        <v>3</v>
      </c>
      <c r="BC15" s="1412">
        <v>3</v>
      </c>
      <c r="BD15" s="1412">
        <v>1</v>
      </c>
      <c r="BE15" s="1407">
        <f t="shared" si="0"/>
        <v>32</v>
      </c>
    </row>
    <row r="16" spans="2:59" s="581" customFormat="1" ht="18.75" customHeight="1" x14ac:dyDescent="0.25">
      <c r="B16" s="1406" t="s">
        <v>288</v>
      </c>
      <c r="C16" s="1405">
        <v>2</v>
      </c>
      <c r="D16" s="1405">
        <v>2</v>
      </c>
      <c r="E16" s="1405">
        <v>0</v>
      </c>
      <c r="F16" s="1405">
        <v>4</v>
      </c>
      <c r="G16" s="1405">
        <v>5</v>
      </c>
      <c r="H16" s="1405">
        <v>4</v>
      </c>
      <c r="I16" s="1405">
        <v>3</v>
      </c>
      <c r="J16" s="1405">
        <v>8</v>
      </c>
      <c r="K16" s="1405">
        <v>1</v>
      </c>
      <c r="L16" s="1405">
        <v>0</v>
      </c>
      <c r="M16" s="1405">
        <v>6</v>
      </c>
      <c r="N16" s="1405">
        <v>2</v>
      </c>
      <c r="O16" s="1405">
        <v>5</v>
      </c>
      <c r="P16" s="1405">
        <v>6</v>
      </c>
      <c r="Q16" s="1405">
        <v>6</v>
      </c>
      <c r="R16" s="1405">
        <v>3</v>
      </c>
      <c r="S16" s="1405">
        <v>0</v>
      </c>
      <c r="T16" s="1382">
        <v>4</v>
      </c>
      <c r="U16" s="1382">
        <v>1</v>
      </c>
      <c r="V16" s="1382">
        <v>3</v>
      </c>
      <c r="W16" s="1382">
        <v>27</v>
      </c>
      <c r="X16" s="1382">
        <v>9</v>
      </c>
      <c r="Y16" s="1412">
        <v>12</v>
      </c>
      <c r="Z16" s="1412">
        <v>6</v>
      </c>
      <c r="AA16" s="1412">
        <v>3</v>
      </c>
      <c r="AB16" s="1412">
        <v>2</v>
      </c>
      <c r="AC16" s="1412">
        <v>4</v>
      </c>
      <c r="AD16" s="1412">
        <v>5</v>
      </c>
      <c r="AE16" s="1412">
        <v>5</v>
      </c>
      <c r="AF16" s="1412">
        <v>15</v>
      </c>
      <c r="AG16" s="1412">
        <v>9</v>
      </c>
      <c r="AH16" s="1412">
        <v>6</v>
      </c>
      <c r="AI16" s="1412">
        <v>0</v>
      </c>
      <c r="AJ16" s="1412">
        <v>5</v>
      </c>
      <c r="AK16" s="1412">
        <v>9</v>
      </c>
      <c r="AL16" s="1412">
        <v>6</v>
      </c>
      <c r="AM16" s="1412">
        <v>314</v>
      </c>
      <c r="AN16" s="1413">
        <v>106</v>
      </c>
      <c r="AO16" s="1412">
        <v>171</v>
      </c>
      <c r="AP16" s="1412">
        <v>230</v>
      </c>
      <c r="AQ16" s="1413">
        <v>33</v>
      </c>
      <c r="AR16" s="1412">
        <v>0</v>
      </c>
      <c r="AS16" s="1413">
        <v>1</v>
      </c>
      <c r="AT16" s="1412">
        <v>0</v>
      </c>
      <c r="AU16" s="1412">
        <v>4</v>
      </c>
      <c r="AV16" s="1412">
        <v>0</v>
      </c>
      <c r="AW16" s="1412">
        <v>0</v>
      </c>
      <c r="AX16" s="1412">
        <v>1</v>
      </c>
      <c r="AY16" s="1412">
        <v>0</v>
      </c>
      <c r="AZ16" s="1413">
        <v>2</v>
      </c>
      <c r="BA16" s="1413">
        <v>0</v>
      </c>
      <c r="BB16" s="1412">
        <v>4</v>
      </c>
      <c r="BC16" s="1412">
        <v>0</v>
      </c>
      <c r="BD16" s="1412">
        <v>0</v>
      </c>
      <c r="BE16" s="1407">
        <f t="shared" si="0"/>
        <v>1054</v>
      </c>
    </row>
    <row r="17" spans="2:58" s="581" customFormat="1" ht="18.75" customHeight="1" x14ac:dyDescent="0.25">
      <c r="B17" s="1406" t="s">
        <v>737</v>
      </c>
      <c r="C17" s="1405">
        <v>1</v>
      </c>
      <c r="D17" s="1405">
        <v>0</v>
      </c>
      <c r="E17" s="1405">
        <v>0</v>
      </c>
      <c r="F17" s="1405">
        <v>7</v>
      </c>
      <c r="G17" s="1405">
        <v>1</v>
      </c>
      <c r="H17" s="1405">
        <v>6</v>
      </c>
      <c r="I17" s="1405">
        <v>1</v>
      </c>
      <c r="J17" s="1405">
        <v>2</v>
      </c>
      <c r="K17" s="1405">
        <v>0</v>
      </c>
      <c r="L17" s="1405">
        <v>0</v>
      </c>
      <c r="M17" s="1405">
        <v>6</v>
      </c>
      <c r="N17" s="1405">
        <v>1</v>
      </c>
      <c r="O17" s="1405">
        <v>3</v>
      </c>
      <c r="P17" s="1405">
        <v>4</v>
      </c>
      <c r="Q17" s="1405">
        <v>3</v>
      </c>
      <c r="R17" s="1405">
        <v>2</v>
      </c>
      <c r="S17" s="1405">
        <v>0</v>
      </c>
      <c r="T17" s="1382">
        <v>5</v>
      </c>
      <c r="U17" s="1382">
        <v>0</v>
      </c>
      <c r="V17" s="1382">
        <v>0</v>
      </c>
      <c r="W17" s="1382">
        <v>4</v>
      </c>
      <c r="X17" s="1382">
        <v>3</v>
      </c>
      <c r="Y17" s="1412">
        <v>6</v>
      </c>
      <c r="Z17" s="1412">
        <v>6</v>
      </c>
      <c r="AA17" s="1412">
        <v>2</v>
      </c>
      <c r="AB17" s="1412">
        <v>1</v>
      </c>
      <c r="AC17" s="1412">
        <v>1</v>
      </c>
      <c r="AD17" s="1412">
        <v>1</v>
      </c>
      <c r="AE17" s="1412">
        <v>1</v>
      </c>
      <c r="AF17" s="1412">
        <v>5</v>
      </c>
      <c r="AG17" s="1412">
        <v>3</v>
      </c>
      <c r="AH17" s="1412">
        <v>3</v>
      </c>
      <c r="AI17" s="1412">
        <v>1</v>
      </c>
      <c r="AJ17" s="1412">
        <v>0</v>
      </c>
      <c r="AK17" s="1412">
        <v>5</v>
      </c>
      <c r="AL17" s="1412">
        <v>1</v>
      </c>
      <c r="AM17" s="1412">
        <v>10</v>
      </c>
      <c r="AN17" s="1413">
        <v>2</v>
      </c>
      <c r="AO17" s="1412">
        <v>6</v>
      </c>
      <c r="AP17" s="1412">
        <v>4</v>
      </c>
      <c r="AQ17" s="1413">
        <v>2</v>
      </c>
      <c r="AR17" s="1412">
        <v>0</v>
      </c>
      <c r="AS17" s="1413">
        <v>0</v>
      </c>
      <c r="AT17" s="1412">
        <v>1</v>
      </c>
      <c r="AU17" s="1412">
        <v>0</v>
      </c>
      <c r="AV17" s="1412">
        <v>0</v>
      </c>
      <c r="AW17" s="1412">
        <v>0</v>
      </c>
      <c r="AX17" s="1412">
        <v>1</v>
      </c>
      <c r="AY17" s="1412">
        <v>0</v>
      </c>
      <c r="AZ17" s="1413">
        <v>1</v>
      </c>
      <c r="BA17" s="1413">
        <v>0</v>
      </c>
      <c r="BB17" s="1412">
        <v>0</v>
      </c>
      <c r="BC17" s="1412">
        <v>1</v>
      </c>
      <c r="BD17" s="1412">
        <v>0</v>
      </c>
      <c r="BE17" s="1407">
        <f t="shared" si="0"/>
        <v>113</v>
      </c>
    </row>
    <row r="18" spans="2:58" s="581" customFormat="1" ht="18.75" customHeight="1" x14ac:dyDescent="0.25">
      <c r="B18" s="1406" t="s">
        <v>738</v>
      </c>
      <c r="C18" s="1405">
        <v>1</v>
      </c>
      <c r="D18" s="1405">
        <v>1</v>
      </c>
      <c r="E18" s="1405">
        <v>0</v>
      </c>
      <c r="F18" s="1405">
        <v>2</v>
      </c>
      <c r="G18" s="1405">
        <v>1</v>
      </c>
      <c r="H18" s="1405">
        <v>1</v>
      </c>
      <c r="I18" s="1405">
        <v>0</v>
      </c>
      <c r="J18" s="1405">
        <v>3</v>
      </c>
      <c r="K18" s="1405">
        <v>0</v>
      </c>
      <c r="L18" s="1405">
        <v>0</v>
      </c>
      <c r="M18" s="1405">
        <v>0</v>
      </c>
      <c r="N18" s="1405">
        <v>1</v>
      </c>
      <c r="O18" s="1405">
        <v>1</v>
      </c>
      <c r="P18" s="1405">
        <v>2</v>
      </c>
      <c r="Q18" s="1405">
        <v>1</v>
      </c>
      <c r="R18" s="1405">
        <v>1</v>
      </c>
      <c r="S18" s="1405">
        <v>0</v>
      </c>
      <c r="T18" s="1382">
        <v>0</v>
      </c>
      <c r="U18" s="1382">
        <v>0</v>
      </c>
      <c r="V18" s="1382">
        <v>1</v>
      </c>
      <c r="W18" s="1382">
        <v>1</v>
      </c>
      <c r="X18" s="1382">
        <v>0</v>
      </c>
      <c r="Y18" s="1412">
        <v>1</v>
      </c>
      <c r="Z18" s="1412">
        <v>0</v>
      </c>
      <c r="AA18" s="1412">
        <v>0</v>
      </c>
      <c r="AB18" s="1412">
        <v>0</v>
      </c>
      <c r="AC18" s="1412">
        <v>0</v>
      </c>
      <c r="AD18" s="1412">
        <v>0</v>
      </c>
      <c r="AE18" s="1412">
        <v>1</v>
      </c>
      <c r="AF18" s="1412">
        <v>1</v>
      </c>
      <c r="AG18" s="1412">
        <v>0</v>
      </c>
      <c r="AH18" s="1412">
        <v>2</v>
      </c>
      <c r="AI18" s="1412">
        <v>0</v>
      </c>
      <c r="AJ18" s="1412">
        <v>0</v>
      </c>
      <c r="AK18" s="1412">
        <v>2</v>
      </c>
      <c r="AL18" s="1412">
        <v>0</v>
      </c>
      <c r="AM18" s="1412">
        <v>9</v>
      </c>
      <c r="AN18" s="1413">
        <v>1</v>
      </c>
      <c r="AO18" s="1412">
        <v>3</v>
      </c>
      <c r="AP18" s="1412">
        <v>3</v>
      </c>
      <c r="AQ18" s="1413">
        <v>1</v>
      </c>
      <c r="AR18" s="1412">
        <v>0</v>
      </c>
      <c r="AS18" s="1413">
        <v>0</v>
      </c>
      <c r="AT18" s="1412">
        <v>0</v>
      </c>
      <c r="AU18" s="1412">
        <v>1</v>
      </c>
      <c r="AV18" s="1412">
        <v>0</v>
      </c>
      <c r="AW18" s="1412">
        <v>4</v>
      </c>
      <c r="AX18" s="1412">
        <v>3</v>
      </c>
      <c r="AY18" s="1412">
        <v>0</v>
      </c>
      <c r="AZ18" s="1413">
        <v>0</v>
      </c>
      <c r="BA18" s="1413">
        <v>0</v>
      </c>
      <c r="BB18" s="1412">
        <v>0</v>
      </c>
      <c r="BC18" s="1412">
        <v>3</v>
      </c>
      <c r="BD18" s="1412">
        <v>0</v>
      </c>
      <c r="BE18" s="1407">
        <f t="shared" si="0"/>
        <v>52</v>
      </c>
    </row>
    <row r="19" spans="2:58" s="581" customFormat="1" ht="18.75" customHeight="1" x14ac:dyDescent="0.25">
      <c r="B19" s="1406" t="s">
        <v>739</v>
      </c>
      <c r="C19" s="1405">
        <v>1</v>
      </c>
      <c r="D19" s="1405">
        <v>0</v>
      </c>
      <c r="E19" s="1405">
        <v>1</v>
      </c>
      <c r="F19" s="1405">
        <v>1</v>
      </c>
      <c r="G19" s="1405">
        <v>1</v>
      </c>
      <c r="H19" s="1405">
        <v>3</v>
      </c>
      <c r="I19" s="1405">
        <v>0</v>
      </c>
      <c r="J19" s="1405">
        <v>0</v>
      </c>
      <c r="K19" s="1405">
        <v>0</v>
      </c>
      <c r="L19" s="1405">
        <v>0</v>
      </c>
      <c r="M19" s="1405">
        <v>0</v>
      </c>
      <c r="N19" s="1405">
        <v>0</v>
      </c>
      <c r="O19" s="1405">
        <v>0</v>
      </c>
      <c r="P19" s="1405">
        <v>0</v>
      </c>
      <c r="Q19" s="1405">
        <v>0</v>
      </c>
      <c r="R19" s="1405">
        <v>4</v>
      </c>
      <c r="S19" s="1405">
        <v>0</v>
      </c>
      <c r="T19" s="1382">
        <v>0</v>
      </c>
      <c r="U19" s="1382">
        <v>0</v>
      </c>
      <c r="V19" s="1382">
        <v>0</v>
      </c>
      <c r="W19" s="1382">
        <v>0</v>
      </c>
      <c r="X19" s="1382">
        <v>3</v>
      </c>
      <c r="Y19" s="1412">
        <v>1</v>
      </c>
      <c r="Z19" s="1412">
        <v>0</v>
      </c>
      <c r="AA19" s="1412">
        <v>0</v>
      </c>
      <c r="AB19" s="1412">
        <v>2</v>
      </c>
      <c r="AC19" s="1412">
        <v>2</v>
      </c>
      <c r="AD19" s="1412">
        <v>2</v>
      </c>
      <c r="AE19" s="1412">
        <v>1</v>
      </c>
      <c r="AF19" s="1412">
        <v>0</v>
      </c>
      <c r="AG19" s="1412">
        <v>1</v>
      </c>
      <c r="AH19" s="1412">
        <v>1</v>
      </c>
      <c r="AI19" s="1412">
        <v>0</v>
      </c>
      <c r="AJ19" s="1412">
        <v>4</v>
      </c>
      <c r="AK19" s="1412">
        <v>0</v>
      </c>
      <c r="AL19" s="1412">
        <v>1</v>
      </c>
      <c r="AM19" s="1412">
        <v>0</v>
      </c>
      <c r="AN19" s="1413">
        <v>0</v>
      </c>
      <c r="AO19" s="1412">
        <v>0</v>
      </c>
      <c r="AP19" s="1412">
        <v>0</v>
      </c>
      <c r="AQ19" s="1413">
        <v>0</v>
      </c>
      <c r="AR19" s="1412">
        <v>0</v>
      </c>
      <c r="AS19" s="1413">
        <v>0</v>
      </c>
      <c r="AT19" s="1412">
        <v>0</v>
      </c>
      <c r="AU19" s="1412">
        <v>0</v>
      </c>
      <c r="AV19" s="1412">
        <v>0</v>
      </c>
      <c r="AW19" s="1412">
        <v>0</v>
      </c>
      <c r="AX19" s="1412">
        <v>0</v>
      </c>
      <c r="AY19" s="1412">
        <v>0</v>
      </c>
      <c r="AZ19" s="1413">
        <v>0</v>
      </c>
      <c r="BA19" s="1413">
        <v>0</v>
      </c>
      <c r="BB19" s="1412">
        <v>0</v>
      </c>
      <c r="BC19" s="1412">
        <v>0</v>
      </c>
      <c r="BD19" s="1412">
        <v>0</v>
      </c>
      <c r="BE19" s="1407">
        <f t="shared" si="0"/>
        <v>29</v>
      </c>
    </row>
    <row r="20" spans="2:58" s="581" customFormat="1" ht="18.75" customHeight="1" x14ac:dyDescent="0.25">
      <c r="B20" s="1406" t="s">
        <v>740</v>
      </c>
      <c r="C20" s="1405">
        <v>1</v>
      </c>
      <c r="D20" s="1405">
        <v>2</v>
      </c>
      <c r="E20" s="1405">
        <v>0</v>
      </c>
      <c r="F20" s="1405">
        <v>4</v>
      </c>
      <c r="G20" s="1405">
        <v>0</v>
      </c>
      <c r="H20" s="1405">
        <v>6</v>
      </c>
      <c r="I20" s="1405">
        <v>1</v>
      </c>
      <c r="J20" s="1405">
        <v>1</v>
      </c>
      <c r="K20" s="1405">
        <v>0</v>
      </c>
      <c r="L20" s="1405">
        <v>0</v>
      </c>
      <c r="M20" s="1405">
        <v>0</v>
      </c>
      <c r="N20" s="1405">
        <v>0</v>
      </c>
      <c r="O20" s="1405">
        <v>1</v>
      </c>
      <c r="P20" s="1405">
        <v>0</v>
      </c>
      <c r="Q20" s="1405">
        <v>1</v>
      </c>
      <c r="R20" s="1405">
        <v>3</v>
      </c>
      <c r="S20" s="1405">
        <v>0</v>
      </c>
      <c r="T20" s="1382">
        <v>0</v>
      </c>
      <c r="U20" s="1382">
        <v>0</v>
      </c>
      <c r="V20" s="1382">
        <v>0</v>
      </c>
      <c r="W20" s="1382">
        <v>1</v>
      </c>
      <c r="X20" s="1382">
        <v>2</v>
      </c>
      <c r="Y20" s="1412">
        <v>2</v>
      </c>
      <c r="Z20" s="1412">
        <v>5</v>
      </c>
      <c r="AA20" s="1412">
        <v>5</v>
      </c>
      <c r="AB20" s="1412">
        <v>1</v>
      </c>
      <c r="AC20" s="1412">
        <v>4</v>
      </c>
      <c r="AD20" s="1412">
        <v>4</v>
      </c>
      <c r="AE20" s="1412">
        <v>1</v>
      </c>
      <c r="AF20" s="1412">
        <v>3</v>
      </c>
      <c r="AG20" s="1412">
        <v>1</v>
      </c>
      <c r="AH20" s="1412">
        <v>3</v>
      </c>
      <c r="AI20" s="1412">
        <v>0</v>
      </c>
      <c r="AJ20" s="1412">
        <v>2</v>
      </c>
      <c r="AK20" s="1412">
        <v>5</v>
      </c>
      <c r="AL20" s="1412">
        <v>1</v>
      </c>
      <c r="AM20" s="1412">
        <v>1</v>
      </c>
      <c r="AN20" s="1413">
        <v>1</v>
      </c>
      <c r="AO20" s="1412">
        <v>0</v>
      </c>
      <c r="AP20" s="1412">
        <v>0</v>
      </c>
      <c r="AQ20" s="1413">
        <v>0</v>
      </c>
      <c r="AR20" s="1412">
        <v>0</v>
      </c>
      <c r="AS20" s="1413">
        <v>0</v>
      </c>
      <c r="AT20" s="1412">
        <v>0</v>
      </c>
      <c r="AU20" s="1412">
        <v>0</v>
      </c>
      <c r="AV20" s="1412">
        <v>0</v>
      </c>
      <c r="AW20" s="1412">
        <v>0</v>
      </c>
      <c r="AX20" s="1412">
        <v>0</v>
      </c>
      <c r="AY20" s="1412">
        <v>0</v>
      </c>
      <c r="AZ20" s="1413">
        <v>0</v>
      </c>
      <c r="BA20" s="1413">
        <v>0</v>
      </c>
      <c r="BB20" s="1412">
        <v>0</v>
      </c>
      <c r="BC20" s="1412">
        <v>0</v>
      </c>
      <c r="BD20" s="1412">
        <v>0</v>
      </c>
      <c r="BE20" s="1407">
        <f t="shared" si="0"/>
        <v>62</v>
      </c>
    </row>
    <row r="21" spans="2:58" s="581" customFormat="1" ht="18.75" customHeight="1" x14ac:dyDescent="0.25">
      <c r="B21" s="1406" t="s">
        <v>741</v>
      </c>
      <c r="C21" s="1405">
        <v>0</v>
      </c>
      <c r="D21" s="1405">
        <v>1</v>
      </c>
      <c r="E21" s="1405">
        <v>0</v>
      </c>
      <c r="F21" s="1405">
        <v>3</v>
      </c>
      <c r="G21" s="1405">
        <v>0</v>
      </c>
      <c r="H21" s="1405">
        <v>0</v>
      </c>
      <c r="I21" s="1405">
        <v>0</v>
      </c>
      <c r="J21" s="1405">
        <v>2</v>
      </c>
      <c r="K21" s="1405">
        <v>0</v>
      </c>
      <c r="L21" s="1405">
        <v>0</v>
      </c>
      <c r="M21" s="1405">
        <v>0</v>
      </c>
      <c r="N21" s="1405">
        <v>0</v>
      </c>
      <c r="O21" s="1405">
        <v>3</v>
      </c>
      <c r="P21" s="1405">
        <v>2</v>
      </c>
      <c r="Q21" s="1405">
        <v>0</v>
      </c>
      <c r="R21" s="1405">
        <v>0</v>
      </c>
      <c r="S21" s="1405">
        <v>0</v>
      </c>
      <c r="T21" s="1382">
        <v>0</v>
      </c>
      <c r="U21" s="1382">
        <v>0</v>
      </c>
      <c r="V21" s="1382">
        <v>0</v>
      </c>
      <c r="W21" s="1382">
        <v>1</v>
      </c>
      <c r="X21" s="1382">
        <v>0</v>
      </c>
      <c r="Y21" s="1412">
        <v>1</v>
      </c>
      <c r="Z21" s="1412">
        <v>0</v>
      </c>
      <c r="AA21" s="1412">
        <v>1</v>
      </c>
      <c r="AB21" s="1412">
        <v>0</v>
      </c>
      <c r="AC21" s="1412">
        <v>0</v>
      </c>
      <c r="AD21" s="1412">
        <v>0</v>
      </c>
      <c r="AE21" s="1412">
        <v>5</v>
      </c>
      <c r="AF21" s="1412">
        <v>16</v>
      </c>
      <c r="AG21" s="1412">
        <v>3</v>
      </c>
      <c r="AH21" s="1412">
        <v>1</v>
      </c>
      <c r="AI21" s="1412">
        <v>0</v>
      </c>
      <c r="AJ21" s="1412">
        <v>0</v>
      </c>
      <c r="AK21" s="1412">
        <v>2</v>
      </c>
      <c r="AL21" s="1412">
        <v>0</v>
      </c>
      <c r="AM21" s="1412">
        <v>1</v>
      </c>
      <c r="AN21" s="1413">
        <v>2</v>
      </c>
      <c r="AO21" s="1412">
        <v>0</v>
      </c>
      <c r="AP21" s="1412">
        <v>0</v>
      </c>
      <c r="AQ21" s="1413">
        <v>0</v>
      </c>
      <c r="AR21" s="1412">
        <v>0</v>
      </c>
      <c r="AS21" s="1413">
        <v>0</v>
      </c>
      <c r="AT21" s="1412">
        <v>0</v>
      </c>
      <c r="AU21" s="1412">
        <v>0</v>
      </c>
      <c r="AV21" s="1412">
        <v>0</v>
      </c>
      <c r="AW21" s="1412">
        <v>1</v>
      </c>
      <c r="AX21" s="1412">
        <v>1</v>
      </c>
      <c r="AY21" s="1412">
        <v>3</v>
      </c>
      <c r="AZ21" s="1413">
        <v>6</v>
      </c>
      <c r="BA21" s="1413">
        <v>2</v>
      </c>
      <c r="BB21" s="1412">
        <v>2</v>
      </c>
      <c r="BC21" s="1412">
        <v>3</v>
      </c>
      <c r="BD21" s="1412">
        <v>1</v>
      </c>
      <c r="BE21" s="1407">
        <f t="shared" si="0"/>
        <v>63</v>
      </c>
    </row>
    <row r="22" spans="2:58" s="581" customFormat="1" ht="18.75" customHeight="1" x14ac:dyDescent="0.25">
      <c r="B22" s="1406" t="s">
        <v>742</v>
      </c>
      <c r="C22" s="1405">
        <v>1</v>
      </c>
      <c r="D22" s="1405">
        <v>0</v>
      </c>
      <c r="E22" s="1405">
        <v>0</v>
      </c>
      <c r="F22" s="1405">
        <v>0</v>
      </c>
      <c r="G22" s="1405">
        <v>0</v>
      </c>
      <c r="H22" s="1405">
        <v>2</v>
      </c>
      <c r="I22" s="1405">
        <v>0</v>
      </c>
      <c r="J22" s="1405">
        <v>0</v>
      </c>
      <c r="K22" s="1405">
        <v>0</v>
      </c>
      <c r="L22" s="1405">
        <v>0</v>
      </c>
      <c r="M22" s="1405">
        <v>4</v>
      </c>
      <c r="N22" s="1405">
        <v>1</v>
      </c>
      <c r="O22" s="1405">
        <v>1</v>
      </c>
      <c r="P22" s="1405">
        <v>1</v>
      </c>
      <c r="Q22" s="1405">
        <v>0</v>
      </c>
      <c r="R22" s="1405">
        <v>1</v>
      </c>
      <c r="S22" s="1405">
        <v>0</v>
      </c>
      <c r="T22" s="1382">
        <v>2</v>
      </c>
      <c r="U22" s="1382">
        <v>2</v>
      </c>
      <c r="V22" s="1382">
        <v>3</v>
      </c>
      <c r="W22" s="1382">
        <v>2</v>
      </c>
      <c r="X22" s="1382">
        <v>1</v>
      </c>
      <c r="Y22" s="1412">
        <v>1</v>
      </c>
      <c r="Z22" s="1412">
        <v>4</v>
      </c>
      <c r="AA22" s="1412">
        <v>1</v>
      </c>
      <c r="AB22" s="1412">
        <v>1</v>
      </c>
      <c r="AC22" s="1412">
        <v>3</v>
      </c>
      <c r="AD22" s="1412">
        <v>2</v>
      </c>
      <c r="AE22" s="1412">
        <v>2</v>
      </c>
      <c r="AF22" s="1412">
        <v>3</v>
      </c>
      <c r="AG22" s="1412">
        <v>0</v>
      </c>
      <c r="AH22" s="1412">
        <v>1</v>
      </c>
      <c r="AI22" s="1412">
        <v>0</v>
      </c>
      <c r="AJ22" s="1412">
        <v>0</v>
      </c>
      <c r="AK22" s="1412">
        <v>4</v>
      </c>
      <c r="AL22" s="1412">
        <v>1</v>
      </c>
      <c r="AM22" s="1412">
        <v>1</v>
      </c>
      <c r="AN22" s="1413">
        <v>1</v>
      </c>
      <c r="AO22" s="1412">
        <v>0</v>
      </c>
      <c r="AP22" s="1412">
        <v>1</v>
      </c>
      <c r="AQ22" s="1413">
        <v>0</v>
      </c>
      <c r="AR22" s="1412">
        <v>3</v>
      </c>
      <c r="AS22" s="1413">
        <v>2</v>
      </c>
      <c r="AT22" s="1412">
        <v>5</v>
      </c>
      <c r="AU22" s="1412">
        <v>3</v>
      </c>
      <c r="AV22" s="1412">
        <v>0</v>
      </c>
      <c r="AW22" s="1412">
        <v>0</v>
      </c>
      <c r="AX22" s="1412">
        <v>0</v>
      </c>
      <c r="AY22" s="1412">
        <v>0</v>
      </c>
      <c r="AZ22" s="1413">
        <v>0</v>
      </c>
      <c r="BA22" s="1413">
        <v>0</v>
      </c>
      <c r="BB22" s="1412">
        <v>1</v>
      </c>
      <c r="BC22" s="1412">
        <v>2</v>
      </c>
      <c r="BD22" s="1412">
        <v>0</v>
      </c>
      <c r="BE22" s="1407">
        <f t="shared" si="0"/>
        <v>63</v>
      </c>
    </row>
    <row r="23" spans="2:58" s="581" customFormat="1" ht="18.75" customHeight="1" x14ac:dyDescent="0.25">
      <c r="B23" s="1406" t="s">
        <v>290</v>
      </c>
      <c r="C23" s="1405">
        <v>1</v>
      </c>
      <c r="D23" s="1405">
        <v>0</v>
      </c>
      <c r="E23" s="1405">
        <v>0</v>
      </c>
      <c r="F23" s="1405">
        <v>2</v>
      </c>
      <c r="G23" s="1405">
        <v>1</v>
      </c>
      <c r="H23" s="1405">
        <v>1</v>
      </c>
      <c r="I23" s="1405">
        <v>5</v>
      </c>
      <c r="J23" s="1405">
        <v>6</v>
      </c>
      <c r="K23" s="1405">
        <v>0</v>
      </c>
      <c r="L23" s="1405">
        <v>0</v>
      </c>
      <c r="M23" s="1405">
        <v>6</v>
      </c>
      <c r="N23" s="1405">
        <v>4</v>
      </c>
      <c r="O23" s="1405">
        <v>4</v>
      </c>
      <c r="P23" s="1405">
        <v>4</v>
      </c>
      <c r="Q23" s="1405">
        <v>1</v>
      </c>
      <c r="R23" s="1405">
        <v>2</v>
      </c>
      <c r="S23" s="1405">
        <v>0</v>
      </c>
      <c r="T23" s="1382">
        <v>5</v>
      </c>
      <c r="U23" s="1382">
        <v>5</v>
      </c>
      <c r="V23" s="1382">
        <v>4</v>
      </c>
      <c r="W23" s="1382">
        <v>4</v>
      </c>
      <c r="X23" s="1382">
        <v>4</v>
      </c>
      <c r="Y23" s="1412">
        <v>4</v>
      </c>
      <c r="Z23" s="1412">
        <v>0</v>
      </c>
      <c r="AA23" s="1412">
        <v>4</v>
      </c>
      <c r="AB23" s="1412">
        <v>2</v>
      </c>
      <c r="AC23" s="1412">
        <v>2</v>
      </c>
      <c r="AD23" s="1412">
        <v>3</v>
      </c>
      <c r="AE23" s="1412">
        <v>7</v>
      </c>
      <c r="AF23" s="1412">
        <v>5</v>
      </c>
      <c r="AG23" s="1412">
        <v>4</v>
      </c>
      <c r="AH23" s="1412">
        <v>4</v>
      </c>
      <c r="AI23" s="1412">
        <v>0</v>
      </c>
      <c r="AJ23" s="1412">
        <v>4</v>
      </c>
      <c r="AK23" s="1412">
        <v>6</v>
      </c>
      <c r="AL23" s="1412">
        <v>8</v>
      </c>
      <c r="AM23" s="1412">
        <v>0</v>
      </c>
      <c r="AN23" s="1413">
        <v>0</v>
      </c>
      <c r="AO23" s="1412">
        <v>0</v>
      </c>
      <c r="AP23" s="1412">
        <v>3</v>
      </c>
      <c r="AQ23" s="1413">
        <v>0</v>
      </c>
      <c r="AR23" s="1412">
        <v>110</v>
      </c>
      <c r="AS23" s="1413">
        <v>168</v>
      </c>
      <c r="AT23" s="1412">
        <v>166</v>
      </c>
      <c r="AU23" s="1412">
        <v>87</v>
      </c>
      <c r="AV23" s="1412">
        <v>37</v>
      </c>
      <c r="AW23" s="1412">
        <v>1</v>
      </c>
      <c r="AX23" s="1412">
        <v>0</v>
      </c>
      <c r="AY23" s="1412">
        <v>0</v>
      </c>
      <c r="AZ23" s="1413">
        <v>2</v>
      </c>
      <c r="BA23" s="1413">
        <v>0</v>
      </c>
      <c r="BB23" s="1412">
        <v>3</v>
      </c>
      <c r="BC23" s="1412">
        <v>1</v>
      </c>
      <c r="BD23" s="1412">
        <v>0</v>
      </c>
      <c r="BE23" s="1407">
        <f t="shared" si="0"/>
        <v>690</v>
      </c>
    </row>
    <row r="24" spans="2:58" s="581" customFormat="1" ht="18.75" customHeight="1" x14ac:dyDescent="0.25">
      <c r="B24" s="1406" t="s">
        <v>743</v>
      </c>
      <c r="C24" s="1405">
        <v>0</v>
      </c>
      <c r="D24" s="1405">
        <v>0</v>
      </c>
      <c r="E24" s="1405">
        <v>0</v>
      </c>
      <c r="F24" s="1405">
        <v>3</v>
      </c>
      <c r="G24" s="1405">
        <v>0</v>
      </c>
      <c r="H24" s="1405">
        <v>1</v>
      </c>
      <c r="I24" s="1405">
        <v>0</v>
      </c>
      <c r="J24" s="1405">
        <v>2</v>
      </c>
      <c r="K24" s="1405">
        <v>0</v>
      </c>
      <c r="L24" s="1405">
        <v>0</v>
      </c>
      <c r="M24" s="1405">
        <v>2</v>
      </c>
      <c r="N24" s="1405">
        <v>0</v>
      </c>
      <c r="O24" s="1405">
        <v>0</v>
      </c>
      <c r="P24" s="1405">
        <v>0</v>
      </c>
      <c r="Q24" s="1405">
        <v>0</v>
      </c>
      <c r="R24" s="1405">
        <v>0</v>
      </c>
      <c r="S24" s="1405">
        <v>0</v>
      </c>
      <c r="T24" s="1382">
        <v>0</v>
      </c>
      <c r="U24" s="1382">
        <v>0</v>
      </c>
      <c r="V24" s="1382">
        <v>0</v>
      </c>
      <c r="W24" s="1382">
        <v>0</v>
      </c>
      <c r="X24" s="1382">
        <v>1</v>
      </c>
      <c r="Y24" s="1412">
        <v>1</v>
      </c>
      <c r="Z24" s="1412">
        <v>0</v>
      </c>
      <c r="AA24" s="1412">
        <v>0</v>
      </c>
      <c r="AB24" s="1412">
        <v>0</v>
      </c>
      <c r="AC24" s="1412">
        <v>0</v>
      </c>
      <c r="AD24" s="1412">
        <v>0</v>
      </c>
      <c r="AE24" s="1412">
        <v>2</v>
      </c>
      <c r="AF24" s="1412">
        <v>0</v>
      </c>
      <c r="AG24" s="1412">
        <v>0</v>
      </c>
      <c r="AH24" s="1412">
        <v>0</v>
      </c>
      <c r="AI24" s="1412">
        <v>0</v>
      </c>
      <c r="AJ24" s="1412">
        <v>0</v>
      </c>
      <c r="AK24" s="1412">
        <v>1</v>
      </c>
      <c r="AL24" s="1412">
        <v>0</v>
      </c>
      <c r="AM24" s="1412">
        <v>0</v>
      </c>
      <c r="AN24" s="1413">
        <v>0</v>
      </c>
      <c r="AO24" s="1412">
        <v>0</v>
      </c>
      <c r="AP24" s="1412">
        <v>0</v>
      </c>
      <c r="AQ24" s="1413">
        <v>0</v>
      </c>
      <c r="AR24" s="1412">
        <v>5</v>
      </c>
      <c r="AS24" s="1413">
        <v>3</v>
      </c>
      <c r="AT24" s="1412">
        <v>8</v>
      </c>
      <c r="AU24" s="1412">
        <v>3</v>
      </c>
      <c r="AV24" s="1412">
        <v>0</v>
      </c>
      <c r="AW24" s="1412">
        <v>0</v>
      </c>
      <c r="AX24" s="1412">
        <v>0</v>
      </c>
      <c r="AY24" s="1412">
        <v>0</v>
      </c>
      <c r="AZ24" s="1413">
        <v>0</v>
      </c>
      <c r="BA24" s="1413">
        <v>0</v>
      </c>
      <c r="BB24" s="1412">
        <v>0</v>
      </c>
      <c r="BC24" s="1412">
        <v>0</v>
      </c>
      <c r="BD24" s="1412">
        <v>0</v>
      </c>
      <c r="BE24" s="1407">
        <f t="shared" si="0"/>
        <v>32</v>
      </c>
    </row>
    <row r="25" spans="2:58" s="581" customFormat="1" ht="18.75" customHeight="1" x14ac:dyDescent="0.25">
      <c r="B25" s="1406" t="s">
        <v>287</v>
      </c>
      <c r="C25" s="1405">
        <v>168</v>
      </c>
      <c r="D25" s="1405">
        <v>131</v>
      </c>
      <c r="E25" s="1405">
        <v>3</v>
      </c>
      <c r="F25" s="1405">
        <v>282</v>
      </c>
      <c r="G25" s="1405">
        <v>309</v>
      </c>
      <c r="H25" s="1405">
        <v>256</v>
      </c>
      <c r="I25" s="1405">
        <v>335</v>
      </c>
      <c r="J25" s="1405">
        <v>232</v>
      </c>
      <c r="K25" s="1405">
        <v>75</v>
      </c>
      <c r="L25" s="1405">
        <v>12</v>
      </c>
      <c r="M25" s="1405">
        <v>199</v>
      </c>
      <c r="N25" s="1405">
        <v>232</v>
      </c>
      <c r="O25" s="1405">
        <v>315</v>
      </c>
      <c r="P25" s="1405">
        <v>145</v>
      </c>
      <c r="Q25" s="1405">
        <v>315</v>
      </c>
      <c r="R25" s="1405">
        <v>260</v>
      </c>
      <c r="S25" s="1405">
        <v>88</v>
      </c>
      <c r="T25" s="1382">
        <v>177</v>
      </c>
      <c r="U25" s="1382">
        <v>166</v>
      </c>
      <c r="V25" s="1382">
        <v>147</v>
      </c>
      <c r="W25" s="1382">
        <v>277</v>
      </c>
      <c r="X25" s="1382">
        <v>264</v>
      </c>
      <c r="Y25" s="1412">
        <v>270</v>
      </c>
      <c r="Z25" s="1412">
        <v>178</v>
      </c>
      <c r="AA25" s="1412">
        <v>294</v>
      </c>
      <c r="AB25" s="1412">
        <v>148</v>
      </c>
      <c r="AC25" s="1412">
        <v>167</v>
      </c>
      <c r="AD25" s="1412">
        <v>144</v>
      </c>
      <c r="AE25" s="1412">
        <v>118</v>
      </c>
      <c r="AF25" s="1412">
        <v>271</v>
      </c>
      <c r="AG25" s="1412">
        <v>146</v>
      </c>
      <c r="AH25" s="1412">
        <v>296</v>
      </c>
      <c r="AI25" s="1412">
        <v>2</v>
      </c>
      <c r="AJ25" s="1412">
        <v>280</v>
      </c>
      <c r="AK25" s="1412">
        <v>360</v>
      </c>
      <c r="AL25" s="1412">
        <v>134</v>
      </c>
      <c r="AM25" s="1412">
        <v>3</v>
      </c>
      <c r="AN25" s="1413">
        <v>2</v>
      </c>
      <c r="AO25" s="1412">
        <v>9</v>
      </c>
      <c r="AP25" s="1412">
        <v>4</v>
      </c>
      <c r="AQ25" s="1413">
        <v>0</v>
      </c>
      <c r="AR25" s="1412">
        <v>9</v>
      </c>
      <c r="AS25" s="1413">
        <v>5</v>
      </c>
      <c r="AT25" s="1412">
        <v>0</v>
      </c>
      <c r="AU25" s="1412">
        <v>8</v>
      </c>
      <c r="AV25" s="1412">
        <v>0</v>
      </c>
      <c r="AW25" s="1412">
        <v>16</v>
      </c>
      <c r="AX25" s="1412">
        <v>11</v>
      </c>
      <c r="AY25" s="1412">
        <v>2</v>
      </c>
      <c r="AZ25" s="1413">
        <v>14</v>
      </c>
      <c r="BA25" s="1413">
        <v>0</v>
      </c>
      <c r="BB25" s="1412">
        <v>14</v>
      </c>
      <c r="BC25" s="1412">
        <v>5</v>
      </c>
      <c r="BD25" s="1412">
        <v>0</v>
      </c>
      <c r="BE25" s="1407">
        <f t="shared" si="0"/>
        <v>7298</v>
      </c>
    </row>
    <row r="26" spans="2:58" s="581" customFormat="1" ht="18.75" customHeight="1" x14ac:dyDescent="0.25">
      <c r="B26" s="1406" t="s">
        <v>744</v>
      </c>
      <c r="C26" s="1405">
        <v>0</v>
      </c>
      <c r="D26" s="1405">
        <v>1</v>
      </c>
      <c r="E26" s="1405">
        <v>0</v>
      </c>
      <c r="F26" s="1405">
        <v>2</v>
      </c>
      <c r="G26" s="1405">
        <v>0</v>
      </c>
      <c r="H26" s="1405">
        <v>1</v>
      </c>
      <c r="I26" s="1405">
        <v>0</v>
      </c>
      <c r="J26" s="1405">
        <v>0</v>
      </c>
      <c r="K26" s="1405">
        <v>0</v>
      </c>
      <c r="L26" s="1405">
        <v>0</v>
      </c>
      <c r="M26" s="1405">
        <v>0</v>
      </c>
      <c r="N26" s="1405">
        <v>0</v>
      </c>
      <c r="O26" s="1405">
        <v>2</v>
      </c>
      <c r="P26" s="1405">
        <v>0</v>
      </c>
      <c r="Q26" s="1405">
        <v>0</v>
      </c>
      <c r="R26" s="1405">
        <v>1</v>
      </c>
      <c r="S26" s="1405">
        <v>1</v>
      </c>
      <c r="T26" s="1382">
        <v>0</v>
      </c>
      <c r="U26" s="1382">
        <v>0</v>
      </c>
      <c r="V26" s="1382">
        <v>0</v>
      </c>
      <c r="W26" s="1382">
        <v>0</v>
      </c>
      <c r="X26" s="1382">
        <v>0</v>
      </c>
      <c r="Y26" s="1412">
        <v>0</v>
      </c>
      <c r="Z26" s="1412">
        <v>2</v>
      </c>
      <c r="AA26" s="1412">
        <v>0</v>
      </c>
      <c r="AB26" s="1412">
        <v>0</v>
      </c>
      <c r="AC26" s="1412">
        <v>0</v>
      </c>
      <c r="AD26" s="1412">
        <v>0</v>
      </c>
      <c r="AE26" s="1412">
        <v>1</v>
      </c>
      <c r="AF26" s="1412">
        <v>2</v>
      </c>
      <c r="AG26" s="1412">
        <v>0</v>
      </c>
      <c r="AH26" s="1412">
        <v>1</v>
      </c>
      <c r="AI26" s="1412">
        <v>2</v>
      </c>
      <c r="AJ26" s="1412">
        <v>0</v>
      </c>
      <c r="AK26" s="1412">
        <v>1</v>
      </c>
      <c r="AL26" s="1412">
        <v>1</v>
      </c>
      <c r="AM26" s="1412">
        <v>0</v>
      </c>
      <c r="AN26" s="1413">
        <v>0</v>
      </c>
      <c r="AO26" s="1412">
        <v>0</v>
      </c>
      <c r="AP26" s="1412">
        <v>0</v>
      </c>
      <c r="AQ26" s="1413">
        <v>0</v>
      </c>
      <c r="AR26" s="1412">
        <v>0</v>
      </c>
      <c r="AS26" s="1413">
        <v>0</v>
      </c>
      <c r="AT26" s="1412">
        <v>0</v>
      </c>
      <c r="AU26" s="1412">
        <v>0</v>
      </c>
      <c r="AV26" s="1412">
        <v>0</v>
      </c>
      <c r="AW26" s="1412">
        <v>2</v>
      </c>
      <c r="AX26" s="1412">
        <v>5</v>
      </c>
      <c r="AY26" s="1412">
        <v>6</v>
      </c>
      <c r="AZ26" s="1413">
        <v>1</v>
      </c>
      <c r="BA26" s="1413">
        <v>0</v>
      </c>
      <c r="BB26" s="1412">
        <v>2</v>
      </c>
      <c r="BC26" s="1412">
        <v>7</v>
      </c>
      <c r="BD26" s="1412">
        <v>0</v>
      </c>
      <c r="BE26" s="1407">
        <f t="shared" si="0"/>
        <v>41</v>
      </c>
    </row>
    <row r="27" spans="2:58" s="581" customFormat="1" ht="18.75" customHeight="1" x14ac:dyDescent="0.25">
      <c r="B27" s="1406" t="s">
        <v>745</v>
      </c>
      <c r="C27" s="1405">
        <v>0</v>
      </c>
      <c r="D27" s="1405">
        <v>0</v>
      </c>
      <c r="E27" s="1405">
        <v>0</v>
      </c>
      <c r="F27" s="1405">
        <v>1</v>
      </c>
      <c r="G27" s="1405">
        <v>1</v>
      </c>
      <c r="H27" s="1405">
        <v>1</v>
      </c>
      <c r="I27" s="1405">
        <v>0</v>
      </c>
      <c r="J27" s="1405">
        <v>1</v>
      </c>
      <c r="K27" s="1405">
        <v>0</v>
      </c>
      <c r="L27" s="1405">
        <v>0</v>
      </c>
      <c r="M27" s="1405">
        <v>3</v>
      </c>
      <c r="N27" s="1405">
        <v>0</v>
      </c>
      <c r="O27" s="1405">
        <v>0</v>
      </c>
      <c r="P27" s="1405">
        <v>1</v>
      </c>
      <c r="Q27" s="1405">
        <v>0</v>
      </c>
      <c r="R27" s="1405">
        <v>1</v>
      </c>
      <c r="S27" s="1405">
        <v>2</v>
      </c>
      <c r="T27" s="1382">
        <v>1</v>
      </c>
      <c r="U27" s="1382">
        <v>0</v>
      </c>
      <c r="V27" s="1382">
        <v>0</v>
      </c>
      <c r="W27" s="1382">
        <v>2</v>
      </c>
      <c r="X27" s="1382">
        <v>1</v>
      </c>
      <c r="Y27" s="1412">
        <v>0</v>
      </c>
      <c r="Z27" s="1412">
        <v>0</v>
      </c>
      <c r="AA27" s="1412">
        <v>1</v>
      </c>
      <c r="AB27" s="1412">
        <v>3</v>
      </c>
      <c r="AC27" s="1412">
        <v>0</v>
      </c>
      <c r="AD27" s="1412">
        <v>0</v>
      </c>
      <c r="AE27" s="1412">
        <v>4</v>
      </c>
      <c r="AF27" s="1412">
        <v>1</v>
      </c>
      <c r="AG27" s="1412">
        <v>0</v>
      </c>
      <c r="AH27" s="1412">
        <v>2</v>
      </c>
      <c r="AI27" s="1412">
        <v>0</v>
      </c>
      <c r="AJ27" s="1412">
        <v>0</v>
      </c>
      <c r="AK27" s="1412">
        <v>2</v>
      </c>
      <c r="AL27" s="1412">
        <v>0</v>
      </c>
      <c r="AM27" s="1412">
        <v>0</v>
      </c>
      <c r="AN27" s="1413">
        <v>0</v>
      </c>
      <c r="AO27" s="1412">
        <v>0</v>
      </c>
      <c r="AP27" s="1412">
        <v>0</v>
      </c>
      <c r="AQ27" s="1413">
        <v>0</v>
      </c>
      <c r="AR27" s="1412">
        <v>8</v>
      </c>
      <c r="AS27" s="1413">
        <v>6</v>
      </c>
      <c r="AT27" s="1412">
        <v>6</v>
      </c>
      <c r="AU27" s="1412">
        <v>9</v>
      </c>
      <c r="AV27" s="1412">
        <v>0</v>
      </c>
      <c r="AW27" s="1412">
        <v>0</v>
      </c>
      <c r="AX27" s="1412">
        <v>0</v>
      </c>
      <c r="AY27" s="1412">
        <v>0</v>
      </c>
      <c r="AZ27" s="1413">
        <v>0</v>
      </c>
      <c r="BA27" s="1413">
        <v>0</v>
      </c>
      <c r="BB27" s="1412">
        <v>0</v>
      </c>
      <c r="BC27" s="1412">
        <v>0</v>
      </c>
      <c r="BD27" s="1412">
        <v>0</v>
      </c>
      <c r="BE27" s="1407">
        <f t="shared" si="0"/>
        <v>57</v>
      </c>
    </row>
    <row r="28" spans="2:58" s="581" customFormat="1" ht="18.75" customHeight="1" x14ac:dyDescent="0.25">
      <c r="B28" s="1406" t="s">
        <v>746</v>
      </c>
      <c r="C28" s="1405">
        <v>3</v>
      </c>
      <c r="D28" s="1405">
        <v>3</v>
      </c>
      <c r="E28" s="1405">
        <v>0</v>
      </c>
      <c r="F28" s="1405">
        <v>9</v>
      </c>
      <c r="G28" s="1405">
        <v>9</v>
      </c>
      <c r="H28" s="1405">
        <v>9</v>
      </c>
      <c r="I28" s="1405">
        <v>12</v>
      </c>
      <c r="J28" s="1405">
        <v>4</v>
      </c>
      <c r="K28" s="1405">
        <v>8</v>
      </c>
      <c r="L28" s="1405">
        <v>0</v>
      </c>
      <c r="M28" s="1405">
        <v>8</v>
      </c>
      <c r="N28" s="1405">
        <v>4</v>
      </c>
      <c r="O28" s="1405">
        <v>6</v>
      </c>
      <c r="P28" s="1405">
        <v>6</v>
      </c>
      <c r="Q28" s="1405">
        <v>7</v>
      </c>
      <c r="R28" s="1405">
        <v>12</v>
      </c>
      <c r="S28" s="1405">
        <v>0</v>
      </c>
      <c r="T28" s="1382">
        <v>10</v>
      </c>
      <c r="U28" s="1382">
        <v>0</v>
      </c>
      <c r="V28" s="1382">
        <v>2</v>
      </c>
      <c r="W28" s="1382">
        <v>6</v>
      </c>
      <c r="X28" s="1382">
        <v>6</v>
      </c>
      <c r="Y28" s="1412">
        <v>4</v>
      </c>
      <c r="Z28" s="1412">
        <v>5</v>
      </c>
      <c r="AA28" s="1412">
        <v>8</v>
      </c>
      <c r="AB28" s="1412">
        <v>4</v>
      </c>
      <c r="AC28" s="1412">
        <v>5</v>
      </c>
      <c r="AD28" s="1412">
        <v>6</v>
      </c>
      <c r="AE28" s="1412">
        <v>7</v>
      </c>
      <c r="AF28" s="1412">
        <v>3</v>
      </c>
      <c r="AG28" s="1412">
        <v>7</v>
      </c>
      <c r="AH28" s="1412">
        <v>7</v>
      </c>
      <c r="AI28" s="1412">
        <v>0</v>
      </c>
      <c r="AJ28" s="1412">
        <v>4</v>
      </c>
      <c r="AK28" s="1412">
        <v>9</v>
      </c>
      <c r="AL28" s="1412">
        <v>5</v>
      </c>
      <c r="AM28" s="1412">
        <v>0</v>
      </c>
      <c r="AN28" s="1413">
        <v>0</v>
      </c>
      <c r="AO28" s="1412">
        <v>0</v>
      </c>
      <c r="AP28" s="1412">
        <v>0</v>
      </c>
      <c r="AQ28" s="1413">
        <v>0</v>
      </c>
      <c r="AR28" s="1412">
        <v>0</v>
      </c>
      <c r="AS28" s="1413">
        <v>0</v>
      </c>
      <c r="AT28" s="1412">
        <v>0</v>
      </c>
      <c r="AU28" s="1412">
        <v>2</v>
      </c>
      <c r="AV28" s="1412">
        <v>0</v>
      </c>
      <c r="AW28" s="1412">
        <v>0</v>
      </c>
      <c r="AX28" s="1412">
        <v>0</v>
      </c>
      <c r="AY28" s="1412">
        <v>0</v>
      </c>
      <c r="AZ28" s="1413">
        <v>1</v>
      </c>
      <c r="BA28" s="1413">
        <v>0</v>
      </c>
      <c r="BB28" s="1412">
        <v>0</v>
      </c>
      <c r="BC28" s="1412">
        <v>0</v>
      </c>
      <c r="BD28" s="1412">
        <v>0</v>
      </c>
      <c r="BE28" s="1407">
        <f t="shared" si="0"/>
        <v>201</v>
      </c>
    </row>
    <row r="29" spans="2:58" s="581" customFormat="1" ht="18.75" customHeight="1" x14ac:dyDescent="0.25">
      <c r="B29" s="1406" t="s">
        <v>747</v>
      </c>
      <c r="C29" s="1405">
        <v>0</v>
      </c>
      <c r="D29" s="1405">
        <v>0</v>
      </c>
      <c r="E29" s="1405">
        <v>0</v>
      </c>
      <c r="F29" s="1405">
        <v>0</v>
      </c>
      <c r="G29" s="1405">
        <v>0</v>
      </c>
      <c r="H29" s="1405">
        <v>0</v>
      </c>
      <c r="I29" s="1405">
        <v>0</v>
      </c>
      <c r="J29" s="1405">
        <v>0</v>
      </c>
      <c r="K29" s="1405">
        <v>0</v>
      </c>
      <c r="L29" s="1405">
        <v>0</v>
      </c>
      <c r="M29" s="1405">
        <v>0</v>
      </c>
      <c r="N29" s="1405">
        <v>0</v>
      </c>
      <c r="O29" s="1405">
        <v>0</v>
      </c>
      <c r="P29" s="1405">
        <v>0</v>
      </c>
      <c r="Q29" s="1405">
        <v>0</v>
      </c>
      <c r="R29" s="1405">
        <v>0</v>
      </c>
      <c r="S29" s="1405">
        <v>0</v>
      </c>
      <c r="T29" s="1382">
        <v>0</v>
      </c>
      <c r="U29" s="1382">
        <v>1</v>
      </c>
      <c r="V29" s="1382">
        <v>0</v>
      </c>
      <c r="W29" s="1382">
        <v>0</v>
      </c>
      <c r="X29" s="1382">
        <v>0</v>
      </c>
      <c r="Y29" s="1412">
        <v>0</v>
      </c>
      <c r="Z29" s="1412">
        <v>0</v>
      </c>
      <c r="AA29" s="1412">
        <v>0</v>
      </c>
      <c r="AB29" s="1412">
        <v>0</v>
      </c>
      <c r="AC29" s="1412">
        <v>0</v>
      </c>
      <c r="AD29" s="1412">
        <v>0</v>
      </c>
      <c r="AE29" s="1412">
        <v>0</v>
      </c>
      <c r="AF29" s="1412">
        <v>0</v>
      </c>
      <c r="AG29" s="1412">
        <v>0</v>
      </c>
      <c r="AH29" s="1412">
        <v>0</v>
      </c>
      <c r="AI29" s="1412">
        <v>0</v>
      </c>
      <c r="AJ29" s="1412">
        <v>0</v>
      </c>
      <c r="AK29" s="1412">
        <v>1</v>
      </c>
      <c r="AL29" s="1412">
        <v>0</v>
      </c>
      <c r="AM29" s="1412">
        <v>0</v>
      </c>
      <c r="AN29" s="1413">
        <v>0</v>
      </c>
      <c r="AO29" s="1412">
        <v>0</v>
      </c>
      <c r="AP29" s="1412">
        <v>0</v>
      </c>
      <c r="AQ29" s="1413">
        <v>0</v>
      </c>
      <c r="AR29" s="1412">
        <v>0</v>
      </c>
      <c r="AS29" s="1413">
        <v>0</v>
      </c>
      <c r="AT29" s="1412">
        <v>0</v>
      </c>
      <c r="AU29" s="1412">
        <v>0</v>
      </c>
      <c r="AV29" s="1412">
        <v>0</v>
      </c>
      <c r="AW29" s="1412">
        <v>4</v>
      </c>
      <c r="AX29" s="1412">
        <v>7</v>
      </c>
      <c r="AY29" s="1412">
        <v>9</v>
      </c>
      <c r="AZ29" s="1413">
        <v>5</v>
      </c>
      <c r="BA29" s="1413">
        <v>0</v>
      </c>
      <c r="BB29" s="1412">
        <v>5</v>
      </c>
      <c r="BC29" s="1412">
        <v>6</v>
      </c>
      <c r="BD29" s="1412">
        <v>0</v>
      </c>
      <c r="BE29" s="1407">
        <f t="shared" si="0"/>
        <v>38</v>
      </c>
    </row>
    <row r="30" spans="2:58" s="581" customFormat="1" ht="18.75" customHeight="1" x14ac:dyDescent="0.25">
      <c r="B30" s="1406" t="s">
        <v>748</v>
      </c>
      <c r="C30" s="1405">
        <v>2</v>
      </c>
      <c r="D30" s="1405">
        <v>0</v>
      </c>
      <c r="E30" s="1405">
        <v>0</v>
      </c>
      <c r="F30" s="1405">
        <v>0</v>
      </c>
      <c r="G30" s="1405">
        <v>1</v>
      </c>
      <c r="H30" s="1405">
        <v>2</v>
      </c>
      <c r="I30" s="1405">
        <v>1</v>
      </c>
      <c r="J30" s="1405">
        <v>2</v>
      </c>
      <c r="K30" s="1405">
        <v>0</v>
      </c>
      <c r="L30" s="1405">
        <v>0</v>
      </c>
      <c r="M30" s="1405">
        <v>1</v>
      </c>
      <c r="N30" s="1405">
        <v>2</v>
      </c>
      <c r="O30" s="1405">
        <v>0</v>
      </c>
      <c r="P30" s="1405">
        <v>0</v>
      </c>
      <c r="Q30" s="1405">
        <v>0</v>
      </c>
      <c r="R30" s="1405">
        <v>1</v>
      </c>
      <c r="S30" s="1405">
        <v>3</v>
      </c>
      <c r="T30" s="1382">
        <v>2</v>
      </c>
      <c r="U30" s="1382">
        <v>0</v>
      </c>
      <c r="V30" s="1382">
        <v>2</v>
      </c>
      <c r="W30" s="1382">
        <v>1</v>
      </c>
      <c r="X30" s="1382">
        <v>0</v>
      </c>
      <c r="Y30" s="1412">
        <v>1</v>
      </c>
      <c r="Z30" s="1412">
        <v>3</v>
      </c>
      <c r="AA30" s="1412">
        <v>2</v>
      </c>
      <c r="AB30" s="1412">
        <v>1</v>
      </c>
      <c r="AC30" s="1412">
        <v>1</v>
      </c>
      <c r="AD30" s="1412">
        <v>2</v>
      </c>
      <c r="AE30" s="1412">
        <v>0</v>
      </c>
      <c r="AF30" s="1412">
        <v>0</v>
      </c>
      <c r="AG30" s="1412">
        <v>1</v>
      </c>
      <c r="AH30" s="1412">
        <v>3</v>
      </c>
      <c r="AI30" s="1412">
        <v>0</v>
      </c>
      <c r="AJ30" s="1412">
        <v>1</v>
      </c>
      <c r="AK30" s="1412">
        <v>1</v>
      </c>
      <c r="AL30" s="1412">
        <v>0</v>
      </c>
      <c r="AM30" s="1412">
        <v>4</v>
      </c>
      <c r="AN30" s="1413">
        <v>4</v>
      </c>
      <c r="AO30" s="1412">
        <v>11</v>
      </c>
      <c r="AP30" s="1412">
        <v>4</v>
      </c>
      <c r="AQ30" s="1413">
        <v>0</v>
      </c>
      <c r="AR30" s="1412">
        <v>0</v>
      </c>
      <c r="AS30" s="1413">
        <v>1</v>
      </c>
      <c r="AT30" s="1412">
        <v>3</v>
      </c>
      <c r="AU30" s="1412">
        <v>3</v>
      </c>
      <c r="AV30" s="1412">
        <v>1</v>
      </c>
      <c r="AW30" s="1412">
        <v>0</v>
      </c>
      <c r="AX30" s="1412">
        <v>0</v>
      </c>
      <c r="AY30" s="1412">
        <v>0</v>
      </c>
      <c r="AZ30" s="1413">
        <v>1</v>
      </c>
      <c r="BA30" s="1413">
        <v>1</v>
      </c>
      <c r="BB30" s="1412">
        <v>1</v>
      </c>
      <c r="BC30" s="1412">
        <v>0</v>
      </c>
      <c r="BD30" s="1412">
        <v>0</v>
      </c>
      <c r="BE30" s="1407">
        <f t="shared" si="0"/>
        <v>70</v>
      </c>
    </row>
    <row r="31" spans="2:58" s="581" customFormat="1" ht="18.75" customHeight="1" x14ac:dyDescent="0.25">
      <c r="B31" s="1406" t="s">
        <v>289</v>
      </c>
      <c r="C31" s="1405">
        <v>1</v>
      </c>
      <c r="D31" s="1405">
        <v>1</v>
      </c>
      <c r="E31" s="1405">
        <v>0</v>
      </c>
      <c r="F31" s="1405">
        <v>5</v>
      </c>
      <c r="G31" s="1405">
        <v>1</v>
      </c>
      <c r="H31" s="1405">
        <v>1</v>
      </c>
      <c r="I31" s="1405">
        <v>5</v>
      </c>
      <c r="J31" s="1405">
        <v>6</v>
      </c>
      <c r="K31" s="1405">
        <v>1</v>
      </c>
      <c r="L31" s="1405">
        <v>0</v>
      </c>
      <c r="M31" s="1405">
        <v>7</v>
      </c>
      <c r="N31" s="1405">
        <v>3</v>
      </c>
      <c r="O31" s="1405">
        <v>8</v>
      </c>
      <c r="P31" s="1405">
        <v>6</v>
      </c>
      <c r="Q31" s="1405">
        <v>4</v>
      </c>
      <c r="R31" s="1405">
        <v>11</v>
      </c>
      <c r="S31" s="1405">
        <v>0</v>
      </c>
      <c r="T31" s="1382">
        <v>6</v>
      </c>
      <c r="U31" s="1382">
        <v>1</v>
      </c>
      <c r="V31" s="1382">
        <v>2</v>
      </c>
      <c r="W31" s="1382">
        <v>3</v>
      </c>
      <c r="X31" s="1382">
        <v>4</v>
      </c>
      <c r="Y31" s="1412">
        <v>5</v>
      </c>
      <c r="Z31" s="1412">
        <v>4</v>
      </c>
      <c r="AA31" s="1412">
        <v>4</v>
      </c>
      <c r="AB31" s="1412">
        <v>5</v>
      </c>
      <c r="AC31" s="1412">
        <v>3</v>
      </c>
      <c r="AD31" s="1412">
        <v>3</v>
      </c>
      <c r="AE31" s="1412">
        <v>8</v>
      </c>
      <c r="AF31" s="1412">
        <v>78</v>
      </c>
      <c r="AG31" s="1412">
        <v>2</v>
      </c>
      <c r="AH31" s="1412">
        <v>10</v>
      </c>
      <c r="AI31" s="1412">
        <v>4</v>
      </c>
      <c r="AJ31" s="1412">
        <v>2</v>
      </c>
      <c r="AK31" s="1412">
        <v>16</v>
      </c>
      <c r="AL31" s="1412">
        <v>4</v>
      </c>
      <c r="AM31" s="1412">
        <v>1</v>
      </c>
      <c r="AN31" s="1413">
        <v>1</v>
      </c>
      <c r="AO31" s="1412">
        <v>0</v>
      </c>
      <c r="AP31" s="1412">
        <v>0</v>
      </c>
      <c r="AQ31" s="1413">
        <v>0</v>
      </c>
      <c r="AR31" s="1412">
        <v>0</v>
      </c>
      <c r="AS31" s="1413">
        <v>1</v>
      </c>
      <c r="AT31" s="1412">
        <v>0</v>
      </c>
      <c r="AU31" s="1412">
        <v>2</v>
      </c>
      <c r="AV31" s="1412">
        <v>0</v>
      </c>
      <c r="AW31" s="1412">
        <v>252</v>
      </c>
      <c r="AX31" s="1412">
        <v>56</v>
      </c>
      <c r="AY31" s="1412">
        <v>68</v>
      </c>
      <c r="AZ31" s="1413">
        <v>239</v>
      </c>
      <c r="BA31" s="1413">
        <v>90</v>
      </c>
      <c r="BB31" s="1412">
        <v>203</v>
      </c>
      <c r="BC31" s="1412">
        <v>122</v>
      </c>
      <c r="BD31" s="1412">
        <v>53</v>
      </c>
      <c r="BE31" s="1407">
        <f t="shared" si="0"/>
        <v>1312</v>
      </c>
    </row>
    <row r="32" spans="2:58" s="581" customFormat="1" ht="18.75" customHeight="1" x14ac:dyDescent="0.25">
      <c r="B32" s="1406" t="s">
        <v>749</v>
      </c>
      <c r="C32" s="1405">
        <v>3</v>
      </c>
      <c r="D32" s="1405">
        <v>7</v>
      </c>
      <c r="E32" s="1405">
        <v>0</v>
      </c>
      <c r="F32" s="1405">
        <v>5</v>
      </c>
      <c r="G32" s="1405">
        <v>13</v>
      </c>
      <c r="H32" s="1405">
        <v>15</v>
      </c>
      <c r="I32" s="1405">
        <v>9</v>
      </c>
      <c r="J32" s="1405">
        <v>9</v>
      </c>
      <c r="K32" s="1405">
        <v>1</v>
      </c>
      <c r="L32" s="1405">
        <v>0</v>
      </c>
      <c r="M32" s="1405">
        <v>6</v>
      </c>
      <c r="N32" s="1405">
        <v>0</v>
      </c>
      <c r="O32" s="1405">
        <v>4</v>
      </c>
      <c r="P32" s="1405">
        <v>7</v>
      </c>
      <c r="Q32" s="1405">
        <v>6</v>
      </c>
      <c r="R32" s="1405">
        <v>9</v>
      </c>
      <c r="S32" s="1405">
        <v>0</v>
      </c>
      <c r="T32" s="1382">
        <v>4</v>
      </c>
      <c r="U32" s="1382">
        <v>0</v>
      </c>
      <c r="V32" s="1382">
        <v>11</v>
      </c>
      <c r="W32" s="1382">
        <v>9</v>
      </c>
      <c r="X32" s="1382">
        <v>6</v>
      </c>
      <c r="Y32" s="1412">
        <v>4</v>
      </c>
      <c r="Z32" s="1412">
        <v>4</v>
      </c>
      <c r="AA32" s="1412">
        <v>11</v>
      </c>
      <c r="AB32" s="1412">
        <v>5</v>
      </c>
      <c r="AC32" s="1412">
        <v>4</v>
      </c>
      <c r="AD32" s="1412">
        <v>4</v>
      </c>
      <c r="AE32" s="1412">
        <v>7</v>
      </c>
      <c r="AF32" s="1412">
        <v>1</v>
      </c>
      <c r="AG32" s="1412">
        <v>5</v>
      </c>
      <c r="AH32" s="1412">
        <v>4</v>
      </c>
      <c r="AI32" s="1412">
        <v>0</v>
      </c>
      <c r="AJ32" s="1412">
        <v>2</v>
      </c>
      <c r="AK32" s="1412">
        <v>11</v>
      </c>
      <c r="AL32" s="1412">
        <v>3</v>
      </c>
      <c r="AM32" s="1412">
        <v>0</v>
      </c>
      <c r="AN32" s="1413">
        <v>0</v>
      </c>
      <c r="AO32" s="1412">
        <v>0</v>
      </c>
      <c r="AP32" s="1412">
        <v>0</v>
      </c>
      <c r="AQ32" s="1413">
        <v>0</v>
      </c>
      <c r="AR32" s="1412">
        <v>0</v>
      </c>
      <c r="AS32" s="1413">
        <v>0</v>
      </c>
      <c r="AT32" s="1412">
        <v>0</v>
      </c>
      <c r="AU32" s="1412">
        <v>0</v>
      </c>
      <c r="AV32" s="1412">
        <v>0</v>
      </c>
      <c r="AW32" s="1412">
        <v>0</v>
      </c>
      <c r="AX32" s="1412">
        <v>0</v>
      </c>
      <c r="AY32" s="1412">
        <v>0</v>
      </c>
      <c r="AZ32" s="1413">
        <v>0</v>
      </c>
      <c r="BA32" s="1413">
        <v>0</v>
      </c>
      <c r="BB32" s="1412">
        <v>0</v>
      </c>
      <c r="BC32" s="1412">
        <v>0</v>
      </c>
      <c r="BD32" s="1412">
        <v>0</v>
      </c>
      <c r="BE32" s="1407">
        <f t="shared" si="0"/>
        <v>189</v>
      </c>
    </row>
    <row r="33" spans="2:58" s="581" customFormat="1" ht="18.75" customHeight="1" x14ac:dyDescent="0.25">
      <c r="B33" s="1406" t="s">
        <v>750</v>
      </c>
      <c r="C33" s="1405">
        <v>0</v>
      </c>
      <c r="D33" s="1405">
        <v>0</v>
      </c>
      <c r="E33" s="1405">
        <v>0</v>
      </c>
      <c r="F33" s="1405">
        <v>0</v>
      </c>
      <c r="G33" s="1405">
        <v>0</v>
      </c>
      <c r="H33" s="1405">
        <v>1</v>
      </c>
      <c r="I33" s="1405">
        <v>0</v>
      </c>
      <c r="J33" s="1405">
        <v>0</v>
      </c>
      <c r="K33" s="1405">
        <v>0</v>
      </c>
      <c r="L33" s="1405">
        <v>0</v>
      </c>
      <c r="M33" s="1405">
        <v>1</v>
      </c>
      <c r="N33" s="1405">
        <v>0</v>
      </c>
      <c r="O33" s="1405">
        <v>0</v>
      </c>
      <c r="P33" s="1405">
        <v>0</v>
      </c>
      <c r="Q33" s="1405">
        <v>1</v>
      </c>
      <c r="R33" s="1405">
        <v>0</v>
      </c>
      <c r="S33" s="1405">
        <v>0</v>
      </c>
      <c r="T33" s="1382">
        <v>0</v>
      </c>
      <c r="U33" s="1382">
        <v>1</v>
      </c>
      <c r="V33" s="1382">
        <v>1</v>
      </c>
      <c r="W33" s="1382">
        <v>1</v>
      </c>
      <c r="X33" s="1382">
        <v>0</v>
      </c>
      <c r="Y33" s="1412">
        <v>0</v>
      </c>
      <c r="Z33" s="1412">
        <v>1</v>
      </c>
      <c r="AA33" s="1412">
        <v>1</v>
      </c>
      <c r="AB33" s="1412">
        <v>0</v>
      </c>
      <c r="AC33" s="1412">
        <v>0</v>
      </c>
      <c r="AD33" s="1412">
        <v>0</v>
      </c>
      <c r="AE33" s="1412">
        <v>3</v>
      </c>
      <c r="AF33" s="1412">
        <v>1</v>
      </c>
      <c r="AG33" s="1412">
        <v>0</v>
      </c>
      <c r="AH33" s="1412">
        <v>0</v>
      </c>
      <c r="AI33" s="1412">
        <v>0</v>
      </c>
      <c r="AJ33" s="1412">
        <v>0</v>
      </c>
      <c r="AK33" s="1412">
        <v>0</v>
      </c>
      <c r="AL33" s="1412">
        <v>0</v>
      </c>
      <c r="AM33" s="1412">
        <v>0</v>
      </c>
      <c r="AN33" s="1413">
        <v>0</v>
      </c>
      <c r="AO33" s="1412">
        <v>0</v>
      </c>
      <c r="AP33" s="1412">
        <v>0</v>
      </c>
      <c r="AQ33" s="1413">
        <v>0</v>
      </c>
      <c r="AR33" s="1412">
        <v>0</v>
      </c>
      <c r="AS33" s="1413">
        <v>0</v>
      </c>
      <c r="AT33" s="1412">
        <v>0</v>
      </c>
      <c r="AU33" s="1412">
        <v>0</v>
      </c>
      <c r="AV33" s="1412">
        <v>0</v>
      </c>
      <c r="AW33" s="1412">
        <v>1</v>
      </c>
      <c r="AX33" s="1412">
        <v>5</v>
      </c>
      <c r="AY33" s="1412">
        <v>5</v>
      </c>
      <c r="AZ33" s="1413">
        <v>3</v>
      </c>
      <c r="BA33" s="1413">
        <v>1</v>
      </c>
      <c r="BB33" s="1412">
        <v>8</v>
      </c>
      <c r="BC33" s="1412">
        <v>1</v>
      </c>
      <c r="BD33" s="1412">
        <v>1</v>
      </c>
      <c r="BE33" s="1407">
        <f t="shared" si="0"/>
        <v>37</v>
      </c>
    </row>
    <row r="34" spans="2:58" s="581" customFormat="1" ht="18.75" customHeight="1" x14ac:dyDescent="0.25">
      <c r="B34" s="1406" t="s">
        <v>751</v>
      </c>
      <c r="C34" s="1405">
        <v>0</v>
      </c>
      <c r="D34" s="1405">
        <v>0</v>
      </c>
      <c r="E34" s="1405">
        <v>0</v>
      </c>
      <c r="F34" s="1405">
        <v>1</v>
      </c>
      <c r="G34" s="1405">
        <v>0</v>
      </c>
      <c r="H34" s="1405">
        <v>0</v>
      </c>
      <c r="I34" s="1405">
        <v>1</v>
      </c>
      <c r="J34" s="1405">
        <v>0</v>
      </c>
      <c r="K34" s="1405">
        <v>0</v>
      </c>
      <c r="L34" s="1405">
        <v>0</v>
      </c>
      <c r="M34" s="1405">
        <v>3</v>
      </c>
      <c r="N34" s="1405">
        <v>1</v>
      </c>
      <c r="O34" s="1405">
        <v>6</v>
      </c>
      <c r="P34" s="1405">
        <v>5</v>
      </c>
      <c r="Q34" s="1405">
        <v>0</v>
      </c>
      <c r="R34" s="1405">
        <v>3</v>
      </c>
      <c r="S34" s="1405">
        <v>0</v>
      </c>
      <c r="T34" s="1382">
        <v>1</v>
      </c>
      <c r="U34" s="1382">
        <v>0</v>
      </c>
      <c r="V34" s="1382">
        <v>0</v>
      </c>
      <c r="W34" s="1382">
        <v>3</v>
      </c>
      <c r="X34" s="1382">
        <v>0</v>
      </c>
      <c r="Y34" s="1412">
        <v>3</v>
      </c>
      <c r="Z34" s="1412">
        <v>0</v>
      </c>
      <c r="AA34" s="1412">
        <v>1</v>
      </c>
      <c r="AB34" s="1412">
        <v>1</v>
      </c>
      <c r="AC34" s="1412">
        <v>1</v>
      </c>
      <c r="AD34" s="1412">
        <v>1</v>
      </c>
      <c r="AE34" s="1412">
        <v>11</v>
      </c>
      <c r="AF34" s="1412">
        <v>21</v>
      </c>
      <c r="AG34" s="1412">
        <v>0</v>
      </c>
      <c r="AH34" s="1412">
        <v>4</v>
      </c>
      <c r="AI34" s="1412">
        <v>17</v>
      </c>
      <c r="AJ34" s="1412">
        <v>1</v>
      </c>
      <c r="AK34" s="1412">
        <v>7</v>
      </c>
      <c r="AL34" s="1412">
        <v>1</v>
      </c>
      <c r="AM34" s="1412">
        <v>0</v>
      </c>
      <c r="AN34" s="1413">
        <v>0</v>
      </c>
      <c r="AO34" s="1412">
        <v>0</v>
      </c>
      <c r="AP34" s="1412">
        <v>0</v>
      </c>
      <c r="AQ34" s="1413">
        <v>0</v>
      </c>
      <c r="AR34" s="1412">
        <v>0</v>
      </c>
      <c r="AS34" s="1413">
        <v>0</v>
      </c>
      <c r="AT34" s="1412">
        <v>0</v>
      </c>
      <c r="AU34" s="1412">
        <v>0</v>
      </c>
      <c r="AV34" s="1412">
        <v>0</v>
      </c>
      <c r="AW34" s="1412">
        <v>13</v>
      </c>
      <c r="AX34" s="1412">
        <v>10</v>
      </c>
      <c r="AY34" s="1412">
        <v>4</v>
      </c>
      <c r="AZ34" s="1413">
        <v>15</v>
      </c>
      <c r="BA34" s="1413">
        <v>3</v>
      </c>
      <c r="BB34" s="1412">
        <v>9</v>
      </c>
      <c r="BC34" s="1412">
        <v>9</v>
      </c>
      <c r="BD34" s="1412">
        <v>1</v>
      </c>
      <c r="BE34" s="1407">
        <f t="shared" si="0"/>
        <v>157</v>
      </c>
    </row>
    <row r="35" spans="2:58" s="581" customFormat="1" ht="18.75" customHeight="1" x14ac:dyDescent="0.25">
      <c r="B35" s="1406" t="s">
        <v>752</v>
      </c>
      <c r="C35" s="1405">
        <v>0</v>
      </c>
      <c r="D35" s="1405">
        <v>0</v>
      </c>
      <c r="E35" s="1405">
        <v>0</v>
      </c>
      <c r="F35" s="1405">
        <v>2</v>
      </c>
      <c r="G35" s="1405">
        <v>1</v>
      </c>
      <c r="H35" s="1405">
        <v>1</v>
      </c>
      <c r="I35" s="1405">
        <v>4</v>
      </c>
      <c r="J35" s="1405">
        <v>0</v>
      </c>
      <c r="K35" s="1405">
        <v>1</v>
      </c>
      <c r="L35" s="1405">
        <v>0</v>
      </c>
      <c r="M35" s="1405">
        <v>2</v>
      </c>
      <c r="N35" s="1405">
        <v>1</v>
      </c>
      <c r="O35" s="1405">
        <v>2</v>
      </c>
      <c r="P35" s="1405">
        <v>1</v>
      </c>
      <c r="Q35" s="1405">
        <v>4</v>
      </c>
      <c r="R35" s="1405">
        <v>0</v>
      </c>
      <c r="S35" s="1405">
        <v>0</v>
      </c>
      <c r="T35" s="1382">
        <v>1</v>
      </c>
      <c r="U35" s="1382">
        <v>0</v>
      </c>
      <c r="V35" s="1382">
        <v>2</v>
      </c>
      <c r="W35" s="1382">
        <v>1</v>
      </c>
      <c r="X35" s="1382">
        <v>1</v>
      </c>
      <c r="Y35" s="1412">
        <v>4</v>
      </c>
      <c r="Z35" s="1412">
        <v>0</v>
      </c>
      <c r="AA35" s="1412">
        <v>0</v>
      </c>
      <c r="AB35" s="1412">
        <v>1</v>
      </c>
      <c r="AC35" s="1412">
        <v>1</v>
      </c>
      <c r="AD35" s="1412">
        <v>0</v>
      </c>
      <c r="AE35" s="1412">
        <v>2</v>
      </c>
      <c r="AF35" s="1412">
        <v>0</v>
      </c>
      <c r="AG35" s="1412">
        <v>0</v>
      </c>
      <c r="AH35" s="1412">
        <v>1</v>
      </c>
      <c r="AI35" s="1412">
        <v>1</v>
      </c>
      <c r="AJ35" s="1412">
        <v>2</v>
      </c>
      <c r="AK35" s="1412">
        <v>1</v>
      </c>
      <c r="AL35" s="1412">
        <v>0</v>
      </c>
      <c r="AM35" s="1412">
        <v>0</v>
      </c>
      <c r="AN35" s="1413">
        <v>0</v>
      </c>
      <c r="AO35" s="1412">
        <v>0</v>
      </c>
      <c r="AP35" s="1412">
        <v>0</v>
      </c>
      <c r="AQ35" s="1413">
        <v>0</v>
      </c>
      <c r="AR35" s="1412">
        <v>0</v>
      </c>
      <c r="AS35" s="1413">
        <v>1</v>
      </c>
      <c r="AT35" s="1412">
        <v>0</v>
      </c>
      <c r="AU35" s="1412">
        <v>0</v>
      </c>
      <c r="AV35" s="1412">
        <v>0</v>
      </c>
      <c r="AW35" s="1412">
        <v>0</v>
      </c>
      <c r="AX35" s="1412">
        <v>0</v>
      </c>
      <c r="AY35" s="1412">
        <v>0</v>
      </c>
      <c r="AZ35" s="1413">
        <v>0</v>
      </c>
      <c r="BA35" s="1413">
        <v>0</v>
      </c>
      <c r="BB35" s="1412">
        <v>0</v>
      </c>
      <c r="BC35" s="1412">
        <v>0</v>
      </c>
      <c r="BD35" s="1412">
        <v>0</v>
      </c>
      <c r="BE35" s="1407">
        <f t="shared" si="0"/>
        <v>38</v>
      </c>
    </row>
    <row r="36" spans="2:58" s="581" customFormat="1" ht="18.75" customHeight="1" x14ac:dyDescent="0.25">
      <c r="B36" s="1406" t="s">
        <v>753</v>
      </c>
      <c r="C36" s="1405">
        <v>0</v>
      </c>
      <c r="D36" s="1405">
        <v>1</v>
      </c>
      <c r="E36" s="1405">
        <v>0</v>
      </c>
      <c r="F36" s="1405">
        <v>1</v>
      </c>
      <c r="G36" s="1405">
        <v>1</v>
      </c>
      <c r="H36" s="1405">
        <v>2</v>
      </c>
      <c r="I36" s="1405">
        <v>2</v>
      </c>
      <c r="J36" s="1405">
        <v>2</v>
      </c>
      <c r="K36" s="1405">
        <v>0</v>
      </c>
      <c r="L36" s="1405">
        <v>0</v>
      </c>
      <c r="M36" s="1405">
        <v>0</v>
      </c>
      <c r="N36" s="1405">
        <v>0</v>
      </c>
      <c r="O36" s="1405">
        <v>0</v>
      </c>
      <c r="P36" s="1405">
        <v>0</v>
      </c>
      <c r="Q36" s="1405">
        <v>1</v>
      </c>
      <c r="R36" s="1405">
        <v>0</v>
      </c>
      <c r="S36" s="1405">
        <v>0</v>
      </c>
      <c r="T36" s="1382">
        <v>1</v>
      </c>
      <c r="U36" s="1382">
        <v>0</v>
      </c>
      <c r="V36" s="1382">
        <v>2</v>
      </c>
      <c r="W36" s="1382">
        <v>2</v>
      </c>
      <c r="X36" s="1382">
        <v>0</v>
      </c>
      <c r="Y36" s="1412">
        <v>0</v>
      </c>
      <c r="Z36" s="1412">
        <v>1</v>
      </c>
      <c r="AA36" s="1412">
        <v>0</v>
      </c>
      <c r="AB36" s="1412">
        <v>0</v>
      </c>
      <c r="AC36" s="1412">
        <v>2</v>
      </c>
      <c r="AD36" s="1412">
        <v>0</v>
      </c>
      <c r="AE36" s="1412">
        <v>0</v>
      </c>
      <c r="AF36" s="1412">
        <v>2</v>
      </c>
      <c r="AG36" s="1412">
        <v>1</v>
      </c>
      <c r="AH36" s="1412">
        <v>0</v>
      </c>
      <c r="AI36" s="1412">
        <v>0</v>
      </c>
      <c r="AJ36" s="1412">
        <v>1</v>
      </c>
      <c r="AK36" s="1412">
        <v>0</v>
      </c>
      <c r="AL36" s="1412">
        <v>0</v>
      </c>
      <c r="AM36" s="1412">
        <v>1</v>
      </c>
      <c r="AN36" s="1413">
        <v>0</v>
      </c>
      <c r="AO36" s="1412">
        <v>0</v>
      </c>
      <c r="AP36" s="1412">
        <v>1</v>
      </c>
      <c r="AQ36" s="1413">
        <v>0</v>
      </c>
      <c r="AR36" s="1412">
        <v>0</v>
      </c>
      <c r="AS36" s="1413">
        <v>0</v>
      </c>
      <c r="AT36" s="1412">
        <v>0</v>
      </c>
      <c r="AU36" s="1412">
        <v>0</v>
      </c>
      <c r="AV36" s="1412">
        <v>0</v>
      </c>
      <c r="AW36" s="1412">
        <v>0</v>
      </c>
      <c r="AX36" s="1412">
        <v>2</v>
      </c>
      <c r="AY36" s="1412">
        <v>2</v>
      </c>
      <c r="AZ36" s="1413">
        <v>0</v>
      </c>
      <c r="BA36" s="1413">
        <v>0</v>
      </c>
      <c r="BB36" s="1412">
        <v>1</v>
      </c>
      <c r="BC36" s="1412">
        <v>1</v>
      </c>
      <c r="BD36" s="1412">
        <v>0</v>
      </c>
      <c r="BE36" s="1407">
        <f t="shared" si="0"/>
        <v>30</v>
      </c>
    </row>
    <row r="37" spans="2:58" s="581" customFormat="1" ht="18.75" customHeight="1" x14ac:dyDescent="0.25">
      <c r="B37" s="1406" t="s">
        <v>754</v>
      </c>
      <c r="C37" s="1405">
        <v>1</v>
      </c>
      <c r="D37" s="1405">
        <v>0</v>
      </c>
      <c r="E37" s="1405">
        <v>0</v>
      </c>
      <c r="F37" s="1405">
        <v>1</v>
      </c>
      <c r="G37" s="1405">
        <v>1</v>
      </c>
      <c r="H37" s="1405">
        <v>0</v>
      </c>
      <c r="I37" s="1405">
        <v>2</v>
      </c>
      <c r="J37" s="1405">
        <v>4</v>
      </c>
      <c r="K37" s="1405">
        <v>0</v>
      </c>
      <c r="L37" s="1405">
        <v>0</v>
      </c>
      <c r="M37" s="1405">
        <v>3</v>
      </c>
      <c r="N37" s="1405">
        <v>1</v>
      </c>
      <c r="O37" s="1405">
        <v>0</v>
      </c>
      <c r="P37" s="1405">
        <v>1</v>
      </c>
      <c r="Q37" s="1405">
        <v>0</v>
      </c>
      <c r="R37" s="1405">
        <v>0</v>
      </c>
      <c r="S37" s="1405">
        <v>0</v>
      </c>
      <c r="T37" s="1382">
        <v>2</v>
      </c>
      <c r="U37" s="1382">
        <v>0</v>
      </c>
      <c r="V37" s="1382">
        <v>1</v>
      </c>
      <c r="W37" s="1382">
        <v>4</v>
      </c>
      <c r="X37" s="1382">
        <v>1</v>
      </c>
      <c r="Y37" s="1412">
        <v>1</v>
      </c>
      <c r="Z37" s="1412">
        <v>5</v>
      </c>
      <c r="AA37" s="1412">
        <v>1</v>
      </c>
      <c r="AB37" s="1412">
        <v>2</v>
      </c>
      <c r="AC37" s="1412">
        <v>1</v>
      </c>
      <c r="AD37" s="1412">
        <v>1</v>
      </c>
      <c r="AE37" s="1412">
        <v>2</v>
      </c>
      <c r="AF37" s="1412">
        <v>4</v>
      </c>
      <c r="AG37" s="1412">
        <v>0</v>
      </c>
      <c r="AH37" s="1412">
        <v>2</v>
      </c>
      <c r="AI37" s="1412">
        <v>1</v>
      </c>
      <c r="AJ37" s="1412">
        <v>1</v>
      </c>
      <c r="AK37" s="1412">
        <v>3</v>
      </c>
      <c r="AL37" s="1412">
        <v>1</v>
      </c>
      <c r="AM37" s="1412">
        <v>5</v>
      </c>
      <c r="AN37" s="1413">
        <v>3</v>
      </c>
      <c r="AO37" s="1412">
        <v>0</v>
      </c>
      <c r="AP37" s="1412">
        <v>3</v>
      </c>
      <c r="AQ37" s="1413">
        <v>0</v>
      </c>
      <c r="AR37" s="1412">
        <v>0</v>
      </c>
      <c r="AS37" s="1413">
        <v>0</v>
      </c>
      <c r="AT37" s="1412">
        <v>0</v>
      </c>
      <c r="AU37" s="1412">
        <v>1</v>
      </c>
      <c r="AV37" s="1412">
        <v>0</v>
      </c>
      <c r="AW37" s="1412">
        <v>5</v>
      </c>
      <c r="AX37" s="1412">
        <v>5</v>
      </c>
      <c r="AY37" s="1412">
        <v>2</v>
      </c>
      <c r="AZ37" s="1413">
        <v>5</v>
      </c>
      <c r="BA37" s="1413">
        <v>0</v>
      </c>
      <c r="BB37" s="1412">
        <v>3</v>
      </c>
      <c r="BC37" s="1412">
        <v>9</v>
      </c>
      <c r="BD37" s="1412">
        <v>0</v>
      </c>
      <c r="BE37" s="1407">
        <f t="shared" si="0"/>
        <v>88</v>
      </c>
    </row>
    <row r="38" spans="2:58" s="581" customFormat="1" ht="18.75" customHeight="1" x14ac:dyDescent="0.25">
      <c r="B38" s="1406" t="s">
        <v>755</v>
      </c>
      <c r="C38" s="1405">
        <v>1</v>
      </c>
      <c r="D38" s="1405">
        <v>4</v>
      </c>
      <c r="E38" s="1405">
        <v>0</v>
      </c>
      <c r="F38" s="1405">
        <v>1</v>
      </c>
      <c r="G38" s="1405">
        <v>0</v>
      </c>
      <c r="H38" s="1405">
        <v>1</v>
      </c>
      <c r="I38" s="1405">
        <v>3</v>
      </c>
      <c r="J38" s="1405">
        <v>1</v>
      </c>
      <c r="K38" s="1405">
        <v>3</v>
      </c>
      <c r="L38" s="1405">
        <v>0</v>
      </c>
      <c r="M38" s="1405">
        <v>4</v>
      </c>
      <c r="N38" s="1405">
        <v>0</v>
      </c>
      <c r="O38" s="1405">
        <v>1</v>
      </c>
      <c r="P38" s="1405">
        <v>2</v>
      </c>
      <c r="Q38" s="1405">
        <v>1</v>
      </c>
      <c r="R38" s="1405">
        <v>2</v>
      </c>
      <c r="S38" s="1405">
        <v>0</v>
      </c>
      <c r="T38" s="1382">
        <v>1</v>
      </c>
      <c r="U38" s="1382">
        <v>0</v>
      </c>
      <c r="V38" s="1382">
        <v>2</v>
      </c>
      <c r="W38" s="1382">
        <v>6</v>
      </c>
      <c r="X38" s="1382">
        <v>3</v>
      </c>
      <c r="Y38" s="1412">
        <v>4</v>
      </c>
      <c r="Z38" s="1412">
        <v>1</v>
      </c>
      <c r="AA38" s="1412">
        <v>1</v>
      </c>
      <c r="AB38" s="1412">
        <v>1</v>
      </c>
      <c r="AC38" s="1412">
        <v>0</v>
      </c>
      <c r="AD38" s="1412">
        <v>0</v>
      </c>
      <c r="AE38" s="1412">
        <v>1</v>
      </c>
      <c r="AF38" s="1412">
        <v>1</v>
      </c>
      <c r="AG38" s="1412">
        <v>3</v>
      </c>
      <c r="AH38" s="1412">
        <v>0</v>
      </c>
      <c r="AI38" s="1412">
        <v>0</v>
      </c>
      <c r="AJ38" s="1412">
        <v>1</v>
      </c>
      <c r="AK38" s="1412">
        <v>0</v>
      </c>
      <c r="AL38" s="1412">
        <v>5</v>
      </c>
      <c r="AM38" s="1412">
        <v>0</v>
      </c>
      <c r="AN38" s="1413">
        <v>0</v>
      </c>
      <c r="AO38" s="1412">
        <v>0</v>
      </c>
      <c r="AP38" s="1412">
        <v>0</v>
      </c>
      <c r="AQ38" s="1413">
        <v>0</v>
      </c>
      <c r="AR38" s="1412">
        <v>0</v>
      </c>
      <c r="AS38" s="1413">
        <v>0</v>
      </c>
      <c r="AT38" s="1412">
        <v>0</v>
      </c>
      <c r="AU38" s="1412">
        <v>0</v>
      </c>
      <c r="AV38" s="1412">
        <v>1</v>
      </c>
      <c r="AW38" s="1412">
        <v>1</v>
      </c>
      <c r="AX38" s="1412">
        <v>0</v>
      </c>
      <c r="AY38" s="1412">
        <v>0</v>
      </c>
      <c r="AZ38" s="1413">
        <v>0</v>
      </c>
      <c r="BA38" s="1413">
        <v>1</v>
      </c>
      <c r="BB38" s="1412">
        <v>0</v>
      </c>
      <c r="BC38" s="1412">
        <v>0</v>
      </c>
      <c r="BD38" s="1412">
        <v>0</v>
      </c>
      <c r="BE38" s="1407">
        <f t="shared" si="0"/>
        <v>57</v>
      </c>
    </row>
    <row r="39" spans="2:58" s="581" customFormat="1" ht="18.75" customHeight="1" x14ac:dyDescent="0.25">
      <c r="B39" s="1406" t="s">
        <v>756</v>
      </c>
      <c r="C39" s="1405">
        <v>0</v>
      </c>
      <c r="D39" s="1405">
        <v>0</v>
      </c>
      <c r="E39" s="1405">
        <v>0</v>
      </c>
      <c r="F39" s="1405">
        <v>2</v>
      </c>
      <c r="G39" s="1405">
        <v>1</v>
      </c>
      <c r="H39" s="1405">
        <v>3</v>
      </c>
      <c r="I39" s="1405">
        <v>4</v>
      </c>
      <c r="J39" s="1405">
        <v>0</v>
      </c>
      <c r="K39" s="1405">
        <v>1</v>
      </c>
      <c r="L39" s="1405">
        <v>0</v>
      </c>
      <c r="M39" s="1405">
        <v>0</v>
      </c>
      <c r="N39" s="1405">
        <v>0</v>
      </c>
      <c r="O39" s="1405">
        <v>3</v>
      </c>
      <c r="P39" s="1405">
        <v>0</v>
      </c>
      <c r="Q39" s="1405">
        <v>0</v>
      </c>
      <c r="R39" s="1405">
        <v>2</v>
      </c>
      <c r="S39" s="1405">
        <v>0</v>
      </c>
      <c r="T39" s="1382">
        <v>0</v>
      </c>
      <c r="U39" s="1382">
        <v>0</v>
      </c>
      <c r="V39" s="1382">
        <v>1</v>
      </c>
      <c r="W39" s="1382">
        <v>2</v>
      </c>
      <c r="X39" s="1382">
        <v>0</v>
      </c>
      <c r="Y39" s="1412">
        <v>2</v>
      </c>
      <c r="Z39" s="1412">
        <v>2</v>
      </c>
      <c r="AA39" s="1412">
        <v>4</v>
      </c>
      <c r="AB39" s="1412">
        <v>1</v>
      </c>
      <c r="AC39" s="1412">
        <v>0</v>
      </c>
      <c r="AD39" s="1412">
        <v>0</v>
      </c>
      <c r="AE39" s="1412">
        <v>1</v>
      </c>
      <c r="AF39" s="1412">
        <v>0</v>
      </c>
      <c r="AG39" s="1412">
        <v>0</v>
      </c>
      <c r="AH39" s="1412">
        <v>0</v>
      </c>
      <c r="AI39" s="1412">
        <v>0</v>
      </c>
      <c r="AJ39" s="1412">
        <v>2</v>
      </c>
      <c r="AK39" s="1412">
        <v>4</v>
      </c>
      <c r="AL39" s="1412">
        <v>0</v>
      </c>
      <c r="AM39" s="1412">
        <v>0</v>
      </c>
      <c r="AN39" s="1413">
        <v>0</v>
      </c>
      <c r="AO39" s="1412">
        <v>0</v>
      </c>
      <c r="AP39" s="1412">
        <v>0</v>
      </c>
      <c r="AQ39" s="1413">
        <v>0</v>
      </c>
      <c r="AR39" s="1412">
        <v>0</v>
      </c>
      <c r="AS39" s="1413">
        <v>0</v>
      </c>
      <c r="AT39" s="1412">
        <v>0</v>
      </c>
      <c r="AU39" s="1412">
        <v>0</v>
      </c>
      <c r="AV39" s="1412">
        <v>0</v>
      </c>
      <c r="AW39" s="1412">
        <v>0</v>
      </c>
      <c r="AX39" s="1412">
        <v>0</v>
      </c>
      <c r="AY39" s="1412">
        <v>0</v>
      </c>
      <c r="AZ39" s="1413">
        <v>0</v>
      </c>
      <c r="BA39" s="1413">
        <v>0</v>
      </c>
      <c r="BB39" s="1412">
        <v>0</v>
      </c>
      <c r="BC39" s="1412">
        <v>0</v>
      </c>
      <c r="BD39" s="1412">
        <v>0</v>
      </c>
      <c r="BE39" s="1407">
        <f t="shared" si="0"/>
        <v>35</v>
      </c>
    </row>
    <row r="40" spans="2:58" s="581" customFormat="1" ht="18.75" customHeight="1" x14ac:dyDescent="0.25">
      <c r="B40" s="1406" t="s">
        <v>757</v>
      </c>
      <c r="C40" s="1405">
        <v>0</v>
      </c>
      <c r="D40" s="1405">
        <v>0</v>
      </c>
      <c r="E40" s="1405">
        <v>0</v>
      </c>
      <c r="F40" s="1405">
        <v>3</v>
      </c>
      <c r="G40" s="1405">
        <v>0</v>
      </c>
      <c r="H40" s="1405">
        <v>2</v>
      </c>
      <c r="I40" s="1405">
        <v>2</v>
      </c>
      <c r="J40" s="1405">
        <v>0</v>
      </c>
      <c r="K40" s="1405">
        <v>1</v>
      </c>
      <c r="L40" s="1405">
        <v>0</v>
      </c>
      <c r="M40" s="1405">
        <v>0</v>
      </c>
      <c r="N40" s="1405">
        <v>0</v>
      </c>
      <c r="O40" s="1405">
        <v>1</v>
      </c>
      <c r="P40" s="1405">
        <v>1</v>
      </c>
      <c r="Q40" s="1405">
        <v>1</v>
      </c>
      <c r="R40" s="1405">
        <v>0</v>
      </c>
      <c r="S40" s="1405">
        <v>0</v>
      </c>
      <c r="T40" s="1382">
        <v>0</v>
      </c>
      <c r="U40" s="1382">
        <v>0</v>
      </c>
      <c r="V40" s="1382">
        <v>0</v>
      </c>
      <c r="W40" s="1382">
        <v>1</v>
      </c>
      <c r="X40" s="1382">
        <v>1</v>
      </c>
      <c r="Y40" s="1412">
        <v>2</v>
      </c>
      <c r="Z40" s="1412">
        <v>4</v>
      </c>
      <c r="AA40" s="1412">
        <v>1</v>
      </c>
      <c r="AB40" s="1412">
        <v>1</v>
      </c>
      <c r="AC40" s="1412">
        <v>2</v>
      </c>
      <c r="AD40" s="1412">
        <v>2</v>
      </c>
      <c r="AE40" s="1412">
        <v>1</v>
      </c>
      <c r="AF40" s="1412">
        <v>1</v>
      </c>
      <c r="AG40" s="1412">
        <v>0</v>
      </c>
      <c r="AH40" s="1412">
        <v>0</v>
      </c>
      <c r="AI40" s="1412">
        <v>0</v>
      </c>
      <c r="AJ40" s="1412">
        <v>0</v>
      </c>
      <c r="AK40" s="1412">
        <v>3</v>
      </c>
      <c r="AL40" s="1412">
        <v>0</v>
      </c>
      <c r="AM40" s="1412">
        <v>0</v>
      </c>
      <c r="AN40" s="1413">
        <v>0</v>
      </c>
      <c r="AO40" s="1412">
        <v>0</v>
      </c>
      <c r="AP40" s="1412">
        <v>0</v>
      </c>
      <c r="AQ40" s="1413">
        <v>0</v>
      </c>
      <c r="AR40" s="1412">
        <v>6</v>
      </c>
      <c r="AS40" s="1413">
        <v>13</v>
      </c>
      <c r="AT40" s="1412">
        <v>1</v>
      </c>
      <c r="AU40" s="1412">
        <v>13</v>
      </c>
      <c r="AV40" s="1412">
        <v>0</v>
      </c>
      <c r="AW40" s="1412">
        <v>0</v>
      </c>
      <c r="AX40" s="1412">
        <v>0</v>
      </c>
      <c r="AY40" s="1412">
        <v>0</v>
      </c>
      <c r="AZ40" s="1413">
        <v>0</v>
      </c>
      <c r="BA40" s="1413">
        <v>0</v>
      </c>
      <c r="BB40" s="1412">
        <v>0</v>
      </c>
      <c r="BC40" s="1412">
        <v>0</v>
      </c>
      <c r="BD40" s="1412">
        <v>1</v>
      </c>
      <c r="BE40" s="1407">
        <f t="shared" si="0"/>
        <v>64</v>
      </c>
    </row>
    <row r="41" spans="2:58" s="581" customFormat="1" ht="18.75" customHeight="1" x14ac:dyDescent="0.25">
      <c r="B41" s="1406" t="s">
        <v>758</v>
      </c>
      <c r="C41" s="1405">
        <v>1</v>
      </c>
      <c r="D41" s="1405">
        <v>0</v>
      </c>
      <c r="E41" s="1405">
        <v>0</v>
      </c>
      <c r="F41" s="1405">
        <v>2</v>
      </c>
      <c r="G41" s="1405">
        <v>0</v>
      </c>
      <c r="H41" s="1405">
        <v>1</v>
      </c>
      <c r="I41" s="1405">
        <v>1</v>
      </c>
      <c r="J41" s="1405">
        <v>1</v>
      </c>
      <c r="K41" s="1405">
        <v>0</v>
      </c>
      <c r="L41" s="1405">
        <v>0</v>
      </c>
      <c r="M41" s="1405">
        <v>1</v>
      </c>
      <c r="N41" s="1405">
        <v>0</v>
      </c>
      <c r="O41" s="1405">
        <v>1</v>
      </c>
      <c r="P41" s="1405">
        <v>1</v>
      </c>
      <c r="Q41" s="1405">
        <v>1</v>
      </c>
      <c r="R41" s="1405">
        <v>1</v>
      </c>
      <c r="S41" s="1405">
        <v>0</v>
      </c>
      <c r="T41" s="1382">
        <v>0</v>
      </c>
      <c r="U41" s="1382">
        <v>0</v>
      </c>
      <c r="V41" s="1382">
        <v>1</v>
      </c>
      <c r="W41" s="1382">
        <v>5</v>
      </c>
      <c r="X41" s="1382">
        <v>1</v>
      </c>
      <c r="Y41" s="1412">
        <v>1</v>
      </c>
      <c r="Z41" s="1412">
        <v>1</v>
      </c>
      <c r="AA41" s="1412">
        <v>1</v>
      </c>
      <c r="AB41" s="1412">
        <v>2</v>
      </c>
      <c r="AC41" s="1412">
        <v>0</v>
      </c>
      <c r="AD41" s="1412">
        <v>0</v>
      </c>
      <c r="AE41" s="1412">
        <v>1</v>
      </c>
      <c r="AF41" s="1412">
        <v>6</v>
      </c>
      <c r="AG41" s="1412">
        <v>2</v>
      </c>
      <c r="AH41" s="1412">
        <v>1</v>
      </c>
      <c r="AI41" s="1412">
        <v>2</v>
      </c>
      <c r="AJ41" s="1412">
        <v>0</v>
      </c>
      <c r="AK41" s="1412">
        <v>1</v>
      </c>
      <c r="AL41" s="1412">
        <v>3</v>
      </c>
      <c r="AM41" s="1412">
        <v>0</v>
      </c>
      <c r="AN41" s="1413">
        <v>0</v>
      </c>
      <c r="AO41" s="1412">
        <v>0</v>
      </c>
      <c r="AP41" s="1412">
        <v>0</v>
      </c>
      <c r="AQ41" s="1413">
        <v>0</v>
      </c>
      <c r="AR41" s="1412">
        <v>0</v>
      </c>
      <c r="AS41" s="1413">
        <v>0</v>
      </c>
      <c r="AT41" s="1412">
        <v>0</v>
      </c>
      <c r="AU41" s="1412">
        <v>0</v>
      </c>
      <c r="AV41" s="1412">
        <v>0</v>
      </c>
      <c r="AW41" s="1412">
        <v>23</v>
      </c>
      <c r="AX41" s="1412">
        <v>18</v>
      </c>
      <c r="AY41" s="1412">
        <v>3</v>
      </c>
      <c r="AZ41" s="1413">
        <v>21</v>
      </c>
      <c r="BA41" s="1413">
        <v>4</v>
      </c>
      <c r="BB41" s="1412">
        <v>17</v>
      </c>
      <c r="BC41" s="1412">
        <v>16</v>
      </c>
      <c r="BD41" s="1412">
        <v>3</v>
      </c>
      <c r="BE41" s="1407">
        <f t="shared" si="0"/>
        <v>144</v>
      </c>
    </row>
    <row r="42" spans="2:58" s="581" customFormat="1" ht="21.75" customHeight="1" x14ac:dyDescent="0.25">
      <c r="B42" s="1406" t="s">
        <v>759</v>
      </c>
      <c r="C42" s="1405">
        <v>1</v>
      </c>
      <c r="D42" s="1405">
        <v>1</v>
      </c>
      <c r="E42" s="1405">
        <v>0</v>
      </c>
      <c r="F42" s="1405">
        <v>0</v>
      </c>
      <c r="G42" s="1405">
        <v>0</v>
      </c>
      <c r="H42" s="1405">
        <v>1</v>
      </c>
      <c r="I42" s="1405">
        <v>0</v>
      </c>
      <c r="J42" s="1405">
        <v>0</v>
      </c>
      <c r="K42" s="1405">
        <v>0</v>
      </c>
      <c r="L42" s="1405">
        <v>0</v>
      </c>
      <c r="M42" s="1405">
        <v>0</v>
      </c>
      <c r="N42" s="1405">
        <v>0</v>
      </c>
      <c r="O42" s="1405">
        <v>0</v>
      </c>
      <c r="P42" s="1405">
        <v>0</v>
      </c>
      <c r="Q42" s="1405">
        <v>1</v>
      </c>
      <c r="R42" s="1405">
        <v>2</v>
      </c>
      <c r="S42" s="1405">
        <v>0</v>
      </c>
      <c r="T42" s="1382">
        <v>0</v>
      </c>
      <c r="U42" s="1382">
        <v>2</v>
      </c>
      <c r="V42" s="1382">
        <v>0</v>
      </c>
      <c r="W42" s="1382">
        <v>1</v>
      </c>
      <c r="X42" s="1382">
        <v>0</v>
      </c>
      <c r="Y42" s="1412">
        <v>0</v>
      </c>
      <c r="Z42" s="1412">
        <v>1</v>
      </c>
      <c r="AA42" s="1412">
        <v>1</v>
      </c>
      <c r="AB42" s="1412">
        <v>0</v>
      </c>
      <c r="AC42" s="1412">
        <v>0</v>
      </c>
      <c r="AD42" s="1412">
        <v>0</v>
      </c>
      <c r="AE42" s="1412">
        <v>0</v>
      </c>
      <c r="AF42" s="1412">
        <v>0</v>
      </c>
      <c r="AG42" s="1412">
        <v>2</v>
      </c>
      <c r="AH42" s="1412">
        <v>0</v>
      </c>
      <c r="AI42" s="1412">
        <v>0</v>
      </c>
      <c r="AJ42" s="1412">
        <v>2</v>
      </c>
      <c r="AK42" s="1412">
        <v>2</v>
      </c>
      <c r="AL42" s="1412">
        <v>0</v>
      </c>
      <c r="AM42" s="1412">
        <v>0</v>
      </c>
      <c r="AN42" s="1413">
        <v>0</v>
      </c>
      <c r="AO42" s="1412">
        <v>0</v>
      </c>
      <c r="AP42" s="1412">
        <v>0</v>
      </c>
      <c r="AQ42" s="1413">
        <v>0</v>
      </c>
      <c r="AR42" s="1412">
        <v>0</v>
      </c>
      <c r="AS42" s="1413">
        <v>0</v>
      </c>
      <c r="AT42" s="1412">
        <v>0</v>
      </c>
      <c r="AU42" s="1412">
        <v>0</v>
      </c>
      <c r="AV42" s="1412">
        <v>0</v>
      </c>
      <c r="AW42" s="1412">
        <v>0</v>
      </c>
      <c r="AX42" s="1412">
        <v>0</v>
      </c>
      <c r="AY42" s="1412">
        <v>0</v>
      </c>
      <c r="AZ42" s="1413">
        <v>0</v>
      </c>
      <c r="BA42" s="1413">
        <v>1</v>
      </c>
      <c r="BB42" s="1412">
        <v>0</v>
      </c>
      <c r="BC42" s="1412">
        <v>0</v>
      </c>
      <c r="BD42" s="1412">
        <v>0</v>
      </c>
      <c r="BE42" s="1407">
        <f t="shared" si="0"/>
        <v>18</v>
      </c>
    </row>
    <row r="43" spans="2:58" s="581" customFormat="1" ht="21.75" customHeight="1" x14ac:dyDescent="0.25">
      <c r="B43" s="1433" t="s">
        <v>760</v>
      </c>
      <c r="C43" s="1405">
        <v>3</v>
      </c>
      <c r="D43" s="1405">
        <v>1</v>
      </c>
      <c r="E43" s="1405">
        <v>0</v>
      </c>
      <c r="F43" s="1405">
        <v>0</v>
      </c>
      <c r="G43" s="1405">
        <v>4</v>
      </c>
      <c r="H43" s="1405">
        <v>1</v>
      </c>
      <c r="I43" s="1405">
        <v>2</v>
      </c>
      <c r="J43" s="1405">
        <v>0</v>
      </c>
      <c r="K43" s="1405">
        <v>2</v>
      </c>
      <c r="L43" s="1405">
        <v>0</v>
      </c>
      <c r="M43" s="1405">
        <v>0</v>
      </c>
      <c r="N43" s="1405">
        <v>2</v>
      </c>
      <c r="O43" s="1405">
        <v>1</v>
      </c>
      <c r="P43" s="1405">
        <v>1</v>
      </c>
      <c r="Q43" s="1405">
        <v>1</v>
      </c>
      <c r="R43" s="1405">
        <v>5</v>
      </c>
      <c r="S43" s="1405">
        <v>1</v>
      </c>
      <c r="T43" s="1382">
        <v>0</v>
      </c>
      <c r="U43" s="1382">
        <v>1</v>
      </c>
      <c r="V43" s="1382">
        <v>0</v>
      </c>
      <c r="W43" s="1382">
        <v>1</v>
      </c>
      <c r="X43" s="1382"/>
      <c r="Y43" s="1412">
        <v>0</v>
      </c>
      <c r="Z43" s="1412">
        <v>0</v>
      </c>
      <c r="AA43" s="1412">
        <v>1</v>
      </c>
      <c r="AB43" s="1412">
        <v>0</v>
      </c>
      <c r="AC43" s="1412"/>
      <c r="AD43" s="1412">
        <v>2</v>
      </c>
      <c r="AE43" s="1412">
        <v>1</v>
      </c>
      <c r="AF43" s="1412">
        <v>1</v>
      </c>
      <c r="AG43" s="1412">
        <v>0</v>
      </c>
      <c r="AH43" s="1412">
        <v>0</v>
      </c>
      <c r="AI43" s="1412">
        <v>0</v>
      </c>
      <c r="AJ43" s="1412">
        <v>0</v>
      </c>
      <c r="AK43" s="1412">
        <v>0</v>
      </c>
      <c r="AL43" s="1412">
        <v>1</v>
      </c>
      <c r="AM43" s="1412">
        <v>0</v>
      </c>
      <c r="AN43" s="1413">
        <v>0</v>
      </c>
      <c r="AO43" s="1412">
        <v>0</v>
      </c>
      <c r="AP43" s="1412">
        <v>1</v>
      </c>
      <c r="AQ43" s="1413">
        <v>0</v>
      </c>
      <c r="AR43" s="1412">
        <v>0</v>
      </c>
      <c r="AS43" s="1413">
        <v>0</v>
      </c>
      <c r="AT43" s="1412">
        <v>0</v>
      </c>
      <c r="AU43" s="1412">
        <v>0</v>
      </c>
      <c r="AV43" s="1412">
        <v>0</v>
      </c>
      <c r="AW43" s="1412">
        <v>0</v>
      </c>
      <c r="AX43" s="1412"/>
      <c r="AY43" s="1412">
        <v>0</v>
      </c>
      <c r="AZ43" s="1413">
        <v>0</v>
      </c>
      <c r="BA43" s="1413">
        <v>0</v>
      </c>
      <c r="BB43" s="1412">
        <v>0</v>
      </c>
      <c r="BC43" s="1412">
        <v>0</v>
      </c>
      <c r="BD43" s="1412">
        <v>0</v>
      </c>
      <c r="BE43" s="1788">
        <f t="shared" si="0"/>
        <v>33</v>
      </c>
    </row>
    <row r="44" spans="2:58" s="581" customFormat="1" ht="21.75" customHeight="1" x14ac:dyDescent="0.25">
      <c r="B44" s="1821" t="s">
        <v>152</v>
      </c>
      <c r="C44" s="1678">
        <f>SUM(C7:C43)</f>
        <v>198</v>
      </c>
      <c r="D44" s="1678">
        <f t="shared" ref="D44:BE44" si="1">SUM(D7:D43)</f>
        <v>160</v>
      </c>
      <c r="E44" s="1678">
        <f t="shared" si="1"/>
        <v>4</v>
      </c>
      <c r="F44" s="1678">
        <f t="shared" si="1"/>
        <v>363</v>
      </c>
      <c r="G44" s="1678">
        <f t="shared" si="1"/>
        <v>362</v>
      </c>
      <c r="H44" s="1678">
        <f t="shared" si="1"/>
        <v>337</v>
      </c>
      <c r="I44" s="1678">
        <f t="shared" si="1"/>
        <v>407</v>
      </c>
      <c r="J44" s="1678">
        <f t="shared" si="1"/>
        <v>306</v>
      </c>
      <c r="K44" s="1678">
        <f t="shared" si="1"/>
        <v>100</v>
      </c>
      <c r="L44" s="1678">
        <f t="shared" si="1"/>
        <v>13</v>
      </c>
      <c r="M44" s="1678">
        <f t="shared" si="1"/>
        <v>271</v>
      </c>
      <c r="N44" s="1678">
        <f t="shared" si="1"/>
        <v>261</v>
      </c>
      <c r="O44" s="1678">
        <f t="shared" si="1"/>
        <v>376</v>
      </c>
      <c r="P44" s="1678">
        <f t="shared" si="1"/>
        <v>203</v>
      </c>
      <c r="Q44" s="1678">
        <f t="shared" si="1"/>
        <v>363</v>
      </c>
      <c r="R44" s="1678">
        <f t="shared" si="1"/>
        <v>347</v>
      </c>
      <c r="S44" s="1678">
        <f t="shared" si="1"/>
        <v>97</v>
      </c>
      <c r="T44" s="1678">
        <f t="shared" si="1"/>
        <v>232</v>
      </c>
      <c r="U44" s="1678">
        <f t="shared" si="1"/>
        <v>186</v>
      </c>
      <c r="V44" s="1678">
        <f t="shared" si="1"/>
        <v>197</v>
      </c>
      <c r="W44" s="1678">
        <f t="shared" si="1"/>
        <v>386</v>
      </c>
      <c r="X44" s="1678">
        <f t="shared" si="1"/>
        <v>321</v>
      </c>
      <c r="Y44" s="1678">
        <f t="shared" si="1"/>
        <v>350</v>
      </c>
      <c r="Z44" s="1678">
        <f t="shared" si="1"/>
        <v>269</v>
      </c>
      <c r="AA44" s="1678">
        <f t="shared" si="1"/>
        <v>362</v>
      </c>
      <c r="AB44" s="1678">
        <f t="shared" si="1"/>
        <v>195</v>
      </c>
      <c r="AC44" s="1678">
        <f t="shared" si="1"/>
        <v>219</v>
      </c>
      <c r="AD44" s="1678">
        <f t="shared" si="1"/>
        <v>195</v>
      </c>
      <c r="AE44" s="1678">
        <f t="shared" si="1"/>
        <v>204</v>
      </c>
      <c r="AF44" s="1678">
        <f t="shared" si="1"/>
        <v>455</v>
      </c>
      <c r="AG44" s="1678">
        <f t="shared" si="1"/>
        <v>207</v>
      </c>
      <c r="AH44" s="1678">
        <f t="shared" si="1"/>
        <v>362</v>
      </c>
      <c r="AI44" s="1678">
        <f t="shared" si="1"/>
        <v>31</v>
      </c>
      <c r="AJ44" s="1678">
        <f t="shared" si="1"/>
        <v>331</v>
      </c>
      <c r="AK44" s="1678">
        <f t="shared" si="1"/>
        <v>474</v>
      </c>
      <c r="AL44" s="1678">
        <f t="shared" si="1"/>
        <v>184</v>
      </c>
      <c r="AM44" s="1678">
        <f t="shared" si="1"/>
        <v>362</v>
      </c>
      <c r="AN44" s="1678">
        <f t="shared" si="1"/>
        <v>125</v>
      </c>
      <c r="AO44" s="1678">
        <f t="shared" si="1"/>
        <v>213</v>
      </c>
      <c r="AP44" s="1678">
        <f t="shared" si="1"/>
        <v>263</v>
      </c>
      <c r="AQ44" s="1678">
        <f t="shared" si="1"/>
        <v>38</v>
      </c>
      <c r="AR44" s="1678">
        <f t="shared" si="1"/>
        <v>141</v>
      </c>
      <c r="AS44" s="1678">
        <f t="shared" si="1"/>
        <v>201</v>
      </c>
      <c r="AT44" s="1678">
        <f t="shared" si="1"/>
        <v>190</v>
      </c>
      <c r="AU44" s="1678">
        <f t="shared" si="1"/>
        <v>138</v>
      </c>
      <c r="AV44" s="1678">
        <f t="shared" si="1"/>
        <v>39</v>
      </c>
      <c r="AW44" s="1678">
        <f t="shared" si="1"/>
        <v>334</v>
      </c>
      <c r="AX44" s="1678">
        <f t="shared" si="1"/>
        <v>135</v>
      </c>
      <c r="AY44" s="1678">
        <f t="shared" si="1"/>
        <v>107</v>
      </c>
      <c r="AZ44" s="1678">
        <f t="shared" si="1"/>
        <v>317</v>
      </c>
      <c r="BA44" s="1678">
        <f t="shared" si="1"/>
        <v>109</v>
      </c>
      <c r="BB44" s="1678">
        <f t="shared" si="1"/>
        <v>284</v>
      </c>
      <c r="BC44" s="1678">
        <f t="shared" si="1"/>
        <v>200</v>
      </c>
      <c r="BD44" s="1678">
        <f t="shared" si="1"/>
        <v>62</v>
      </c>
      <c r="BE44" s="1678">
        <f t="shared" si="1"/>
        <v>12586</v>
      </c>
    </row>
    <row r="45" spans="2:58" ht="15.75" hidden="1" x14ac:dyDescent="0.25">
      <c r="B45" s="747" t="s">
        <v>152</v>
      </c>
      <c r="C45" s="1398">
        <f t="shared" ref="C45:AH45" si="2">SUM(C7:C44)</f>
        <v>396</v>
      </c>
      <c r="D45" s="1410">
        <f t="shared" si="2"/>
        <v>320</v>
      </c>
      <c r="E45" s="1410">
        <f t="shared" si="2"/>
        <v>8</v>
      </c>
      <c r="F45" s="1410">
        <f t="shared" si="2"/>
        <v>726</v>
      </c>
      <c r="G45" s="1410">
        <f t="shared" si="2"/>
        <v>724</v>
      </c>
      <c r="H45" s="1410">
        <f t="shared" si="2"/>
        <v>674</v>
      </c>
      <c r="I45" s="1410">
        <f t="shared" si="2"/>
        <v>814</v>
      </c>
      <c r="J45" s="1410">
        <f t="shared" si="2"/>
        <v>612</v>
      </c>
      <c r="K45" s="1410">
        <f t="shared" si="2"/>
        <v>200</v>
      </c>
      <c r="L45" s="1410">
        <f t="shared" si="2"/>
        <v>26</v>
      </c>
      <c r="M45" s="1410">
        <f t="shared" si="2"/>
        <v>542</v>
      </c>
      <c r="N45" s="1410">
        <f t="shared" si="2"/>
        <v>522</v>
      </c>
      <c r="O45" s="1410">
        <f t="shared" si="2"/>
        <v>752</v>
      </c>
      <c r="P45" s="1410">
        <f t="shared" si="2"/>
        <v>406</v>
      </c>
      <c r="Q45" s="1410">
        <f t="shared" si="2"/>
        <v>726</v>
      </c>
      <c r="R45" s="1410">
        <f t="shared" si="2"/>
        <v>694</v>
      </c>
      <c r="S45" s="1410">
        <f t="shared" si="2"/>
        <v>194</v>
      </c>
      <c r="T45" s="1410">
        <f t="shared" si="2"/>
        <v>464</v>
      </c>
      <c r="U45" s="1410">
        <f t="shared" si="2"/>
        <v>372</v>
      </c>
      <c r="V45" s="1410">
        <f t="shared" si="2"/>
        <v>394</v>
      </c>
      <c r="W45" s="1410">
        <f t="shared" si="2"/>
        <v>772</v>
      </c>
      <c r="X45" s="1410">
        <f t="shared" si="2"/>
        <v>642</v>
      </c>
      <c r="Y45" s="1410">
        <f t="shared" si="2"/>
        <v>700</v>
      </c>
      <c r="Z45" s="1410">
        <f t="shared" si="2"/>
        <v>538</v>
      </c>
      <c r="AA45" s="1410">
        <f t="shared" si="2"/>
        <v>724</v>
      </c>
      <c r="AB45" s="1410">
        <f t="shared" si="2"/>
        <v>390</v>
      </c>
      <c r="AC45" s="1410">
        <f t="shared" si="2"/>
        <v>438</v>
      </c>
      <c r="AD45" s="1410">
        <f t="shared" si="2"/>
        <v>390</v>
      </c>
      <c r="AE45" s="1410">
        <f t="shared" si="2"/>
        <v>408</v>
      </c>
      <c r="AF45" s="1410">
        <f t="shared" si="2"/>
        <v>910</v>
      </c>
      <c r="AG45" s="1410">
        <f t="shared" si="2"/>
        <v>414</v>
      </c>
      <c r="AH45" s="1410">
        <f t="shared" si="2"/>
        <v>724</v>
      </c>
      <c r="AI45" s="1410">
        <f t="shared" ref="AI45:BB45" si="3">SUM(AI7:AI44)</f>
        <v>62</v>
      </c>
      <c r="AJ45" s="1410">
        <f t="shared" si="3"/>
        <v>662</v>
      </c>
      <c r="AK45" s="1410">
        <f t="shared" si="3"/>
        <v>948</v>
      </c>
      <c r="AL45" s="1410">
        <f t="shared" si="3"/>
        <v>368</v>
      </c>
      <c r="AM45" s="1410">
        <f t="shared" si="3"/>
        <v>724</v>
      </c>
      <c r="AN45" s="1410">
        <f t="shared" si="3"/>
        <v>250</v>
      </c>
      <c r="AO45" s="1410">
        <f t="shared" si="3"/>
        <v>426</v>
      </c>
      <c r="AP45" s="1410">
        <f t="shared" si="3"/>
        <v>526</v>
      </c>
      <c r="AQ45" s="1410">
        <f t="shared" si="3"/>
        <v>76</v>
      </c>
      <c r="AR45" s="1410">
        <f t="shared" si="3"/>
        <v>282</v>
      </c>
      <c r="AS45" s="1410">
        <f t="shared" si="3"/>
        <v>402</v>
      </c>
      <c r="AT45" s="1410">
        <f t="shared" si="3"/>
        <v>380</v>
      </c>
      <c r="AU45" s="1410">
        <f t="shared" si="3"/>
        <v>276</v>
      </c>
      <c r="AV45" s="1410">
        <f t="shared" si="3"/>
        <v>78</v>
      </c>
      <c r="AW45" s="1410">
        <f t="shared" si="3"/>
        <v>668</v>
      </c>
      <c r="AX45" s="1410">
        <f t="shared" si="3"/>
        <v>270</v>
      </c>
      <c r="AY45" s="1410">
        <f t="shared" si="3"/>
        <v>214</v>
      </c>
      <c r="AZ45" s="1410">
        <f t="shared" si="3"/>
        <v>634</v>
      </c>
      <c r="BA45" s="1410">
        <f t="shared" si="3"/>
        <v>218</v>
      </c>
      <c r="BB45" s="1410">
        <f t="shared" si="3"/>
        <v>568</v>
      </c>
      <c r="BC45" s="1410">
        <f t="shared" ref="BC45:BE45" si="4">SUM(BC7:BC44)</f>
        <v>400</v>
      </c>
      <c r="BD45" s="1410">
        <f t="shared" si="4"/>
        <v>124</v>
      </c>
      <c r="BE45" s="1410">
        <f t="shared" si="4"/>
        <v>25172</v>
      </c>
    </row>
  </sheetData>
  <sheetProtection formatCells="0" formatColumns="0" formatRows="0" insertColumns="0" insertRows="0" deleteColumns="0" deleteRows="0" sort="0"/>
  <mergeCells count="3">
    <mergeCell ref="B1:BE3"/>
    <mergeCell ref="B4:BE4"/>
    <mergeCell ref="B5:BE5"/>
  </mergeCells>
  <pageMargins left="0.7" right="0.7" top="0.75" bottom="0.75" header="0.3" footer="0.3"/>
  <pageSetup paperSize="9" orientation="portrait"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dimension ref="A1:BQ88"/>
  <sheetViews>
    <sheetView showGridLines="0" zoomScale="55" zoomScaleNormal="55" workbookViewId="0">
      <pane xSplit="2" ySplit="6" topLeftCell="T22"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style="580" customWidth="1"/>
    <col min="2" max="2" width="65.5703125" style="580" customWidth="1"/>
    <col min="3" max="22" width="11.140625" style="1408" customWidth="1"/>
    <col min="23" max="47" width="9.42578125" style="580" customWidth="1"/>
    <col min="48" max="54" width="7.7109375" style="686" customWidth="1"/>
    <col min="55" max="55" width="13.42578125" style="686" customWidth="1"/>
    <col min="56" max="56" width="5" style="580" customWidth="1"/>
    <col min="57" max="69" width="0" style="580" hidden="1" customWidth="1"/>
    <col min="70" max="16384" width="9.140625" style="580" hidden="1"/>
  </cols>
  <sheetData>
    <row r="1" spans="2:57" ht="15" hidden="1" x14ac:dyDescent="0.25">
      <c r="B1" s="2047"/>
      <c r="C1" s="2048"/>
      <c r="D1" s="2048"/>
      <c r="E1" s="2048"/>
      <c r="F1" s="2048"/>
      <c r="G1" s="2048"/>
      <c r="H1" s="2048"/>
      <c r="I1" s="2048"/>
      <c r="J1" s="2048"/>
      <c r="K1" s="2048"/>
      <c r="L1" s="2048"/>
      <c r="M1" s="2048"/>
      <c r="N1" s="2048"/>
      <c r="O1" s="2048"/>
      <c r="P1" s="2048"/>
      <c r="Q1" s="2048"/>
      <c r="R1" s="2048"/>
      <c r="S1" s="2048"/>
      <c r="T1" s="2048"/>
      <c r="U1" s="2048"/>
      <c r="V1" s="2048"/>
      <c r="W1" s="2048"/>
      <c r="X1" s="2048"/>
      <c r="Y1" s="2048"/>
      <c r="Z1" s="2048"/>
      <c r="AA1" s="2048"/>
      <c r="AB1" s="2048"/>
      <c r="AC1" s="2048"/>
      <c r="AD1" s="2048"/>
      <c r="AE1" s="2048"/>
      <c r="AF1" s="2048"/>
      <c r="AG1" s="2048"/>
      <c r="AH1" s="2048"/>
      <c r="AI1" s="2048"/>
      <c r="AJ1" s="2048"/>
      <c r="AK1" s="2048"/>
      <c r="AL1" s="2048"/>
      <c r="AM1" s="2048"/>
      <c r="AN1" s="2048"/>
      <c r="AO1" s="2048"/>
      <c r="AP1" s="2048"/>
      <c r="AQ1" s="2048"/>
      <c r="AR1" s="2048"/>
      <c r="AS1" s="2048"/>
      <c r="AT1" s="2048"/>
      <c r="AU1" s="2048"/>
      <c r="AV1" s="2048"/>
      <c r="AW1" s="2048"/>
      <c r="AX1" s="2048"/>
      <c r="AY1" s="2048"/>
      <c r="AZ1" s="2048"/>
      <c r="BA1" s="2048"/>
      <c r="BB1" s="2048"/>
      <c r="BC1" s="2049"/>
    </row>
    <row r="2" spans="2:57" ht="15" hidden="1" x14ac:dyDescent="0.25">
      <c r="B2" s="2050"/>
      <c r="C2" s="2090"/>
      <c r="D2" s="2090"/>
      <c r="E2" s="2090"/>
      <c r="F2" s="2090"/>
      <c r="G2" s="2090"/>
      <c r="H2" s="2090"/>
      <c r="I2" s="2090"/>
      <c r="J2" s="2090"/>
      <c r="K2" s="2090"/>
      <c r="L2" s="2090"/>
      <c r="M2" s="2090"/>
      <c r="N2" s="2090"/>
      <c r="O2" s="2090"/>
      <c r="P2" s="2090"/>
      <c r="Q2" s="2090"/>
      <c r="R2" s="2090"/>
      <c r="S2" s="2090"/>
      <c r="T2" s="2090"/>
      <c r="U2" s="2090"/>
      <c r="V2" s="2090"/>
      <c r="W2" s="2051"/>
      <c r="X2" s="2051"/>
      <c r="Y2" s="2051"/>
      <c r="Z2" s="2051"/>
      <c r="AA2" s="2051"/>
      <c r="AB2" s="2051"/>
      <c r="AC2" s="2051"/>
      <c r="AD2" s="2051"/>
      <c r="AE2" s="2051"/>
      <c r="AF2" s="2051"/>
      <c r="AG2" s="2051"/>
      <c r="AH2" s="2051"/>
      <c r="AI2" s="2051"/>
      <c r="AJ2" s="2051"/>
      <c r="AK2" s="2051"/>
      <c r="AL2" s="2051"/>
      <c r="AM2" s="2051"/>
      <c r="AN2" s="2051"/>
      <c r="AO2" s="2051"/>
      <c r="AP2" s="2051"/>
      <c r="AQ2" s="2051"/>
      <c r="AR2" s="2051"/>
      <c r="AS2" s="2051"/>
      <c r="AT2" s="2051"/>
      <c r="AU2" s="2051"/>
      <c r="AV2" s="2051"/>
      <c r="AW2" s="2051"/>
      <c r="AX2" s="2051"/>
      <c r="AY2" s="2051"/>
      <c r="AZ2" s="2051"/>
      <c r="BA2" s="2051"/>
      <c r="BB2" s="2051"/>
      <c r="BC2" s="2052"/>
    </row>
    <row r="3" spans="2:57" ht="88.5" customHeight="1" thickBot="1" x14ac:dyDescent="0.3">
      <c r="B3" s="2053"/>
      <c r="C3" s="2054"/>
      <c r="D3" s="2054"/>
      <c r="E3" s="2054"/>
      <c r="F3" s="2054"/>
      <c r="G3" s="2054"/>
      <c r="H3" s="2054"/>
      <c r="I3" s="2054"/>
      <c r="J3" s="2054"/>
      <c r="K3" s="2054"/>
      <c r="L3" s="2054"/>
      <c r="M3" s="2054"/>
      <c r="N3" s="2054"/>
      <c r="O3" s="2054"/>
      <c r="P3" s="2054"/>
      <c r="Q3" s="2054"/>
      <c r="R3" s="2054"/>
      <c r="S3" s="2054"/>
      <c r="T3" s="2054"/>
      <c r="U3" s="2054"/>
      <c r="V3" s="2054"/>
      <c r="W3" s="2054"/>
      <c r="X3" s="2054"/>
      <c r="Y3" s="2054"/>
      <c r="Z3" s="2054"/>
      <c r="AA3" s="2054"/>
      <c r="AB3" s="2054"/>
      <c r="AC3" s="2054"/>
      <c r="AD3" s="2054"/>
      <c r="AE3" s="2054"/>
      <c r="AF3" s="2054"/>
      <c r="AG3" s="2054"/>
      <c r="AH3" s="2054"/>
      <c r="AI3" s="2054"/>
      <c r="AJ3" s="2054"/>
      <c r="AK3" s="2054"/>
      <c r="AL3" s="2054"/>
      <c r="AM3" s="2054"/>
      <c r="AN3" s="2054"/>
      <c r="AO3" s="2054"/>
      <c r="AP3" s="2054"/>
      <c r="AQ3" s="2054"/>
      <c r="AR3" s="2054"/>
      <c r="AS3" s="2054"/>
      <c r="AT3" s="2054"/>
      <c r="AU3" s="2054"/>
      <c r="AV3" s="2054"/>
      <c r="AW3" s="2054"/>
      <c r="AX3" s="2054"/>
      <c r="AY3" s="2054"/>
      <c r="AZ3" s="2054"/>
      <c r="BA3" s="2054"/>
      <c r="BB3" s="2054"/>
      <c r="BC3" s="2055"/>
    </row>
    <row r="4" spans="2:57" ht="35.25" customHeight="1" thickBot="1" x14ac:dyDescent="0.5">
      <c r="B4" s="2257" t="s">
        <v>4519</v>
      </c>
      <c r="C4" s="2258"/>
      <c r="D4" s="2258"/>
      <c r="E4" s="2258"/>
      <c r="F4" s="2258"/>
      <c r="G4" s="2258"/>
      <c r="H4" s="2258"/>
      <c r="I4" s="2258"/>
      <c r="J4" s="2258"/>
      <c r="K4" s="2258"/>
      <c r="L4" s="2258"/>
      <c r="M4" s="2258"/>
      <c r="N4" s="2258"/>
      <c r="O4" s="2258"/>
      <c r="P4" s="2258"/>
      <c r="Q4" s="2258"/>
      <c r="R4" s="2258"/>
      <c r="S4" s="2258"/>
      <c r="T4" s="2258"/>
      <c r="U4" s="2258"/>
      <c r="V4" s="2258"/>
      <c r="W4" s="2259"/>
      <c r="X4" s="2259"/>
      <c r="Y4" s="2259"/>
      <c r="Z4" s="2259"/>
      <c r="AA4" s="2259"/>
      <c r="AB4" s="2259"/>
      <c r="AC4" s="2259"/>
      <c r="AD4" s="2259"/>
      <c r="AE4" s="2259"/>
      <c r="AF4" s="2259"/>
      <c r="AG4" s="2259"/>
      <c r="AH4" s="2259"/>
      <c r="AI4" s="2259"/>
      <c r="AJ4" s="2259"/>
      <c r="AK4" s="2259"/>
      <c r="AL4" s="2259"/>
      <c r="AM4" s="2259"/>
      <c r="AN4" s="2259"/>
      <c r="AO4" s="2259"/>
      <c r="AP4" s="2259"/>
      <c r="AQ4" s="2259"/>
      <c r="AR4" s="2259"/>
      <c r="AS4" s="2259"/>
      <c r="AT4" s="2259"/>
      <c r="AU4" s="2259"/>
      <c r="AV4" s="2259"/>
      <c r="AW4" s="2259"/>
      <c r="AX4" s="2259"/>
      <c r="AY4" s="2259"/>
      <c r="AZ4" s="2259"/>
      <c r="BA4" s="2259"/>
      <c r="BB4" s="2259"/>
      <c r="BC4" s="2260"/>
    </row>
    <row r="5" spans="2:57" s="583" customFormat="1" ht="23.25" customHeight="1" x14ac:dyDescent="0.25">
      <c r="B5" s="2086"/>
      <c r="C5" s="2086"/>
      <c r="D5" s="2086"/>
      <c r="E5" s="2086"/>
      <c r="F5" s="2086"/>
      <c r="G5" s="2086"/>
      <c r="H5" s="2086"/>
      <c r="I5" s="2086"/>
      <c r="J5" s="2086"/>
      <c r="K5" s="2086"/>
      <c r="L5" s="2086"/>
      <c r="M5" s="2086"/>
      <c r="N5" s="2086"/>
      <c r="O5" s="2086"/>
      <c r="P5" s="2086"/>
      <c r="Q5" s="2086"/>
      <c r="R5" s="2086"/>
      <c r="S5" s="2086"/>
      <c r="T5" s="2086"/>
      <c r="U5" s="2086"/>
      <c r="V5" s="2086"/>
      <c r="W5" s="2086"/>
      <c r="X5" s="2086"/>
      <c r="Y5" s="2086"/>
      <c r="Z5" s="2086"/>
      <c r="AA5" s="2086"/>
      <c r="AB5" s="2086"/>
      <c r="AC5" s="2086"/>
      <c r="AD5" s="2086"/>
      <c r="AE5" s="2086"/>
      <c r="AF5" s="2086"/>
      <c r="AG5" s="2086"/>
      <c r="AH5" s="2086"/>
      <c r="AI5" s="2086"/>
      <c r="AJ5" s="2086"/>
      <c r="AK5" s="2086"/>
      <c r="AL5" s="2086"/>
      <c r="AM5" s="2086"/>
      <c r="AN5" s="2086"/>
      <c r="AO5" s="2086"/>
      <c r="AP5" s="2086"/>
      <c r="AQ5" s="2086"/>
      <c r="AR5" s="2086"/>
      <c r="AS5" s="2086"/>
      <c r="AT5" s="2086"/>
      <c r="AU5" s="2086"/>
      <c r="AV5" s="2086"/>
      <c r="AW5" s="2086"/>
      <c r="AX5" s="2086"/>
      <c r="AY5" s="2086"/>
      <c r="AZ5" s="2086"/>
      <c r="BA5" s="2086"/>
      <c r="BB5" s="2086"/>
      <c r="BC5" s="2086"/>
    </row>
    <row r="6" spans="2:57" s="674" customFormat="1" ht="228.75" customHeight="1" x14ac:dyDescent="0.25">
      <c r="B6" s="864" t="s">
        <v>761</v>
      </c>
      <c r="C6" s="1411" t="s">
        <v>4456</v>
      </c>
      <c r="D6" s="1411" t="s">
        <v>4457</v>
      </c>
      <c r="E6" s="1411" t="s">
        <v>4461</v>
      </c>
      <c r="F6" s="1411" t="s">
        <v>4458</v>
      </c>
      <c r="G6" s="1411" t="s">
        <v>4459</v>
      </c>
      <c r="H6" s="1411" t="s">
        <v>4460</v>
      </c>
      <c r="I6" s="1411" t="s">
        <v>4455</v>
      </c>
      <c r="J6" s="1411" t="s">
        <v>4462</v>
      </c>
      <c r="K6" s="1411" t="s">
        <v>4467</v>
      </c>
      <c r="L6" s="1411" t="s">
        <v>4466</v>
      </c>
      <c r="M6" s="1411" t="s">
        <v>4463</v>
      </c>
      <c r="N6" s="1411" t="s">
        <v>4465</v>
      </c>
      <c r="O6" s="1411" t="s">
        <v>4464</v>
      </c>
      <c r="P6" s="1411" t="s">
        <v>4453</v>
      </c>
      <c r="Q6" s="1411" t="s">
        <v>4454</v>
      </c>
      <c r="R6" s="1411" t="s">
        <v>4468</v>
      </c>
      <c r="S6" s="1411" t="s">
        <v>4469</v>
      </c>
      <c r="T6" s="1411" t="s">
        <v>4470</v>
      </c>
      <c r="U6" s="1411" t="s">
        <v>4509</v>
      </c>
      <c r="V6" s="1411" t="s">
        <v>4510</v>
      </c>
      <c r="W6" s="1411" t="s">
        <v>4511</v>
      </c>
      <c r="X6" s="1411" t="s">
        <v>4512</v>
      </c>
      <c r="Y6" s="1411" t="s">
        <v>4513</v>
      </c>
      <c r="Z6" s="1411" t="s">
        <v>4514</v>
      </c>
      <c r="AA6" s="1411" t="s">
        <v>4479</v>
      </c>
      <c r="AB6" s="1411" t="s">
        <v>4478</v>
      </c>
      <c r="AC6" s="1411" t="s">
        <v>4477</v>
      </c>
      <c r="AD6" s="1411" t="s">
        <v>4480</v>
      </c>
      <c r="AE6" s="1411" t="s">
        <v>4481</v>
      </c>
      <c r="AF6" s="1411" t="s">
        <v>4482</v>
      </c>
      <c r="AG6" s="1411" t="s">
        <v>4483</v>
      </c>
      <c r="AH6" s="1411" t="s">
        <v>4484</v>
      </c>
      <c r="AI6" s="1411" t="s">
        <v>4487</v>
      </c>
      <c r="AJ6" s="1411" t="s">
        <v>4485</v>
      </c>
      <c r="AK6" s="1411" t="s">
        <v>4486</v>
      </c>
      <c r="AL6" s="1411" t="s">
        <v>4488</v>
      </c>
      <c r="AM6" s="1411" t="s">
        <v>4489</v>
      </c>
      <c r="AN6" s="1411" t="s">
        <v>4490</v>
      </c>
      <c r="AO6" s="1411" t="s">
        <v>4491</v>
      </c>
      <c r="AP6" s="1411" t="s">
        <v>4492</v>
      </c>
      <c r="AQ6" s="1411" t="s">
        <v>4493</v>
      </c>
      <c r="AR6" s="1411" t="s">
        <v>4515</v>
      </c>
      <c r="AS6" s="1411" t="s">
        <v>4495</v>
      </c>
      <c r="AT6" s="1411" t="s">
        <v>4496</v>
      </c>
      <c r="AU6" s="1432" t="s">
        <v>4497</v>
      </c>
      <c r="AV6" s="1432" t="s">
        <v>4498</v>
      </c>
      <c r="AW6" s="1432" t="s">
        <v>4499</v>
      </c>
      <c r="AX6" s="1432" t="s">
        <v>4516</v>
      </c>
      <c r="AY6" s="1432" t="s">
        <v>4517</v>
      </c>
      <c r="AZ6" s="1432" t="s">
        <v>4518</v>
      </c>
      <c r="BA6" s="1432" t="s">
        <v>4503</v>
      </c>
      <c r="BB6" s="1432" t="s">
        <v>4504</v>
      </c>
      <c r="BC6" s="877" t="s">
        <v>152</v>
      </c>
    </row>
    <row r="7" spans="2:57" ht="18.75" customHeight="1" x14ac:dyDescent="0.25">
      <c r="B7" s="1433" t="s">
        <v>728</v>
      </c>
      <c r="C7" s="1429">
        <v>1</v>
      </c>
      <c r="D7" s="1429">
        <v>1</v>
      </c>
      <c r="E7" s="1429">
        <v>0</v>
      </c>
      <c r="F7" s="1429">
        <v>1</v>
      </c>
      <c r="G7" s="1429">
        <v>0</v>
      </c>
      <c r="H7" s="1429">
        <v>0</v>
      </c>
      <c r="I7" s="1429">
        <v>0</v>
      </c>
      <c r="J7" s="1429">
        <v>1</v>
      </c>
      <c r="K7" s="1429">
        <v>0</v>
      </c>
      <c r="L7" s="1429">
        <v>4</v>
      </c>
      <c r="M7" s="1429">
        <v>0</v>
      </c>
      <c r="N7" s="1429">
        <v>3</v>
      </c>
      <c r="O7" s="1429">
        <v>0</v>
      </c>
      <c r="P7" s="1429">
        <v>0</v>
      </c>
      <c r="Q7" s="1429">
        <v>0</v>
      </c>
      <c r="R7" s="1429">
        <v>2</v>
      </c>
      <c r="S7" s="1429">
        <v>0</v>
      </c>
      <c r="T7" s="1429">
        <v>2</v>
      </c>
      <c r="U7" s="1429">
        <v>0</v>
      </c>
      <c r="V7" s="1429">
        <v>1</v>
      </c>
      <c r="W7" s="1437">
        <v>0</v>
      </c>
      <c r="X7" s="1437">
        <v>1</v>
      </c>
      <c r="Y7" s="1437">
        <v>1</v>
      </c>
      <c r="Z7" s="1437">
        <v>0</v>
      </c>
      <c r="AA7" s="1437">
        <v>2</v>
      </c>
      <c r="AB7" s="1437">
        <v>0</v>
      </c>
      <c r="AC7" s="1437">
        <v>1</v>
      </c>
      <c r="AD7" s="1437">
        <v>0</v>
      </c>
      <c r="AE7" s="1437">
        <v>2</v>
      </c>
      <c r="AF7" s="1437">
        <v>0</v>
      </c>
      <c r="AG7" s="1437">
        <v>1</v>
      </c>
      <c r="AH7" s="1437">
        <v>1</v>
      </c>
      <c r="AI7" s="1437">
        <v>1</v>
      </c>
      <c r="AJ7" s="1437">
        <v>2</v>
      </c>
      <c r="AK7" s="1437">
        <v>0</v>
      </c>
      <c r="AL7" s="1437">
        <v>0</v>
      </c>
      <c r="AM7" s="1429">
        <v>1</v>
      </c>
      <c r="AN7" s="1437">
        <v>0</v>
      </c>
      <c r="AO7" s="1437">
        <v>2</v>
      </c>
      <c r="AP7" s="1429">
        <v>6</v>
      </c>
      <c r="AQ7" s="1437">
        <v>0</v>
      </c>
      <c r="AR7" s="1429">
        <v>0</v>
      </c>
      <c r="AS7" s="1437">
        <v>0</v>
      </c>
      <c r="AT7" s="1437">
        <v>0</v>
      </c>
      <c r="AU7" s="1437">
        <v>1</v>
      </c>
      <c r="AV7" s="1437">
        <v>13</v>
      </c>
      <c r="AW7" s="1437">
        <v>3</v>
      </c>
      <c r="AX7" s="1429">
        <v>14</v>
      </c>
      <c r="AY7" s="1429">
        <v>3</v>
      </c>
      <c r="AZ7" s="1437">
        <v>1</v>
      </c>
      <c r="BA7" s="1437">
        <v>11</v>
      </c>
      <c r="BB7" s="1437">
        <v>3</v>
      </c>
      <c r="BC7" s="162">
        <f t="shared" ref="BC7:BC43" si="0">SUM( C7:BB7)</f>
        <v>86</v>
      </c>
    </row>
    <row r="8" spans="2:57" ht="18.75" customHeight="1" x14ac:dyDescent="0.25">
      <c r="B8" s="1433" t="s">
        <v>729</v>
      </c>
      <c r="C8" s="1429">
        <v>2</v>
      </c>
      <c r="D8" s="1429">
        <v>1</v>
      </c>
      <c r="E8" s="1429">
        <v>1</v>
      </c>
      <c r="F8" s="1429">
        <v>0</v>
      </c>
      <c r="G8" s="1429">
        <v>0</v>
      </c>
      <c r="H8" s="1429">
        <v>1</v>
      </c>
      <c r="I8" s="1429">
        <v>0</v>
      </c>
      <c r="J8" s="1429">
        <v>1</v>
      </c>
      <c r="K8" s="1429">
        <v>1</v>
      </c>
      <c r="L8" s="1429">
        <v>0</v>
      </c>
      <c r="M8" s="1429">
        <v>2</v>
      </c>
      <c r="N8" s="1429">
        <v>1</v>
      </c>
      <c r="O8" s="1429">
        <v>3</v>
      </c>
      <c r="P8" s="1429">
        <v>0</v>
      </c>
      <c r="Q8" s="1429">
        <v>2</v>
      </c>
      <c r="R8" s="1429">
        <v>0</v>
      </c>
      <c r="S8" s="1429">
        <v>0</v>
      </c>
      <c r="T8" s="1429">
        <v>1</v>
      </c>
      <c r="U8" s="1429">
        <v>1</v>
      </c>
      <c r="V8" s="1429">
        <v>1</v>
      </c>
      <c r="W8" s="1437">
        <v>0</v>
      </c>
      <c r="X8" s="1437">
        <v>0</v>
      </c>
      <c r="Y8" s="1437">
        <v>1</v>
      </c>
      <c r="Z8" s="1437">
        <v>1</v>
      </c>
      <c r="AA8" s="1437">
        <v>0</v>
      </c>
      <c r="AB8" s="1437">
        <v>0</v>
      </c>
      <c r="AC8" s="1437">
        <v>0</v>
      </c>
      <c r="AD8" s="1437">
        <v>0</v>
      </c>
      <c r="AE8" s="1437">
        <v>2</v>
      </c>
      <c r="AF8" s="1437">
        <v>0</v>
      </c>
      <c r="AG8" s="1437">
        <v>0</v>
      </c>
      <c r="AH8" s="1437">
        <v>1</v>
      </c>
      <c r="AI8" s="1437">
        <v>0</v>
      </c>
      <c r="AJ8" s="1437">
        <v>0</v>
      </c>
      <c r="AK8" s="1437">
        <v>1</v>
      </c>
      <c r="AL8" s="1437">
        <v>8</v>
      </c>
      <c r="AM8" s="1429">
        <v>4</v>
      </c>
      <c r="AN8" s="1437">
        <v>2</v>
      </c>
      <c r="AO8" s="1437">
        <v>11</v>
      </c>
      <c r="AP8" s="1429">
        <v>7</v>
      </c>
      <c r="AQ8" s="1437">
        <v>0</v>
      </c>
      <c r="AR8" s="1429">
        <v>0</v>
      </c>
      <c r="AS8" s="1437">
        <v>0</v>
      </c>
      <c r="AT8" s="1437">
        <v>0</v>
      </c>
      <c r="AU8" s="1437">
        <v>0</v>
      </c>
      <c r="AV8" s="1437">
        <v>1</v>
      </c>
      <c r="AW8" s="1437">
        <v>0</v>
      </c>
      <c r="AX8" s="1429">
        <v>1</v>
      </c>
      <c r="AY8" s="1429">
        <v>0</v>
      </c>
      <c r="AZ8" s="1437">
        <v>1</v>
      </c>
      <c r="BA8" s="1437">
        <v>0</v>
      </c>
      <c r="BB8" s="1437">
        <v>1</v>
      </c>
      <c r="BC8" s="1417">
        <f t="shared" si="0"/>
        <v>60</v>
      </c>
    </row>
    <row r="9" spans="2:57" s="581" customFormat="1" ht="18.75" customHeight="1" x14ac:dyDescent="0.25">
      <c r="B9" s="1433" t="s">
        <v>730</v>
      </c>
      <c r="C9" s="1429">
        <v>3</v>
      </c>
      <c r="D9" s="1429">
        <v>2</v>
      </c>
      <c r="E9" s="1429">
        <v>1</v>
      </c>
      <c r="F9" s="1429">
        <v>1</v>
      </c>
      <c r="G9" s="1429">
        <v>4</v>
      </c>
      <c r="H9" s="1429">
        <v>1</v>
      </c>
      <c r="I9" s="1429">
        <v>0</v>
      </c>
      <c r="J9" s="1429">
        <v>0</v>
      </c>
      <c r="K9" s="1429">
        <v>0</v>
      </c>
      <c r="L9" s="1429">
        <v>1</v>
      </c>
      <c r="M9" s="1429">
        <v>1</v>
      </c>
      <c r="N9" s="1429">
        <v>2</v>
      </c>
      <c r="O9" s="1429">
        <v>8</v>
      </c>
      <c r="P9" s="1429">
        <v>2</v>
      </c>
      <c r="Q9" s="1429">
        <v>1</v>
      </c>
      <c r="R9" s="1429">
        <v>4</v>
      </c>
      <c r="S9" s="1429">
        <v>1</v>
      </c>
      <c r="T9" s="1429">
        <v>1</v>
      </c>
      <c r="U9" s="1429">
        <v>4</v>
      </c>
      <c r="V9" s="1429">
        <v>3</v>
      </c>
      <c r="W9" s="1437">
        <v>2</v>
      </c>
      <c r="X9" s="1437">
        <v>3</v>
      </c>
      <c r="Y9" s="1437">
        <v>1</v>
      </c>
      <c r="Z9" s="1437">
        <v>1</v>
      </c>
      <c r="AA9" s="1437">
        <v>5</v>
      </c>
      <c r="AB9" s="1437">
        <v>3</v>
      </c>
      <c r="AC9" s="1437">
        <v>0</v>
      </c>
      <c r="AD9" s="1437">
        <v>4</v>
      </c>
      <c r="AE9" s="1437">
        <v>1</v>
      </c>
      <c r="AF9" s="1437">
        <v>2</v>
      </c>
      <c r="AG9" s="1437">
        <v>1</v>
      </c>
      <c r="AH9" s="1437">
        <v>0</v>
      </c>
      <c r="AI9" s="1437">
        <v>3</v>
      </c>
      <c r="AJ9" s="1437">
        <v>3</v>
      </c>
      <c r="AK9" s="1437">
        <v>4</v>
      </c>
      <c r="AL9" s="1437">
        <v>0</v>
      </c>
      <c r="AM9" s="1429">
        <v>0</v>
      </c>
      <c r="AN9" s="1437">
        <v>0</v>
      </c>
      <c r="AO9" s="1437">
        <v>0</v>
      </c>
      <c r="AP9" s="1429">
        <v>0</v>
      </c>
      <c r="AQ9" s="1437">
        <v>0</v>
      </c>
      <c r="AR9" s="1429">
        <v>0</v>
      </c>
      <c r="AS9" s="1437">
        <v>0</v>
      </c>
      <c r="AT9" s="1437">
        <v>0</v>
      </c>
      <c r="AU9" s="1437">
        <v>0</v>
      </c>
      <c r="AV9" s="1437">
        <v>0</v>
      </c>
      <c r="AW9" s="1437">
        <v>0</v>
      </c>
      <c r="AX9" s="1429">
        <v>0</v>
      </c>
      <c r="AY9" s="1429">
        <v>0</v>
      </c>
      <c r="AZ9" s="1437">
        <v>0</v>
      </c>
      <c r="BA9" s="1437">
        <v>0</v>
      </c>
      <c r="BB9" s="1437">
        <v>0</v>
      </c>
      <c r="BC9" s="1417">
        <f t="shared" si="0"/>
        <v>73</v>
      </c>
    </row>
    <row r="10" spans="2:57" s="581" customFormat="1" ht="18.75" customHeight="1" x14ac:dyDescent="0.25">
      <c r="B10" s="1433" t="s">
        <v>731</v>
      </c>
      <c r="C10" s="1429">
        <v>6</v>
      </c>
      <c r="D10" s="1429">
        <v>1</v>
      </c>
      <c r="E10" s="1429">
        <v>1</v>
      </c>
      <c r="F10" s="1429">
        <v>5</v>
      </c>
      <c r="G10" s="1429">
        <v>0</v>
      </c>
      <c r="H10" s="1429">
        <v>3</v>
      </c>
      <c r="I10" s="1429">
        <v>0</v>
      </c>
      <c r="J10" s="1429">
        <v>9</v>
      </c>
      <c r="K10" s="1429">
        <v>5</v>
      </c>
      <c r="L10" s="1429">
        <v>4</v>
      </c>
      <c r="M10" s="1429">
        <v>1</v>
      </c>
      <c r="N10" s="1429">
        <v>2</v>
      </c>
      <c r="O10" s="1429">
        <v>4</v>
      </c>
      <c r="P10" s="1429">
        <v>1</v>
      </c>
      <c r="Q10" s="1429">
        <v>2</v>
      </c>
      <c r="R10" s="1429">
        <v>9</v>
      </c>
      <c r="S10" s="1429">
        <v>0</v>
      </c>
      <c r="T10" s="1429">
        <v>5</v>
      </c>
      <c r="U10" s="1429">
        <v>1</v>
      </c>
      <c r="V10" s="1429">
        <v>10</v>
      </c>
      <c r="W10" s="1437">
        <v>1</v>
      </c>
      <c r="X10" s="1437">
        <v>8</v>
      </c>
      <c r="Y10" s="1437">
        <v>3</v>
      </c>
      <c r="Z10" s="1437">
        <v>9</v>
      </c>
      <c r="AA10" s="1437">
        <v>2</v>
      </c>
      <c r="AB10" s="1437">
        <v>2</v>
      </c>
      <c r="AC10" s="1437">
        <v>3</v>
      </c>
      <c r="AD10" s="1437">
        <v>3</v>
      </c>
      <c r="AE10" s="1437">
        <v>1</v>
      </c>
      <c r="AF10" s="1437">
        <v>2</v>
      </c>
      <c r="AG10" s="1437">
        <v>7</v>
      </c>
      <c r="AH10" s="1437">
        <v>2</v>
      </c>
      <c r="AI10" s="1437">
        <v>3</v>
      </c>
      <c r="AJ10" s="1437">
        <v>4</v>
      </c>
      <c r="AK10" s="1437">
        <v>1</v>
      </c>
      <c r="AL10" s="1437">
        <v>0</v>
      </c>
      <c r="AM10" s="1429">
        <v>0</v>
      </c>
      <c r="AN10" s="1437">
        <v>0</v>
      </c>
      <c r="AO10" s="1437">
        <v>0</v>
      </c>
      <c r="AP10" s="1429">
        <v>1</v>
      </c>
      <c r="AQ10" s="1437">
        <v>1</v>
      </c>
      <c r="AR10" s="1429">
        <v>0</v>
      </c>
      <c r="AS10" s="1437">
        <v>0</v>
      </c>
      <c r="AT10" s="1437">
        <v>0</v>
      </c>
      <c r="AU10" s="1437">
        <v>0</v>
      </c>
      <c r="AV10" s="1437">
        <v>1</v>
      </c>
      <c r="AW10" s="1437">
        <v>0</v>
      </c>
      <c r="AX10" s="1429">
        <v>0</v>
      </c>
      <c r="AY10" s="1429">
        <v>0</v>
      </c>
      <c r="AZ10" s="1437">
        <v>0</v>
      </c>
      <c r="BA10" s="1437">
        <v>0</v>
      </c>
      <c r="BB10" s="1437">
        <v>1</v>
      </c>
      <c r="BC10" s="1417">
        <f t="shared" si="0"/>
        <v>124</v>
      </c>
    </row>
    <row r="11" spans="2:57" s="581" customFormat="1" ht="18.75" customHeight="1" x14ac:dyDescent="0.25">
      <c r="B11" s="1433" t="s">
        <v>732</v>
      </c>
      <c r="C11" s="1429">
        <v>1</v>
      </c>
      <c r="D11" s="1429">
        <v>0</v>
      </c>
      <c r="E11" s="1429">
        <v>0</v>
      </c>
      <c r="F11" s="1429">
        <v>0</v>
      </c>
      <c r="G11" s="1429">
        <v>1</v>
      </c>
      <c r="H11" s="1429">
        <v>2</v>
      </c>
      <c r="I11" s="1429">
        <v>0</v>
      </c>
      <c r="J11" s="1429">
        <v>0</v>
      </c>
      <c r="K11" s="1429">
        <v>0</v>
      </c>
      <c r="L11" s="1429">
        <v>0</v>
      </c>
      <c r="M11" s="1429">
        <v>1</v>
      </c>
      <c r="N11" s="1429">
        <v>0</v>
      </c>
      <c r="O11" s="1429">
        <v>0</v>
      </c>
      <c r="P11" s="1429">
        <v>1</v>
      </c>
      <c r="Q11" s="1429">
        <v>2</v>
      </c>
      <c r="R11" s="1429">
        <v>0</v>
      </c>
      <c r="S11" s="1429">
        <v>0</v>
      </c>
      <c r="T11" s="1429">
        <v>0</v>
      </c>
      <c r="U11" s="1429">
        <v>1</v>
      </c>
      <c r="V11" s="1429">
        <v>0</v>
      </c>
      <c r="W11" s="1437">
        <v>0</v>
      </c>
      <c r="X11" s="1437">
        <v>0</v>
      </c>
      <c r="Y11" s="1437">
        <v>2</v>
      </c>
      <c r="Z11" s="1437">
        <v>0</v>
      </c>
      <c r="AA11" s="1437">
        <v>1</v>
      </c>
      <c r="AB11" s="1437">
        <v>0</v>
      </c>
      <c r="AC11" s="1437">
        <v>0</v>
      </c>
      <c r="AD11" s="1437">
        <v>1</v>
      </c>
      <c r="AE11" s="1437">
        <v>1</v>
      </c>
      <c r="AF11" s="1437">
        <v>0</v>
      </c>
      <c r="AG11" s="1437">
        <v>0</v>
      </c>
      <c r="AH11" s="1437">
        <v>0</v>
      </c>
      <c r="AI11" s="1437">
        <v>0</v>
      </c>
      <c r="AJ11" s="1437">
        <v>1</v>
      </c>
      <c r="AK11" s="1437">
        <v>0</v>
      </c>
      <c r="AL11" s="1437">
        <v>2</v>
      </c>
      <c r="AM11" s="1429">
        <v>2</v>
      </c>
      <c r="AN11" s="1437">
        <v>0</v>
      </c>
      <c r="AO11" s="1437">
        <v>3</v>
      </c>
      <c r="AP11" s="1429">
        <v>1</v>
      </c>
      <c r="AQ11" s="1437">
        <v>0</v>
      </c>
      <c r="AR11" s="1429">
        <v>0</v>
      </c>
      <c r="AS11" s="1437">
        <v>0</v>
      </c>
      <c r="AT11" s="1437">
        <v>0</v>
      </c>
      <c r="AU11" s="1437">
        <v>0</v>
      </c>
      <c r="AV11" s="1437">
        <v>0</v>
      </c>
      <c r="AW11" s="1437">
        <v>2</v>
      </c>
      <c r="AX11" s="1429">
        <v>1</v>
      </c>
      <c r="AY11" s="1429">
        <v>0</v>
      </c>
      <c r="AZ11" s="1437">
        <v>1</v>
      </c>
      <c r="BA11" s="1437">
        <v>0</v>
      </c>
      <c r="BB11" s="1437">
        <v>0</v>
      </c>
      <c r="BC11" s="1417">
        <f t="shared" si="0"/>
        <v>27</v>
      </c>
    </row>
    <row r="12" spans="2:57" s="581" customFormat="1" ht="18.75" customHeight="1" x14ac:dyDescent="0.25">
      <c r="B12" s="1433" t="s">
        <v>733</v>
      </c>
      <c r="C12" s="1429">
        <v>1</v>
      </c>
      <c r="D12" s="1429">
        <v>2</v>
      </c>
      <c r="E12" s="1429">
        <v>2</v>
      </c>
      <c r="F12" s="1429">
        <v>2</v>
      </c>
      <c r="G12" s="1429">
        <v>0</v>
      </c>
      <c r="H12" s="1429">
        <v>0</v>
      </c>
      <c r="I12" s="1429">
        <v>0</v>
      </c>
      <c r="J12" s="1429">
        <v>0</v>
      </c>
      <c r="K12" s="1429">
        <v>2</v>
      </c>
      <c r="L12" s="1429">
        <v>1</v>
      </c>
      <c r="M12" s="1429">
        <v>1</v>
      </c>
      <c r="N12" s="1429">
        <v>0</v>
      </c>
      <c r="O12" s="1429">
        <v>1</v>
      </c>
      <c r="P12" s="1429">
        <v>1</v>
      </c>
      <c r="Q12" s="1429">
        <v>0</v>
      </c>
      <c r="R12" s="1429">
        <v>0</v>
      </c>
      <c r="S12" s="1429">
        <v>0</v>
      </c>
      <c r="T12" s="1429">
        <v>1</v>
      </c>
      <c r="U12" s="1429">
        <v>0</v>
      </c>
      <c r="V12" s="1429">
        <v>0</v>
      </c>
      <c r="W12" s="1437">
        <v>0</v>
      </c>
      <c r="X12" s="1437">
        <v>0</v>
      </c>
      <c r="Y12" s="1437">
        <v>2</v>
      </c>
      <c r="Z12" s="1437">
        <v>4</v>
      </c>
      <c r="AA12" s="1437">
        <v>0</v>
      </c>
      <c r="AB12" s="1437">
        <v>0</v>
      </c>
      <c r="AC12" s="1437">
        <v>0</v>
      </c>
      <c r="AD12" s="1437">
        <v>1</v>
      </c>
      <c r="AE12" s="1437">
        <v>2</v>
      </c>
      <c r="AF12" s="1437">
        <v>0</v>
      </c>
      <c r="AG12" s="1437">
        <v>1</v>
      </c>
      <c r="AH12" s="1437">
        <v>1</v>
      </c>
      <c r="AI12" s="1437">
        <v>0</v>
      </c>
      <c r="AJ12" s="1437">
        <v>1</v>
      </c>
      <c r="AK12" s="1437">
        <v>1</v>
      </c>
      <c r="AL12" s="1437">
        <v>0</v>
      </c>
      <c r="AM12" s="1429">
        <v>0</v>
      </c>
      <c r="AN12" s="1437">
        <v>0</v>
      </c>
      <c r="AO12" s="1437">
        <v>0</v>
      </c>
      <c r="AP12" s="1429">
        <v>0</v>
      </c>
      <c r="AQ12" s="1437">
        <v>0</v>
      </c>
      <c r="AR12" s="1429">
        <v>0</v>
      </c>
      <c r="AS12" s="1437">
        <v>0</v>
      </c>
      <c r="AT12" s="1437">
        <v>0</v>
      </c>
      <c r="AU12" s="1437">
        <v>0</v>
      </c>
      <c r="AV12" s="1437">
        <v>0</v>
      </c>
      <c r="AW12" s="1437">
        <v>0</v>
      </c>
      <c r="AX12" s="1429">
        <v>0</v>
      </c>
      <c r="AY12" s="1429">
        <v>0</v>
      </c>
      <c r="AZ12" s="1437">
        <v>0</v>
      </c>
      <c r="BA12" s="1437">
        <v>0</v>
      </c>
      <c r="BB12" s="1437">
        <v>0</v>
      </c>
      <c r="BC12" s="1417">
        <f t="shared" si="0"/>
        <v>27</v>
      </c>
    </row>
    <row r="13" spans="2:57" s="581" customFormat="1" ht="18.75" customHeight="1" x14ac:dyDescent="0.25">
      <c r="B13" s="1433" t="s">
        <v>734</v>
      </c>
      <c r="C13" s="1429">
        <v>6</v>
      </c>
      <c r="D13" s="1429">
        <v>7</v>
      </c>
      <c r="E13" s="1429">
        <v>8</v>
      </c>
      <c r="F13" s="1429">
        <v>4</v>
      </c>
      <c r="G13" s="1429">
        <v>10</v>
      </c>
      <c r="H13" s="1429">
        <v>9</v>
      </c>
      <c r="I13" s="1429">
        <v>0</v>
      </c>
      <c r="J13" s="1429">
        <v>3</v>
      </c>
      <c r="K13" s="1429">
        <v>6</v>
      </c>
      <c r="L13" s="1429">
        <v>3</v>
      </c>
      <c r="M13" s="1429">
        <v>2</v>
      </c>
      <c r="N13" s="1429">
        <v>8</v>
      </c>
      <c r="O13" s="1429">
        <v>8</v>
      </c>
      <c r="P13" s="1429">
        <v>5</v>
      </c>
      <c r="Q13" s="1429">
        <v>2</v>
      </c>
      <c r="R13" s="1429">
        <v>5</v>
      </c>
      <c r="S13" s="1429">
        <v>1</v>
      </c>
      <c r="T13" s="1429">
        <v>4</v>
      </c>
      <c r="U13" s="1429">
        <v>1</v>
      </c>
      <c r="V13" s="1429">
        <v>6</v>
      </c>
      <c r="W13" s="1437">
        <v>4</v>
      </c>
      <c r="X13" s="1437">
        <v>4</v>
      </c>
      <c r="Y13" s="1437">
        <v>2</v>
      </c>
      <c r="Z13" s="1437">
        <v>6</v>
      </c>
      <c r="AA13" s="1437">
        <v>6</v>
      </c>
      <c r="AB13" s="1437">
        <v>2</v>
      </c>
      <c r="AC13" s="1437">
        <v>2</v>
      </c>
      <c r="AD13" s="1437">
        <v>10</v>
      </c>
      <c r="AE13" s="1437">
        <v>3</v>
      </c>
      <c r="AF13" s="1437">
        <v>4</v>
      </c>
      <c r="AG13" s="1437">
        <v>4</v>
      </c>
      <c r="AH13" s="1437">
        <v>0</v>
      </c>
      <c r="AI13" s="1437">
        <v>8</v>
      </c>
      <c r="AJ13" s="1437">
        <v>8</v>
      </c>
      <c r="AK13" s="1437">
        <v>0</v>
      </c>
      <c r="AL13" s="1437">
        <v>2</v>
      </c>
      <c r="AM13" s="1429">
        <v>1</v>
      </c>
      <c r="AN13" s="1437">
        <v>0</v>
      </c>
      <c r="AO13" s="1437">
        <v>1</v>
      </c>
      <c r="AP13" s="1429">
        <v>5</v>
      </c>
      <c r="AQ13" s="1437">
        <v>0</v>
      </c>
      <c r="AR13" s="1429">
        <v>0</v>
      </c>
      <c r="AS13" s="1437">
        <v>0</v>
      </c>
      <c r="AT13" s="1437">
        <v>0</v>
      </c>
      <c r="AU13" s="1437">
        <v>0</v>
      </c>
      <c r="AV13" s="1437">
        <v>0</v>
      </c>
      <c r="AW13" s="1437">
        <v>1</v>
      </c>
      <c r="AX13" s="1429">
        <v>0</v>
      </c>
      <c r="AY13" s="1429">
        <v>0</v>
      </c>
      <c r="AZ13" s="1437">
        <v>0</v>
      </c>
      <c r="BA13" s="1437">
        <v>0</v>
      </c>
      <c r="BB13" s="1437">
        <v>2</v>
      </c>
      <c r="BC13" s="1417">
        <f t="shared" si="0"/>
        <v>173</v>
      </c>
    </row>
    <row r="14" spans="2:57" s="581" customFormat="1" ht="18.75" customHeight="1" x14ac:dyDescent="0.25">
      <c r="B14" s="1433" t="s">
        <v>735</v>
      </c>
      <c r="C14" s="1429">
        <v>1</v>
      </c>
      <c r="D14" s="1429">
        <v>2</v>
      </c>
      <c r="E14" s="1429">
        <v>0</v>
      </c>
      <c r="F14" s="1429">
        <v>2</v>
      </c>
      <c r="G14" s="1429">
        <v>0</v>
      </c>
      <c r="H14" s="1429">
        <v>0</v>
      </c>
      <c r="I14" s="1429">
        <v>0</v>
      </c>
      <c r="J14" s="1429">
        <v>3</v>
      </c>
      <c r="K14" s="1429">
        <v>4</v>
      </c>
      <c r="L14" s="1429">
        <v>0</v>
      </c>
      <c r="M14" s="1429">
        <v>0</v>
      </c>
      <c r="N14" s="1429">
        <v>0</v>
      </c>
      <c r="O14" s="1429">
        <v>2</v>
      </c>
      <c r="P14" s="1429">
        <v>1</v>
      </c>
      <c r="Q14" s="1429">
        <v>0</v>
      </c>
      <c r="R14" s="1429">
        <v>0</v>
      </c>
      <c r="S14" s="1429">
        <v>1</v>
      </c>
      <c r="T14" s="1429">
        <v>1</v>
      </c>
      <c r="U14" s="1429">
        <v>0</v>
      </c>
      <c r="V14" s="1429">
        <v>1</v>
      </c>
      <c r="W14" s="1437">
        <v>0</v>
      </c>
      <c r="X14" s="1437">
        <v>0</v>
      </c>
      <c r="Y14" s="1437">
        <v>1</v>
      </c>
      <c r="Z14" s="1437">
        <v>3</v>
      </c>
      <c r="AA14" s="1437">
        <v>0</v>
      </c>
      <c r="AB14" s="1437">
        <v>1</v>
      </c>
      <c r="AC14" s="1437">
        <v>1</v>
      </c>
      <c r="AD14" s="1437">
        <v>0</v>
      </c>
      <c r="AE14" s="1437">
        <v>0</v>
      </c>
      <c r="AF14" s="1437">
        <v>1</v>
      </c>
      <c r="AG14" s="1437">
        <v>1</v>
      </c>
      <c r="AH14" s="1437">
        <v>0</v>
      </c>
      <c r="AI14" s="1437">
        <v>1</v>
      </c>
      <c r="AJ14" s="1437">
        <v>2</v>
      </c>
      <c r="AK14" s="1437">
        <v>0</v>
      </c>
      <c r="AL14" s="1437">
        <v>0</v>
      </c>
      <c r="AM14" s="1429">
        <v>1</v>
      </c>
      <c r="AN14" s="1437">
        <v>0</v>
      </c>
      <c r="AO14" s="1437">
        <v>0</v>
      </c>
      <c r="AP14" s="1429">
        <v>0</v>
      </c>
      <c r="AQ14" s="1437">
        <v>1</v>
      </c>
      <c r="AR14" s="1429">
        <v>0</v>
      </c>
      <c r="AS14" s="1437">
        <v>0</v>
      </c>
      <c r="AT14" s="1437">
        <v>0</v>
      </c>
      <c r="AU14" s="1437">
        <v>2</v>
      </c>
      <c r="AV14" s="1437">
        <v>0</v>
      </c>
      <c r="AW14" s="1437">
        <v>0</v>
      </c>
      <c r="AX14" s="1429">
        <v>0</v>
      </c>
      <c r="AY14" s="1429">
        <v>0</v>
      </c>
      <c r="AZ14" s="1437">
        <v>0</v>
      </c>
      <c r="BA14" s="1437">
        <v>0</v>
      </c>
      <c r="BB14" s="1437">
        <v>0</v>
      </c>
      <c r="BC14" s="1417">
        <f t="shared" si="0"/>
        <v>33</v>
      </c>
    </row>
    <row r="15" spans="2:57" s="581" customFormat="1" ht="18.75" customHeight="1" x14ac:dyDescent="0.25">
      <c r="B15" s="1433" t="s">
        <v>736</v>
      </c>
      <c r="C15" s="1429">
        <v>0</v>
      </c>
      <c r="D15" s="1429">
        <v>0</v>
      </c>
      <c r="E15" s="1429">
        <v>0</v>
      </c>
      <c r="F15" s="1429">
        <v>0</v>
      </c>
      <c r="G15" s="1429">
        <v>0</v>
      </c>
      <c r="H15" s="1429">
        <v>1</v>
      </c>
      <c r="I15" s="1429">
        <v>0</v>
      </c>
      <c r="J15" s="1429">
        <v>0</v>
      </c>
      <c r="K15" s="1429">
        <v>0</v>
      </c>
      <c r="L15" s="1429">
        <v>0</v>
      </c>
      <c r="M15" s="1429">
        <v>0</v>
      </c>
      <c r="N15" s="1429">
        <v>0</v>
      </c>
      <c r="O15" s="1429">
        <v>0</v>
      </c>
      <c r="P15" s="1429">
        <v>0</v>
      </c>
      <c r="Q15" s="1429">
        <v>0</v>
      </c>
      <c r="R15" s="1429">
        <v>2</v>
      </c>
      <c r="S15" s="1429">
        <v>0</v>
      </c>
      <c r="T15" s="1429">
        <v>0</v>
      </c>
      <c r="U15" s="1429">
        <v>1</v>
      </c>
      <c r="V15" s="1429">
        <v>2</v>
      </c>
      <c r="W15" s="1437">
        <v>1</v>
      </c>
      <c r="X15" s="1437">
        <v>1</v>
      </c>
      <c r="Y15" s="1437">
        <v>0</v>
      </c>
      <c r="Z15" s="1437">
        <v>1</v>
      </c>
      <c r="AA15" s="1437">
        <v>0</v>
      </c>
      <c r="AB15" s="1437">
        <v>1</v>
      </c>
      <c r="AC15" s="1437">
        <v>0</v>
      </c>
      <c r="AD15" s="1437">
        <v>1</v>
      </c>
      <c r="AE15" s="1437">
        <v>1</v>
      </c>
      <c r="AF15" s="1437">
        <v>0</v>
      </c>
      <c r="AG15" s="1437">
        <v>1</v>
      </c>
      <c r="AH15" s="1437">
        <v>0</v>
      </c>
      <c r="AI15" s="1437">
        <v>0</v>
      </c>
      <c r="AJ15" s="1437">
        <v>0</v>
      </c>
      <c r="AK15" s="1437">
        <v>0</v>
      </c>
      <c r="AL15" s="1437">
        <v>0</v>
      </c>
      <c r="AM15" s="1429">
        <v>1</v>
      </c>
      <c r="AN15" s="1437">
        <v>0</v>
      </c>
      <c r="AO15" s="1437">
        <v>0</v>
      </c>
      <c r="AP15" s="1429">
        <v>2</v>
      </c>
      <c r="AQ15" s="1437">
        <v>0</v>
      </c>
      <c r="AR15" s="1429">
        <v>0</v>
      </c>
      <c r="AS15" s="1437">
        <v>0</v>
      </c>
      <c r="AT15" s="1437">
        <v>0</v>
      </c>
      <c r="AU15" s="1437">
        <v>1</v>
      </c>
      <c r="AV15" s="1437">
        <v>1</v>
      </c>
      <c r="AW15" s="1437">
        <v>0</v>
      </c>
      <c r="AX15" s="1429">
        <v>7</v>
      </c>
      <c r="AY15" s="1429">
        <v>0</v>
      </c>
      <c r="AZ15" s="1437">
        <v>3</v>
      </c>
      <c r="BA15" s="1437">
        <v>2</v>
      </c>
      <c r="BB15" s="1437">
        <v>3</v>
      </c>
      <c r="BC15" s="1417">
        <f t="shared" si="0"/>
        <v>33</v>
      </c>
    </row>
    <row r="16" spans="2:57" s="581" customFormat="1" ht="18.75" customHeight="1" x14ac:dyDescent="0.25">
      <c r="B16" s="1433" t="s">
        <v>288</v>
      </c>
      <c r="C16" s="1429">
        <v>6</v>
      </c>
      <c r="D16" s="1429">
        <v>1</v>
      </c>
      <c r="E16" s="1429">
        <v>1</v>
      </c>
      <c r="F16" s="1429">
        <v>3</v>
      </c>
      <c r="G16" s="1429">
        <v>0</v>
      </c>
      <c r="H16" s="1429">
        <v>11</v>
      </c>
      <c r="I16" s="1429">
        <v>0</v>
      </c>
      <c r="J16" s="1429">
        <v>4</v>
      </c>
      <c r="K16" s="1429">
        <v>8</v>
      </c>
      <c r="L16" s="1429">
        <v>13</v>
      </c>
      <c r="M16" s="1429">
        <v>3</v>
      </c>
      <c r="N16" s="1429">
        <v>9</v>
      </c>
      <c r="O16" s="1429">
        <v>7</v>
      </c>
      <c r="P16" s="1429">
        <v>1</v>
      </c>
      <c r="Q16" s="1429">
        <v>0</v>
      </c>
      <c r="R16" s="1429">
        <v>5</v>
      </c>
      <c r="S16" s="1429">
        <v>0</v>
      </c>
      <c r="T16" s="1429">
        <v>3</v>
      </c>
      <c r="U16" s="1429">
        <v>4</v>
      </c>
      <c r="V16" s="1429">
        <v>20</v>
      </c>
      <c r="W16" s="1437">
        <v>11</v>
      </c>
      <c r="X16" s="1437">
        <v>10</v>
      </c>
      <c r="Y16" s="1437">
        <v>5</v>
      </c>
      <c r="Z16" s="1437">
        <v>5</v>
      </c>
      <c r="AA16" s="1437">
        <v>7</v>
      </c>
      <c r="AB16" s="1437">
        <v>6</v>
      </c>
      <c r="AC16" s="1437">
        <v>5</v>
      </c>
      <c r="AD16" s="1437">
        <v>2</v>
      </c>
      <c r="AE16" s="1437">
        <v>9</v>
      </c>
      <c r="AF16" s="1437">
        <v>6</v>
      </c>
      <c r="AG16" s="1437">
        <v>8</v>
      </c>
      <c r="AH16" s="1437">
        <v>0</v>
      </c>
      <c r="AI16" s="1437">
        <v>4</v>
      </c>
      <c r="AJ16" s="1437">
        <v>15</v>
      </c>
      <c r="AK16" s="1437">
        <v>1</v>
      </c>
      <c r="AL16" s="1437">
        <v>264</v>
      </c>
      <c r="AM16" s="1429">
        <v>95</v>
      </c>
      <c r="AN16" s="1437">
        <v>24</v>
      </c>
      <c r="AO16" s="1437">
        <v>120</v>
      </c>
      <c r="AP16" s="1429">
        <v>134</v>
      </c>
      <c r="AQ16" s="1437">
        <v>1</v>
      </c>
      <c r="AR16" s="1429">
        <v>1</v>
      </c>
      <c r="AS16" s="1437">
        <v>1</v>
      </c>
      <c r="AT16" s="1437">
        <v>0</v>
      </c>
      <c r="AU16" s="1437">
        <v>3</v>
      </c>
      <c r="AV16" s="1437">
        <v>0</v>
      </c>
      <c r="AW16" s="1437">
        <v>1</v>
      </c>
      <c r="AX16" s="1429">
        <v>3</v>
      </c>
      <c r="AY16" s="1429">
        <v>0</v>
      </c>
      <c r="AZ16" s="1437">
        <v>1</v>
      </c>
      <c r="BA16" s="1437">
        <v>2</v>
      </c>
      <c r="BB16" s="1437">
        <v>1</v>
      </c>
      <c r="BC16" s="1417">
        <f t="shared" si="0"/>
        <v>844</v>
      </c>
    </row>
    <row r="17" spans="2:56" s="581" customFormat="1" ht="18.75" customHeight="1" x14ac:dyDescent="0.25">
      <c r="B17" s="1433" t="s">
        <v>737</v>
      </c>
      <c r="C17" s="1429">
        <v>3</v>
      </c>
      <c r="D17" s="1429">
        <v>0</v>
      </c>
      <c r="E17" s="1429">
        <v>0</v>
      </c>
      <c r="F17" s="1429">
        <v>3</v>
      </c>
      <c r="G17" s="1429">
        <v>2</v>
      </c>
      <c r="H17" s="1429">
        <v>3</v>
      </c>
      <c r="I17" s="1429">
        <v>0</v>
      </c>
      <c r="J17" s="1429">
        <v>3</v>
      </c>
      <c r="K17" s="1429">
        <v>2</v>
      </c>
      <c r="L17" s="1429">
        <v>4</v>
      </c>
      <c r="M17" s="1429">
        <v>1</v>
      </c>
      <c r="N17" s="1429">
        <v>3</v>
      </c>
      <c r="O17" s="1429">
        <v>2</v>
      </c>
      <c r="P17" s="1429">
        <v>3</v>
      </c>
      <c r="Q17" s="1429">
        <v>4</v>
      </c>
      <c r="R17" s="1429">
        <v>4</v>
      </c>
      <c r="S17" s="1429">
        <v>1</v>
      </c>
      <c r="T17" s="1429">
        <v>2</v>
      </c>
      <c r="U17" s="1429">
        <v>0</v>
      </c>
      <c r="V17" s="1429">
        <v>14</v>
      </c>
      <c r="W17" s="1437">
        <v>3</v>
      </c>
      <c r="X17" s="1437">
        <v>1</v>
      </c>
      <c r="Y17" s="1437">
        <v>1</v>
      </c>
      <c r="Z17" s="1437">
        <v>7</v>
      </c>
      <c r="AA17" s="1437">
        <v>3</v>
      </c>
      <c r="AB17" s="1437">
        <v>3</v>
      </c>
      <c r="AC17" s="1437">
        <v>2</v>
      </c>
      <c r="AD17" s="1437">
        <v>1</v>
      </c>
      <c r="AE17" s="1437">
        <v>3</v>
      </c>
      <c r="AF17" s="1437">
        <v>3</v>
      </c>
      <c r="AG17" s="1437">
        <v>3</v>
      </c>
      <c r="AH17" s="1437">
        <v>1</v>
      </c>
      <c r="AI17" s="1437">
        <v>0</v>
      </c>
      <c r="AJ17" s="1437">
        <v>3</v>
      </c>
      <c r="AK17" s="1437">
        <v>1</v>
      </c>
      <c r="AL17" s="1437">
        <v>17</v>
      </c>
      <c r="AM17" s="1429">
        <v>9</v>
      </c>
      <c r="AN17" s="1437">
        <v>3</v>
      </c>
      <c r="AO17" s="1437">
        <v>11</v>
      </c>
      <c r="AP17" s="1429">
        <v>12</v>
      </c>
      <c r="AQ17" s="1437">
        <v>0</v>
      </c>
      <c r="AR17" s="1429">
        <v>0</v>
      </c>
      <c r="AS17" s="1437">
        <v>0</v>
      </c>
      <c r="AT17" s="1437">
        <v>0</v>
      </c>
      <c r="AU17" s="1437">
        <v>2</v>
      </c>
      <c r="AV17" s="1437">
        <v>1</v>
      </c>
      <c r="AW17" s="1437">
        <v>1</v>
      </c>
      <c r="AX17" s="1429">
        <v>0</v>
      </c>
      <c r="AY17" s="1429">
        <v>0</v>
      </c>
      <c r="AZ17" s="1437">
        <v>1</v>
      </c>
      <c r="BA17" s="1437">
        <v>1</v>
      </c>
      <c r="BB17" s="1437">
        <v>0</v>
      </c>
      <c r="BC17" s="1417">
        <f t="shared" si="0"/>
        <v>147</v>
      </c>
    </row>
    <row r="18" spans="2:56" s="581" customFormat="1" ht="18.75" customHeight="1" x14ac:dyDescent="0.25">
      <c r="B18" s="1433" t="s">
        <v>738</v>
      </c>
      <c r="C18" s="1429">
        <v>1</v>
      </c>
      <c r="D18" s="1429">
        <v>1</v>
      </c>
      <c r="E18" s="1429">
        <v>0</v>
      </c>
      <c r="F18" s="1429">
        <v>1</v>
      </c>
      <c r="G18" s="1429">
        <v>0</v>
      </c>
      <c r="H18" s="1429">
        <v>2</v>
      </c>
      <c r="I18" s="1429">
        <v>0</v>
      </c>
      <c r="J18" s="1429">
        <v>0</v>
      </c>
      <c r="K18" s="1429">
        <v>1</v>
      </c>
      <c r="L18" s="1429">
        <v>1</v>
      </c>
      <c r="M18" s="1429">
        <v>4</v>
      </c>
      <c r="N18" s="1429">
        <v>1</v>
      </c>
      <c r="O18" s="1429">
        <v>3</v>
      </c>
      <c r="P18" s="1429">
        <v>2</v>
      </c>
      <c r="Q18" s="1429">
        <v>1</v>
      </c>
      <c r="R18" s="1429">
        <v>1</v>
      </c>
      <c r="S18" s="1429">
        <v>0</v>
      </c>
      <c r="T18" s="1429">
        <v>0</v>
      </c>
      <c r="U18" s="1429">
        <v>0</v>
      </c>
      <c r="V18" s="1429">
        <v>1</v>
      </c>
      <c r="W18" s="1437">
        <v>0</v>
      </c>
      <c r="X18" s="1437">
        <v>0</v>
      </c>
      <c r="Y18" s="1437">
        <v>2</v>
      </c>
      <c r="Z18" s="1437">
        <v>0</v>
      </c>
      <c r="AA18" s="1437">
        <v>1</v>
      </c>
      <c r="AB18" s="1437">
        <v>0</v>
      </c>
      <c r="AC18" s="1437">
        <v>2</v>
      </c>
      <c r="AD18" s="1437">
        <v>0</v>
      </c>
      <c r="AE18" s="1437">
        <v>3</v>
      </c>
      <c r="AF18" s="1437">
        <v>0</v>
      </c>
      <c r="AG18" s="1437">
        <v>1</v>
      </c>
      <c r="AH18" s="1437">
        <v>0</v>
      </c>
      <c r="AI18" s="1437">
        <v>0</v>
      </c>
      <c r="AJ18" s="1437">
        <v>2</v>
      </c>
      <c r="AK18" s="1437">
        <v>1</v>
      </c>
      <c r="AL18" s="1437">
        <v>8</v>
      </c>
      <c r="AM18" s="1429">
        <v>0</v>
      </c>
      <c r="AN18" s="1437">
        <v>0</v>
      </c>
      <c r="AO18" s="1437">
        <v>2</v>
      </c>
      <c r="AP18" s="1429">
        <v>1</v>
      </c>
      <c r="AQ18" s="1437">
        <v>0</v>
      </c>
      <c r="AR18" s="1429">
        <v>1</v>
      </c>
      <c r="AS18" s="1437">
        <v>0</v>
      </c>
      <c r="AT18" s="1437">
        <v>0</v>
      </c>
      <c r="AU18" s="1437">
        <v>0</v>
      </c>
      <c r="AV18" s="1437">
        <v>3</v>
      </c>
      <c r="AW18" s="1437">
        <v>2</v>
      </c>
      <c r="AX18" s="1429">
        <v>2</v>
      </c>
      <c r="AY18" s="1429">
        <v>0</v>
      </c>
      <c r="AZ18" s="1437">
        <v>0</v>
      </c>
      <c r="BA18" s="1437">
        <v>3</v>
      </c>
      <c r="BB18" s="1437">
        <v>0</v>
      </c>
      <c r="BC18" s="1417">
        <f t="shared" si="0"/>
        <v>54</v>
      </c>
    </row>
    <row r="19" spans="2:56" s="581" customFormat="1" ht="18.75" customHeight="1" x14ac:dyDescent="0.25">
      <c r="B19" s="1433" t="s">
        <v>739</v>
      </c>
      <c r="C19" s="1429">
        <v>1</v>
      </c>
      <c r="D19" s="1429">
        <v>0</v>
      </c>
      <c r="E19" s="1429">
        <v>0</v>
      </c>
      <c r="F19" s="1429">
        <v>1</v>
      </c>
      <c r="G19" s="1429">
        <v>0</v>
      </c>
      <c r="H19" s="1429">
        <v>0</v>
      </c>
      <c r="I19" s="1429">
        <v>0</v>
      </c>
      <c r="J19" s="1429">
        <v>3</v>
      </c>
      <c r="K19" s="1429">
        <v>1</v>
      </c>
      <c r="L19" s="1429">
        <v>0</v>
      </c>
      <c r="M19" s="1429">
        <v>0</v>
      </c>
      <c r="N19" s="1429">
        <v>0</v>
      </c>
      <c r="O19" s="1429">
        <v>3</v>
      </c>
      <c r="P19" s="1429">
        <v>0</v>
      </c>
      <c r="Q19" s="1429">
        <v>0</v>
      </c>
      <c r="R19" s="1429">
        <v>1</v>
      </c>
      <c r="S19" s="1429">
        <v>0</v>
      </c>
      <c r="T19" s="1429">
        <v>0</v>
      </c>
      <c r="U19" s="1429">
        <v>0</v>
      </c>
      <c r="V19" s="1429">
        <v>0</v>
      </c>
      <c r="W19" s="1437">
        <v>0</v>
      </c>
      <c r="X19" s="1437">
        <v>0</v>
      </c>
      <c r="Y19" s="1437">
        <v>2</v>
      </c>
      <c r="Z19" s="1437">
        <v>1</v>
      </c>
      <c r="AA19" s="1437">
        <v>0</v>
      </c>
      <c r="AB19" s="1437">
        <v>2</v>
      </c>
      <c r="AC19" s="1437">
        <v>0</v>
      </c>
      <c r="AD19" s="1437">
        <v>0</v>
      </c>
      <c r="AE19" s="1437">
        <v>1</v>
      </c>
      <c r="AF19" s="1437">
        <v>2</v>
      </c>
      <c r="AG19" s="1437">
        <v>0</v>
      </c>
      <c r="AH19" s="1437">
        <v>0</v>
      </c>
      <c r="AI19" s="1437">
        <v>2</v>
      </c>
      <c r="AJ19" s="1437">
        <v>0</v>
      </c>
      <c r="AK19" s="1437">
        <v>0</v>
      </c>
      <c r="AL19" s="1437">
        <v>0</v>
      </c>
      <c r="AM19" s="1429">
        <v>0</v>
      </c>
      <c r="AN19" s="1437">
        <v>0</v>
      </c>
      <c r="AO19" s="1437">
        <v>0</v>
      </c>
      <c r="AP19" s="1429">
        <v>0</v>
      </c>
      <c r="AQ19" s="1437">
        <v>0</v>
      </c>
      <c r="AR19" s="1429">
        <v>0</v>
      </c>
      <c r="AS19" s="1437">
        <v>0</v>
      </c>
      <c r="AT19" s="1437">
        <v>0</v>
      </c>
      <c r="AU19" s="1437">
        <v>0</v>
      </c>
      <c r="AV19" s="1437">
        <v>0</v>
      </c>
      <c r="AW19" s="1437">
        <v>0</v>
      </c>
      <c r="AX19" s="1429">
        <v>0</v>
      </c>
      <c r="AY19" s="1429">
        <v>0</v>
      </c>
      <c r="AZ19" s="1437">
        <v>1</v>
      </c>
      <c r="BA19" s="1437">
        <v>0</v>
      </c>
      <c r="BB19" s="1437">
        <v>0</v>
      </c>
      <c r="BC19" s="1417">
        <f t="shared" si="0"/>
        <v>21</v>
      </c>
    </row>
    <row r="20" spans="2:56" s="581" customFormat="1" ht="18.75" customHeight="1" x14ac:dyDescent="0.25">
      <c r="B20" s="1433" t="s">
        <v>740</v>
      </c>
      <c r="C20" s="1429">
        <v>4</v>
      </c>
      <c r="D20" s="1429">
        <v>2</v>
      </c>
      <c r="E20" s="1429">
        <v>1</v>
      </c>
      <c r="F20" s="1429">
        <v>5</v>
      </c>
      <c r="G20" s="1429">
        <v>2</v>
      </c>
      <c r="H20" s="1429">
        <v>1</v>
      </c>
      <c r="I20" s="1429">
        <v>0</v>
      </c>
      <c r="J20" s="1429">
        <v>2</v>
      </c>
      <c r="K20" s="1429">
        <v>4</v>
      </c>
      <c r="L20" s="1429">
        <v>5</v>
      </c>
      <c r="M20" s="1429">
        <v>0</v>
      </c>
      <c r="N20" s="1429">
        <v>2</v>
      </c>
      <c r="O20" s="1429">
        <v>2</v>
      </c>
      <c r="P20" s="1429">
        <v>1</v>
      </c>
      <c r="Q20" s="1429">
        <v>4</v>
      </c>
      <c r="R20" s="1429">
        <v>2</v>
      </c>
      <c r="S20" s="1429">
        <v>1</v>
      </c>
      <c r="T20" s="1429">
        <v>3</v>
      </c>
      <c r="U20" s="1429">
        <v>1</v>
      </c>
      <c r="V20" s="1429">
        <v>2</v>
      </c>
      <c r="W20" s="1437">
        <v>3</v>
      </c>
      <c r="X20" s="1437">
        <v>5</v>
      </c>
      <c r="Y20" s="1437">
        <v>0</v>
      </c>
      <c r="Z20" s="1437">
        <v>4</v>
      </c>
      <c r="AA20" s="1437">
        <v>1</v>
      </c>
      <c r="AB20" s="1437">
        <v>2</v>
      </c>
      <c r="AC20" s="1437">
        <v>3</v>
      </c>
      <c r="AD20" s="1437">
        <v>0</v>
      </c>
      <c r="AE20" s="1437">
        <v>2</v>
      </c>
      <c r="AF20" s="1437">
        <v>1</v>
      </c>
      <c r="AG20" s="1437">
        <v>2</v>
      </c>
      <c r="AH20" s="1437">
        <v>2</v>
      </c>
      <c r="AI20" s="1437">
        <v>2</v>
      </c>
      <c r="AJ20" s="1437">
        <v>5</v>
      </c>
      <c r="AK20" s="1437">
        <v>1</v>
      </c>
      <c r="AL20" s="1437">
        <v>0</v>
      </c>
      <c r="AM20" s="1429">
        <v>0</v>
      </c>
      <c r="AN20" s="1437">
        <v>0</v>
      </c>
      <c r="AO20" s="1437">
        <v>0</v>
      </c>
      <c r="AP20" s="1429">
        <v>2</v>
      </c>
      <c r="AQ20" s="1437">
        <v>0</v>
      </c>
      <c r="AR20" s="1429">
        <v>1</v>
      </c>
      <c r="AS20" s="1437">
        <v>1</v>
      </c>
      <c r="AT20" s="1437">
        <v>3</v>
      </c>
      <c r="AU20" s="1437">
        <v>0</v>
      </c>
      <c r="AV20" s="1437">
        <v>0</v>
      </c>
      <c r="AW20" s="1437">
        <v>0</v>
      </c>
      <c r="AX20" s="1429">
        <v>0</v>
      </c>
      <c r="AY20" s="1429">
        <v>0</v>
      </c>
      <c r="AZ20" s="1437">
        <v>0</v>
      </c>
      <c r="BA20" s="1437">
        <v>0</v>
      </c>
      <c r="BB20" s="1437">
        <v>0</v>
      </c>
      <c r="BC20" s="1417">
        <f t="shared" si="0"/>
        <v>84</v>
      </c>
    </row>
    <row r="21" spans="2:56" s="581" customFormat="1" ht="18.75" customHeight="1" x14ac:dyDescent="0.25">
      <c r="B21" s="1433" t="s">
        <v>741</v>
      </c>
      <c r="C21" s="1429">
        <v>4</v>
      </c>
      <c r="D21" s="1429">
        <v>0</v>
      </c>
      <c r="E21" s="1429">
        <v>0</v>
      </c>
      <c r="F21" s="1429">
        <v>0</v>
      </c>
      <c r="G21" s="1429">
        <v>0</v>
      </c>
      <c r="H21" s="1429">
        <v>1</v>
      </c>
      <c r="I21" s="1429">
        <v>0</v>
      </c>
      <c r="J21" s="1429">
        <v>2</v>
      </c>
      <c r="K21" s="1429">
        <v>0</v>
      </c>
      <c r="L21" s="1429">
        <v>2</v>
      </c>
      <c r="M21" s="1429">
        <v>0</v>
      </c>
      <c r="N21" s="1429">
        <v>0</v>
      </c>
      <c r="O21" s="1429">
        <v>0</v>
      </c>
      <c r="P21" s="1429">
        <v>0</v>
      </c>
      <c r="Q21" s="1429">
        <v>0</v>
      </c>
      <c r="R21" s="1429">
        <v>1</v>
      </c>
      <c r="S21" s="1429">
        <v>0</v>
      </c>
      <c r="T21" s="1429">
        <v>1</v>
      </c>
      <c r="U21" s="1429">
        <v>1</v>
      </c>
      <c r="V21" s="1429">
        <v>1</v>
      </c>
      <c r="W21" s="1437">
        <v>0</v>
      </c>
      <c r="X21" s="1437">
        <v>1</v>
      </c>
      <c r="Y21" s="1437">
        <v>2</v>
      </c>
      <c r="Z21" s="1437">
        <v>0</v>
      </c>
      <c r="AA21" s="1437">
        <v>1</v>
      </c>
      <c r="AB21" s="1437">
        <v>0</v>
      </c>
      <c r="AC21" s="1437">
        <v>2</v>
      </c>
      <c r="AD21" s="1437">
        <v>6</v>
      </c>
      <c r="AE21" s="1437">
        <v>18</v>
      </c>
      <c r="AF21" s="1437">
        <v>1</v>
      </c>
      <c r="AG21" s="1437">
        <v>1</v>
      </c>
      <c r="AH21" s="1437">
        <v>0</v>
      </c>
      <c r="AI21" s="1437">
        <v>1</v>
      </c>
      <c r="AJ21" s="1437">
        <v>1</v>
      </c>
      <c r="AK21" s="1437">
        <v>0</v>
      </c>
      <c r="AL21" s="1437">
        <v>1</v>
      </c>
      <c r="AM21" s="1429">
        <v>0</v>
      </c>
      <c r="AN21" s="1437">
        <v>0</v>
      </c>
      <c r="AO21" s="1437">
        <v>0</v>
      </c>
      <c r="AP21" s="1429">
        <v>2</v>
      </c>
      <c r="AQ21" s="1437">
        <v>0</v>
      </c>
      <c r="AR21" s="1429">
        <v>0</v>
      </c>
      <c r="AS21" s="1437">
        <v>0</v>
      </c>
      <c r="AT21" s="1437">
        <v>0</v>
      </c>
      <c r="AU21" s="1437">
        <v>0</v>
      </c>
      <c r="AV21" s="1437">
        <v>4</v>
      </c>
      <c r="AW21" s="1437">
        <v>6</v>
      </c>
      <c r="AX21" s="1429">
        <v>10</v>
      </c>
      <c r="AY21" s="1429">
        <v>6</v>
      </c>
      <c r="AZ21" s="1437">
        <v>4</v>
      </c>
      <c r="BA21" s="1437">
        <v>2</v>
      </c>
      <c r="BB21" s="1437">
        <v>6</v>
      </c>
      <c r="BC21" s="1417">
        <f t="shared" si="0"/>
        <v>88</v>
      </c>
    </row>
    <row r="22" spans="2:56" s="581" customFormat="1" ht="18.75" customHeight="1" x14ac:dyDescent="0.25">
      <c r="B22" s="1433" t="s">
        <v>742</v>
      </c>
      <c r="C22" s="1429">
        <v>0</v>
      </c>
      <c r="D22" s="1429">
        <v>0</v>
      </c>
      <c r="E22" s="1429">
        <v>0</v>
      </c>
      <c r="F22" s="1429">
        <v>1</v>
      </c>
      <c r="G22" s="1429">
        <v>0</v>
      </c>
      <c r="H22" s="1429">
        <v>2</v>
      </c>
      <c r="I22" s="1429">
        <v>0</v>
      </c>
      <c r="J22" s="1429">
        <v>4</v>
      </c>
      <c r="K22" s="1429">
        <v>1</v>
      </c>
      <c r="L22" s="1429">
        <v>1</v>
      </c>
      <c r="M22" s="1429">
        <v>0</v>
      </c>
      <c r="N22" s="1429">
        <v>0</v>
      </c>
      <c r="O22" s="1429">
        <v>1</v>
      </c>
      <c r="P22" s="1429">
        <v>1</v>
      </c>
      <c r="Q22" s="1429">
        <v>0</v>
      </c>
      <c r="R22" s="1429">
        <v>4</v>
      </c>
      <c r="S22" s="1429">
        <v>3</v>
      </c>
      <c r="T22" s="1429">
        <v>0</v>
      </c>
      <c r="U22" s="1429">
        <v>2</v>
      </c>
      <c r="V22" s="1429">
        <v>1</v>
      </c>
      <c r="W22" s="1437">
        <v>4</v>
      </c>
      <c r="X22" s="1437">
        <v>3</v>
      </c>
      <c r="Y22" s="1437">
        <v>5</v>
      </c>
      <c r="Z22" s="1437">
        <v>5</v>
      </c>
      <c r="AA22" s="1437">
        <v>1</v>
      </c>
      <c r="AB22" s="1437">
        <v>3</v>
      </c>
      <c r="AC22" s="1437">
        <v>3</v>
      </c>
      <c r="AD22" s="1437">
        <v>2</v>
      </c>
      <c r="AE22" s="1437">
        <v>7</v>
      </c>
      <c r="AF22" s="1437">
        <v>0</v>
      </c>
      <c r="AG22" s="1437">
        <v>1</v>
      </c>
      <c r="AH22" s="1437">
        <v>0</v>
      </c>
      <c r="AI22" s="1437">
        <v>0</v>
      </c>
      <c r="AJ22" s="1437">
        <v>3</v>
      </c>
      <c r="AK22" s="1437">
        <v>2</v>
      </c>
      <c r="AL22" s="1437">
        <v>0</v>
      </c>
      <c r="AM22" s="1429">
        <v>1</v>
      </c>
      <c r="AN22" s="1437">
        <v>0</v>
      </c>
      <c r="AO22" s="1437">
        <v>0</v>
      </c>
      <c r="AP22" s="1429">
        <v>2</v>
      </c>
      <c r="AQ22" s="1437">
        <v>5</v>
      </c>
      <c r="AR22" s="1429">
        <v>6</v>
      </c>
      <c r="AS22" s="1437">
        <v>2</v>
      </c>
      <c r="AT22" s="1437">
        <v>7</v>
      </c>
      <c r="AU22" s="1437">
        <v>2</v>
      </c>
      <c r="AV22" s="1437">
        <v>1</v>
      </c>
      <c r="AW22" s="1437">
        <v>0</v>
      </c>
      <c r="AX22" s="1429">
        <v>0</v>
      </c>
      <c r="AY22" s="1429">
        <v>0</v>
      </c>
      <c r="AZ22" s="1437">
        <v>0</v>
      </c>
      <c r="BA22" s="1437">
        <v>1</v>
      </c>
      <c r="BB22" s="1437">
        <v>2</v>
      </c>
      <c r="BC22" s="1417">
        <f t="shared" si="0"/>
        <v>89</v>
      </c>
    </row>
    <row r="23" spans="2:56" s="581" customFormat="1" ht="18.75" customHeight="1" x14ac:dyDescent="0.25">
      <c r="B23" s="1433" t="s">
        <v>290</v>
      </c>
      <c r="C23" s="1429">
        <v>0</v>
      </c>
      <c r="D23" s="1429">
        <v>0</v>
      </c>
      <c r="E23" s="1429">
        <v>1</v>
      </c>
      <c r="F23" s="1429">
        <v>1</v>
      </c>
      <c r="G23" s="1429">
        <v>1</v>
      </c>
      <c r="H23" s="1429">
        <v>5</v>
      </c>
      <c r="I23" s="1429">
        <v>0</v>
      </c>
      <c r="J23" s="1429">
        <v>2</v>
      </c>
      <c r="K23" s="1429">
        <v>6</v>
      </c>
      <c r="L23" s="1429">
        <v>3</v>
      </c>
      <c r="M23" s="1429">
        <v>4</v>
      </c>
      <c r="N23" s="1429">
        <v>1</v>
      </c>
      <c r="O23" s="1429">
        <v>3</v>
      </c>
      <c r="P23" s="1429">
        <v>1</v>
      </c>
      <c r="Q23" s="1429">
        <v>1</v>
      </c>
      <c r="R23" s="1429">
        <v>3</v>
      </c>
      <c r="S23" s="1429">
        <v>3</v>
      </c>
      <c r="T23" s="1429">
        <v>5</v>
      </c>
      <c r="U23" s="1429">
        <v>3</v>
      </c>
      <c r="V23" s="1429">
        <v>11</v>
      </c>
      <c r="W23" s="1437">
        <v>3</v>
      </c>
      <c r="X23" s="1437">
        <v>6</v>
      </c>
      <c r="Y23" s="1437">
        <v>4</v>
      </c>
      <c r="Z23" s="1437">
        <v>4</v>
      </c>
      <c r="AA23" s="1437">
        <v>3</v>
      </c>
      <c r="AB23" s="1437">
        <v>1</v>
      </c>
      <c r="AC23" s="1437">
        <v>1</v>
      </c>
      <c r="AD23" s="1437">
        <v>1</v>
      </c>
      <c r="AE23" s="1437">
        <v>9</v>
      </c>
      <c r="AF23" s="1437">
        <v>4</v>
      </c>
      <c r="AG23" s="1437">
        <v>3</v>
      </c>
      <c r="AH23" s="1437">
        <v>1</v>
      </c>
      <c r="AI23" s="1437">
        <v>8</v>
      </c>
      <c r="AJ23" s="1437">
        <v>5</v>
      </c>
      <c r="AK23" s="1437">
        <v>2</v>
      </c>
      <c r="AL23" s="1437">
        <v>0</v>
      </c>
      <c r="AM23" s="1429">
        <v>1</v>
      </c>
      <c r="AN23" s="1437">
        <v>0</v>
      </c>
      <c r="AO23" s="1437">
        <v>1</v>
      </c>
      <c r="AP23" s="1429">
        <v>19</v>
      </c>
      <c r="AQ23" s="1437">
        <v>192</v>
      </c>
      <c r="AR23" s="1429">
        <v>150</v>
      </c>
      <c r="AS23" s="1437">
        <v>55</v>
      </c>
      <c r="AT23" s="1437">
        <v>128</v>
      </c>
      <c r="AU23" s="1437">
        <v>68</v>
      </c>
      <c r="AV23" s="1437">
        <v>0</v>
      </c>
      <c r="AW23" s="1437">
        <v>2</v>
      </c>
      <c r="AX23" s="1429">
        <v>0</v>
      </c>
      <c r="AY23" s="1429">
        <v>0</v>
      </c>
      <c r="AZ23" s="1437">
        <v>0</v>
      </c>
      <c r="BA23" s="1437">
        <v>0</v>
      </c>
      <c r="BB23" s="1437">
        <v>3</v>
      </c>
      <c r="BC23" s="1417">
        <f t="shared" si="0"/>
        <v>728</v>
      </c>
    </row>
    <row r="24" spans="2:56" s="581" customFormat="1" ht="18.75" customHeight="1" x14ac:dyDescent="0.25">
      <c r="B24" s="1433" t="s">
        <v>743</v>
      </c>
      <c r="C24" s="1429">
        <v>0</v>
      </c>
      <c r="D24" s="1429">
        <v>0</v>
      </c>
      <c r="E24" s="1429">
        <v>0</v>
      </c>
      <c r="F24" s="1429">
        <v>0</v>
      </c>
      <c r="G24" s="1429">
        <v>0</v>
      </c>
      <c r="H24" s="1429">
        <v>0</v>
      </c>
      <c r="I24" s="1429">
        <v>0</v>
      </c>
      <c r="J24" s="1429">
        <v>0</v>
      </c>
      <c r="K24" s="1429">
        <v>2</v>
      </c>
      <c r="L24" s="1429">
        <v>0</v>
      </c>
      <c r="M24" s="1429">
        <v>0</v>
      </c>
      <c r="N24" s="1429">
        <v>0</v>
      </c>
      <c r="O24" s="1429">
        <v>1</v>
      </c>
      <c r="P24" s="1429">
        <v>0</v>
      </c>
      <c r="Q24" s="1429">
        <v>0</v>
      </c>
      <c r="R24" s="1429">
        <v>0</v>
      </c>
      <c r="S24" s="1429">
        <v>0</v>
      </c>
      <c r="T24" s="1429">
        <v>1</v>
      </c>
      <c r="U24" s="1429">
        <v>0</v>
      </c>
      <c r="V24" s="1429">
        <v>0</v>
      </c>
      <c r="W24" s="1437">
        <v>0</v>
      </c>
      <c r="X24" s="1437">
        <v>1</v>
      </c>
      <c r="Y24" s="1437">
        <v>2</v>
      </c>
      <c r="Z24" s="1437">
        <v>0</v>
      </c>
      <c r="AA24" s="1437">
        <v>1</v>
      </c>
      <c r="AB24" s="1437">
        <v>0</v>
      </c>
      <c r="AC24" s="1437">
        <v>0</v>
      </c>
      <c r="AD24" s="1437">
        <v>0</v>
      </c>
      <c r="AE24" s="1437">
        <v>1</v>
      </c>
      <c r="AF24" s="1437">
        <v>1</v>
      </c>
      <c r="AG24" s="1437">
        <v>0</v>
      </c>
      <c r="AH24" s="1437">
        <v>0</v>
      </c>
      <c r="AI24" s="1437">
        <v>1</v>
      </c>
      <c r="AJ24" s="1437">
        <v>0</v>
      </c>
      <c r="AK24" s="1437">
        <v>0</v>
      </c>
      <c r="AL24" s="1437">
        <v>0</v>
      </c>
      <c r="AM24" s="1429">
        <v>0</v>
      </c>
      <c r="AN24" s="1437">
        <v>0</v>
      </c>
      <c r="AO24" s="1437">
        <v>0</v>
      </c>
      <c r="AP24" s="1429">
        <v>0</v>
      </c>
      <c r="AQ24" s="1437">
        <v>2</v>
      </c>
      <c r="AR24" s="1429">
        <v>3</v>
      </c>
      <c r="AS24" s="1437">
        <v>1</v>
      </c>
      <c r="AT24" s="1437">
        <v>7</v>
      </c>
      <c r="AU24" s="1437">
        <v>2</v>
      </c>
      <c r="AV24" s="1437">
        <v>0</v>
      </c>
      <c r="AW24" s="1437">
        <v>0</v>
      </c>
      <c r="AX24" s="1429">
        <v>0</v>
      </c>
      <c r="AY24" s="1429">
        <v>0</v>
      </c>
      <c r="AZ24" s="1437">
        <v>0</v>
      </c>
      <c r="BA24" s="1437">
        <v>0</v>
      </c>
      <c r="BB24" s="1437">
        <v>0</v>
      </c>
      <c r="BC24" s="1417">
        <f t="shared" si="0"/>
        <v>26</v>
      </c>
    </row>
    <row r="25" spans="2:56" s="581" customFormat="1" ht="18.75" customHeight="1" x14ac:dyDescent="0.25">
      <c r="B25" s="1433" t="s">
        <v>287</v>
      </c>
      <c r="C25" s="1429">
        <v>258</v>
      </c>
      <c r="D25" s="1429">
        <v>306</v>
      </c>
      <c r="E25" s="1429">
        <v>97</v>
      </c>
      <c r="F25" s="1429">
        <v>236</v>
      </c>
      <c r="G25" s="1429">
        <v>325</v>
      </c>
      <c r="H25" s="1429">
        <v>200</v>
      </c>
      <c r="I25" s="1429">
        <v>4</v>
      </c>
      <c r="J25" s="1429">
        <v>144</v>
      </c>
      <c r="K25" s="1429">
        <v>175</v>
      </c>
      <c r="L25" s="1429">
        <v>239</v>
      </c>
      <c r="M25" s="1429">
        <v>131</v>
      </c>
      <c r="N25" s="1429">
        <v>288</v>
      </c>
      <c r="O25" s="1429">
        <v>252</v>
      </c>
      <c r="P25" s="1429">
        <v>121</v>
      </c>
      <c r="Q25" s="1429">
        <v>118</v>
      </c>
      <c r="R25" s="1429">
        <v>153</v>
      </c>
      <c r="S25" s="1429">
        <v>51</v>
      </c>
      <c r="T25" s="1429">
        <v>132</v>
      </c>
      <c r="U25" s="1429">
        <v>117</v>
      </c>
      <c r="V25" s="1429">
        <v>228</v>
      </c>
      <c r="W25" s="1437">
        <v>240</v>
      </c>
      <c r="X25" s="1437">
        <v>245</v>
      </c>
      <c r="Y25" s="1437">
        <v>289</v>
      </c>
      <c r="Z25" s="1437">
        <v>146</v>
      </c>
      <c r="AA25" s="1437">
        <v>139</v>
      </c>
      <c r="AB25" s="1437">
        <v>135</v>
      </c>
      <c r="AC25" s="1437">
        <v>118</v>
      </c>
      <c r="AD25" s="1437">
        <v>150</v>
      </c>
      <c r="AE25" s="1437">
        <v>267</v>
      </c>
      <c r="AF25" s="1437">
        <v>137</v>
      </c>
      <c r="AG25" s="1437">
        <v>292</v>
      </c>
      <c r="AH25" s="1437">
        <v>34</v>
      </c>
      <c r="AI25" s="1437">
        <v>218</v>
      </c>
      <c r="AJ25" s="1437">
        <v>380</v>
      </c>
      <c r="AK25" s="1437">
        <v>165</v>
      </c>
      <c r="AL25" s="1437">
        <v>10</v>
      </c>
      <c r="AM25" s="1429">
        <v>7</v>
      </c>
      <c r="AN25" s="1437">
        <v>1</v>
      </c>
      <c r="AO25" s="1437">
        <v>1</v>
      </c>
      <c r="AP25" s="1429">
        <v>26</v>
      </c>
      <c r="AQ25" s="1437">
        <v>6</v>
      </c>
      <c r="AR25" s="1429">
        <v>4</v>
      </c>
      <c r="AS25" s="1437">
        <v>0</v>
      </c>
      <c r="AT25" s="1437">
        <v>1</v>
      </c>
      <c r="AU25" s="1437">
        <v>5</v>
      </c>
      <c r="AV25" s="1437">
        <v>3</v>
      </c>
      <c r="AW25" s="1437">
        <v>11</v>
      </c>
      <c r="AX25" s="1429">
        <v>3</v>
      </c>
      <c r="AY25" s="1429">
        <v>1</v>
      </c>
      <c r="AZ25" s="1437">
        <v>1</v>
      </c>
      <c r="BA25" s="1437">
        <v>0</v>
      </c>
      <c r="BB25" s="1437">
        <v>7</v>
      </c>
      <c r="BC25" s="1417">
        <f t="shared" si="0"/>
        <v>6617</v>
      </c>
    </row>
    <row r="26" spans="2:56" s="581" customFormat="1" ht="18.75" customHeight="1" x14ac:dyDescent="0.25">
      <c r="B26" s="1433" t="s">
        <v>744</v>
      </c>
      <c r="C26" s="1429">
        <v>2</v>
      </c>
      <c r="D26" s="1429">
        <v>1</v>
      </c>
      <c r="E26" s="1429">
        <v>0</v>
      </c>
      <c r="F26" s="1429">
        <v>2</v>
      </c>
      <c r="G26" s="1429">
        <v>0</v>
      </c>
      <c r="H26" s="1429">
        <v>0</v>
      </c>
      <c r="I26" s="1429">
        <v>0</v>
      </c>
      <c r="J26" s="1429">
        <v>3</v>
      </c>
      <c r="K26" s="1429">
        <v>2</v>
      </c>
      <c r="L26" s="1429">
        <v>2</v>
      </c>
      <c r="M26" s="1429">
        <v>2</v>
      </c>
      <c r="N26" s="1429">
        <v>1</v>
      </c>
      <c r="O26" s="1429">
        <v>0</v>
      </c>
      <c r="P26" s="1429">
        <v>0</v>
      </c>
      <c r="Q26" s="1429">
        <v>0</v>
      </c>
      <c r="R26" s="1429">
        <v>0</v>
      </c>
      <c r="S26" s="1429">
        <v>1</v>
      </c>
      <c r="T26" s="1429">
        <v>0</v>
      </c>
      <c r="U26" s="1429">
        <v>0</v>
      </c>
      <c r="V26" s="1429">
        <v>1</v>
      </c>
      <c r="W26" s="1437">
        <v>0</v>
      </c>
      <c r="X26" s="1437">
        <v>2</v>
      </c>
      <c r="Y26" s="1437">
        <v>0</v>
      </c>
      <c r="Z26" s="1437">
        <v>2</v>
      </c>
      <c r="AA26" s="1437">
        <v>0</v>
      </c>
      <c r="AB26" s="1437">
        <v>0</v>
      </c>
      <c r="AC26" s="1437">
        <v>1</v>
      </c>
      <c r="AD26" s="1437">
        <v>4</v>
      </c>
      <c r="AE26" s="1437">
        <v>4</v>
      </c>
      <c r="AF26" s="1437">
        <v>0</v>
      </c>
      <c r="AG26" s="1437">
        <v>0</v>
      </c>
      <c r="AH26" s="1437">
        <v>0</v>
      </c>
      <c r="AI26" s="1437">
        <v>0</v>
      </c>
      <c r="AJ26" s="1437">
        <v>1</v>
      </c>
      <c r="AK26" s="1437">
        <v>0</v>
      </c>
      <c r="AL26" s="1437">
        <v>0</v>
      </c>
      <c r="AM26" s="1429">
        <v>0</v>
      </c>
      <c r="AN26" s="1437">
        <v>0</v>
      </c>
      <c r="AO26" s="1437">
        <v>0</v>
      </c>
      <c r="AP26" s="1429">
        <v>0</v>
      </c>
      <c r="AQ26" s="1437">
        <v>0</v>
      </c>
      <c r="AR26" s="1429">
        <v>0</v>
      </c>
      <c r="AS26" s="1437">
        <v>0</v>
      </c>
      <c r="AT26" s="1437">
        <v>0</v>
      </c>
      <c r="AU26" s="1437">
        <v>0</v>
      </c>
      <c r="AV26" s="1437">
        <v>0</v>
      </c>
      <c r="AW26" s="1437">
        <v>2</v>
      </c>
      <c r="AX26" s="1429">
        <v>6</v>
      </c>
      <c r="AY26" s="1429">
        <v>1</v>
      </c>
      <c r="AZ26" s="1437">
        <v>2</v>
      </c>
      <c r="BA26" s="1437">
        <v>4</v>
      </c>
      <c r="BB26" s="1437">
        <v>5</v>
      </c>
      <c r="BC26" s="1417">
        <f t="shared" si="0"/>
        <v>51</v>
      </c>
    </row>
    <row r="27" spans="2:56" s="581" customFormat="1" ht="18.75" customHeight="1" x14ac:dyDescent="0.25">
      <c r="B27" s="1433" t="s">
        <v>745</v>
      </c>
      <c r="C27" s="1429">
        <v>2</v>
      </c>
      <c r="D27" s="1429">
        <v>1</v>
      </c>
      <c r="E27" s="1429">
        <v>0</v>
      </c>
      <c r="F27" s="1429">
        <v>3</v>
      </c>
      <c r="G27" s="1429">
        <v>0</v>
      </c>
      <c r="H27" s="1429">
        <v>0</v>
      </c>
      <c r="I27" s="1429">
        <v>0</v>
      </c>
      <c r="J27" s="1429">
        <v>2</v>
      </c>
      <c r="K27" s="1429">
        <v>0</v>
      </c>
      <c r="L27" s="1429">
        <v>1</v>
      </c>
      <c r="M27" s="1429">
        <v>0</v>
      </c>
      <c r="N27" s="1429">
        <v>0</v>
      </c>
      <c r="O27" s="1429">
        <v>0</v>
      </c>
      <c r="P27" s="1429">
        <v>0</v>
      </c>
      <c r="Q27" s="1429">
        <v>1</v>
      </c>
      <c r="R27" s="1429">
        <v>0</v>
      </c>
      <c r="S27" s="1429">
        <v>1</v>
      </c>
      <c r="T27" s="1429">
        <v>0</v>
      </c>
      <c r="U27" s="1429">
        <v>0</v>
      </c>
      <c r="V27" s="1429">
        <v>2</v>
      </c>
      <c r="W27" s="1437">
        <v>0</v>
      </c>
      <c r="X27" s="1437">
        <v>2</v>
      </c>
      <c r="Y27" s="1437">
        <v>1</v>
      </c>
      <c r="Z27" s="1437">
        <v>0</v>
      </c>
      <c r="AA27" s="1437">
        <v>0</v>
      </c>
      <c r="AB27" s="1437">
        <v>2</v>
      </c>
      <c r="AC27" s="1437">
        <v>1</v>
      </c>
      <c r="AD27" s="1437">
        <v>1</v>
      </c>
      <c r="AE27" s="1437">
        <v>2</v>
      </c>
      <c r="AF27" s="1437">
        <v>0</v>
      </c>
      <c r="AG27" s="1437">
        <v>2</v>
      </c>
      <c r="AH27" s="1437">
        <v>0</v>
      </c>
      <c r="AI27" s="1437">
        <v>1</v>
      </c>
      <c r="AJ27" s="1437">
        <v>2</v>
      </c>
      <c r="AK27" s="1437">
        <v>0</v>
      </c>
      <c r="AL27" s="1437">
        <v>0</v>
      </c>
      <c r="AM27" s="1429">
        <v>2</v>
      </c>
      <c r="AN27" s="1437">
        <v>0</v>
      </c>
      <c r="AO27" s="1437">
        <v>0</v>
      </c>
      <c r="AP27" s="1429">
        <v>0</v>
      </c>
      <c r="AQ27" s="1437">
        <v>11</v>
      </c>
      <c r="AR27" s="1429">
        <v>7</v>
      </c>
      <c r="AS27" s="1437">
        <v>6</v>
      </c>
      <c r="AT27" s="1437">
        <v>6</v>
      </c>
      <c r="AU27" s="1437">
        <v>4</v>
      </c>
      <c r="AV27" s="1437">
        <v>0</v>
      </c>
      <c r="AW27" s="1437">
        <v>0</v>
      </c>
      <c r="AX27" s="1429">
        <v>1</v>
      </c>
      <c r="AY27" s="1429">
        <v>0</v>
      </c>
      <c r="AZ27" s="1437">
        <v>0</v>
      </c>
      <c r="BA27" s="1437">
        <v>0</v>
      </c>
      <c r="BB27" s="1437">
        <v>0</v>
      </c>
      <c r="BC27" s="1417">
        <f t="shared" si="0"/>
        <v>64</v>
      </c>
    </row>
    <row r="28" spans="2:56" s="581" customFormat="1" ht="18.75" customHeight="1" x14ac:dyDescent="0.25">
      <c r="B28" s="1433" t="s">
        <v>746</v>
      </c>
      <c r="C28" s="1429">
        <v>13</v>
      </c>
      <c r="D28" s="1429">
        <v>8</v>
      </c>
      <c r="E28" s="1429">
        <v>3</v>
      </c>
      <c r="F28" s="1429">
        <v>13</v>
      </c>
      <c r="G28" s="1429">
        <v>10</v>
      </c>
      <c r="H28" s="1429">
        <v>6</v>
      </c>
      <c r="I28" s="1429">
        <v>1</v>
      </c>
      <c r="J28" s="1429">
        <v>11</v>
      </c>
      <c r="K28" s="1429">
        <v>7</v>
      </c>
      <c r="L28" s="1429">
        <v>15</v>
      </c>
      <c r="M28" s="1429">
        <v>4</v>
      </c>
      <c r="N28" s="1429">
        <v>4</v>
      </c>
      <c r="O28" s="1429">
        <v>13</v>
      </c>
      <c r="P28" s="1429">
        <v>7</v>
      </c>
      <c r="Q28" s="1429">
        <v>5</v>
      </c>
      <c r="R28" s="1429">
        <v>8</v>
      </c>
      <c r="S28" s="1429">
        <v>2</v>
      </c>
      <c r="T28" s="1429">
        <v>7</v>
      </c>
      <c r="U28" s="1429">
        <v>7</v>
      </c>
      <c r="V28" s="1429">
        <v>12</v>
      </c>
      <c r="W28" s="1437">
        <v>5</v>
      </c>
      <c r="X28" s="1437">
        <v>14</v>
      </c>
      <c r="Y28" s="1437">
        <v>9</v>
      </c>
      <c r="Z28" s="1437">
        <v>13</v>
      </c>
      <c r="AA28" s="1437">
        <v>6</v>
      </c>
      <c r="AB28" s="1437">
        <v>6</v>
      </c>
      <c r="AC28" s="1437">
        <v>5</v>
      </c>
      <c r="AD28" s="1437">
        <v>1</v>
      </c>
      <c r="AE28" s="1437">
        <v>4</v>
      </c>
      <c r="AF28" s="1437">
        <v>6</v>
      </c>
      <c r="AG28" s="1437">
        <v>9</v>
      </c>
      <c r="AH28" s="1437">
        <v>0</v>
      </c>
      <c r="AI28" s="1437">
        <v>6</v>
      </c>
      <c r="AJ28" s="1437">
        <v>14</v>
      </c>
      <c r="AK28" s="1437">
        <v>7</v>
      </c>
      <c r="AL28" s="1437">
        <v>1</v>
      </c>
      <c r="AM28" s="1429">
        <v>0</v>
      </c>
      <c r="AN28" s="1437">
        <v>0</v>
      </c>
      <c r="AO28" s="1437">
        <v>0</v>
      </c>
      <c r="AP28" s="1429">
        <v>2</v>
      </c>
      <c r="AQ28" s="1437">
        <v>0</v>
      </c>
      <c r="AR28" s="1429">
        <v>1</v>
      </c>
      <c r="AS28" s="1437">
        <v>0</v>
      </c>
      <c r="AT28" s="1437">
        <v>0</v>
      </c>
      <c r="AU28" s="1437">
        <v>2</v>
      </c>
      <c r="AV28" s="1437">
        <v>0</v>
      </c>
      <c r="AW28" s="1437">
        <v>0</v>
      </c>
      <c r="AX28" s="1429">
        <v>1</v>
      </c>
      <c r="AY28" s="1429">
        <v>0</v>
      </c>
      <c r="AZ28" s="1437">
        <v>2</v>
      </c>
      <c r="BA28" s="1437">
        <v>0</v>
      </c>
      <c r="BB28" s="1437">
        <v>0</v>
      </c>
      <c r="BC28" s="1417">
        <f t="shared" si="0"/>
        <v>270</v>
      </c>
    </row>
    <row r="29" spans="2:56" s="581" customFormat="1" ht="18.75" customHeight="1" x14ac:dyDescent="0.25">
      <c r="B29" s="1433" t="s">
        <v>747</v>
      </c>
      <c r="C29" s="1429">
        <v>0</v>
      </c>
      <c r="D29" s="1429">
        <v>0</v>
      </c>
      <c r="E29" s="1429">
        <v>0</v>
      </c>
      <c r="F29" s="1429">
        <v>0</v>
      </c>
      <c r="G29" s="1429">
        <v>0</v>
      </c>
      <c r="H29" s="1429">
        <v>0</v>
      </c>
      <c r="I29" s="1429">
        <v>0</v>
      </c>
      <c r="J29" s="1429">
        <v>0</v>
      </c>
      <c r="K29" s="1429">
        <v>0</v>
      </c>
      <c r="L29" s="1429">
        <v>0</v>
      </c>
      <c r="M29" s="1429">
        <v>0</v>
      </c>
      <c r="N29" s="1429">
        <v>0</v>
      </c>
      <c r="O29" s="1429">
        <v>0</v>
      </c>
      <c r="P29" s="1429">
        <v>1</v>
      </c>
      <c r="Q29" s="1429">
        <v>0</v>
      </c>
      <c r="R29" s="1429">
        <v>0</v>
      </c>
      <c r="S29" s="1429">
        <v>0</v>
      </c>
      <c r="T29" s="1429">
        <v>0</v>
      </c>
      <c r="U29" s="1429">
        <v>0</v>
      </c>
      <c r="V29" s="1429">
        <v>0</v>
      </c>
      <c r="W29" s="1437">
        <v>0</v>
      </c>
      <c r="X29" s="1437">
        <v>0</v>
      </c>
      <c r="Y29" s="1437">
        <v>0</v>
      </c>
      <c r="Z29" s="1437">
        <v>0</v>
      </c>
      <c r="AA29" s="1437">
        <v>0</v>
      </c>
      <c r="AB29" s="1437">
        <v>0</v>
      </c>
      <c r="AC29" s="1437">
        <v>0</v>
      </c>
      <c r="AD29" s="1437">
        <v>0</v>
      </c>
      <c r="AE29" s="1437">
        <v>0</v>
      </c>
      <c r="AF29" s="1437">
        <v>0</v>
      </c>
      <c r="AG29" s="1437">
        <v>1</v>
      </c>
      <c r="AH29" s="1437">
        <v>0</v>
      </c>
      <c r="AI29" s="1437">
        <v>0</v>
      </c>
      <c r="AJ29" s="1437">
        <v>0</v>
      </c>
      <c r="AK29" s="1437">
        <v>0</v>
      </c>
      <c r="AL29" s="1437">
        <v>0</v>
      </c>
      <c r="AM29" s="1429">
        <v>0</v>
      </c>
      <c r="AN29" s="1437">
        <v>0</v>
      </c>
      <c r="AO29" s="1437">
        <v>0</v>
      </c>
      <c r="AP29" s="1429">
        <v>0</v>
      </c>
      <c r="AQ29" s="1437">
        <v>0</v>
      </c>
      <c r="AR29" s="1429">
        <v>0</v>
      </c>
      <c r="AS29" s="1437">
        <v>0</v>
      </c>
      <c r="AT29" s="1437">
        <v>0</v>
      </c>
      <c r="AU29" s="1437">
        <v>0</v>
      </c>
      <c r="AV29" s="1437">
        <v>12</v>
      </c>
      <c r="AW29" s="1437">
        <v>6</v>
      </c>
      <c r="AX29" s="1429">
        <v>7</v>
      </c>
      <c r="AY29" s="1429">
        <v>3</v>
      </c>
      <c r="AZ29" s="1437">
        <v>1</v>
      </c>
      <c r="BA29" s="1437">
        <v>4</v>
      </c>
      <c r="BB29" s="1437">
        <v>9</v>
      </c>
      <c r="BC29" s="1417">
        <f t="shared" si="0"/>
        <v>44</v>
      </c>
    </row>
    <row r="30" spans="2:56" s="581" customFormat="1" ht="18.75" customHeight="1" x14ac:dyDescent="0.25">
      <c r="B30" s="1433" t="s">
        <v>748</v>
      </c>
      <c r="C30" s="1429">
        <v>0</v>
      </c>
      <c r="D30" s="1429">
        <v>1</v>
      </c>
      <c r="E30" s="1429">
        <v>1</v>
      </c>
      <c r="F30" s="1429">
        <v>1</v>
      </c>
      <c r="G30" s="1429">
        <v>0</v>
      </c>
      <c r="H30" s="1429">
        <v>2</v>
      </c>
      <c r="I30" s="1429">
        <v>0</v>
      </c>
      <c r="J30" s="1429">
        <v>3</v>
      </c>
      <c r="K30" s="1429">
        <v>2</v>
      </c>
      <c r="L30" s="1429">
        <v>1</v>
      </c>
      <c r="M30" s="1429">
        <v>0</v>
      </c>
      <c r="N30" s="1429">
        <v>3</v>
      </c>
      <c r="O30" s="1429">
        <v>0</v>
      </c>
      <c r="P30" s="1429">
        <v>1</v>
      </c>
      <c r="Q30" s="1429">
        <v>1</v>
      </c>
      <c r="R30" s="1429">
        <v>2</v>
      </c>
      <c r="S30" s="1429">
        <v>2</v>
      </c>
      <c r="T30" s="1429">
        <v>3</v>
      </c>
      <c r="U30" s="1429">
        <v>1</v>
      </c>
      <c r="V30" s="1429">
        <v>1</v>
      </c>
      <c r="W30" s="1437">
        <v>0</v>
      </c>
      <c r="X30" s="1437">
        <v>2</v>
      </c>
      <c r="Y30" s="1437">
        <v>2</v>
      </c>
      <c r="Z30" s="1437">
        <v>8</v>
      </c>
      <c r="AA30" s="1437">
        <v>2</v>
      </c>
      <c r="AB30" s="1437">
        <v>1</v>
      </c>
      <c r="AC30" s="1437">
        <v>2</v>
      </c>
      <c r="AD30" s="1437">
        <v>0</v>
      </c>
      <c r="AE30" s="1437">
        <v>1</v>
      </c>
      <c r="AF30" s="1437">
        <v>0</v>
      </c>
      <c r="AG30" s="1437">
        <v>0</v>
      </c>
      <c r="AH30" s="1437">
        <v>0</v>
      </c>
      <c r="AI30" s="1437">
        <v>0</v>
      </c>
      <c r="AJ30" s="1437">
        <v>2</v>
      </c>
      <c r="AK30" s="1437">
        <v>1</v>
      </c>
      <c r="AL30" s="1437">
        <v>12</v>
      </c>
      <c r="AM30" s="1429">
        <v>13</v>
      </c>
      <c r="AN30" s="1437">
        <v>4</v>
      </c>
      <c r="AO30" s="1437">
        <v>11</v>
      </c>
      <c r="AP30" s="1429">
        <v>15</v>
      </c>
      <c r="AQ30" s="1437">
        <v>3</v>
      </c>
      <c r="AR30" s="1429">
        <v>2</v>
      </c>
      <c r="AS30" s="1437">
        <v>2</v>
      </c>
      <c r="AT30" s="1437">
        <v>6</v>
      </c>
      <c r="AU30" s="1437">
        <v>3</v>
      </c>
      <c r="AV30" s="1437">
        <v>2</v>
      </c>
      <c r="AW30" s="1437">
        <v>0</v>
      </c>
      <c r="AX30" s="1429">
        <v>0</v>
      </c>
      <c r="AY30" s="1429">
        <v>0</v>
      </c>
      <c r="AZ30" s="1437">
        <v>0</v>
      </c>
      <c r="BA30" s="1437">
        <v>1</v>
      </c>
      <c r="BB30" s="1437">
        <v>1</v>
      </c>
      <c r="BC30" s="1417">
        <f t="shared" si="0"/>
        <v>121</v>
      </c>
    </row>
    <row r="31" spans="2:56" s="581" customFormat="1" ht="18.75" customHeight="1" x14ac:dyDescent="0.25">
      <c r="B31" s="1433" t="s">
        <v>289</v>
      </c>
      <c r="C31" s="1429">
        <v>4</v>
      </c>
      <c r="D31" s="1429">
        <v>2</v>
      </c>
      <c r="E31" s="1429">
        <v>0</v>
      </c>
      <c r="F31" s="1429">
        <v>0</v>
      </c>
      <c r="G31" s="1429">
        <v>0</v>
      </c>
      <c r="H31" s="1429">
        <v>8</v>
      </c>
      <c r="I31" s="1429">
        <v>0</v>
      </c>
      <c r="J31" s="1429">
        <v>2</v>
      </c>
      <c r="K31" s="1429">
        <v>7</v>
      </c>
      <c r="L31" s="1429">
        <v>19</v>
      </c>
      <c r="M31" s="1429">
        <v>7</v>
      </c>
      <c r="N31" s="1429">
        <v>5</v>
      </c>
      <c r="O31" s="1429">
        <v>13</v>
      </c>
      <c r="P31" s="1429">
        <v>1</v>
      </c>
      <c r="Q31" s="1429">
        <v>1</v>
      </c>
      <c r="R31" s="1429">
        <v>4</v>
      </c>
      <c r="S31" s="1429">
        <v>3</v>
      </c>
      <c r="T31" s="1429">
        <v>5</v>
      </c>
      <c r="U31" s="1429">
        <v>3</v>
      </c>
      <c r="V31" s="1429">
        <v>4</v>
      </c>
      <c r="W31" s="1437">
        <v>12</v>
      </c>
      <c r="X31" s="1437">
        <v>7</v>
      </c>
      <c r="Y31" s="1437">
        <v>3</v>
      </c>
      <c r="Z31" s="1437">
        <v>5</v>
      </c>
      <c r="AA31" s="1437">
        <v>6</v>
      </c>
      <c r="AB31" s="1437">
        <v>3</v>
      </c>
      <c r="AC31" s="1437">
        <v>6</v>
      </c>
      <c r="AD31" s="1437">
        <v>14</v>
      </c>
      <c r="AE31" s="1437">
        <v>52</v>
      </c>
      <c r="AF31" s="1437">
        <v>2</v>
      </c>
      <c r="AG31" s="1437">
        <v>10</v>
      </c>
      <c r="AH31" s="1437">
        <v>1</v>
      </c>
      <c r="AI31" s="1437">
        <v>6</v>
      </c>
      <c r="AJ31" s="1437">
        <v>8</v>
      </c>
      <c r="AK31" s="1437">
        <v>4</v>
      </c>
      <c r="AL31" s="1437">
        <v>0</v>
      </c>
      <c r="AM31" s="1429">
        <v>0</v>
      </c>
      <c r="AN31" s="1437">
        <v>0</v>
      </c>
      <c r="AO31" s="1437">
        <v>0</v>
      </c>
      <c r="AP31" s="1429">
        <v>12</v>
      </c>
      <c r="AQ31" s="1437">
        <v>1</v>
      </c>
      <c r="AR31" s="1429">
        <v>0</v>
      </c>
      <c r="AS31" s="1437">
        <v>0</v>
      </c>
      <c r="AT31" s="1437">
        <v>0</v>
      </c>
      <c r="AU31" s="1437">
        <v>3</v>
      </c>
      <c r="AV31" s="1437">
        <v>248</v>
      </c>
      <c r="AW31" s="1437">
        <v>67</v>
      </c>
      <c r="AX31" s="1429">
        <v>265</v>
      </c>
      <c r="AY31" s="1429">
        <v>71</v>
      </c>
      <c r="AZ31" s="1437">
        <v>55</v>
      </c>
      <c r="BA31" s="1437">
        <v>112</v>
      </c>
      <c r="BB31" s="1437">
        <v>218</v>
      </c>
      <c r="BC31" s="1417">
        <f t="shared" si="0"/>
        <v>1279</v>
      </c>
    </row>
    <row r="32" spans="2:56" s="581" customFormat="1" ht="18.75" customHeight="1" x14ac:dyDescent="0.25">
      <c r="B32" s="1433" t="s">
        <v>749</v>
      </c>
      <c r="C32" s="1429">
        <v>17</v>
      </c>
      <c r="D32" s="1429">
        <v>14</v>
      </c>
      <c r="E32" s="1429">
        <v>4</v>
      </c>
      <c r="F32" s="1429">
        <v>21</v>
      </c>
      <c r="G32" s="1429">
        <v>8</v>
      </c>
      <c r="H32" s="1429">
        <v>12</v>
      </c>
      <c r="I32" s="1429">
        <v>1</v>
      </c>
      <c r="J32" s="1429">
        <v>12</v>
      </c>
      <c r="K32" s="1429">
        <v>4</v>
      </c>
      <c r="L32" s="1429">
        <v>9</v>
      </c>
      <c r="M32" s="1429">
        <v>12</v>
      </c>
      <c r="N32" s="1429">
        <v>11</v>
      </c>
      <c r="O32" s="1429">
        <v>7</v>
      </c>
      <c r="P32" s="1429">
        <v>10</v>
      </c>
      <c r="Q32" s="1429">
        <v>10</v>
      </c>
      <c r="R32" s="1429">
        <v>6</v>
      </c>
      <c r="S32" s="1429">
        <v>2</v>
      </c>
      <c r="T32" s="1429">
        <v>4</v>
      </c>
      <c r="U32" s="1429">
        <v>10</v>
      </c>
      <c r="V32" s="1429">
        <v>10</v>
      </c>
      <c r="W32" s="1437">
        <v>7</v>
      </c>
      <c r="X32" s="1437">
        <v>12</v>
      </c>
      <c r="Y32" s="1437">
        <v>15</v>
      </c>
      <c r="Z32" s="1437">
        <v>9</v>
      </c>
      <c r="AA32" s="1437">
        <v>6</v>
      </c>
      <c r="AB32" s="1437">
        <v>10</v>
      </c>
      <c r="AC32" s="1437">
        <v>6</v>
      </c>
      <c r="AD32" s="1437">
        <v>5</v>
      </c>
      <c r="AE32" s="1437">
        <v>10</v>
      </c>
      <c r="AF32" s="1437">
        <v>4</v>
      </c>
      <c r="AG32" s="1437">
        <v>8</v>
      </c>
      <c r="AH32" s="1437">
        <v>2</v>
      </c>
      <c r="AI32" s="1437">
        <v>8</v>
      </c>
      <c r="AJ32" s="1437">
        <v>16</v>
      </c>
      <c r="AK32" s="1437">
        <v>10</v>
      </c>
      <c r="AL32" s="1437">
        <v>0</v>
      </c>
      <c r="AM32" s="1429">
        <v>0</v>
      </c>
      <c r="AN32" s="1437">
        <v>0</v>
      </c>
      <c r="AO32" s="1437">
        <v>0</v>
      </c>
      <c r="AP32" s="1429">
        <v>2</v>
      </c>
      <c r="AQ32" s="1437">
        <v>0</v>
      </c>
      <c r="AR32" s="1429">
        <v>0</v>
      </c>
      <c r="AS32" s="1437">
        <v>0</v>
      </c>
      <c r="AT32" s="1437">
        <v>0</v>
      </c>
      <c r="AU32" s="1437">
        <v>0</v>
      </c>
      <c r="AV32" s="1437">
        <v>0</v>
      </c>
      <c r="AW32" s="1437">
        <v>0</v>
      </c>
      <c r="AX32" s="1429">
        <v>0</v>
      </c>
      <c r="AY32" s="1429">
        <v>0</v>
      </c>
      <c r="AZ32" s="1437">
        <v>1</v>
      </c>
      <c r="BA32" s="1437">
        <v>0</v>
      </c>
      <c r="BB32" s="1437">
        <v>0</v>
      </c>
      <c r="BC32" s="1417">
        <f t="shared" si="0"/>
        <v>315</v>
      </c>
    </row>
    <row r="33" spans="2:56" s="581" customFormat="1" ht="18.75" customHeight="1" x14ac:dyDescent="0.25">
      <c r="B33" s="1433" t="s">
        <v>750</v>
      </c>
      <c r="C33" s="1429">
        <v>0</v>
      </c>
      <c r="D33" s="1429">
        <v>0</v>
      </c>
      <c r="E33" s="1429">
        <v>0</v>
      </c>
      <c r="F33" s="1429">
        <v>0</v>
      </c>
      <c r="G33" s="1429">
        <v>0</v>
      </c>
      <c r="H33" s="1429">
        <v>0</v>
      </c>
      <c r="I33" s="1429">
        <v>0</v>
      </c>
      <c r="J33" s="1429">
        <v>2</v>
      </c>
      <c r="K33" s="1429">
        <v>0</v>
      </c>
      <c r="L33" s="1429">
        <v>0</v>
      </c>
      <c r="M33" s="1429">
        <v>0</v>
      </c>
      <c r="N33" s="1429">
        <v>1</v>
      </c>
      <c r="O33" s="1429">
        <v>0</v>
      </c>
      <c r="P33" s="1429">
        <v>0</v>
      </c>
      <c r="Q33" s="1429">
        <v>2</v>
      </c>
      <c r="R33" s="1429">
        <v>0</v>
      </c>
      <c r="S33" s="1429">
        <v>0</v>
      </c>
      <c r="T33" s="1429">
        <v>0</v>
      </c>
      <c r="U33" s="1429">
        <v>0</v>
      </c>
      <c r="V33" s="1429">
        <v>0</v>
      </c>
      <c r="W33" s="1437">
        <v>0</v>
      </c>
      <c r="X33" s="1437">
        <v>0</v>
      </c>
      <c r="Y33" s="1437">
        <v>0</v>
      </c>
      <c r="Z33" s="1437">
        <v>2</v>
      </c>
      <c r="AA33" s="1437">
        <v>0</v>
      </c>
      <c r="AB33" s="1437">
        <v>0</v>
      </c>
      <c r="AC33" s="1437">
        <v>0</v>
      </c>
      <c r="AD33" s="1437">
        <v>1</v>
      </c>
      <c r="AE33" s="1437">
        <v>4</v>
      </c>
      <c r="AF33" s="1437">
        <v>0</v>
      </c>
      <c r="AG33" s="1437">
        <v>0</v>
      </c>
      <c r="AH33" s="1437">
        <v>0</v>
      </c>
      <c r="AI33" s="1437">
        <v>0</v>
      </c>
      <c r="AJ33" s="1437">
        <v>0</v>
      </c>
      <c r="AK33" s="1437">
        <v>0</v>
      </c>
      <c r="AL33" s="1437">
        <v>0</v>
      </c>
      <c r="AM33" s="1429">
        <v>0</v>
      </c>
      <c r="AN33" s="1437">
        <v>0</v>
      </c>
      <c r="AO33" s="1437">
        <v>0</v>
      </c>
      <c r="AP33" s="1429">
        <v>2</v>
      </c>
      <c r="AQ33" s="1437">
        <v>0</v>
      </c>
      <c r="AR33" s="1429">
        <v>1</v>
      </c>
      <c r="AS33" s="1437">
        <v>0</v>
      </c>
      <c r="AT33" s="1437">
        <v>0</v>
      </c>
      <c r="AU33" s="1437">
        <v>0</v>
      </c>
      <c r="AV33" s="1437">
        <v>3</v>
      </c>
      <c r="AW33" s="1437">
        <v>0</v>
      </c>
      <c r="AX33" s="1429">
        <v>8</v>
      </c>
      <c r="AY33" s="1429">
        <v>2</v>
      </c>
      <c r="AZ33" s="1437">
        <v>1</v>
      </c>
      <c r="BA33" s="1437">
        <v>1</v>
      </c>
      <c r="BB33" s="1437">
        <v>8</v>
      </c>
      <c r="BC33" s="1417">
        <f t="shared" si="0"/>
        <v>38</v>
      </c>
    </row>
    <row r="34" spans="2:56" s="581" customFormat="1" ht="18.75" customHeight="1" x14ac:dyDescent="0.25">
      <c r="B34" s="1433" t="s">
        <v>751</v>
      </c>
      <c r="C34" s="1429">
        <v>4</v>
      </c>
      <c r="D34" s="1429">
        <v>1</v>
      </c>
      <c r="E34" s="1429">
        <v>0</v>
      </c>
      <c r="F34" s="1429">
        <v>0</v>
      </c>
      <c r="G34" s="1429">
        <v>1</v>
      </c>
      <c r="H34" s="1429">
        <v>1</v>
      </c>
      <c r="I34" s="1429">
        <v>0</v>
      </c>
      <c r="J34" s="1429">
        <v>1</v>
      </c>
      <c r="K34" s="1429">
        <v>1</v>
      </c>
      <c r="L34" s="1429">
        <v>3</v>
      </c>
      <c r="M34" s="1429">
        <v>3</v>
      </c>
      <c r="N34" s="1429">
        <v>0</v>
      </c>
      <c r="O34" s="1429">
        <v>3</v>
      </c>
      <c r="P34" s="1429">
        <v>3</v>
      </c>
      <c r="Q34" s="1429">
        <v>1</v>
      </c>
      <c r="R34" s="1429">
        <v>1</v>
      </c>
      <c r="S34" s="1429">
        <v>0</v>
      </c>
      <c r="T34" s="1429">
        <v>0</v>
      </c>
      <c r="U34" s="1429">
        <v>0</v>
      </c>
      <c r="V34" s="1429">
        <v>8</v>
      </c>
      <c r="W34" s="1437">
        <v>0</v>
      </c>
      <c r="X34" s="1437">
        <v>3</v>
      </c>
      <c r="Y34" s="1437">
        <v>0</v>
      </c>
      <c r="Z34" s="1437">
        <v>7</v>
      </c>
      <c r="AA34" s="1437">
        <v>2</v>
      </c>
      <c r="AB34" s="1437">
        <v>3</v>
      </c>
      <c r="AC34" s="1437">
        <v>2</v>
      </c>
      <c r="AD34" s="1437">
        <v>4</v>
      </c>
      <c r="AE34" s="1437">
        <v>12</v>
      </c>
      <c r="AF34" s="1437">
        <v>1</v>
      </c>
      <c r="AG34" s="1437">
        <v>2</v>
      </c>
      <c r="AH34" s="1437">
        <v>0</v>
      </c>
      <c r="AI34" s="1437">
        <v>1</v>
      </c>
      <c r="AJ34" s="1437">
        <v>2</v>
      </c>
      <c r="AK34" s="1437">
        <v>1</v>
      </c>
      <c r="AL34" s="1437">
        <v>0</v>
      </c>
      <c r="AM34" s="1429">
        <v>0</v>
      </c>
      <c r="AN34" s="1437">
        <v>0</v>
      </c>
      <c r="AO34" s="1437">
        <v>0</v>
      </c>
      <c r="AP34" s="1429">
        <v>2</v>
      </c>
      <c r="AQ34" s="1437">
        <v>0</v>
      </c>
      <c r="AR34" s="1429">
        <v>0</v>
      </c>
      <c r="AS34" s="1437">
        <v>0</v>
      </c>
      <c r="AT34" s="1437">
        <v>0</v>
      </c>
      <c r="AU34" s="1437">
        <v>1</v>
      </c>
      <c r="AV34" s="1437">
        <v>9</v>
      </c>
      <c r="AW34" s="1437">
        <v>6</v>
      </c>
      <c r="AX34" s="1429">
        <v>12</v>
      </c>
      <c r="AY34" s="1429">
        <v>4</v>
      </c>
      <c r="AZ34" s="1437">
        <v>5</v>
      </c>
      <c r="BA34" s="1437">
        <v>12</v>
      </c>
      <c r="BB34" s="1437">
        <v>11</v>
      </c>
      <c r="BC34" s="1417">
        <f t="shared" si="0"/>
        <v>133</v>
      </c>
    </row>
    <row r="35" spans="2:56" s="581" customFormat="1" ht="18.75" customHeight="1" x14ac:dyDescent="0.25">
      <c r="B35" s="1433" t="s">
        <v>752</v>
      </c>
      <c r="C35" s="1429">
        <v>1</v>
      </c>
      <c r="D35" s="1429">
        <v>0</v>
      </c>
      <c r="E35" s="1429">
        <v>0</v>
      </c>
      <c r="F35" s="1429">
        <v>5</v>
      </c>
      <c r="G35" s="1429">
        <v>0</v>
      </c>
      <c r="H35" s="1429">
        <v>1</v>
      </c>
      <c r="I35" s="1429">
        <v>0</v>
      </c>
      <c r="J35" s="1429">
        <v>1</v>
      </c>
      <c r="K35" s="1429">
        <v>3</v>
      </c>
      <c r="L35" s="1429">
        <v>2</v>
      </c>
      <c r="M35" s="1429">
        <v>0</v>
      </c>
      <c r="N35" s="1429">
        <v>3</v>
      </c>
      <c r="O35" s="1429">
        <v>1</v>
      </c>
      <c r="P35" s="1429">
        <v>1</v>
      </c>
      <c r="Q35" s="1429">
        <v>0</v>
      </c>
      <c r="R35" s="1429">
        <v>2</v>
      </c>
      <c r="S35" s="1429">
        <v>0</v>
      </c>
      <c r="T35" s="1429">
        <v>1</v>
      </c>
      <c r="U35" s="1429">
        <v>2</v>
      </c>
      <c r="V35" s="1429">
        <v>0</v>
      </c>
      <c r="W35" s="1437">
        <v>2</v>
      </c>
      <c r="X35" s="1437">
        <v>3</v>
      </c>
      <c r="Y35" s="1437">
        <v>2</v>
      </c>
      <c r="Z35" s="1437">
        <v>1</v>
      </c>
      <c r="AA35" s="1437">
        <v>2</v>
      </c>
      <c r="AB35" s="1437">
        <v>3</v>
      </c>
      <c r="AC35" s="1437">
        <v>4</v>
      </c>
      <c r="AD35" s="1437">
        <v>2</v>
      </c>
      <c r="AE35" s="1437">
        <v>1</v>
      </c>
      <c r="AF35" s="1437">
        <v>0</v>
      </c>
      <c r="AG35" s="1437">
        <v>2</v>
      </c>
      <c r="AH35" s="1437">
        <v>0</v>
      </c>
      <c r="AI35" s="1437">
        <v>3</v>
      </c>
      <c r="AJ35" s="1437">
        <v>2</v>
      </c>
      <c r="AK35" s="1437">
        <v>0</v>
      </c>
      <c r="AL35" s="1437">
        <v>0</v>
      </c>
      <c r="AM35" s="1429">
        <v>0</v>
      </c>
      <c r="AN35" s="1437">
        <v>0</v>
      </c>
      <c r="AO35" s="1437">
        <v>0</v>
      </c>
      <c r="AP35" s="1429">
        <v>3</v>
      </c>
      <c r="AQ35" s="1437">
        <v>0</v>
      </c>
      <c r="AR35" s="1429">
        <v>1</v>
      </c>
      <c r="AS35" s="1437">
        <v>0</v>
      </c>
      <c r="AT35" s="1437">
        <v>1</v>
      </c>
      <c r="AU35" s="1437">
        <v>0</v>
      </c>
      <c r="AV35" s="1437">
        <v>0</v>
      </c>
      <c r="AW35" s="1437">
        <v>0</v>
      </c>
      <c r="AX35" s="1429">
        <v>0</v>
      </c>
      <c r="AY35" s="1429">
        <v>0</v>
      </c>
      <c r="AZ35" s="1437">
        <v>1</v>
      </c>
      <c r="BA35" s="1437">
        <v>0</v>
      </c>
      <c r="BB35" s="1437">
        <v>0</v>
      </c>
      <c r="BC35" s="1417">
        <f t="shared" si="0"/>
        <v>56</v>
      </c>
    </row>
    <row r="36" spans="2:56" s="581" customFormat="1" ht="18.75" customHeight="1" x14ac:dyDescent="0.25">
      <c r="B36" s="1433" t="s">
        <v>753</v>
      </c>
      <c r="C36" s="1429">
        <v>1</v>
      </c>
      <c r="D36" s="1429">
        <v>0</v>
      </c>
      <c r="E36" s="1429">
        <v>1</v>
      </c>
      <c r="F36" s="1429">
        <v>2</v>
      </c>
      <c r="G36" s="1429">
        <v>0</v>
      </c>
      <c r="H36" s="1429">
        <v>2</v>
      </c>
      <c r="I36" s="1429">
        <v>0</v>
      </c>
      <c r="J36" s="1429">
        <v>0</v>
      </c>
      <c r="K36" s="1429">
        <v>1</v>
      </c>
      <c r="L36" s="1429">
        <v>2</v>
      </c>
      <c r="M36" s="1429">
        <v>1</v>
      </c>
      <c r="N36" s="1429">
        <v>0</v>
      </c>
      <c r="O36" s="1429">
        <v>0</v>
      </c>
      <c r="P36" s="1429">
        <v>0</v>
      </c>
      <c r="Q36" s="1429">
        <v>0</v>
      </c>
      <c r="R36" s="1429">
        <v>2</v>
      </c>
      <c r="S36" s="1429">
        <v>0</v>
      </c>
      <c r="T36" s="1429">
        <v>0</v>
      </c>
      <c r="U36" s="1429">
        <v>2</v>
      </c>
      <c r="V36" s="1429">
        <v>1</v>
      </c>
      <c r="W36" s="1437">
        <v>1</v>
      </c>
      <c r="X36" s="1437">
        <v>1</v>
      </c>
      <c r="Y36" s="1437">
        <v>0</v>
      </c>
      <c r="Z36" s="1437">
        <v>0</v>
      </c>
      <c r="AA36" s="1437">
        <v>1</v>
      </c>
      <c r="AB36" s="1437">
        <v>1</v>
      </c>
      <c r="AC36" s="1437">
        <v>1</v>
      </c>
      <c r="AD36" s="1437">
        <v>0</v>
      </c>
      <c r="AE36" s="1437">
        <v>5</v>
      </c>
      <c r="AF36" s="1437">
        <v>0</v>
      </c>
      <c r="AG36" s="1437">
        <v>1</v>
      </c>
      <c r="AH36" s="1437">
        <v>0</v>
      </c>
      <c r="AI36" s="1437">
        <v>1</v>
      </c>
      <c r="AJ36" s="1437">
        <v>3</v>
      </c>
      <c r="AK36" s="1437">
        <v>1</v>
      </c>
      <c r="AL36" s="1437">
        <v>5</v>
      </c>
      <c r="AM36" s="1429">
        <v>0</v>
      </c>
      <c r="AN36" s="1437">
        <v>0</v>
      </c>
      <c r="AO36" s="1437">
        <v>3</v>
      </c>
      <c r="AP36" s="1429">
        <v>5</v>
      </c>
      <c r="AQ36" s="1437">
        <v>0</v>
      </c>
      <c r="AR36" s="1429">
        <v>0</v>
      </c>
      <c r="AS36" s="1437">
        <v>0</v>
      </c>
      <c r="AT36" s="1437">
        <v>0</v>
      </c>
      <c r="AU36" s="1437">
        <v>0</v>
      </c>
      <c r="AV36" s="1437">
        <v>1</v>
      </c>
      <c r="AW36" s="1437">
        <v>1</v>
      </c>
      <c r="AX36" s="1429">
        <v>3</v>
      </c>
      <c r="AY36" s="1429">
        <v>0</v>
      </c>
      <c r="AZ36" s="1437">
        <v>1</v>
      </c>
      <c r="BA36" s="1437">
        <v>3</v>
      </c>
      <c r="BB36" s="1437">
        <v>1</v>
      </c>
      <c r="BC36" s="1417">
        <f t="shared" si="0"/>
        <v>54</v>
      </c>
    </row>
    <row r="37" spans="2:56" s="581" customFormat="1" ht="18.75" customHeight="1" x14ac:dyDescent="0.25">
      <c r="B37" s="1433" t="s">
        <v>754</v>
      </c>
      <c r="C37" s="1429">
        <v>2</v>
      </c>
      <c r="D37" s="1429">
        <v>0</v>
      </c>
      <c r="E37" s="1429">
        <v>0</v>
      </c>
      <c r="F37" s="1429">
        <v>0</v>
      </c>
      <c r="G37" s="1429">
        <v>1</v>
      </c>
      <c r="H37" s="1429">
        <v>2</v>
      </c>
      <c r="I37" s="1429">
        <v>0</v>
      </c>
      <c r="J37" s="1429">
        <v>3</v>
      </c>
      <c r="K37" s="1429">
        <v>1</v>
      </c>
      <c r="L37" s="1429">
        <v>3</v>
      </c>
      <c r="M37" s="1429">
        <v>0</v>
      </c>
      <c r="N37" s="1429">
        <v>0</v>
      </c>
      <c r="O37" s="1429">
        <v>0</v>
      </c>
      <c r="P37" s="1429">
        <v>0</v>
      </c>
      <c r="Q37" s="1429">
        <v>3</v>
      </c>
      <c r="R37" s="1429">
        <v>3</v>
      </c>
      <c r="S37" s="1429">
        <v>1</v>
      </c>
      <c r="T37" s="1429">
        <v>1</v>
      </c>
      <c r="U37" s="1429">
        <v>1</v>
      </c>
      <c r="V37" s="1429">
        <v>5</v>
      </c>
      <c r="W37" s="1437">
        <v>0</v>
      </c>
      <c r="X37" s="1437">
        <v>4</v>
      </c>
      <c r="Y37" s="1437">
        <v>0</v>
      </c>
      <c r="Z37" s="1437">
        <v>4</v>
      </c>
      <c r="AA37" s="1437">
        <v>2</v>
      </c>
      <c r="AB37" s="1437">
        <v>1</v>
      </c>
      <c r="AC37" s="1437">
        <v>2</v>
      </c>
      <c r="AD37" s="1437">
        <v>2</v>
      </c>
      <c r="AE37" s="1437">
        <v>5</v>
      </c>
      <c r="AF37" s="1437">
        <v>2</v>
      </c>
      <c r="AG37" s="1437">
        <v>4</v>
      </c>
      <c r="AH37" s="1437">
        <v>0</v>
      </c>
      <c r="AI37" s="1437">
        <v>0</v>
      </c>
      <c r="AJ37" s="1437">
        <v>4</v>
      </c>
      <c r="AK37" s="1437">
        <v>2</v>
      </c>
      <c r="AL37" s="1437">
        <v>5</v>
      </c>
      <c r="AM37" s="1429">
        <v>3</v>
      </c>
      <c r="AN37" s="1437">
        <v>1</v>
      </c>
      <c r="AO37" s="1437">
        <v>6</v>
      </c>
      <c r="AP37" s="1429">
        <v>10</v>
      </c>
      <c r="AQ37" s="1437">
        <v>0</v>
      </c>
      <c r="AR37" s="1429">
        <v>1</v>
      </c>
      <c r="AS37" s="1437">
        <v>0</v>
      </c>
      <c r="AT37" s="1437">
        <v>0</v>
      </c>
      <c r="AU37" s="1437">
        <v>1</v>
      </c>
      <c r="AV37" s="1437">
        <v>9</v>
      </c>
      <c r="AW37" s="1437">
        <v>1</v>
      </c>
      <c r="AX37" s="1429">
        <v>8</v>
      </c>
      <c r="AY37" s="1429">
        <v>1</v>
      </c>
      <c r="AZ37" s="1437">
        <v>1</v>
      </c>
      <c r="BA37" s="1437">
        <v>6</v>
      </c>
      <c r="BB37" s="1437">
        <v>4</v>
      </c>
      <c r="BC37" s="1417">
        <f t="shared" si="0"/>
        <v>115</v>
      </c>
    </row>
    <row r="38" spans="2:56" s="581" customFormat="1" ht="18.75" customHeight="1" x14ac:dyDescent="0.25">
      <c r="B38" s="1433" t="s">
        <v>755</v>
      </c>
      <c r="C38" s="1429">
        <v>1</v>
      </c>
      <c r="D38" s="1429">
        <v>1</v>
      </c>
      <c r="E38" s="1429">
        <v>1</v>
      </c>
      <c r="F38" s="1429">
        <v>1</v>
      </c>
      <c r="G38" s="1429">
        <v>7</v>
      </c>
      <c r="H38" s="1429">
        <v>3</v>
      </c>
      <c r="I38" s="1429">
        <v>0</v>
      </c>
      <c r="J38" s="1429">
        <v>6</v>
      </c>
      <c r="K38" s="1429">
        <v>5</v>
      </c>
      <c r="L38" s="1429">
        <v>3</v>
      </c>
      <c r="M38" s="1429">
        <v>0</v>
      </c>
      <c r="N38" s="1429">
        <v>2</v>
      </c>
      <c r="O38" s="1429">
        <v>0</v>
      </c>
      <c r="P38" s="1429">
        <v>2</v>
      </c>
      <c r="Q38" s="1429">
        <v>2</v>
      </c>
      <c r="R38" s="1429">
        <v>2</v>
      </c>
      <c r="S38" s="1429">
        <v>0</v>
      </c>
      <c r="T38" s="1429">
        <v>0</v>
      </c>
      <c r="U38" s="1429">
        <v>3</v>
      </c>
      <c r="V38" s="1429">
        <v>7</v>
      </c>
      <c r="W38" s="1437">
        <v>2</v>
      </c>
      <c r="X38" s="1437">
        <v>3</v>
      </c>
      <c r="Y38" s="1437">
        <v>1</v>
      </c>
      <c r="Z38" s="1437">
        <v>2</v>
      </c>
      <c r="AA38" s="1437">
        <v>2</v>
      </c>
      <c r="AB38" s="1437">
        <v>0</v>
      </c>
      <c r="AC38" s="1437">
        <v>0</v>
      </c>
      <c r="AD38" s="1437">
        <v>1</v>
      </c>
      <c r="AE38" s="1437">
        <v>1</v>
      </c>
      <c r="AF38" s="1437">
        <v>1</v>
      </c>
      <c r="AG38" s="1437">
        <v>0</v>
      </c>
      <c r="AH38" s="1437">
        <v>0</v>
      </c>
      <c r="AI38" s="1437">
        <v>3</v>
      </c>
      <c r="AJ38" s="1437">
        <v>2</v>
      </c>
      <c r="AK38" s="1437">
        <v>2</v>
      </c>
      <c r="AL38" s="1437">
        <v>0</v>
      </c>
      <c r="AM38" s="1429">
        <v>0</v>
      </c>
      <c r="AN38" s="1437">
        <v>0</v>
      </c>
      <c r="AO38" s="1437">
        <v>0</v>
      </c>
      <c r="AP38" s="1429">
        <v>1</v>
      </c>
      <c r="AQ38" s="1437">
        <v>0</v>
      </c>
      <c r="AR38" s="1429">
        <v>0</v>
      </c>
      <c r="AS38" s="1437">
        <v>0</v>
      </c>
      <c r="AT38" s="1437">
        <v>0</v>
      </c>
      <c r="AU38" s="1437">
        <v>0</v>
      </c>
      <c r="AV38" s="1437">
        <v>0</v>
      </c>
      <c r="AW38" s="1437">
        <v>0</v>
      </c>
      <c r="AX38" s="1429">
        <v>0</v>
      </c>
      <c r="AY38" s="1429">
        <v>0</v>
      </c>
      <c r="AZ38" s="1437">
        <v>0</v>
      </c>
      <c r="BA38" s="1437">
        <v>0</v>
      </c>
      <c r="BB38" s="1437">
        <v>0</v>
      </c>
      <c r="BC38" s="1417">
        <f t="shared" si="0"/>
        <v>67</v>
      </c>
    </row>
    <row r="39" spans="2:56" s="581" customFormat="1" ht="18.75" customHeight="1" x14ac:dyDescent="0.25">
      <c r="B39" s="1433" t="s">
        <v>756</v>
      </c>
      <c r="C39" s="1429">
        <v>1</v>
      </c>
      <c r="D39" s="1429">
        <v>0</v>
      </c>
      <c r="E39" s="1429">
        <v>0</v>
      </c>
      <c r="F39" s="1429">
        <v>1</v>
      </c>
      <c r="G39" s="1429">
        <v>1</v>
      </c>
      <c r="H39" s="1429">
        <v>0</v>
      </c>
      <c r="I39" s="1429">
        <v>0</v>
      </c>
      <c r="J39" s="1429">
        <v>1</v>
      </c>
      <c r="K39" s="1429">
        <v>2</v>
      </c>
      <c r="L39" s="1429">
        <v>0</v>
      </c>
      <c r="M39" s="1429">
        <v>0</v>
      </c>
      <c r="N39" s="1429">
        <v>0</v>
      </c>
      <c r="O39" s="1429">
        <v>0</v>
      </c>
      <c r="P39" s="1429">
        <v>0</v>
      </c>
      <c r="Q39" s="1429">
        <v>0</v>
      </c>
      <c r="R39" s="1429">
        <v>1</v>
      </c>
      <c r="S39" s="1429">
        <v>0</v>
      </c>
      <c r="T39" s="1429">
        <v>0</v>
      </c>
      <c r="U39" s="1429">
        <v>1</v>
      </c>
      <c r="V39" s="1429">
        <v>4</v>
      </c>
      <c r="W39" s="1437">
        <v>0</v>
      </c>
      <c r="X39" s="1437">
        <v>2</v>
      </c>
      <c r="Y39" s="1437">
        <v>1</v>
      </c>
      <c r="Z39" s="1437">
        <v>1</v>
      </c>
      <c r="AA39" s="1437">
        <v>0</v>
      </c>
      <c r="AB39" s="1437">
        <v>0</v>
      </c>
      <c r="AC39" s="1437">
        <v>2</v>
      </c>
      <c r="AD39" s="1437">
        <v>1</v>
      </c>
      <c r="AE39" s="1437">
        <v>0</v>
      </c>
      <c r="AF39" s="1437">
        <v>0</v>
      </c>
      <c r="AG39" s="1437">
        <v>0</v>
      </c>
      <c r="AH39" s="1437">
        <v>0</v>
      </c>
      <c r="AI39" s="1437">
        <v>0</v>
      </c>
      <c r="AJ39" s="1437">
        <v>0</v>
      </c>
      <c r="AK39" s="1437">
        <v>0</v>
      </c>
      <c r="AL39" s="1437">
        <v>0</v>
      </c>
      <c r="AM39" s="1429">
        <v>0</v>
      </c>
      <c r="AN39" s="1437">
        <v>0</v>
      </c>
      <c r="AO39" s="1437">
        <v>0</v>
      </c>
      <c r="AP39" s="1429">
        <v>0</v>
      </c>
      <c r="AQ39" s="1437">
        <v>0</v>
      </c>
      <c r="AR39" s="1429">
        <v>0</v>
      </c>
      <c r="AS39" s="1437">
        <v>0</v>
      </c>
      <c r="AT39" s="1437">
        <v>0</v>
      </c>
      <c r="AU39" s="1437">
        <v>0</v>
      </c>
      <c r="AV39" s="1437">
        <v>0</v>
      </c>
      <c r="AW39" s="1437">
        <v>0</v>
      </c>
      <c r="AX39" s="1429">
        <v>0</v>
      </c>
      <c r="AY39" s="1429">
        <v>0</v>
      </c>
      <c r="AZ39" s="1437">
        <v>0</v>
      </c>
      <c r="BA39" s="1437">
        <v>0</v>
      </c>
      <c r="BB39" s="1437">
        <v>0</v>
      </c>
      <c r="BC39" s="1417">
        <f t="shared" si="0"/>
        <v>19</v>
      </c>
    </row>
    <row r="40" spans="2:56" s="581" customFormat="1" ht="18.75" customHeight="1" x14ac:dyDescent="0.25">
      <c r="B40" s="1433" t="s">
        <v>757</v>
      </c>
      <c r="C40" s="1429">
        <v>2</v>
      </c>
      <c r="D40" s="1429">
        <v>4</v>
      </c>
      <c r="E40" s="1429">
        <v>0</v>
      </c>
      <c r="F40" s="1429">
        <v>1</v>
      </c>
      <c r="G40" s="1429">
        <v>0</v>
      </c>
      <c r="H40" s="1429">
        <v>0</v>
      </c>
      <c r="I40" s="1429">
        <v>0</v>
      </c>
      <c r="J40" s="1429">
        <v>2</v>
      </c>
      <c r="K40" s="1429">
        <v>3</v>
      </c>
      <c r="L40" s="1429">
        <v>2</v>
      </c>
      <c r="M40" s="1429">
        <v>2</v>
      </c>
      <c r="N40" s="1429">
        <v>1</v>
      </c>
      <c r="O40" s="1429">
        <v>1</v>
      </c>
      <c r="P40" s="1429">
        <v>0</v>
      </c>
      <c r="Q40" s="1429">
        <v>3</v>
      </c>
      <c r="R40" s="1429">
        <v>0</v>
      </c>
      <c r="S40" s="1429">
        <v>0</v>
      </c>
      <c r="T40" s="1429">
        <v>0</v>
      </c>
      <c r="U40" s="1429">
        <v>1</v>
      </c>
      <c r="V40" s="1429">
        <v>3</v>
      </c>
      <c r="W40" s="1437">
        <v>0</v>
      </c>
      <c r="X40" s="1437">
        <v>0</v>
      </c>
      <c r="Y40" s="1437">
        <v>0</v>
      </c>
      <c r="Z40" s="1437">
        <v>1</v>
      </c>
      <c r="AA40" s="1437">
        <v>1</v>
      </c>
      <c r="AB40" s="1437">
        <v>0</v>
      </c>
      <c r="AC40" s="1437">
        <v>3</v>
      </c>
      <c r="AD40" s="1437">
        <v>2</v>
      </c>
      <c r="AE40" s="1437">
        <v>3</v>
      </c>
      <c r="AF40" s="1437">
        <v>1</v>
      </c>
      <c r="AG40" s="1437">
        <v>1</v>
      </c>
      <c r="AH40" s="1437">
        <v>0</v>
      </c>
      <c r="AI40" s="1437">
        <v>2</v>
      </c>
      <c r="AJ40" s="1437">
        <v>2</v>
      </c>
      <c r="AK40" s="1437">
        <v>0</v>
      </c>
      <c r="AL40" s="1437">
        <v>0</v>
      </c>
      <c r="AM40" s="1429">
        <v>1</v>
      </c>
      <c r="AN40" s="1437">
        <v>0</v>
      </c>
      <c r="AO40" s="1437">
        <v>0</v>
      </c>
      <c r="AP40" s="1429">
        <v>10</v>
      </c>
      <c r="AQ40" s="1437">
        <v>14</v>
      </c>
      <c r="AR40" s="1429">
        <v>16</v>
      </c>
      <c r="AS40" s="1437">
        <v>7</v>
      </c>
      <c r="AT40" s="1437">
        <v>11</v>
      </c>
      <c r="AU40" s="1437">
        <v>12</v>
      </c>
      <c r="AV40" s="1437">
        <v>0</v>
      </c>
      <c r="AW40" s="1437">
        <v>0</v>
      </c>
      <c r="AX40" s="1429">
        <v>0</v>
      </c>
      <c r="AY40" s="1429">
        <v>0</v>
      </c>
      <c r="AZ40" s="1437">
        <v>0</v>
      </c>
      <c r="BA40" s="1437">
        <v>0</v>
      </c>
      <c r="BB40" s="1437">
        <v>0</v>
      </c>
      <c r="BC40" s="1417">
        <f t="shared" si="0"/>
        <v>112</v>
      </c>
    </row>
    <row r="41" spans="2:56" s="581" customFormat="1" ht="18.75" customHeight="1" x14ac:dyDescent="0.25">
      <c r="B41" s="1433" t="s">
        <v>758</v>
      </c>
      <c r="C41" s="1429">
        <v>0</v>
      </c>
      <c r="D41" s="1429">
        <v>0</v>
      </c>
      <c r="E41" s="1429">
        <v>0</v>
      </c>
      <c r="F41" s="1429">
        <v>1</v>
      </c>
      <c r="G41" s="1429">
        <v>0</v>
      </c>
      <c r="H41" s="1429">
        <v>0</v>
      </c>
      <c r="I41" s="1429">
        <v>0</v>
      </c>
      <c r="J41" s="1429">
        <v>1</v>
      </c>
      <c r="K41" s="1429">
        <v>1</v>
      </c>
      <c r="L41" s="1429">
        <v>2</v>
      </c>
      <c r="M41" s="1429">
        <v>0</v>
      </c>
      <c r="N41" s="1429">
        <v>0</v>
      </c>
      <c r="O41" s="1429">
        <v>3</v>
      </c>
      <c r="P41" s="1429">
        <v>0</v>
      </c>
      <c r="Q41" s="1429">
        <v>0</v>
      </c>
      <c r="R41" s="1429">
        <v>0</v>
      </c>
      <c r="S41" s="1429">
        <v>0</v>
      </c>
      <c r="T41" s="1429">
        <v>3</v>
      </c>
      <c r="U41" s="1429">
        <v>1</v>
      </c>
      <c r="V41" s="1429">
        <v>6</v>
      </c>
      <c r="W41" s="1437">
        <v>0</v>
      </c>
      <c r="X41" s="1437">
        <v>2</v>
      </c>
      <c r="Y41" s="1437">
        <v>0</v>
      </c>
      <c r="Z41" s="1437">
        <v>2</v>
      </c>
      <c r="AA41" s="1437">
        <v>2</v>
      </c>
      <c r="AB41" s="1437">
        <v>0</v>
      </c>
      <c r="AC41" s="1437">
        <v>2</v>
      </c>
      <c r="AD41" s="1437">
        <v>3</v>
      </c>
      <c r="AE41" s="1437">
        <v>1</v>
      </c>
      <c r="AF41" s="1437">
        <v>3</v>
      </c>
      <c r="AG41" s="1437">
        <v>0</v>
      </c>
      <c r="AH41" s="1437">
        <v>1</v>
      </c>
      <c r="AI41" s="1437">
        <v>0</v>
      </c>
      <c r="AJ41" s="1437">
        <v>1</v>
      </c>
      <c r="AK41" s="1437">
        <v>0</v>
      </c>
      <c r="AL41" s="1437">
        <v>0</v>
      </c>
      <c r="AM41" s="1429">
        <v>1</v>
      </c>
      <c r="AN41" s="1437">
        <v>0</v>
      </c>
      <c r="AO41" s="1437">
        <v>0</v>
      </c>
      <c r="AP41" s="1429">
        <v>5</v>
      </c>
      <c r="AQ41" s="1437">
        <v>0</v>
      </c>
      <c r="AR41" s="1429">
        <v>0</v>
      </c>
      <c r="AS41" s="1437">
        <v>0</v>
      </c>
      <c r="AT41" s="1437">
        <v>0</v>
      </c>
      <c r="AU41" s="1437">
        <v>1</v>
      </c>
      <c r="AV41" s="1437">
        <v>18</v>
      </c>
      <c r="AW41" s="1437">
        <v>2</v>
      </c>
      <c r="AX41" s="1429">
        <v>34</v>
      </c>
      <c r="AY41" s="1429">
        <v>6</v>
      </c>
      <c r="AZ41" s="1437">
        <v>3</v>
      </c>
      <c r="BA41" s="1437">
        <v>13</v>
      </c>
      <c r="BB41" s="1437">
        <v>15</v>
      </c>
      <c r="BC41" s="1417">
        <f t="shared" si="0"/>
        <v>133</v>
      </c>
    </row>
    <row r="42" spans="2:56" s="581" customFormat="1" ht="18.75" customHeight="1" x14ac:dyDescent="0.25">
      <c r="B42" s="1433" t="s">
        <v>759</v>
      </c>
      <c r="C42" s="1429">
        <v>0</v>
      </c>
      <c r="D42" s="1429">
        <v>1</v>
      </c>
      <c r="E42" s="1429">
        <v>1</v>
      </c>
      <c r="F42" s="1429">
        <v>0</v>
      </c>
      <c r="G42" s="1429">
        <v>1</v>
      </c>
      <c r="H42" s="1429">
        <v>1</v>
      </c>
      <c r="I42" s="1429">
        <v>0</v>
      </c>
      <c r="J42" s="1429">
        <v>0</v>
      </c>
      <c r="K42" s="1429">
        <v>3</v>
      </c>
      <c r="L42" s="1429">
        <v>1</v>
      </c>
      <c r="M42" s="1429">
        <v>1</v>
      </c>
      <c r="N42" s="1429">
        <v>2</v>
      </c>
      <c r="O42" s="1429">
        <v>2</v>
      </c>
      <c r="P42" s="1429">
        <v>2</v>
      </c>
      <c r="Q42" s="1429">
        <v>1</v>
      </c>
      <c r="R42" s="1429">
        <v>0</v>
      </c>
      <c r="S42" s="1429">
        <v>0</v>
      </c>
      <c r="T42" s="1429">
        <v>2</v>
      </c>
      <c r="U42" s="1429">
        <v>0</v>
      </c>
      <c r="V42" s="1429">
        <v>0</v>
      </c>
      <c r="W42" s="1437">
        <v>0</v>
      </c>
      <c r="X42" s="1437">
        <v>0</v>
      </c>
      <c r="Y42" s="1437">
        <v>1</v>
      </c>
      <c r="Z42" s="1437">
        <v>1</v>
      </c>
      <c r="AA42" s="1437">
        <v>0</v>
      </c>
      <c r="AB42" s="1437">
        <v>0</v>
      </c>
      <c r="AC42" s="1437">
        <v>1</v>
      </c>
      <c r="AD42" s="1437">
        <v>0</v>
      </c>
      <c r="AE42" s="1437">
        <v>1</v>
      </c>
      <c r="AF42" s="1437">
        <v>1</v>
      </c>
      <c r="AG42" s="1437">
        <v>1</v>
      </c>
      <c r="AH42" s="1437">
        <v>1</v>
      </c>
      <c r="AI42" s="1437">
        <v>1</v>
      </c>
      <c r="AJ42" s="1437">
        <v>0</v>
      </c>
      <c r="AK42" s="1437">
        <v>0</v>
      </c>
      <c r="AL42" s="1437">
        <v>0</v>
      </c>
      <c r="AM42" s="1429">
        <v>0</v>
      </c>
      <c r="AN42" s="1437">
        <v>0</v>
      </c>
      <c r="AO42" s="1437">
        <v>1</v>
      </c>
      <c r="AP42" s="1429">
        <v>0</v>
      </c>
      <c r="AQ42" s="1437">
        <v>0</v>
      </c>
      <c r="AR42" s="1429">
        <v>0</v>
      </c>
      <c r="AS42" s="1437">
        <v>0</v>
      </c>
      <c r="AT42" s="1437">
        <v>0</v>
      </c>
      <c r="AU42" s="1437">
        <v>0</v>
      </c>
      <c r="AV42" s="1437">
        <v>0</v>
      </c>
      <c r="AW42" s="1437">
        <v>0</v>
      </c>
      <c r="AX42" s="1429">
        <v>0</v>
      </c>
      <c r="AY42" s="1429">
        <v>0</v>
      </c>
      <c r="AZ42" s="1437">
        <v>0</v>
      </c>
      <c r="BA42" s="1437">
        <v>0</v>
      </c>
      <c r="BB42" s="1437">
        <v>0</v>
      </c>
      <c r="BC42" s="1417">
        <f t="shared" si="0"/>
        <v>27</v>
      </c>
    </row>
    <row r="43" spans="2:56" s="581" customFormat="1" ht="18.75" customHeight="1" x14ac:dyDescent="0.25">
      <c r="B43" s="1433" t="s">
        <v>760</v>
      </c>
      <c r="C43" s="1429">
        <v>2</v>
      </c>
      <c r="D43" s="1429">
        <v>4</v>
      </c>
      <c r="E43" s="1429">
        <v>1</v>
      </c>
      <c r="F43" s="1429">
        <v>1</v>
      </c>
      <c r="G43" s="1429">
        <v>12</v>
      </c>
      <c r="H43" s="1429">
        <v>3</v>
      </c>
      <c r="I43" s="1429">
        <v>0</v>
      </c>
      <c r="J43" s="1429">
        <v>3</v>
      </c>
      <c r="K43" s="1429">
        <v>3</v>
      </c>
      <c r="L43" s="1429">
        <v>5</v>
      </c>
      <c r="M43" s="1429">
        <v>5</v>
      </c>
      <c r="N43" s="1429">
        <v>2</v>
      </c>
      <c r="O43" s="1429">
        <v>3</v>
      </c>
      <c r="P43" s="1429">
        <v>0</v>
      </c>
      <c r="Q43" s="1429">
        <v>2</v>
      </c>
      <c r="R43" s="1429">
        <v>3</v>
      </c>
      <c r="S43" s="1429">
        <v>1</v>
      </c>
      <c r="T43" s="1429">
        <v>0</v>
      </c>
      <c r="U43" s="1429">
        <v>1</v>
      </c>
      <c r="V43" s="1429">
        <v>5</v>
      </c>
      <c r="W43" s="1437">
        <v>0</v>
      </c>
      <c r="X43" s="1437">
        <v>2</v>
      </c>
      <c r="Y43" s="1437">
        <v>2</v>
      </c>
      <c r="Z43" s="1437">
        <v>0</v>
      </c>
      <c r="AA43" s="1437">
        <v>0</v>
      </c>
      <c r="AB43" s="1437">
        <v>1</v>
      </c>
      <c r="AC43" s="1437">
        <v>0</v>
      </c>
      <c r="AD43" s="1437">
        <v>0</v>
      </c>
      <c r="AE43" s="1437">
        <v>3</v>
      </c>
      <c r="AF43" s="1437">
        <v>1</v>
      </c>
      <c r="AG43" s="1437">
        <v>0</v>
      </c>
      <c r="AH43" s="1437">
        <v>0</v>
      </c>
      <c r="AI43" s="1437">
        <v>0</v>
      </c>
      <c r="AJ43" s="1437">
        <v>3</v>
      </c>
      <c r="AK43" s="1437">
        <v>0</v>
      </c>
      <c r="AL43" s="1437">
        <v>0</v>
      </c>
      <c r="AM43" s="1429">
        <v>0</v>
      </c>
      <c r="AN43" s="1437">
        <v>0</v>
      </c>
      <c r="AO43" s="1437">
        <v>0</v>
      </c>
      <c r="AP43" s="1429">
        <v>1</v>
      </c>
      <c r="AQ43" s="1437">
        <v>1</v>
      </c>
      <c r="AR43" s="1429">
        <v>1</v>
      </c>
      <c r="AS43" s="1437">
        <v>0</v>
      </c>
      <c r="AT43" s="1437">
        <v>0</v>
      </c>
      <c r="AU43" s="1437">
        <v>0</v>
      </c>
      <c r="AV43" s="1437">
        <v>0</v>
      </c>
      <c r="AW43" s="1437">
        <v>0</v>
      </c>
      <c r="AX43" s="1429">
        <v>0</v>
      </c>
      <c r="AY43" s="1429">
        <v>0</v>
      </c>
      <c r="AZ43" s="1437">
        <v>0</v>
      </c>
      <c r="BA43" s="1437">
        <v>0</v>
      </c>
      <c r="BB43" s="1437">
        <v>0</v>
      </c>
      <c r="BC43" s="1417">
        <f t="shared" si="0"/>
        <v>71</v>
      </c>
    </row>
    <row r="44" spans="2:56" s="581" customFormat="1" ht="18.75" customHeight="1" x14ac:dyDescent="0.25">
      <c r="B44" s="878" t="s">
        <v>152</v>
      </c>
      <c r="C44" s="1414">
        <f>SUM(C7:C43)</f>
        <v>350</v>
      </c>
      <c r="D44" s="1434">
        <f t="shared" ref="D44:BC44" si="1">SUM(D7:D43)</f>
        <v>364</v>
      </c>
      <c r="E44" s="1434">
        <f t="shared" si="1"/>
        <v>125</v>
      </c>
      <c r="F44" s="1434">
        <f t="shared" si="1"/>
        <v>318</v>
      </c>
      <c r="G44" s="1434">
        <f t="shared" si="1"/>
        <v>386</v>
      </c>
      <c r="H44" s="1434">
        <f t="shared" si="1"/>
        <v>283</v>
      </c>
      <c r="I44" s="1434">
        <f t="shared" si="1"/>
        <v>6</v>
      </c>
      <c r="J44" s="1434">
        <f t="shared" si="1"/>
        <v>234</v>
      </c>
      <c r="K44" s="1434">
        <f t="shared" si="1"/>
        <v>263</v>
      </c>
      <c r="L44" s="1434">
        <f t="shared" si="1"/>
        <v>351</v>
      </c>
      <c r="M44" s="1434">
        <f t="shared" si="1"/>
        <v>188</v>
      </c>
      <c r="N44" s="1434">
        <f t="shared" si="1"/>
        <v>355</v>
      </c>
      <c r="O44" s="1434">
        <f t="shared" si="1"/>
        <v>346</v>
      </c>
      <c r="P44" s="1434">
        <f t="shared" si="1"/>
        <v>169</v>
      </c>
      <c r="Q44" s="1434">
        <f t="shared" si="1"/>
        <v>169</v>
      </c>
      <c r="R44" s="1434">
        <f t="shared" si="1"/>
        <v>230</v>
      </c>
      <c r="S44" s="1434">
        <f t="shared" si="1"/>
        <v>75</v>
      </c>
      <c r="T44" s="1434">
        <f t="shared" si="1"/>
        <v>188</v>
      </c>
      <c r="U44" s="1434">
        <f t="shared" si="1"/>
        <v>170</v>
      </c>
      <c r="V44" s="1434">
        <f t="shared" si="1"/>
        <v>371</v>
      </c>
      <c r="W44" s="1434">
        <f t="shared" si="1"/>
        <v>301</v>
      </c>
      <c r="X44" s="1434">
        <f t="shared" si="1"/>
        <v>348</v>
      </c>
      <c r="Y44" s="1434">
        <f t="shared" si="1"/>
        <v>362</v>
      </c>
      <c r="Z44" s="1434">
        <f t="shared" si="1"/>
        <v>255</v>
      </c>
      <c r="AA44" s="1434">
        <f t="shared" si="1"/>
        <v>205</v>
      </c>
      <c r="AB44" s="1434">
        <f t="shared" si="1"/>
        <v>192</v>
      </c>
      <c r="AC44" s="1434">
        <f t="shared" si="1"/>
        <v>181</v>
      </c>
      <c r="AD44" s="1434">
        <f t="shared" si="1"/>
        <v>223</v>
      </c>
      <c r="AE44" s="1434">
        <f t="shared" si="1"/>
        <v>442</v>
      </c>
      <c r="AF44" s="1434">
        <f t="shared" si="1"/>
        <v>186</v>
      </c>
      <c r="AG44" s="1434">
        <f t="shared" si="1"/>
        <v>368</v>
      </c>
      <c r="AH44" s="1434">
        <f t="shared" si="1"/>
        <v>48</v>
      </c>
      <c r="AI44" s="1434">
        <f t="shared" si="1"/>
        <v>284</v>
      </c>
      <c r="AJ44" s="1434">
        <f t="shared" si="1"/>
        <v>497</v>
      </c>
      <c r="AK44" s="1434">
        <f t="shared" si="1"/>
        <v>208</v>
      </c>
      <c r="AL44" s="1434">
        <f t="shared" si="1"/>
        <v>335</v>
      </c>
      <c r="AM44" s="1434">
        <f t="shared" si="1"/>
        <v>143</v>
      </c>
      <c r="AN44" s="1434">
        <f t="shared" si="1"/>
        <v>35</v>
      </c>
      <c r="AO44" s="1434">
        <f t="shared" si="1"/>
        <v>173</v>
      </c>
      <c r="AP44" s="1434">
        <f t="shared" si="1"/>
        <v>290</v>
      </c>
      <c r="AQ44" s="1434">
        <f t="shared" si="1"/>
        <v>238</v>
      </c>
      <c r="AR44" s="1434">
        <f t="shared" si="1"/>
        <v>196</v>
      </c>
      <c r="AS44" s="1434">
        <f t="shared" si="1"/>
        <v>75</v>
      </c>
      <c r="AT44" s="1434">
        <f t="shared" si="1"/>
        <v>170</v>
      </c>
      <c r="AU44" s="1434">
        <f t="shared" si="1"/>
        <v>113</v>
      </c>
      <c r="AV44" s="1434">
        <f t="shared" si="1"/>
        <v>330</v>
      </c>
      <c r="AW44" s="1434">
        <f t="shared" si="1"/>
        <v>114</v>
      </c>
      <c r="AX44" s="1434">
        <f t="shared" si="1"/>
        <v>386</v>
      </c>
      <c r="AY44" s="1434">
        <f t="shared" si="1"/>
        <v>98</v>
      </c>
      <c r="AZ44" s="1434">
        <f t="shared" si="1"/>
        <v>87</v>
      </c>
      <c r="BA44" s="1434">
        <f t="shared" si="1"/>
        <v>178</v>
      </c>
      <c r="BB44" s="1434">
        <f t="shared" si="1"/>
        <v>301</v>
      </c>
      <c r="BC44" s="1434">
        <f t="shared" si="1"/>
        <v>12303</v>
      </c>
    </row>
  </sheetData>
  <sheetProtection formatCells="0" formatColumns="0" formatRows="0" insertColumns="0" insertRows="0" deleteColumns="0" deleteRows="0" sort="0"/>
  <mergeCells count="3">
    <mergeCell ref="B1:BC3"/>
    <mergeCell ref="B4:BC4"/>
    <mergeCell ref="B5:BC5"/>
  </mergeCells>
  <pageMargins left="0.7" right="0.7" top="0.75" bottom="0.75" header="0.3" footer="0.3"/>
  <pageSetup paperSize="9" orientation="portrait" r:id="rId1"/>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3"/>
  <dimension ref="A1:T307"/>
  <sheetViews>
    <sheetView showGridLines="0" zoomScale="85" zoomScaleNormal="85" workbookViewId="0">
      <pane xSplit="1" ySplit="4" topLeftCell="B5" activePane="bottomRight" state="frozen"/>
      <selection activeCell="I25" sqref="I25"/>
      <selection pane="topRight" activeCell="I25" sqref="I25"/>
      <selection pane="bottomLeft" activeCell="I25" sqref="I25"/>
      <selection pane="bottomRight"/>
    </sheetView>
  </sheetViews>
  <sheetFormatPr baseColWidth="10" defaultColWidth="0" defaultRowHeight="0" customHeight="1" zeroHeight="1" x14ac:dyDescent="0.25"/>
  <cols>
    <col min="1" max="1" width="3.5703125" customWidth="1"/>
    <col min="2" max="18" width="15" customWidth="1"/>
    <col min="19" max="19" width="5" customWidth="1"/>
    <col min="20" max="20" width="0" hidden="1" customWidth="1"/>
    <col min="21" max="16384" width="9.140625" hidden="1"/>
  </cols>
  <sheetData>
    <row r="1" spans="2:20" ht="15" x14ac:dyDescent="0.25">
      <c r="B1" s="2020"/>
      <c r="C1" s="2021"/>
      <c r="D1" s="2021"/>
      <c r="E1" s="2021"/>
      <c r="F1" s="2021"/>
      <c r="G1" s="2021"/>
      <c r="H1" s="2021"/>
      <c r="I1" s="2021"/>
      <c r="J1" s="2021"/>
      <c r="K1" s="2021"/>
      <c r="L1" s="2021"/>
      <c r="M1" s="2021"/>
      <c r="N1" s="2021"/>
      <c r="O1" s="2021"/>
      <c r="P1" s="2021"/>
      <c r="Q1" s="2021"/>
      <c r="R1" s="2022"/>
    </row>
    <row r="2" spans="2:20" ht="15" x14ac:dyDescent="0.25">
      <c r="B2" s="2023"/>
      <c r="C2" s="2024"/>
      <c r="D2" s="2024"/>
      <c r="E2" s="2024"/>
      <c r="F2" s="2024"/>
      <c r="G2" s="2024"/>
      <c r="H2" s="2024"/>
      <c r="I2" s="2024"/>
      <c r="J2" s="2024"/>
      <c r="K2" s="2024"/>
      <c r="L2" s="2024"/>
      <c r="M2" s="2024"/>
      <c r="N2" s="2024"/>
      <c r="O2" s="2024"/>
      <c r="P2" s="2024"/>
      <c r="Q2" s="2024"/>
      <c r="R2" s="2025"/>
    </row>
    <row r="3" spans="2:20" ht="16.5" thickBot="1" x14ac:dyDescent="0.3">
      <c r="B3" s="2026"/>
      <c r="C3" s="2027"/>
      <c r="D3" s="2027"/>
      <c r="E3" s="2027"/>
      <c r="F3" s="2027"/>
      <c r="G3" s="2027"/>
      <c r="H3" s="2027"/>
      <c r="I3" s="2027"/>
      <c r="J3" s="2027"/>
      <c r="K3" s="2027"/>
      <c r="L3" s="2027"/>
      <c r="M3" s="2027"/>
      <c r="N3" s="2027"/>
      <c r="O3" s="2027"/>
      <c r="P3" s="2027"/>
      <c r="Q3" s="2027"/>
      <c r="R3" s="2028"/>
    </row>
    <row r="4" spans="2:20" ht="21.75" thickBot="1" x14ac:dyDescent="0.4">
      <c r="B4" s="2032" t="s">
        <v>4520</v>
      </c>
      <c r="C4" s="2033"/>
      <c r="D4" s="2033"/>
      <c r="E4" s="2033"/>
      <c r="F4" s="2033"/>
      <c r="G4" s="2033"/>
      <c r="H4" s="2033"/>
      <c r="I4" s="2033"/>
      <c r="J4" s="2033"/>
      <c r="K4" s="2033"/>
      <c r="L4" s="2033"/>
      <c r="M4" s="2033"/>
      <c r="N4" s="2033"/>
      <c r="O4" s="2033"/>
      <c r="P4" s="2033"/>
      <c r="Q4" s="2033"/>
      <c r="R4" s="2034"/>
    </row>
  </sheetData>
  <mergeCells count="3">
    <mergeCell ref="B1:R3"/>
    <mergeCell ref="B4:R4"/>
    <mergeCell ref="B5:R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230</vt:i4>
      </vt:variant>
      <vt:variant>
        <vt:lpstr>Rangos con nombre</vt:lpstr>
      </vt:variant>
      <vt:variant>
        <vt:i4>4</vt:i4>
      </vt:variant>
    </vt:vector>
  </HeadingPairs>
  <TitlesOfParts>
    <vt:vector size="234" baseType="lpstr">
      <vt:lpstr>HojaNueva</vt:lpstr>
      <vt:lpstr>Hoja1</vt:lpstr>
      <vt:lpstr>Hoja2</vt:lpstr>
      <vt:lpstr>Hoja3</vt:lpstr>
      <vt:lpstr>Indice</vt:lpstr>
      <vt:lpstr>Presentacion</vt:lpstr>
      <vt:lpstr>Generalidades</vt:lpstr>
      <vt:lpstr>Mision Vision Politicas</vt:lpstr>
      <vt:lpstr>MapaProcesos</vt:lpstr>
      <vt:lpstr>EstructuraOrganicaU</vt:lpstr>
      <vt:lpstr>Contenidos</vt:lpstr>
      <vt:lpstr>Consolidado OfertaProgramas</vt:lpstr>
      <vt:lpstr>Pregrado Neiva</vt:lpstr>
      <vt:lpstr>Pregrado Sedes</vt:lpstr>
      <vt:lpstr>Postgrado Neiva</vt:lpstr>
      <vt:lpstr>Registro Calificado</vt:lpstr>
      <vt:lpstr>Programas Acreditados</vt:lpstr>
      <vt:lpstr>Consolidado Inscr. Matric. Grad</vt:lpstr>
      <vt:lpstr>Desercion</vt:lpstr>
      <vt:lpstr>Dedicacion Docentes</vt:lpstr>
      <vt:lpstr>Formacion Docentes</vt:lpstr>
      <vt:lpstr>Personal Administrativo</vt:lpstr>
      <vt:lpstr>Presupuesto</vt:lpstr>
      <vt:lpstr>Grupos Investigacion</vt:lpstr>
      <vt:lpstr>ClasificacionGrupoInvestigacion</vt:lpstr>
      <vt:lpstr>A. Consolidado Matriculados </vt:lpstr>
      <vt:lpstr>B. Consolidado Matriculados</vt:lpstr>
      <vt:lpstr>Consolidado Graduados</vt:lpstr>
      <vt:lpstr>Grafica Egresados PregraPostgra</vt:lpstr>
      <vt:lpstr>Grafica Graduados PregraPostgra</vt:lpstr>
      <vt:lpstr>Egresado Graduado PregradGenero</vt:lpstr>
      <vt:lpstr>Grafica Egresados Pregrado</vt:lpstr>
      <vt:lpstr>Grafica Graduados Pregrado</vt:lpstr>
      <vt:lpstr>EgresadoGraduadoPostgraGenero</vt:lpstr>
      <vt:lpstr>Grafica Egresados Postgrado</vt:lpstr>
      <vt:lpstr>Grafica Graduados Postgrado</vt:lpstr>
      <vt:lpstr>Evaluacion Indicadores</vt:lpstr>
      <vt:lpstr>Absorcion Bachilleres</vt:lpstr>
      <vt:lpstr>Grafica AbsorcionBachilleres</vt:lpstr>
      <vt:lpstr>Hist. Inscrit Admitid Matricula</vt:lpstr>
      <vt:lpstr>Primiparos</vt:lpstr>
      <vt:lpstr>%Abs InscriAdmitiMatri Pregrado</vt:lpstr>
      <vt:lpstr>GraficaA %Absorcion Pregrado</vt:lpstr>
      <vt:lpstr>GraficaB %Absorcion Pregrado</vt:lpstr>
      <vt:lpstr>%Abs InscriAdmitiMatri Postgrad</vt:lpstr>
      <vt:lpstr>GraficaA %Absorcion Postgrado</vt:lpstr>
      <vt:lpstr>GraficaB %Absorcion Postgrado</vt:lpstr>
      <vt:lpstr>InscritosMatriculaGeneroPregrad</vt:lpstr>
      <vt:lpstr>GraficaA Inscri Matric Pregrado</vt:lpstr>
      <vt:lpstr>GraficaB Inscri Matric Pregrado</vt:lpstr>
      <vt:lpstr>InscritosMatriculaGeneroPostgra</vt:lpstr>
      <vt:lpstr>GraficaA InscriMatric Postgrado</vt:lpstr>
      <vt:lpstr>GraficaB InscriMatric Postgrado</vt:lpstr>
      <vt:lpstr>A. Matri. Pregrado GeneroSede</vt:lpstr>
      <vt:lpstr>B. Matri. Pregrado GeneroSede</vt:lpstr>
      <vt:lpstr>Grafica MatricuPregrado Formac</vt:lpstr>
      <vt:lpstr>A. Matri Postgrado GeneroSede</vt:lpstr>
      <vt:lpstr>B. Matri. Postgrado GeneroSede</vt:lpstr>
      <vt:lpstr>Grafica MatricuPostgrado Formac</vt:lpstr>
      <vt:lpstr>A. Matricula Estrato</vt:lpstr>
      <vt:lpstr>B. Matricula Estrato</vt:lpstr>
      <vt:lpstr>GraficaA Matricula Estrato</vt:lpstr>
      <vt:lpstr>GraficaB Matricula Estrato</vt:lpstr>
      <vt:lpstr>A. MatriculaPregrado Ingreso</vt:lpstr>
      <vt:lpstr>B. MatriculaPregrado Ingreso</vt:lpstr>
      <vt:lpstr>GraficaA MatriculaPreg Ingreso</vt:lpstr>
      <vt:lpstr>GraficaB MatriculaPreg Ingreso</vt:lpstr>
      <vt:lpstr>MatriculaTotal PregradoGenero</vt:lpstr>
      <vt:lpstr>Grafica MatriculaTotal Pregrado</vt:lpstr>
      <vt:lpstr>MatriculaTotalPostgradoGenero</vt:lpstr>
      <vt:lpstr>Grafica MatriculaTotal Postgrad</vt:lpstr>
      <vt:lpstr>InscrMatricTotal PregradoGenero</vt:lpstr>
      <vt:lpstr>InscrMatricTotal PostgradoGener</vt:lpstr>
      <vt:lpstr>A. Inscritos Pregrado Edad</vt:lpstr>
      <vt:lpstr>B. Inscritos Pregrado Edad</vt:lpstr>
      <vt:lpstr>Grafica InscritosPregrado Edad</vt:lpstr>
      <vt:lpstr>A. MatriculaTotal PregradoEdad</vt:lpstr>
      <vt:lpstr>B. MatriculaTotal PregradoEdad</vt:lpstr>
      <vt:lpstr>Grafica MatricTotalPregr Edades</vt:lpstr>
      <vt:lpstr>Graf MatriTPreg Fac. EconoAdmin</vt:lpstr>
      <vt:lpstr>Graf MatriTPregra Fac. Salud</vt:lpstr>
      <vt:lpstr>Graf MatriTPreg Fac. Ingenieria</vt:lpstr>
      <vt:lpstr>Graf MatriTPreg Fac. Educacion</vt:lpstr>
      <vt:lpstr>Graf MatriTPreg Fac. CSocialHum</vt:lpstr>
      <vt:lpstr>Graf MatriTPreg Fac. CExactaNat</vt:lpstr>
      <vt:lpstr>Graf MatriTPreg Fac. JuridicaPo</vt:lpstr>
      <vt:lpstr>A. MatriculaTotal PostgradoEdad</vt:lpstr>
      <vt:lpstr>B. MatriculaTotal PostgradoEdad</vt:lpstr>
      <vt:lpstr>Grafica MatricTotalPostg Edades</vt:lpstr>
      <vt:lpstr>Graf MatricTPost Fac. EconoAdmi</vt:lpstr>
      <vt:lpstr>Graf MatriTPost Fac. Salud</vt:lpstr>
      <vt:lpstr>Graf MatriTPost Fac. Ingenieria</vt:lpstr>
      <vt:lpstr>Graf MatriTPost Fac. Educacion</vt:lpstr>
      <vt:lpstr>Graf MatriTPost Fac. CSocialHum</vt:lpstr>
      <vt:lpstr>Graf MatriTPost Fac. CExactNat</vt:lpstr>
      <vt:lpstr>Graf MatriTPost Fac. JuridiPoli</vt:lpstr>
      <vt:lpstr>A. MatriculaTotal PregMunicipio</vt:lpstr>
      <vt:lpstr>B. MatriculaTotal PregMunicipio</vt:lpstr>
      <vt:lpstr>Grafica MatriT PregMunicipio</vt:lpstr>
      <vt:lpstr>A. MatriculaTotal PregDepartam</vt:lpstr>
      <vt:lpstr>B. MatriculaTotal PregDepartam</vt:lpstr>
      <vt:lpstr>Grafica MatriT PregDepartament</vt:lpstr>
      <vt:lpstr>Historico MatriculaT Pregrado</vt:lpstr>
      <vt:lpstr>Historico MatriculaT PregSede</vt:lpstr>
      <vt:lpstr>Historico MatriculaT PregConv</vt:lpstr>
      <vt:lpstr>Grafica Hist. MatriT Pregrado</vt:lpstr>
      <vt:lpstr>Historico MatriculaT Postgrado</vt:lpstr>
      <vt:lpstr>Historico MatriculaT PostConve</vt:lpstr>
      <vt:lpstr>Grafica Hist. MatriT Postgrado</vt:lpstr>
      <vt:lpstr>Hist. Matricu PregradoPostgrado</vt:lpstr>
      <vt:lpstr>HistoricoGraduadosPregrado</vt:lpstr>
      <vt:lpstr>HistoricoGraduadosPostgrado</vt:lpstr>
      <vt:lpstr>A. Docentes Dedicacion </vt:lpstr>
      <vt:lpstr>B. Docentes Dedicacion</vt:lpstr>
      <vt:lpstr>Grafica DocentesDedicacion</vt:lpstr>
      <vt:lpstr>A. Docentes Titulo</vt:lpstr>
      <vt:lpstr>B. Docentes Titulo</vt:lpstr>
      <vt:lpstr>Grafica DocentesTitulo</vt:lpstr>
      <vt:lpstr>A. Docentes Categoria</vt:lpstr>
      <vt:lpstr>B. Docentes Categoria</vt:lpstr>
      <vt:lpstr>Grafica DocentesCategoria</vt:lpstr>
      <vt:lpstr>A. Docentes Genero</vt:lpstr>
      <vt:lpstr>B. Docentes Genero</vt:lpstr>
      <vt:lpstr>Grafica DocentesGenero</vt:lpstr>
      <vt:lpstr>A. Docente Catedra GenTitCat</vt:lpstr>
      <vt:lpstr>B. Docente Catedra GenTitCat</vt:lpstr>
      <vt:lpstr>A. Horas Catedra Titulo</vt:lpstr>
      <vt:lpstr>B. Horas Catedra Titulo</vt:lpstr>
      <vt:lpstr>Grafica HorasCatedra Titulo</vt:lpstr>
      <vt:lpstr>A. Docentes TCompleto</vt:lpstr>
      <vt:lpstr>B. Docentes TCompleto</vt:lpstr>
      <vt:lpstr>Grafica Docentes TiempoComplEqu</vt:lpstr>
      <vt:lpstr>A. Detalle PersonalAdministra</vt:lpstr>
      <vt:lpstr>B. Detalle PersonalAdministra</vt:lpstr>
      <vt:lpstr>Proyectos Investigacion</vt:lpstr>
      <vt:lpstr>Consolidado ProyectoInvestig</vt:lpstr>
      <vt:lpstr>Centros Investigacion </vt:lpstr>
      <vt:lpstr>Laboratorios Investigacion</vt:lpstr>
      <vt:lpstr>Revistas Academicas</vt:lpstr>
      <vt:lpstr>Financiamiento Investigacion</vt:lpstr>
      <vt:lpstr>Financiamiento Investig</vt:lpstr>
      <vt:lpstr>GruposInvestigacio</vt:lpstr>
      <vt:lpstr>Servicios Salud</vt:lpstr>
      <vt:lpstr>Servicios SaludPrograma</vt:lpstr>
      <vt:lpstr>Grafica Servicios SaludPrograma</vt:lpstr>
      <vt:lpstr>Prevencion Promocion</vt:lpstr>
      <vt:lpstr>Orientacion Psicologica</vt:lpstr>
      <vt:lpstr>Restaurante Venada</vt:lpstr>
      <vt:lpstr>Restaurante FacSalud</vt:lpstr>
      <vt:lpstr>Poblacion Beneficiada</vt:lpstr>
      <vt:lpstr>Grafica PoblBeneficiada</vt:lpstr>
      <vt:lpstr>Even. DeportivosRecreativos</vt:lpstr>
      <vt:lpstr>Even. ProgramadosRealizados</vt:lpstr>
      <vt:lpstr>Actividades Extension </vt:lpstr>
      <vt:lpstr>Talleres</vt:lpstr>
      <vt:lpstr>Grupos Artisticos</vt:lpstr>
      <vt:lpstr>Programas SaludOcupacional</vt:lpstr>
      <vt:lpstr>Grafica Prog. SaludOcupacional</vt:lpstr>
      <vt:lpstr>Presupuesto Ingresos</vt:lpstr>
      <vt:lpstr>GraficaA PresupuestoIngresos</vt:lpstr>
      <vt:lpstr>Presupuesto Gastos</vt:lpstr>
      <vt:lpstr>GraficaA PresupuestoGastos</vt:lpstr>
      <vt:lpstr>FondoDocumental</vt:lpstr>
      <vt:lpstr>FDTesis</vt:lpstr>
      <vt:lpstr>FormacionUsuarios</vt:lpstr>
      <vt:lpstr>FormacionUsuariosGrafica</vt:lpstr>
      <vt:lpstr>ConsultaBDSuscripcion</vt:lpstr>
      <vt:lpstr>ConsultasBDSuscripcionGrafica</vt:lpstr>
      <vt:lpstr>PASPS Consolidado</vt:lpstr>
      <vt:lpstr>PASPS Fac. EcoAdmin</vt:lpstr>
      <vt:lpstr>PASPS Fac. Educ</vt:lpstr>
      <vt:lpstr>PASPS Fac. CienExacNat</vt:lpstr>
      <vt:lpstr>PASPS Fac. CienSociHuma</vt:lpstr>
      <vt:lpstr>PASPS Fac. CienPoliJurid</vt:lpstr>
      <vt:lpstr>PASPS Fac. Salud</vt:lpstr>
      <vt:lpstr>PASPS Fac. Ingeni</vt:lpstr>
      <vt:lpstr>Pasantias Programas</vt:lpstr>
      <vt:lpstr>  Movilidad VIPS</vt:lpstr>
      <vt:lpstr>MovilidadVIPS Facultades</vt:lpstr>
      <vt:lpstr>Productividad Academica</vt:lpstr>
      <vt:lpstr>Grafica Productividada Academic</vt:lpstr>
      <vt:lpstr>ProdIntelecDoce Consolidado</vt:lpstr>
      <vt:lpstr>ProdIntelDoce. CienExactNat</vt:lpstr>
      <vt:lpstr>ProdIntelDoce. CienSociHumana</vt:lpstr>
      <vt:lpstr>ProdIntelDoce.CienJudidPolitica</vt:lpstr>
      <vt:lpstr>ProdIntelDoce.EconAdmon</vt:lpstr>
      <vt:lpstr>ProdIntelDocen.Educacion</vt:lpstr>
      <vt:lpstr>ProdIntelDoce.Ingenieria</vt:lpstr>
      <vt:lpstr>ProdIntelDocen. Salud</vt:lpstr>
      <vt:lpstr>Uso Suelo</vt:lpstr>
      <vt:lpstr>Estructura Fisica Disponnible</vt:lpstr>
      <vt:lpstr>Sede Neiva</vt:lpstr>
      <vt:lpstr>SubSedeCentral</vt:lpstr>
      <vt:lpstr>SubSedeAdministrativa</vt:lpstr>
      <vt:lpstr>SubSedeSalud</vt:lpstr>
      <vt:lpstr>SubSedeAltico</vt:lpstr>
      <vt:lpstr>SubSedeCaAgraria</vt:lpstr>
      <vt:lpstr>SubSedeComuneros</vt:lpstr>
      <vt:lpstr>SubSedeGranja</vt:lpstr>
      <vt:lpstr>SubSedeRecreacional</vt:lpstr>
      <vt:lpstr>Sede Garzon</vt:lpstr>
      <vt:lpstr>Sede Pitalito</vt:lpstr>
      <vt:lpstr>Sede LaPlata</vt:lpstr>
      <vt:lpstr>InmuebeUsoArea</vt:lpstr>
      <vt:lpstr>InfraestructuraFisica</vt:lpstr>
      <vt:lpstr>InmueblesUsoArea Neiva</vt:lpstr>
      <vt:lpstr>InmueblesUsoArea Sedes</vt:lpstr>
      <vt:lpstr>BloquesDisponible Neiva</vt:lpstr>
      <vt:lpstr>Bloques Disponible Sedes</vt:lpstr>
      <vt:lpstr>Area Distribucion</vt:lpstr>
      <vt:lpstr>CTIC</vt:lpstr>
      <vt:lpstr>Hardware</vt:lpstr>
      <vt:lpstr>EquipoUsuaFinal</vt:lpstr>
      <vt:lpstr>Motor BaseDato</vt:lpstr>
      <vt:lpstr>SistemaInformacion</vt:lpstr>
      <vt:lpstr>Software Produccion</vt:lpstr>
      <vt:lpstr>CanalesTransmision</vt:lpstr>
      <vt:lpstr>Equipos Red</vt:lpstr>
      <vt:lpstr>Equipos VideoConferencia</vt:lpstr>
      <vt:lpstr>Correo</vt:lpstr>
      <vt:lpstr>Recursos Fisicos</vt:lpstr>
      <vt:lpstr>Salas Informaticas</vt:lpstr>
      <vt:lpstr>Red Investigacion y Educacion </vt:lpstr>
      <vt:lpstr>Movilidad Internacional</vt:lpstr>
      <vt:lpstr>Grafica MovilidaInternacional</vt:lpstr>
      <vt:lpstr>Movilidad EstudPrograma</vt:lpstr>
      <vt:lpstr>Movilidad DocenteProgra</vt:lpstr>
      <vt:lpstr>Movilidad DocentePais</vt:lpstr>
      <vt:lpstr>Movilidad EstudianPais</vt:lpstr>
      <vt:lpstr>Movilidad AdminPais</vt:lpstr>
      <vt:lpstr>_►_FACULTADES</vt:lpstr>
      <vt:lpstr>_►_SERVICIO_DE_RESTAURANTE_SEDES</vt:lpstr>
      <vt:lpstr>FACULTADES</vt:lpstr>
      <vt:lpstr>Indice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Andrez Felipe Ramirez Ocaña</dc:creator>
  <cp:lastModifiedBy>Windows User</cp:lastModifiedBy>
  <cp:lastPrinted>2018-02-24T19:05:24Z</cp:lastPrinted>
  <dcterms:created xsi:type="dcterms:W3CDTF">2018-02-13T21:48:53Z</dcterms:created>
  <dcterms:modified xsi:type="dcterms:W3CDTF">2022-11-28T22:35:13Z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name="NXPowerLiteLastOptimized" pid="2">
    <vt:lpwstr>3543353</vt:lpwstr>
  </property>
  <property fmtid="{D5CDD505-2E9C-101B-9397-08002B2CF9AE}" name="NXPowerLiteSettings" pid="3">
    <vt:lpwstr>C7000400038000</vt:lpwstr>
  </property>
  <property fmtid="{D5CDD505-2E9C-101B-9397-08002B2CF9AE}" name="NXPowerLiteVersion" pid="4">
    <vt:lpwstr>S9.2.0</vt:lpwstr>
  </property>
  <property fmtid="{D5CDD505-2E9C-101B-9397-08002B2CF9AE}" name="TBCO_ScreenResolution" pid="5">
    <vt:lpwstr>96 96 1600 900</vt:lpwstr>
  </property>
</Properties>
</file>